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ebeccaatkins/Documents/"/>
    </mc:Choice>
  </mc:AlternateContent>
  <xr:revisionPtr revIDLastSave="0" documentId="13_ncr:1_{7E763E00-12B3-034A-A392-2007BAFFC9D6}" xr6:coauthVersionLast="44" xr6:coauthVersionMax="44" xr10:uidLastSave="{00000000-0000-0000-0000-000000000000}"/>
  <bookViews>
    <workbookView xWindow="3200" yWindow="780" windowWidth="23780" windowHeight="14760" xr2:uid="{00000000-000D-0000-FFFF-FFFF00000000}"/>
  </bookViews>
  <sheets>
    <sheet name="Raw Data" sheetId="1" r:id="rId1"/>
    <sheet name="Campaign State by Category" sheetId="2" r:id="rId2"/>
    <sheet name="Campaign State by Subcategory" sheetId="3" r:id="rId3"/>
    <sheet name="Campaign State by launch period" sheetId="6" r:id="rId4"/>
    <sheet name="BONUS" sheetId="14" r:id="rId5"/>
    <sheet name="% Camp state by launch period" sheetId="8" r:id="rId6"/>
    <sheet name="Campaigns and rates by Country" sheetId="11" r:id="rId7"/>
    <sheet name="Average Budgets" sheetId="12" r:id="rId8"/>
  </sheets>
  <definedNames>
    <definedName name="_xlnm._FilterDatabase" localSheetId="0" hidden="1">'Raw Data'!$A$1:$T$4115</definedName>
    <definedName name="_xlchart.v1.0" hidden="1">BONUS!$A$2:$A$12</definedName>
    <definedName name="_xlchart.v1.1" hidden="1">BONUS!$F$1</definedName>
    <definedName name="_xlchart.v1.2" hidden="1">BONUS!$F$2:$F$12</definedName>
    <definedName name="_xlchart.v1.3" hidden="1">BONUS!$G$1</definedName>
    <definedName name="_xlchart.v1.4" hidden="1">BONUS!$G$2:$G$12</definedName>
    <definedName name="_xlchart.v1.5" hidden="1">BONUS!$H$1</definedName>
    <definedName name="_xlchart.v1.6" hidden="1">BONUS!$H$2:$H$12</definedName>
    <definedName name="_xlchart.v2.10" hidden="1">BONUS!$G$1</definedName>
    <definedName name="_xlchart.v2.11" hidden="1">BONUS!$G$2:$G$12</definedName>
    <definedName name="_xlchart.v2.12" hidden="1">BONUS!$H$1</definedName>
    <definedName name="_xlchart.v2.13" hidden="1">BONUS!$H$2:$H$12</definedName>
    <definedName name="_xlchart.v2.7" hidden="1">BONUS!$A$2:$A$12</definedName>
    <definedName name="_xlchart.v2.8" hidden="1">BONUS!$F$1</definedName>
    <definedName name="_xlchart.v2.9" hidden="1">BONUS!$F$2:$F$12</definedName>
  </definedNames>
  <calcPr calcId="191029"/>
  <pivotCaches>
    <pivotCache cacheId="31" r:id="rId9"/>
    <pivotCache cacheId="3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2" i="14" l="1"/>
  <c r="G12" i="14"/>
  <c r="F12" i="14"/>
  <c r="H11" i="14"/>
  <c r="G11" i="14"/>
  <c r="F11" i="14"/>
  <c r="H10" i="14"/>
  <c r="G10" i="14"/>
  <c r="F10" i="14"/>
  <c r="H9" i="14"/>
  <c r="G9" i="14"/>
  <c r="F9" i="14"/>
  <c r="H8" i="14"/>
  <c r="G8" i="14"/>
  <c r="F8" i="14"/>
  <c r="H7" i="14"/>
  <c r="G7" i="14"/>
  <c r="F7" i="14"/>
  <c r="H6" i="14"/>
  <c r="G6" i="14"/>
  <c r="F6" i="14"/>
  <c r="H5" i="14"/>
  <c r="G5" i="14"/>
  <c r="F5" i="14"/>
  <c r="H4" i="14"/>
  <c r="G4" i="14"/>
  <c r="F4" i="14"/>
  <c r="H3" i="14"/>
  <c r="G3" i="14"/>
  <c r="F3" i="14"/>
  <c r="H2" i="14"/>
  <c r="G2" i="14"/>
  <c r="F2" i="14"/>
  <c r="E12" i="14"/>
  <c r="E11" i="14"/>
  <c r="E10" i="14"/>
  <c r="E9" i="14"/>
  <c r="E8" i="14"/>
  <c r="E7" i="14"/>
  <c r="E6" i="14"/>
  <c r="E5" i="14"/>
  <c r="E4" i="14"/>
  <c r="E3" i="14"/>
  <c r="E2" i="14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B12" i="14"/>
  <c r="B11" i="14"/>
  <c r="B10" i="14"/>
  <c r="B9" i="14"/>
  <c r="B8" i="14"/>
  <c r="B7" i="14"/>
  <c r="B6" i="14"/>
  <c r="B5" i="14"/>
  <c r="B4" i="14"/>
  <c r="C3" i="14"/>
  <c r="C2" i="14"/>
  <c r="B3" i="14"/>
  <c r="B2" i="14"/>
  <c r="G26" i="11"/>
  <c r="Q2" i="1" l="1"/>
  <c r="H26" i="11"/>
  <c r="L4115" i="1" l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<sst xmlns="http://schemas.openxmlformats.org/spreadsheetml/2006/main" count="33299" uniqueCount="8418">
  <si>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</si>
  <si>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</si>
  <si>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</si>
  <si>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</si>
  <si>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</si>
  <si>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</si>
  <si>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</si>
  <si>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</si>
  <si>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</si>
  <si>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</si>
  <si>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</si>
  <si>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</si>
  <si>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</si>
  <si>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</si>
  <si>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</si>
  <si>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</si>
  <si>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</si>
  <si>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</si>
  <si>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</si>
  <si>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</si>
  <si>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</si>
  <si>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</si>
  <si>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</si>
  <si>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</si>
  <si>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</si>
  <si>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</si>
  <si>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</si>
  <si>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</si>
  <si>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</si>
  <si>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</si>
  <si>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</si>
  <si>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</si>
  <si>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</si>
  <si>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</si>
  <si>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</si>
  <si>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</si>
  <si>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</si>
  <si>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</si>
  <si>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</si>
  <si>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</si>
  <si>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</si>
  <si>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</si>
  <si>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</si>
  <si>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</si>
  <si>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</si>
  <si>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</si>
  <si>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</si>
  <si>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</si>
  <si>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</si>
  <si>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</si>
  <si>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</si>
  <si>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</si>
  <si>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</si>
  <si>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</si>
  <si>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</si>
  <si>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</si>
  <si>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</si>
  <si>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</si>
  <si>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</si>
  <si>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</si>
  <si>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</si>
  <si>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</si>
  <si>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</si>
  <si>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</si>
  <si>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</si>
  <si>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</si>
  <si>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</si>
  <si>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</si>
  <si>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</si>
  <si>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</si>
  <si>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</si>
  <si>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</si>
  <si>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</si>
  <si>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</si>
  <si>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</si>
  <si>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</si>
  <si>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</si>
  <si>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</si>
  <si>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</si>
  <si>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</si>
  <si>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</si>
  <si>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</si>
  <si>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</si>
  <si>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</si>
  <si>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</si>
  <si>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</si>
  <si>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</si>
  <si>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</si>
  <si>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</si>
  <si>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</si>
  <si>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</si>
  <si>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</si>
  <si>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</si>
  <si>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</si>
  <si>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</si>
  <si>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</si>
  <si>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</si>
  <si>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</si>
  <si>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</si>
  <si>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</si>
  <si>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</si>
  <si>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</si>
  <si>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</si>
  <si>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</si>
  <si>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</si>
  <si>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</si>
  <si>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</si>
  <si>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</si>
  <si>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</si>
  <si>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</si>
  <si>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</si>
  <si>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</si>
  <si>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</si>
  <si>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</si>
  <si>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</si>
  <si>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</si>
  <si>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</si>
  <si>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</si>
  <si>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</si>
  <si>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</si>
  <si>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</si>
  <si>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</si>
  <si>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</si>
  <si>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</si>
  <si>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</si>
  <si>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</si>
  <si>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</si>
  <si>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</si>
  <si>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</si>
  <si>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</si>
  <si>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</si>
  <si>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</si>
  <si>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</si>
  <si>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</si>
  <si>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</si>
  <si>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</si>
  <si>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</si>
  <si>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</si>
  <si>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</si>
  <si>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</si>
  <si>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</si>
  <si>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</si>
  <si>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</si>
  <si>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</si>
  <si>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</si>
  <si>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</si>
  <si>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</si>
  <si>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</si>
  <si>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</si>
  <si>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</si>
  <si>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</si>
  <si>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</si>
  <si>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</si>
  <si>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</si>
  <si>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</si>
  <si>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</si>
  <si>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</si>
  <si>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</si>
  <si>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</si>
  <si>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</si>
  <si>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</si>
  <si>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</si>
  <si>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</si>
  <si>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</si>
  <si>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</si>
  <si>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</si>
  <si>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</si>
  <si>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</si>
  <si>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</si>
  <si>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</si>
  <si>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</si>
  <si>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</si>
  <si>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</si>
  <si>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</si>
  <si>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</si>
  <si>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</si>
  <si>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</si>
  <si>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</si>
  <si>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</si>
  <si>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</si>
  <si>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</si>
  <si>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</si>
  <si>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</si>
  <si>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</si>
  <si>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</si>
  <si>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</si>
  <si>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</si>
  <si>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</si>
  <si>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</si>
  <si>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</si>
  <si>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</si>
  <si>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</si>
  <si>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</si>
  <si>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</si>
  <si>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</si>
  <si>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</si>
  <si>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</si>
  <si>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</si>
  <si>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</si>
  <si>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</si>
  <si>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</si>
  <si>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</si>
  <si>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</si>
  <si>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</si>
  <si>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</si>
  <si>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</si>
  <si>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</si>
  <si>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</si>
  <si>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</si>
  <si>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</si>
  <si>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</si>
  <si>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</si>
  <si>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</si>
  <si>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</si>
  <si>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</si>
  <si>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</si>
  <si>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</si>
  <si>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</si>
  <si>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</si>
  <si>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</si>
  <si>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</si>
  <si>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</si>
  <si>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</si>
  <si>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</si>
  <si>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</si>
  <si>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</si>
  <si>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</si>
  <si>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</si>
  <si>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</si>
  <si>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</si>
  <si>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</si>
  <si>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</si>
  <si>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</si>
  <si>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</si>
  <si>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</si>
  <si>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</si>
  <si>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</si>
  <si>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</si>
  <si>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</si>
  <si>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</si>
  <si>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</si>
  <si>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</si>
  <si>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</si>
  <si>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</si>
  <si>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</si>
  <si>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</si>
  <si>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</si>
  <si>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</si>
  <si>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</si>
  <si>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</si>
  <si>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</si>
  <si>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</si>
  <si>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</si>
  <si>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</si>
  <si>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</si>
  <si>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</si>
  <si>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</si>
  <si>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</si>
  <si>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</si>
  <si>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</si>
  <si>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</si>
  <si>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</si>
  <si>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</si>
  <si>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</si>
  <si>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</si>
  <si>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</si>
  <si>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</si>
  <si>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</si>
  <si>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</si>
  <si>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</si>
  <si>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</si>
  <si>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</si>
  <si>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</si>
  <si>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</si>
  <si>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</si>
  <si>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</si>
  <si>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</si>
  <si>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</si>
  <si>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</si>
  <si>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</si>
  <si>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</si>
  <si>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</si>
  <si>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</si>
  <si>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</si>
  <si>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</si>
  <si>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</si>
  <si>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</si>
  <si>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</si>
  <si>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</si>
  <si>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</si>
  <si>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</si>
  <si>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</si>
  <si>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</si>
  <si>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</si>
  <si>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</si>
  <si>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</si>
  <si>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</si>
  <si>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</si>
  <si>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</si>
  <si>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</si>
  <si>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</si>
  <si>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</si>
  <si>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</si>
  <si>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</si>
  <si>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</si>
  <si>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</si>
  <si>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</si>
  <si>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</si>
  <si>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</si>
  <si>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</si>
  <si>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</si>
  <si>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</si>
  <si>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</si>
  <si>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</si>
  <si>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</si>
  <si>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</si>
  <si>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</si>
  <si>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</si>
  <si>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</si>
  <si>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</si>
  <si>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</si>
  <si>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</si>
  <si>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</si>
  <si>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</si>
  <si>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</si>
  <si>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</si>
  <si>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</si>
  <si>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</si>
  <si>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</si>
  <si>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</si>
  <si>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</si>
  <si>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</si>
  <si>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</si>
  <si>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</si>
  <si>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</si>
  <si>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</si>
  <si>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</si>
  <si>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</si>
  <si>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</si>
  <si>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</si>
  <si>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</si>
  <si>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</si>
  <si>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</si>
  <si>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</si>
  <si>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</si>
  <si>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</si>
  <si>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</si>
  <si>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</si>
  <si>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</si>
  <si>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</si>
  <si>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</si>
  <si>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</si>
  <si>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</si>
  <si>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</si>
  <si>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</si>
  <si>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</si>
  <si>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</si>
  <si>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</si>
  <si>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</si>
  <si>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</si>
  <si>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</si>
  <si>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</si>
  <si>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</si>
  <si>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</si>
  <si>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</si>
  <si>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</si>
  <si>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</si>
  <si>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</si>
  <si>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</si>
  <si>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</si>
  <si>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</si>
  <si>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</si>
  <si>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</si>
  <si>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</si>
  <si>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</si>
  <si>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</si>
  <si>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</si>
  <si>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</si>
  <si>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</si>
  <si>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</si>
  <si>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</si>
  <si>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</si>
  <si>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</si>
  <si>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</si>
  <si>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</si>
  <si>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</si>
  <si>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</si>
  <si>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</si>
  <si>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</si>
  <si>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</si>
  <si>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</si>
  <si>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</si>
  <si>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</si>
  <si>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</si>
  <si>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</si>
  <si>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</si>
  <si>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</si>
  <si>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</si>
  <si>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</si>
  <si>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</si>
  <si>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</si>
  <si>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</si>
  <si>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</si>
  <si>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</si>
  <si>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</si>
  <si>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</si>
  <si>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</si>
  <si>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</si>
  <si>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</si>
  <si>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</si>
  <si>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</si>
  <si>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</si>
  <si>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</si>
  <si>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</si>
  <si>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</si>
  <si>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</si>
  <si>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</si>
  <si>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</si>
  <si>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</si>
  <si>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</si>
  <si>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</si>
  <si>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</si>
  <si>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</si>
  <si>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</si>
  <si>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</si>
  <si>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</si>
  <si>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</si>
  <si>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</si>
  <si>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</si>
  <si>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</si>
  <si>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</si>
  <si>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</si>
  <si>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</si>
  <si>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</si>
  <si>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</si>
  <si>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</si>
  <si>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</si>
  <si>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</si>
  <si>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</si>
  <si>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</si>
  <si>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</si>
  <si>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</si>
  <si>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</si>
  <si>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</si>
  <si>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</si>
  <si>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</si>
  <si>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</si>
  <si>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</si>
  <si>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</si>
  <si>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</si>
  <si>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</si>
  <si>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</si>
  <si>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</si>
  <si>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</si>
  <si>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</si>
  <si>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</si>
  <si>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</si>
  <si>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</si>
  <si>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</si>
  <si>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</si>
  <si>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</si>
  <si>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</si>
  <si>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</si>
  <si>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</si>
  <si>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</si>
  <si>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</si>
  <si>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</si>
  <si>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</si>
  <si>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</si>
  <si>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</si>
  <si>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</si>
  <si>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</si>
  <si>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</si>
  <si>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</si>
  <si>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</si>
  <si>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</si>
  <si>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</si>
  <si>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</si>
  <si>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</si>
  <si>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</si>
  <si>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</si>
  <si>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</si>
  <si>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</si>
  <si>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</si>
  <si>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</si>
  <si>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</si>
  <si>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</si>
  <si>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</si>
  <si>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</si>
  <si>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</si>
  <si>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</si>
  <si>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</si>
  <si>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</si>
  <si>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</si>
  <si>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</si>
  <si>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</si>
  <si>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</si>
  <si>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</si>
  <si>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</si>
  <si>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</si>
  <si>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</si>
  <si>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</si>
  <si>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</si>
  <si>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</si>
  <si>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</si>
  <si>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</si>
  <si>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</si>
  <si>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</si>
  <si>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</si>
  <si>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</si>
  <si>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</si>
  <si>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</si>
  <si>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</si>
  <si>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</si>
  <si>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</si>
  <si>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</si>
  <si>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</si>
  <si>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</si>
  <si>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</si>
  <si>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</si>
  <si>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</si>
  <si>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</si>
  <si>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</si>
  <si>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</si>
  <si>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</si>
  <si>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</si>
  <si>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</si>
  <si>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</si>
  <si>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</si>
  <si>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</si>
  <si>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</si>
  <si>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</si>
  <si>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</si>
  <si>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</si>
  <si>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</si>
  <si>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</si>
  <si>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</si>
  <si>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</si>
  <si>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</si>
  <si>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</si>
  <si>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</si>
  <si>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</si>
  <si>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</si>
  <si>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</si>
  <si>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</si>
  <si>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</si>
  <si>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</si>
  <si>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</si>
  <si>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</si>
  <si>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</si>
  <si>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</si>
  <si>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</si>
  <si>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</si>
  <si>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</si>
  <si>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</si>
  <si>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</si>
  <si>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</si>
  <si>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</si>
  <si>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</si>
  <si>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</si>
  <si>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</si>
  <si>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</si>
  <si>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</si>
  <si>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</si>
  <si>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</si>
  <si>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</si>
  <si>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</si>
  <si>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</si>
  <si>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</si>
  <si>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</si>
  <si>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</si>
  <si>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</si>
  <si>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</si>
  <si>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</si>
  <si>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</si>
  <si>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</si>
  <si>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</si>
  <si>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</si>
  <si>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</si>
  <si>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</si>
  <si>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</si>
  <si>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</si>
  <si>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</si>
  <si>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</si>
  <si>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</si>
  <si>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</si>
  <si>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</si>
  <si>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</si>
  <si>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</si>
  <si>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</si>
  <si>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</si>
  <si>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</si>
  <si>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</si>
  <si>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</si>
  <si>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</si>
  <si>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</si>
  <si>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</si>
  <si>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</si>
  <si>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</si>
  <si>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</si>
  <si>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</si>
  <si>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</si>
  <si>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</si>
  <si>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</si>
  <si>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</si>
  <si>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</si>
  <si>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</si>
  <si>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</si>
  <si>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</si>
  <si>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</si>
  <si>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</si>
  <si>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</si>
  <si>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</si>
  <si>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</si>
  <si>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</si>
  <si>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</si>
  <si>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</si>
  <si>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</si>
  <si>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</si>
  <si>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</si>
  <si>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</si>
  <si>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</si>
  <si>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</si>
  <si>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</si>
  <si>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</si>
  <si>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</si>
  <si>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</si>
  <si>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</si>
  <si>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</si>
  <si>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</si>
  <si>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</si>
  <si>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</si>
  <si>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</si>
  <si>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</si>
  <si>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</si>
  <si>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</si>
  <si>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</si>
  <si>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</si>
  <si>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</si>
  <si>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</si>
  <si>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</si>
  <si>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</si>
  <si>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</si>
  <si>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</si>
  <si>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</si>
  <si>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</si>
  <si>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</si>
  <si>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</si>
  <si>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</si>
  <si>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</si>
  <si>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</si>
  <si>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</si>
  <si>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</si>
  <si>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</si>
  <si>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</si>
  <si>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</si>
  <si>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</si>
  <si>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</si>
  <si>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</si>
  <si>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</si>
  <si>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</si>
  <si>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</si>
  <si>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</si>
  <si>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</si>
  <si>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</si>
  <si>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</si>
  <si>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</si>
  <si>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</si>
  <si>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</si>
  <si>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</si>
  <si>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</si>
  <si>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</si>
  <si>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</si>
  <si>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</si>
  <si>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</si>
  <si>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</si>
  <si>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</si>
  <si>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</si>
  <si>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</si>
  <si>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</si>
  <si>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</si>
  <si>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</si>
  <si>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</si>
  <si>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</si>
  <si>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</si>
  <si>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</si>
  <si>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</si>
  <si>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</si>
  <si>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</si>
  <si>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</si>
  <si>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</si>
  <si>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</si>
  <si>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</si>
  <si>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</si>
  <si>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</si>
  <si>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</si>
  <si>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</si>
  <si>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</si>
  <si>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</si>
  <si>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</si>
  <si>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</si>
  <si>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</si>
  <si>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</si>
  <si>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</si>
  <si>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</si>
  <si>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</si>
  <si>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</si>
  <si>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</si>
  <si>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</si>
  <si>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</si>
  <si>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</si>
  <si>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</si>
  <si>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</si>
  <si>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</si>
  <si>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</si>
  <si>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</si>
  <si>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</si>
  <si>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</si>
  <si>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</si>
  <si>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</si>
  <si>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</si>
  <si>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</si>
  <si>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</si>
  <si>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</si>
  <si>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</si>
  <si>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</si>
  <si>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</si>
  <si>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</si>
  <si>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</si>
  <si>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</si>
  <si>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</si>
  <si>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</si>
  <si>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</si>
  <si>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</si>
  <si>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</si>
  <si>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</si>
  <si>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</si>
  <si>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</si>
  <si>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</si>
  <si>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</si>
  <si>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</si>
  <si>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</si>
  <si>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</si>
  <si>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</si>
  <si>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</si>
  <si>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</si>
  <si>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</si>
  <si>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</si>
  <si>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</si>
  <si>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</si>
  <si>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</si>
  <si>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</si>
  <si>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</si>
  <si>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</si>
  <si>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</si>
  <si>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</si>
  <si>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</si>
  <si>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</si>
  <si>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</si>
  <si>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</si>
  <si>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</si>
  <si>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</si>
  <si>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</si>
  <si>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</si>
  <si>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</si>
  <si>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</si>
  <si>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</si>
  <si>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</si>
  <si>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</si>
  <si>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</si>
  <si>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</si>
  <si>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</si>
  <si>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</si>
  <si>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</si>
  <si>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</si>
  <si>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</si>
  <si>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</si>
  <si>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</si>
  <si>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</si>
  <si>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</si>
  <si>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</si>
  <si>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</si>
  <si>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</si>
  <si>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</si>
  <si>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</si>
  <si>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</si>
  <si>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</si>
  <si>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</si>
  <si>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</si>
  <si>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</si>
  <si>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</si>
  <si>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</si>
  <si>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</si>
  <si>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</si>
  <si>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</si>
  <si>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</si>
  <si>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</si>
  <si>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</si>
  <si>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</si>
  <si>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</si>
  <si>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</si>
  <si>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</si>
  <si>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</si>
  <si>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</si>
  <si>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</si>
  <si>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</si>
  <si>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</si>
  <si>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</si>
  <si>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</si>
  <si>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</si>
  <si>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</si>
  <si>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</si>
  <si>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</si>
  <si>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</si>
  <si>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</si>
  <si>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</si>
  <si>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</si>
  <si>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</si>
  <si>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</si>
  <si>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</si>
  <si>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</si>
  <si>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</si>
  <si>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</si>
  <si>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</si>
  <si>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</si>
  <si>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</si>
  <si>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</si>
  <si>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</si>
  <si>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</si>
  <si>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</si>
  <si>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</si>
  <si>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</si>
  <si>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</si>
  <si>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</si>
  <si>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</si>
  <si>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</si>
  <si>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</si>
  <si>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</si>
  <si>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</si>
  <si>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</si>
  <si>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</si>
  <si>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</si>
  <si>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</si>
  <si>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</si>
  <si>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</si>
  <si>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</si>
  <si>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</si>
  <si>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</si>
  <si>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</si>
  <si>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</si>
  <si>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</si>
  <si>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</si>
  <si>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</si>
  <si>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</si>
  <si>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</si>
  <si>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</si>
  <si>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</si>
  <si>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</si>
  <si>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</si>
  <si>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</si>
  <si>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</si>
  <si>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</si>
  <si>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</si>
  <si>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</si>
  <si>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</si>
  <si>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</si>
  <si>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</si>
  <si>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</si>
  <si>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</si>
  <si>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</si>
  <si>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</si>
  <si>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</si>
  <si>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</si>
  <si>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</si>
  <si>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</si>
  <si>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</si>
  <si>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</si>
  <si>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</si>
  <si>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</si>
  <si>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</si>
  <si>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</si>
  <si>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</si>
  <si>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</si>
  <si>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</si>
  <si>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</si>
  <si>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</si>
  <si>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</si>
  <si>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</si>
  <si>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</si>
  <si>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</si>
  <si>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</si>
  <si>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</si>
  <si>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</si>
  <si>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</si>
  <si>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</si>
  <si>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</si>
  <si>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</si>
  <si>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</si>
  <si>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</si>
  <si>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</si>
  <si>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</si>
  <si>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</si>
  <si>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</si>
  <si>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</si>
  <si>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</si>
  <si>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</si>
  <si>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</si>
  <si>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</si>
  <si>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</si>
  <si>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</si>
  <si>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</si>
  <si>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</si>
  <si>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</si>
  <si>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</si>
  <si>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</si>
  <si>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</si>
  <si>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</si>
  <si>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</si>
  <si>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</si>
  <si>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</si>
  <si>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</si>
  <si>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</si>
  <si>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</si>
  <si>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</si>
  <si>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</si>
  <si>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</si>
  <si>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</si>
  <si>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</si>
  <si>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</si>
  <si>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</si>
  <si>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</si>
  <si>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</si>
  <si>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</si>
  <si>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</si>
  <si>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</si>
  <si>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</si>
  <si>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</si>
  <si>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</si>
  <si>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</si>
  <si>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</si>
  <si>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</si>
  <si>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</si>
  <si>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</si>
  <si>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</si>
  <si>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</si>
  <si>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</si>
  <si>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</si>
  <si>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</si>
  <si>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</si>
  <si>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</si>
  <si>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</si>
  <si>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</si>
  <si>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</si>
  <si>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</si>
  <si>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</si>
  <si>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</si>
  <si>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</si>
  <si>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</si>
  <si>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</si>
  <si>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</si>
  <si>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</si>
  <si>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</si>
  <si>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</si>
  <si>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</si>
  <si>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</si>
  <si>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</si>
  <si>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</si>
  <si>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</si>
  <si>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</si>
  <si>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</si>
  <si>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</si>
  <si>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</si>
  <si>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</si>
  <si>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</si>
  <si>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</si>
  <si>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</si>
  <si>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</si>
  <si>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</si>
  <si>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</si>
  <si>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</si>
  <si>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</si>
  <si>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</si>
  <si>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</si>
  <si>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</si>
  <si>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</si>
  <si>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</si>
  <si>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</si>
  <si>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</si>
  <si>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</si>
  <si>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</si>
  <si>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</si>
  <si>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</si>
  <si>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</si>
  <si>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</si>
  <si>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</si>
  <si>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</si>
  <si>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</si>
  <si>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</si>
  <si>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</si>
  <si>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</si>
  <si>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</si>
  <si>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</si>
  <si>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</si>
  <si>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</si>
  <si>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</si>
  <si>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</si>
  <si>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</si>
  <si>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</si>
  <si>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</si>
  <si>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</si>
  <si>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</si>
  <si>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</si>
  <si>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</si>
  <si>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</si>
  <si>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</si>
  <si>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</si>
  <si>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</si>
  <si>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</si>
  <si>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</si>
  <si>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</si>
  <si>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</si>
  <si>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</si>
  <si>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</si>
  <si>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</si>
  <si>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</si>
  <si>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</si>
  <si>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</si>
  <si>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</si>
  <si>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</si>
  <si>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</si>
  <si>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</si>
  <si>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</si>
  <si>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</si>
  <si>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</si>
  <si>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</si>
  <si>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</si>
  <si>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</si>
  <si>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</si>
  <si>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</si>
  <si>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</si>
  <si>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</si>
  <si>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</si>
  <si>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</si>
  <si>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</si>
  <si>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</si>
  <si>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</si>
  <si>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</si>
  <si>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</si>
  <si>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</si>
  <si>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</si>
  <si>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</si>
  <si>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</si>
  <si>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</si>
  <si>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</si>
  <si>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</si>
  <si>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</si>
  <si>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</si>
  <si>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</si>
  <si>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</si>
  <si>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</si>
  <si>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</si>
  <si>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</si>
  <si>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</si>
  <si>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</si>
  <si>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</si>
  <si>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</si>
  <si>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</si>
  <si>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</si>
  <si>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</si>
  <si>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</si>
  <si>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</si>
  <si>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</si>
  <si>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</si>
  <si>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</si>
  <si>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</si>
  <si>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</si>
  <si>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</si>
  <si>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</si>
  <si>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</si>
  <si>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</si>
  <si>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</si>
  <si>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</si>
  <si>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</si>
  <si>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</si>
  <si>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</si>
  <si>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</si>
  <si>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</si>
  <si>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</si>
  <si>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</si>
  <si>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</si>
  <si>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</si>
  <si>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</si>
  <si>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</si>
  <si>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</si>
  <si>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</si>
  <si>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</si>
  <si>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</si>
  <si>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</si>
  <si>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</si>
  <si>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</si>
  <si>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</si>
  <si>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</si>
  <si>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</si>
  <si>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</si>
  <si>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</si>
  <si>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</si>
  <si>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</si>
  <si>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</si>
  <si>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</si>
  <si>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</si>
  <si>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</si>
  <si>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</si>
  <si>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</si>
  <si>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</si>
  <si>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</si>
  <si>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</si>
  <si>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</si>
  <si>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</si>
  <si>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</si>
  <si>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</si>
  <si>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</si>
  <si>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</si>
  <si>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</si>
  <si>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</si>
  <si>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</si>
  <si>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</si>
  <si>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</si>
  <si>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</si>
  <si>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</si>
  <si>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</si>
  <si>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</si>
  <si>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</si>
  <si>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</si>
  <si>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</si>
  <si>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</si>
  <si>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</si>
  <si>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</si>
  <si>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</si>
  <si>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</si>
  <si>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</si>
  <si>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</si>
  <si>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</si>
  <si>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</si>
  <si>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</si>
  <si>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</si>
  <si>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</si>
  <si>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</si>
  <si>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</si>
  <si>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</si>
  <si>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</si>
  <si>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</si>
  <si>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</si>
  <si>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</si>
  <si>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</si>
  <si>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</si>
  <si>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</si>
  <si>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</si>
  <si>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</si>
  <si>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</si>
  <si>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</si>
  <si>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</si>
  <si>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</si>
  <si>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</si>
  <si>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</si>
  <si>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</si>
  <si>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</si>
  <si>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</si>
  <si>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</si>
  <si>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</si>
  <si>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</si>
  <si>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</si>
  <si>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</si>
  <si>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</si>
  <si>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</si>
  <si>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</si>
  <si>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</si>
  <si>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</si>
  <si>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</si>
  <si>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</si>
  <si>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</si>
  <si>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</si>
  <si>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</si>
  <si>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</si>
  <si>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</si>
  <si>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</si>
  <si>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</si>
  <si>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</si>
  <si>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</si>
  <si>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</si>
  <si>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</si>
  <si>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</si>
  <si>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</si>
  <si>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</si>
  <si>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</si>
  <si>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</si>
  <si>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</si>
  <si>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</si>
  <si>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</si>
  <si>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</si>
  <si>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</si>
  <si>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</si>
  <si>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</si>
  <si>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</si>
  <si>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</si>
  <si>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</si>
  <si>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</si>
  <si>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</si>
  <si>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</si>
  <si>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</si>
  <si>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</si>
  <si>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</si>
  <si>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</si>
  <si>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</si>
  <si>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</si>
  <si>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</si>
  <si>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</si>
  <si>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</si>
  <si>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</si>
  <si>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</si>
  <si>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</si>
  <si>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</si>
  <si>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</si>
  <si>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</si>
  <si>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</si>
  <si>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</si>
  <si>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</si>
  <si>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</si>
  <si>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</si>
  <si>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</si>
  <si>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</si>
  <si>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</si>
  <si>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</si>
  <si>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</si>
  <si>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</si>
  <si>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</si>
  <si>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</si>
  <si>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</si>
  <si>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</si>
  <si>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</si>
  <si>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</si>
  <si>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</si>
  <si>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</si>
  <si>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</si>
  <si>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</si>
  <si>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</si>
  <si>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</si>
  <si>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</si>
  <si>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</si>
  <si>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</si>
  <si>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</si>
  <si>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</si>
  <si>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</si>
  <si>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</si>
  <si>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</si>
  <si>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</si>
  <si>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</si>
  <si>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</si>
  <si>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</si>
  <si>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</si>
  <si>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</si>
  <si>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</si>
  <si>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</si>
  <si>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</si>
  <si>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</si>
  <si>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</si>
  <si>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</si>
  <si>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</si>
  <si>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</si>
  <si>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</si>
  <si>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</si>
  <si>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</si>
  <si>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</si>
  <si>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</si>
  <si>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</si>
  <si>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</si>
  <si>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</si>
  <si>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</si>
  <si>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</si>
  <si>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</si>
  <si>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</si>
  <si>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</si>
  <si>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</si>
  <si>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</si>
  <si>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</si>
  <si>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</si>
  <si>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</si>
  <si>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</si>
  <si>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</si>
  <si>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</si>
  <si>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</si>
  <si>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</si>
  <si>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</si>
  <si>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</si>
  <si>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</si>
  <si>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</si>
  <si>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</si>
  <si>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</si>
  <si>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</si>
  <si>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</si>
  <si>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</si>
  <si>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</si>
  <si>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</si>
  <si>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</si>
  <si>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</si>
  <si>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</si>
  <si>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</si>
  <si>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</si>
  <si>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</si>
  <si>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</si>
  <si>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</si>
  <si>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</si>
  <si>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</si>
  <si>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</si>
  <si>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</si>
  <si>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</si>
  <si>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</si>
  <si>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</si>
  <si>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</si>
  <si>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</si>
  <si>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</si>
  <si>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</si>
  <si>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</si>
  <si>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</si>
  <si>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</si>
  <si>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</si>
  <si>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</si>
  <si>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</si>
  <si>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</si>
  <si>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</si>
  <si>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</si>
  <si>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</si>
  <si>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</si>
  <si>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</si>
  <si>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</si>
  <si>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</si>
  <si>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</si>
  <si>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</si>
  <si>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</si>
  <si>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</si>
  <si>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</si>
  <si>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</si>
  <si>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</si>
  <si>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</si>
  <si>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</si>
  <si>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</si>
  <si>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</si>
  <si>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</si>
  <si>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</si>
  <si>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</si>
  <si>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</si>
  <si>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</si>
  <si>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</si>
  <si>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</si>
  <si>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</si>
  <si>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</si>
  <si>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</si>
  <si>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</si>
  <si>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</si>
  <si>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</si>
  <si>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</si>
  <si>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</si>
  <si>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</si>
  <si>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</si>
  <si>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</si>
  <si>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</si>
  <si>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</si>
  <si>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</si>
  <si>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</si>
  <si>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</si>
  <si>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</si>
  <si>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</si>
  <si>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</si>
  <si>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</si>
  <si>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</si>
  <si>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</si>
  <si>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</si>
  <si>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</si>
  <si>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</si>
  <si>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</si>
  <si>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</si>
  <si>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</si>
  <si>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</si>
  <si>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</si>
  <si>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</si>
  <si>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</si>
  <si>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</si>
  <si>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</si>
  <si>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</si>
  <si>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</si>
  <si>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</si>
  <si>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</si>
  <si>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</si>
  <si>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</si>
  <si>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</si>
  <si>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</si>
  <si>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</si>
  <si>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</si>
  <si>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</si>
  <si>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</si>
  <si>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</si>
  <si>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</si>
  <si>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</si>
  <si>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</si>
  <si>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</si>
  <si>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</si>
  <si>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</si>
  <si>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</si>
  <si>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</si>
  <si>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</si>
  <si>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</si>
  <si>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</si>
  <si>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</si>
  <si>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</si>
  <si>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</si>
  <si>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</si>
  <si>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</si>
  <si>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</si>
  <si>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</si>
  <si>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</si>
  <si>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</si>
  <si>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</si>
  <si>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</si>
  <si>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</si>
  <si>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</si>
  <si>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</si>
  <si>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</si>
  <si>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</si>
  <si>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</si>
  <si>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</si>
  <si>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</si>
  <si>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</si>
  <si>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</si>
  <si>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</si>
  <si>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</si>
  <si>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</si>
  <si>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</si>
  <si>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</si>
  <si>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</si>
  <si>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</si>
  <si>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</si>
  <si>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</si>
  <si>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</si>
  <si>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</si>
  <si>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</si>
  <si>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</si>
  <si>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</si>
  <si>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</si>
  <si>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</si>
  <si>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</si>
  <si>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</si>
  <si>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</si>
  <si>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</si>
  <si>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</si>
  <si>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</si>
  <si>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</si>
  <si>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</si>
  <si>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</si>
  <si>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</si>
  <si>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</si>
  <si>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</si>
  <si>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</si>
  <si>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</si>
  <si>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</si>
  <si>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</si>
  <si>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</si>
  <si>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</si>
  <si>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</si>
  <si>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</si>
  <si>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</si>
  <si>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</si>
  <si>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</si>
  <si>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</si>
  <si>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</si>
  <si>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</si>
  <si>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</si>
  <si>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</si>
  <si>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</si>
  <si>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</si>
  <si>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</si>
  <si>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</si>
  <si>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</si>
  <si>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</si>
  <si>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</si>
  <si>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</si>
  <si>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</si>
  <si>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</si>
  <si>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</si>
  <si>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</si>
  <si>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</si>
  <si>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</si>
  <si>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</si>
  <si>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</si>
  <si>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</si>
  <si>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</si>
  <si>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</si>
  <si>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</si>
  <si>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</si>
  <si>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</si>
  <si>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</si>
  <si>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</si>
  <si>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</si>
  <si>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</si>
  <si>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</si>
  <si>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</si>
  <si>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</si>
  <si>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</si>
  <si>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</si>
  <si>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</si>
  <si>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</si>
  <si>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</si>
  <si>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</si>
  <si>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</si>
  <si>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</si>
  <si>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</si>
  <si>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</si>
  <si>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</si>
  <si>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</si>
  <si>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</si>
  <si>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</si>
  <si>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</si>
  <si>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</si>
  <si>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</si>
  <si>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</si>
  <si>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</si>
  <si>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</si>
  <si>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</si>
  <si>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</si>
  <si>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</si>
  <si>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</si>
  <si>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</si>
  <si>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</si>
  <si>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</si>
  <si>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</si>
  <si>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</si>
  <si>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</si>
  <si>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</si>
  <si>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</si>
  <si>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</si>
  <si>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</si>
  <si>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</si>
  <si>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</si>
  <si>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</si>
  <si>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</si>
  <si>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</si>
  <si>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</si>
  <si>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</si>
  <si>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</si>
  <si>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</si>
  <si>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</si>
  <si>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</si>
  <si>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</si>
  <si>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</si>
  <si>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</si>
  <si>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</si>
  <si>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</si>
  <si>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</si>
  <si>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</si>
  <si>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</si>
  <si>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</si>
  <si>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</si>
  <si>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</si>
  <si>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</si>
  <si>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</si>
  <si>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</si>
  <si>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</si>
  <si>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</si>
  <si>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</si>
  <si>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</si>
  <si>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</si>
  <si>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</si>
  <si>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</si>
  <si>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</si>
  <si>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</si>
  <si>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</si>
  <si>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</si>
  <si>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</si>
  <si>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</si>
  <si>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</si>
  <si>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</si>
  <si>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</si>
  <si>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</si>
  <si>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</si>
  <si>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</si>
  <si>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</si>
  <si>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</si>
  <si>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</si>
  <si>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</si>
  <si>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</si>
  <si>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</si>
  <si>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</si>
  <si>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</si>
  <si>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</si>
  <si>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</si>
  <si>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</si>
  <si>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</si>
  <si>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</si>
  <si>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</si>
  <si>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</si>
  <si>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</si>
  <si>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</si>
  <si>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</si>
  <si>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</si>
  <si>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</si>
  <si>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</si>
  <si>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</si>
  <si>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</si>
  <si>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</si>
  <si>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</si>
  <si>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</si>
  <si>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</si>
  <si>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</si>
  <si>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</si>
  <si>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</si>
  <si>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</si>
  <si>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</si>
  <si>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</si>
  <si>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</si>
  <si>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</si>
  <si>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</si>
  <si>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</si>
  <si>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</si>
  <si>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</si>
  <si>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</si>
  <si>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</si>
  <si>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</si>
  <si>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</si>
  <si>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</si>
  <si>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</si>
  <si>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</si>
  <si>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</si>
  <si>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</si>
  <si>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</si>
  <si>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</si>
  <si>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</si>
  <si>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</si>
  <si>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</si>
  <si>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</si>
  <si>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</si>
  <si>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</si>
  <si>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</si>
  <si>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</si>
  <si>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</si>
  <si>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</si>
  <si>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</si>
  <si>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</si>
  <si>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</si>
  <si>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</si>
  <si>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</si>
  <si>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</si>
  <si>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</si>
  <si>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</si>
  <si>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</si>
  <si>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</si>
  <si>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</si>
  <si>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</si>
  <si>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</si>
  <si>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</si>
  <si>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</si>
  <si>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</si>
  <si>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</si>
  <si>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</si>
  <si>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</si>
  <si>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</si>
  <si>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</si>
  <si>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</si>
  <si>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</si>
  <si>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</si>
  <si>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</si>
  <si>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</si>
  <si>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</si>
  <si>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</si>
  <si>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</si>
  <si>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</si>
  <si>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</si>
  <si>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</si>
  <si>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</si>
  <si>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</si>
  <si>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</si>
  <si>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</si>
  <si>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</si>
  <si>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</si>
  <si>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</si>
  <si>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</si>
  <si>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</si>
  <si>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</si>
  <si>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</si>
  <si>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</si>
  <si>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</si>
  <si>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</si>
  <si>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</si>
  <si>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</si>
  <si>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</si>
  <si>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</si>
  <si>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</si>
  <si>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</si>
  <si>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</si>
  <si>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</si>
  <si>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</si>
  <si>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</si>
  <si>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</si>
  <si>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</si>
  <si>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</si>
  <si>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</si>
  <si>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</si>
  <si>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</si>
  <si>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</si>
  <si>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</si>
  <si>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</si>
  <si>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</si>
  <si>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</si>
  <si>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</si>
  <si>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</si>
  <si>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</si>
  <si>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</si>
  <si>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</si>
  <si>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</si>
  <si>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</si>
  <si>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</si>
  <si>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</si>
  <si>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</si>
  <si>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</si>
  <si>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</si>
  <si>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</si>
  <si>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</si>
  <si>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</si>
  <si>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</si>
  <si>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</si>
  <si>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</si>
  <si>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</si>
  <si>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</si>
  <si>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</si>
  <si>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</si>
  <si>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</si>
  <si>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</si>
  <si>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</si>
  <si>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</si>
  <si>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</si>
  <si>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</si>
  <si>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</si>
  <si>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</si>
  <si>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</si>
  <si>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</si>
  <si>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</si>
  <si>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</si>
  <si>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</si>
  <si>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</si>
  <si>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</si>
  <si>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</si>
  <si>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</si>
  <si>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</si>
  <si>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</si>
  <si>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</si>
  <si>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</si>
  <si>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</si>
  <si>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</si>
  <si>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</si>
  <si>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</si>
  <si>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</si>
  <si>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</si>
  <si>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</si>
  <si>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</si>
  <si>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</si>
  <si>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</si>
  <si>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</si>
  <si>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</si>
  <si>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</si>
  <si>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</si>
  <si>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</si>
  <si>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</si>
  <si>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</si>
  <si>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</si>
  <si>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</si>
  <si>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</si>
  <si>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</si>
  <si>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</si>
  <si>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</si>
  <si>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</si>
  <si>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</si>
  <si>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</si>
  <si>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</si>
  <si>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</si>
  <si>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</si>
  <si>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</si>
  <si>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</si>
  <si>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</si>
  <si>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</si>
  <si>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</si>
  <si>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</si>
  <si>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</si>
  <si>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</si>
  <si>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</si>
  <si>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</si>
  <si>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</si>
  <si>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</si>
  <si>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</si>
  <si>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</si>
  <si>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</si>
  <si>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</si>
  <si>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</si>
  <si>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</si>
  <si>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</si>
  <si>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</si>
  <si>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</si>
  <si>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</si>
  <si>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</si>
  <si>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</si>
  <si>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</si>
  <si>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</si>
  <si>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</si>
  <si>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</si>
  <si>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</si>
  <si>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</si>
  <si>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</si>
  <si>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</si>
  <si>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</si>
  <si>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</si>
  <si>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</si>
  <si>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</si>
  <si>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</si>
  <si>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</si>
  <si>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</si>
  <si>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</si>
  <si>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</si>
  <si>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</si>
  <si>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</si>
  <si>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</si>
  <si>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</si>
  <si>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</si>
  <si>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</si>
  <si>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</si>
  <si>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</si>
  <si>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</si>
  <si>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</si>
  <si>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</si>
  <si>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</si>
  <si>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</si>
  <si>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</si>
  <si>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</si>
  <si>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</si>
  <si>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</si>
  <si>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</si>
  <si>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</si>
  <si>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</si>
  <si>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</si>
  <si>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</si>
  <si>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</si>
  <si>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</si>
  <si>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</si>
  <si>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</si>
  <si>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</si>
  <si>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</si>
  <si>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</si>
  <si>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</si>
  <si>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</si>
  <si>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</si>
  <si>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</si>
  <si>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</si>
  <si>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</si>
  <si>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</si>
  <si>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</si>
  <si>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</si>
  <si>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</si>
  <si>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</si>
  <si>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</si>
  <si>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</si>
  <si>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</si>
  <si>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</si>
  <si>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</si>
  <si>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</si>
  <si>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</si>
  <si>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</si>
  <si>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</si>
  <si>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</si>
  <si>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</si>
  <si>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</si>
  <si>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</si>
  <si>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</si>
  <si>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</si>
  <si>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</si>
  <si>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</si>
  <si>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</si>
  <si>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</si>
  <si>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</si>
  <si>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</si>
  <si>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</si>
  <si>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</si>
  <si>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</si>
  <si>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</si>
  <si>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</si>
  <si>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</si>
  <si>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</si>
  <si>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</si>
  <si>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</si>
  <si>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</si>
  <si>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</si>
  <si>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</si>
  <si>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</si>
  <si>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</si>
  <si>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</si>
  <si>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</si>
  <si>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</si>
  <si>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</si>
  <si>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</si>
  <si>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</si>
  <si>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</si>
  <si>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</si>
  <si>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</si>
  <si>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</si>
  <si>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</si>
  <si>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</si>
  <si>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</si>
  <si>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</si>
  <si>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</si>
  <si>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</si>
  <si>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</si>
  <si>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</si>
  <si>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</si>
  <si>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</si>
  <si>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</si>
  <si>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</si>
  <si>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</si>
  <si>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</si>
  <si>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</si>
  <si>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</si>
  <si>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</si>
  <si>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</si>
  <si>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</si>
  <si>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</si>
  <si>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</si>
  <si>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</si>
  <si>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</si>
  <si>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</si>
  <si>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</si>
  <si>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</si>
  <si>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</si>
  <si>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</si>
  <si>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</si>
  <si>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</si>
  <si>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</si>
  <si>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</si>
  <si>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</si>
  <si>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</si>
  <si>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</si>
  <si>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</si>
  <si>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</si>
  <si>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</si>
  <si>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</si>
  <si>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</si>
  <si>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</si>
  <si>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</si>
  <si>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</si>
  <si>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</si>
  <si>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</si>
  <si>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</si>
  <si>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</si>
  <si>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</si>
  <si>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</si>
  <si>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</si>
  <si>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</si>
  <si>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</si>
  <si>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</si>
  <si>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</si>
  <si>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</si>
  <si>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</si>
  <si>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</si>
  <si>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</si>
  <si>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</si>
  <si>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</si>
  <si>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</si>
  <si>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</si>
  <si>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</si>
  <si>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</si>
  <si>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</si>
  <si>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</si>
  <si>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</si>
  <si>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</si>
  <si>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</si>
  <si>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</si>
  <si>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</si>
  <si>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</si>
  <si>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</si>
  <si>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</si>
  <si>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</si>
  <si>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</si>
  <si>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</si>
  <si>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</si>
  <si>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</si>
  <si>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</si>
  <si>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</si>
  <si>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</si>
  <si>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</si>
  <si>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</si>
  <si>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</si>
  <si>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</si>
  <si>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</si>
  <si>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</si>
  <si>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</si>
  <si>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</si>
  <si>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</si>
  <si>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</si>
  <si>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</si>
  <si>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</si>
  <si>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</si>
  <si>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</si>
  <si>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</si>
  <si>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</si>
  <si>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</si>
  <si>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</si>
  <si>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</si>
  <si>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</si>
  <si>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</si>
  <si>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</si>
  <si>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</si>
  <si>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</si>
  <si>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</si>
  <si>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</si>
  <si>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</si>
  <si>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</si>
  <si>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</si>
  <si>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</si>
  <si>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</si>
  <si>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</si>
  <si>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</si>
  <si>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</si>
  <si>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</si>
  <si>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</si>
  <si>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</si>
  <si>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</si>
  <si>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</si>
  <si>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</si>
  <si>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</si>
  <si>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</si>
  <si>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</si>
  <si>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</si>
  <si>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</si>
  <si>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</si>
  <si>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</si>
  <si>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</si>
  <si>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</si>
  <si>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</si>
  <si>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</si>
  <si>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</si>
  <si>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</si>
  <si>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</si>
  <si>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</si>
  <si>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</si>
  <si>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</si>
  <si>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</si>
  <si>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</si>
  <si>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</si>
  <si>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</si>
  <si>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</si>
  <si>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</si>
  <si>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</si>
  <si>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</si>
  <si>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</si>
  <si>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</si>
  <si>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</si>
  <si>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</si>
  <si>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</si>
  <si>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</si>
  <si>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</si>
  <si>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</si>
  <si>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</si>
  <si>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</si>
  <si>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</si>
  <si>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</si>
  <si>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</si>
  <si>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</si>
  <si>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</si>
  <si>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</si>
  <si>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</si>
  <si>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</si>
  <si>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</si>
  <si>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</si>
  <si>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</si>
  <si>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</si>
  <si>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</si>
  <si>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</si>
  <si>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</si>
  <si>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</si>
  <si>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</si>
  <si>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</si>
  <si>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</si>
  <si>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</si>
  <si>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</si>
  <si>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</si>
  <si>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</si>
  <si>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</si>
  <si>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</si>
  <si>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</si>
  <si>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</si>
  <si>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</si>
  <si>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</si>
  <si>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</si>
  <si>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</si>
  <si>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</si>
  <si>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</si>
  <si>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</si>
  <si>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</si>
  <si>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</si>
  <si>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</si>
  <si>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</si>
  <si>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</si>
  <si>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</si>
  <si>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</si>
  <si>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</si>
  <si>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</si>
  <si>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</si>
  <si>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</si>
  <si>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</si>
  <si>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</si>
  <si>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</si>
  <si>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</si>
  <si>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</si>
  <si>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</si>
  <si>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</si>
  <si>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</si>
  <si>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</si>
  <si>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</si>
  <si>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</si>
  <si>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</si>
  <si>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</si>
  <si>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</si>
  <si>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</si>
  <si>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</si>
  <si>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</si>
  <si>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</si>
  <si>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</si>
  <si>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</si>
  <si>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</si>
  <si>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</si>
  <si>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</si>
  <si>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</si>
  <si>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</si>
  <si>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</si>
  <si>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</si>
  <si>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</si>
  <si>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</si>
  <si>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</si>
  <si>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</si>
  <si>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</si>
  <si>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</si>
  <si>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</si>
  <si>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</si>
  <si>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</si>
  <si>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</si>
  <si>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</si>
  <si>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</si>
  <si>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</si>
  <si>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</si>
  <si>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</si>
  <si>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</si>
  <si>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</si>
  <si>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</si>
  <si>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</si>
  <si>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</si>
  <si>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</si>
  <si>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</si>
  <si>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</si>
  <si>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</si>
  <si>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</si>
  <si>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</si>
  <si>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</si>
  <si>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</si>
  <si>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</si>
  <si>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</si>
  <si>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</si>
  <si>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</si>
  <si>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</si>
  <si>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</si>
  <si>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</si>
  <si>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</si>
  <si>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</si>
  <si>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</si>
  <si>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</si>
  <si>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</si>
  <si>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</si>
  <si>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</si>
  <si>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</si>
  <si>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</si>
  <si>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</si>
  <si>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</si>
  <si>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</si>
  <si>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</si>
  <si>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</si>
  <si>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</si>
  <si>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</si>
  <si>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</si>
  <si>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</si>
  <si>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</si>
  <si>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</si>
  <si>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</si>
  <si>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</si>
  <si>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</si>
  <si>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</si>
  <si>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</si>
  <si>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</si>
  <si>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</si>
  <si>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</si>
  <si>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</si>
  <si>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</si>
  <si>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</si>
  <si>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</si>
  <si>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</si>
  <si>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</si>
  <si>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</si>
  <si>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</si>
  <si>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</si>
  <si>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</si>
  <si>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</si>
  <si>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</si>
  <si>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</si>
  <si>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</si>
  <si>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</si>
  <si>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</si>
  <si>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</si>
  <si>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</si>
  <si>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</si>
  <si>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</si>
  <si>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</si>
  <si>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</si>
  <si>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</si>
  <si>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</si>
  <si>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</si>
  <si>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</si>
  <si>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</si>
  <si>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</si>
  <si>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</si>
  <si>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</si>
  <si>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</si>
  <si>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</si>
  <si>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</si>
  <si>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</si>
  <si>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</si>
  <si>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</si>
  <si>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</si>
  <si>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</si>
  <si>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</si>
  <si>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</si>
  <si>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</si>
  <si>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</si>
  <si>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</si>
  <si>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</si>
  <si>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</si>
  <si>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</si>
  <si>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</si>
  <si>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</si>
  <si>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</si>
  <si>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</si>
  <si>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</si>
  <si>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</si>
  <si>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</si>
  <si>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</si>
  <si>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</si>
  <si>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</si>
  <si>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</si>
  <si>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</si>
  <si>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</si>
  <si>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</si>
  <si>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</si>
  <si>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</si>
  <si>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</si>
  <si>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</si>
  <si>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</si>
  <si>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</si>
  <si>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</si>
  <si>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</si>
  <si>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</si>
  <si>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</si>
  <si>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</si>
  <si>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</si>
  <si>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</si>
  <si>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</si>
  <si>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</si>
  <si>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</si>
  <si>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</si>
  <si>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</si>
  <si>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</si>
  <si>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</si>
  <si>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</si>
  <si>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</si>
  <si>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</si>
  <si>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</si>
  <si>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</si>
  <si>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</si>
  <si>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</si>
  <si>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</si>
  <si>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</si>
  <si>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</si>
  <si>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</si>
  <si>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</si>
  <si>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</si>
  <si>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</si>
  <si>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</si>
  <si>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</si>
  <si>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</si>
  <si>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</si>
  <si>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</si>
  <si>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</si>
  <si>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</si>
  <si>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</si>
  <si>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</si>
  <si>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</si>
  <si>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</si>
  <si>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</si>
  <si>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</si>
  <si>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</si>
  <si>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</si>
  <si>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</si>
  <si>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</si>
  <si>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</si>
  <si>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</si>
  <si>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</si>
  <si>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</si>
  <si>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</si>
  <si>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</si>
  <si>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</si>
  <si>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</si>
  <si>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</si>
  <si>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</si>
  <si>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</si>
  <si>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</si>
  <si>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</si>
  <si>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</si>
  <si>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</si>
  <si>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</si>
  <si>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</si>
  <si>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</si>
  <si>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</si>
  <si>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</si>
  <si>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</si>
  <si>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</si>
  <si>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</si>
  <si>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</si>
  <si>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</si>
  <si>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</si>
  <si>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</si>
  <si>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</si>
  <si>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</si>
  <si>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</si>
  <si>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</si>
  <si>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</si>
  <si>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</si>
  <si>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</si>
  <si>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</si>
  <si>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</si>
  <si>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</si>
  <si>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</si>
  <si>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</si>
  <si>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</si>
  <si>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</si>
  <si>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</si>
  <si>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</si>
  <si>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</si>
  <si>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</si>
  <si>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</si>
  <si>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</si>
  <si>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</si>
  <si>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</si>
  <si>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</si>
  <si>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</si>
  <si>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</si>
  <si>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</si>
  <si>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</si>
  <si>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</si>
  <si>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</si>
  <si>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</si>
  <si>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</si>
  <si>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</si>
  <si>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</si>
  <si>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</si>
  <si>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</si>
  <si>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</si>
  <si>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</si>
  <si>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</si>
  <si>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</si>
  <si>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</si>
  <si>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</si>
  <si>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</si>
  <si>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</si>
  <si>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</si>
  <si>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</si>
  <si>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</si>
  <si>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</si>
  <si>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</si>
  <si>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</si>
  <si>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</si>
  <si>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</si>
  <si>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</si>
  <si>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</si>
  <si>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</si>
  <si>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</si>
  <si>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</si>
  <si>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</si>
  <si>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</si>
  <si>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</si>
  <si>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</si>
  <si>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</si>
  <si>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</si>
  <si>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</si>
  <si>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</si>
  <si>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</si>
  <si>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</si>
  <si>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</si>
  <si>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</si>
  <si>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</si>
  <si>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</si>
  <si>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</si>
  <si>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</si>
  <si>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</si>
  <si>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</si>
  <si>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</si>
  <si>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</si>
  <si>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</si>
  <si>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</si>
  <si>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</si>
  <si>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</si>
  <si>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</si>
  <si>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</si>
  <si>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</si>
  <si>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</si>
  <si>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</si>
  <si>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</si>
  <si>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</si>
  <si>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</si>
  <si>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</si>
  <si>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</si>
  <si>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</si>
  <si>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</si>
  <si>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</si>
  <si>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</si>
  <si>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</si>
  <si>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</si>
  <si>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</si>
  <si>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</si>
  <si>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</si>
  <si>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</si>
  <si>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</si>
  <si>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</si>
  <si>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</si>
  <si>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</si>
  <si>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</si>
  <si>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</si>
  <si>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</si>
  <si>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</si>
  <si>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</si>
  <si>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</si>
  <si>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</si>
  <si>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</si>
  <si>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</si>
  <si>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</si>
  <si>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</si>
  <si>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</si>
  <si>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</si>
  <si>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</si>
  <si>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</si>
  <si>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</si>
  <si>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</si>
  <si>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</si>
  <si>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</si>
  <si>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</si>
  <si>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</si>
  <si>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</si>
  <si>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</si>
  <si>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</si>
  <si>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</si>
  <si>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</si>
  <si>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</si>
  <si>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</si>
  <si>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</si>
  <si>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</si>
  <si>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</si>
  <si>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</si>
  <si>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</si>
  <si>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</si>
  <si>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</si>
  <si>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</si>
  <si>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</si>
  <si>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</si>
  <si>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</si>
  <si>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</si>
  <si>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</si>
  <si>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</si>
  <si>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</si>
  <si>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</si>
  <si>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</si>
  <si>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</si>
  <si>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</si>
  <si>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</si>
  <si>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</si>
  <si>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</si>
  <si>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</si>
  <si>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</si>
  <si>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</si>
  <si>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</si>
  <si>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</si>
  <si>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</si>
  <si>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</si>
  <si>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</si>
  <si>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</si>
  <si>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</si>
  <si>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</si>
  <si>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</si>
  <si>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</si>
  <si>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</si>
  <si>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</si>
  <si>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</si>
  <si>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</si>
  <si>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</si>
  <si>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</si>
  <si>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</si>
  <si>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</si>
  <si>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</si>
  <si>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</si>
  <si>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</si>
  <si>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</si>
  <si>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</si>
  <si>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</si>
  <si>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</si>
  <si>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</si>
  <si>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</si>
  <si>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</si>
  <si>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</si>
  <si>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</si>
  <si>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</si>
  <si>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</si>
  <si>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</si>
  <si>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</si>
  <si>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</si>
  <si>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</si>
  <si>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</si>
  <si>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</si>
  <si>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</si>
  <si>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</si>
  <si>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</si>
  <si>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</si>
  <si>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</si>
  <si>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</si>
  <si>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</si>
  <si>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</si>
  <si>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</si>
  <si>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</si>
  <si>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</si>
  <si>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</si>
  <si>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</si>
  <si>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</si>
  <si>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</si>
  <si>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</si>
  <si>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</si>
  <si>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</si>
  <si>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</si>
  <si>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</si>
  <si>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</si>
  <si>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</si>
  <si>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</si>
  <si>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</si>
  <si>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</si>
  <si>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</si>
  <si>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</si>
  <si>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</si>
  <si>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</si>
  <si>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</si>
  <si>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</si>
  <si>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</si>
  <si>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</si>
  <si>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</si>
  <si>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</si>
  <si>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</si>
  <si>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</si>
  <si>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</si>
  <si>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</si>
  <si>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</si>
  <si>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</si>
  <si>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</si>
  <si>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</si>
  <si>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</si>
  <si>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</si>
  <si>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</si>
  <si>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</si>
  <si>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</si>
  <si>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</si>
  <si>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</si>
  <si>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</si>
  <si>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</si>
  <si>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</si>
  <si>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</si>
  <si>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</si>
  <si>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</si>
  <si>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</si>
  <si>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</si>
  <si>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</si>
  <si>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</si>
  <si>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</si>
  <si>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</si>
  <si>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</si>
  <si>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</si>
  <si>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</si>
  <si>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</si>
  <si>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</si>
  <si>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</si>
  <si>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</si>
  <si>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</si>
  <si>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</si>
  <si>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</si>
  <si>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</si>
  <si>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</si>
  <si>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</si>
  <si>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</si>
  <si>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</si>
  <si>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</si>
  <si>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</si>
  <si>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</si>
  <si>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</si>
  <si>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</si>
  <si>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</si>
  <si>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</si>
  <si>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</si>
  <si>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</si>
  <si>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</si>
  <si>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</si>
  <si>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</si>
  <si>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</si>
  <si>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</si>
  <si>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</si>
  <si>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</si>
  <si>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</si>
  <si>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</si>
  <si>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</si>
  <si>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</si>
  <si>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</si>
  <si>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</si>
  <si>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</si>
  <si>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</si>
  <si>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</si>
  <si>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</si>
  <si>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</si>
  <si>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</si>
  <si>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</si>
  <si>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</si>
  <si>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</si>
  <si>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</si>
  <si>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</si>
  <si>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</si>
  <si>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</si>
  <si>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</si>
  <si>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</si>
  <si>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</si>
  <si>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</si>
  <si>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</si>
  <si>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</si>
  <si>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</si>
  <si>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</si>
  <si>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</si>
  <si>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</si>
  <si>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</si>
  <si>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</si>
  <si>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</si>
  <si>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</si>
  <si>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</si>
  <si>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</si>
  <si>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</si>
  <si>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</si>
  <si>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</si>
  <si>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</si>
  <si>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</si>
  <si>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</si>
  <si>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</si>
  <si>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</si>
  <si>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</si>
  <si>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</si>
  <si>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</si>
  <si>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</si>
  <si>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</si>
  <si>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</si>
  <si>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</si>
  <si>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</si>
  <si>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</si>
  <si>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</si>
  <si>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</si>
  <si>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</si>
  <si>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</si>
  <si>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</si>
  <si>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</si>
  <si>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</si>
  <si>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</si>
  <si>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</si>
  <si>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</si>
  <si>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</si>
  <si>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</si>
  <si>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</si>
  <si>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</si>
  <si>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</si>
  <si>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</si>
  <si>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</si>
  <si>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</si>
  <si>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</si>
  <si>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</si>
  <si>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</si>
  <si>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</si>
  <si>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</si>
  <si>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</si>
  <si>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</si>
  <si>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</si>
  <si>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</si>
  <si>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</si>
  <si>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</si>
  <si>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</si>
  <si>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</si>
  <si>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</si>
  <si>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</si>
  <si>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</si>
  <si>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</si>
  <si>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</si>
  <si>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</si>
  <si>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</si>
  <si>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</si>
  <si>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</si>
  <si>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</si>
  <si>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</si>
  <si>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</si>
  <si>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</si>
  <si>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</si>
  <si>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</si>
  <si>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</si>
  <si>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</si>
  <si>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</si>
  <si>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</si>
  <si>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</si>
  <si>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</si>
  <si>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</si>
  <si>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</si>
  <si>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</si>
  <si>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</si>
  <si>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</si>
  <si>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</si>
  <si>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</si>
  <si>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</si>
  <si>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</si>
  <si>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</si>
  <si>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</si>
  <si>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</si>
  <si>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</si>
  <si>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</si>
  <si>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</si>
  <si>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</si>
  <si>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</si>
  <si>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</si>
  <si>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</si>
  <si>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</si>
  <si>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</si>
  <si>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</si>
  <si>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</si>
  <si>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</si>
  <si>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</si>
  <si>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</si>
  <si>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</si>
  <si>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</si>
  <si>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</si>
  <si>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</si>
  <si>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</si>
  <si>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</si>
  <si>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</si>
  <si>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</si>
  <si>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</si>
  <si>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</si>
  <si>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</si>
  <si>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</si>
  <si>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</si>
  <si>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</si>
  <si>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</si>
  <si>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</si>
  <si>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</si>
  <si>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</si>
  <si>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</si>
  <si>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</si>
  <si>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</si>
  <si>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</si>
  <si>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</si>
  <si>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</si>
  <si>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</si>
  <si>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</si>
  <si>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</si>
  <si>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</si>
  <si>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</si>
  <si>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</si>
  <si>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</si>
  <si>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</si>
  <si>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</si>
  <si>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</si>
  <si>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</si>
  <si>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</si>
  <si>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</si>
  <si>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</si>
  <si>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</si>
  <si>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</si>
  <si>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</si>
  <si>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</si>
  <si>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</si>
  <si>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</si>
  <si>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</si>
  <si>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</si>
  <si>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</si>
  <si>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</si>
  <si>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</si>
  <si>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</si>
  <si>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</si>
  <si>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</si>
  <si>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</si>
  <si>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</si>
  <si>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</si>
  <si>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</si>
  <si>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</si>
  <si>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</si>
  <si>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</si>
  <si>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</si>
  <si>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</si>
  <si>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</si>
  <si>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</si>
  <si>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</si>
  <si>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</si>
  <si>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</si>
  <si>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</si>
  <si>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</si>
  <si>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</si>
  <si>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</si>
  <si>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</si>
  <si>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</si>
  <si>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</si>
  <si>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</si>
  <si>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</si>
  <si>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</si>
  <si>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</si>
  <si>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</si>
  <si>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</si>
  <si>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</si>
  <si>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</si>
  <si>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</si>
  <si>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</si>
  <si>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</si>
  <si>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</si>
  <si>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</si>
  <si>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</si>
  <si>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</si>
  <si>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</si>
  <si>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</si>
  <si>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</si>
  <si>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</si>
  <si>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</si>
  <si>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</si>
  <si>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</si>
  <si>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</si>
  <si>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</si>
  <si>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</si>
  <si>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</si>
  <si>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</si>
  <si>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</si>
  <si>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</si>
  <si>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</si>
  <si>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</si>
  <si>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</si>
  <si>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</si>
  <si>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</si>
  <si>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</si>
  <si>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</si>
  <si>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</si>
  <si>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</si>
  <si>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</si>
  <si>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</si>
  <si>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</si>
  <si>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</si>
  <si>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</si>
  <si>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</si>
  <si>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</si>
  <si>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</si>
  <si>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</si>
  <si>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</si>
  <si>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</si>
  <si>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</si>
  <si>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</si>
  <si>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</si>
  <si>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</si>
  <si>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</si>
  <si>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</si>
  <si>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</si>
  <si>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</si>
  <si>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</si>
  <si>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</si>
  <si>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</si>
  <si>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</si>
  <si>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</si>
  <si>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</si>
  <si>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</si>
  <si>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</si>
  <si>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</si>
  <si>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</si>
  <si>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</si>
  <si>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</si>
  <si>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</si>
  <si>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</si>
  <si>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</si>
  <si>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</si>
  <si>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</si>
  <si>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</si>
  <si>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</si>
  <si>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</si>
  <si>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</si>
  <si>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</si>
  <si>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</si>
  <si>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</si>
  <si>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</si>
  <si>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</si>
  <si>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</si>
  <si>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</si>
  <si>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</si>
  <si>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</si>
  <si>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</si>
  <si>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</si>
  <si>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</si>
  <si>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</si>
  <si>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</si>
  <si>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</si>
  <si>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</si>
  <si>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</si>
  <si>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</si>
  <si>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</si>
  <si>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</si>
  <si>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</si>
  <si>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</si>
  <si>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</si>
  <si>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</si>
  <si>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</si>
  <si>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</si>
  <si>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</si>
  <si>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</si>
  <si>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</si>
  <si>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</si>
  <si>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</si>
  <si>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</si>
  <si>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</si>
  <si>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</si>
  <si>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</si>
  <si>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</si>
  <si>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</si>
  <si>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</si>
  <si>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</si>
  <si>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</si>
  <si>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</si>
  <si>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</si>
  <si>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</si>
  <si>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</si>
  <si>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</si>
  <si>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</si>
  <si>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</si>
  <si>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</si>
  <si>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</si>
  <si>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</si>
  <si>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</si>
  <si>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</si>
  <si>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</si>
  <si>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</si>
  <si>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</si>
  <si>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</si>
  <si>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</si>
  <si>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</si>
  <si>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</si>
  <si>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</si>
  <si>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</si>
  <si>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</si>
  <si>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</si>
  <si>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</si>
  <si>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</si>
  <si>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</si>
  <si>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</si>
  <si>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</si>
  <si>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</si>
  <si>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</si>
  <si>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</si>
  <si>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</si>
  <si>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</si>
  <si>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</si>
  <si>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</si>
  <si>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</si>
  <si>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</si>
  <si>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</si>
  <si>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</si>
  <si>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</si>
  <si>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</si>
  <si>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</si>
  <si>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</si>
  <si>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</si>
  <si>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</si>
  <si>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</si>
  <si>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</si>
  <si>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</si>
  <si>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</si>
  <si>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</si>
  <si>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</si>
  <si>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</si>
  <si>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</si>
  <si>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</si>
  <si>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</si>
  <si>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</si>
  <si>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</si>
  <si>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</si>
  <si>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</si>
  <si>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</si>
  <si>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</si>
  <si>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</si>
  <si>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</si>
  <si>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</si>
  <si>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</si>
  <si>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</si>
  <si>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</si>
  <si>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</si>
  <si>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</si>
  <si>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</si>
  <si>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</si>
  <si>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</si>
  <si>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</si>
  <si>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</si>
  <si>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</si>
  <si>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</si>
  <si>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</si>
  <si>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</si>
  <si>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</si>
  <si>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</si>
  <si>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</si>
  <si>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</si>
  <si>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</si>
  <si>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</si>
  <si>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</si>
  <si>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</si>
  <si>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</si>
  <si>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</si>
  <si>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</si>
  <si>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</si>
  <si>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</si>
  <si>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</si>
  <si>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</si>
  <si>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</si>
  <si>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</si>
  <si>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</si>
  <si>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</si>
  <si>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</si>
  <si>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</si>
  <si>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</si>
  <si>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</si>
  <si>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</si>
  <si>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</si>
  <si>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</si>
  <si>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</si>
  <si>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</si>
  <si>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</si>
  <si>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</si>
  <si>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</si>
  <si>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</si>
  <si>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</si>
  <si>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</si>
  <si>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</si>
  <si>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</si>
  <si>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</si>
  <si>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</si>
  <si>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</si>
  <si>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</si>
  <si>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</si>
  <si>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</si>
  <si>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</si>
  <si>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</si>
  <si>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</si>
  <si>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</si>
  <si>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</si>
  <si>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</si>
  <si>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</si>
  <si>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</si>
  <si>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</si>
  <si>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</si>
  <si>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</si>
  <si>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</si>
  <si>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</si>
  <si>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</si>
  <si>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</si>
  <si>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</si>
  <si>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</si>
  <si>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</si>
  <si>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</si>
  <si>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</si>
  <si>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</si>
  <si>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</si>
  <si>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</si>
  <si>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</si>
  <si>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</si>
  <si>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</si>
  <si>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</si>
  <si>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</si>
  <si>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</si>
  <si>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</si>
  <si>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</si>
  <si>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</si>
  <si>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</si>
  <si>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</si>
  <si>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</si>
  <si>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</si>
  <si>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</si>
  <si>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</si>
  <si>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</si>
  <si>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</si>
  <si>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</si>
  <si>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</si>
  <si>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</si>
  <si>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</si>
  <si>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</si>
  <si>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</si>
  <si>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</si>
  <si>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</si>
  <si>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</si>
  <si>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</si>
  <si>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</si>
  <si>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</si>
  <si>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</si>
  <si>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</si>
  <si>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</si>
  <si>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</si>
  <si>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</si>
  <si>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</si>
  <si>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</si>
  <si>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</si>
  <si>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</si>
  <si>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</si>
  <si>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</si>
  <si>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</si>
  <si>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</si>
  <si>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</si>
  <si>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</si>
  <si>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</si>
  <si>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</si>
  <si>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</si>
  <si>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</si>
  <si>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</si>
  <si>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</si>
  <si>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</si>
  <si>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</si>
  <si>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</si>
  <si>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</si>
  <si>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</si>
  <si>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</si>
  <si>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</si>
  <si>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</si>
  <si>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</si>
  <si>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</si>
  <si>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</si>
  <si>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</si>
  <si>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</si>
  <si>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</si>
  <si>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</si>
  <si>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</si>
  <si>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</si>
  <si>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</si>
  <si>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</si>
  <si>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</si>
  <si>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</si>
  <si>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</si>
  <si>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</si>
  <si>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</si>
  <si>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</si>
  <si>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</si>
  <si>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</si>
  <si>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</si>
  <si>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</si>
  <si>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</si>
  <si>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</si>
  <si>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</si>
  <si>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</si>
  <si>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</si>
  <si>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</si>
  <si>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</si>
  <si>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</si>
  <si>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</si>
  <si>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</si>
  <si>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</si>
  <si>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</si>
  <si>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</si>
  <si>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</si>
  <si>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</si>
  <si>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</si>
  <si>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</si>
  <si>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</si>
  <si>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</si>
  <si>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</si>
  <si>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</si>
  <si>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</si>
  <si>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</si>
  <si>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</si>
  <si>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</si>
  <si>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</si>
  <si>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</si>
  <si>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</si>
  <si>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</si>
  <si>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</si>
  <si>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</si>
  <si>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</si>
  <si>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</si>
  <si>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</si>
  <si>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</si>
  <si>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</si>
  <si>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</si>
  <si>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</si>
  <si>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</si>
  <si>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</si>
  <si>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</si>
  <si>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</si>
  <si>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</si>
  <si>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</si>
  <si>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</si>
  <si>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</si>
  <si>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</si>
  <si>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</si>
  <si>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</si>
  <si>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</si>
  <si>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</si>
  <si>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</si>
  <si>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</si>
  <si>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</si>
  <si>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</si>
  <si>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</si>
  <si>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</si>
  <si>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</si>
  <si>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</si>
  <si>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</si>
  <si>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</si>
  <si>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</si>
  <si>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</si>
  <si>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</si>
  <si>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</si>
  <si>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</si>
  <si>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</si>
  <si>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</si>
  <si>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</si>
  <si>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</si>
  <si>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</si>
  <si>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</si>
  <si>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</si>
  <si>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</si>
  <si>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</si>
  <si>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</si>
  <si>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</si>
  <si>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</si>
  <si>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</si>
  <si>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</si>
  <si>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</si>
  <si>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</si>
  <si>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</si>
  <si>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</si>
  <si>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</si>
  <si>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</si>
  <si>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</si>
  <si>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</si>
  <si>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</si>
  <si>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</si>
  <si>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</si>
  <si>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</si>
  <si>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</si>
  <si>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</si>
  <si>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</si>
  <si>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</si>
  <si>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</si>
  <si>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</si>
  <si>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</si>
  <si>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</si>
  <si>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</si>
  <si>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</si>
  <si>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</si>
  <si>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</si>
  <si>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</si>
  <si>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</si>
  <si>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</si>
  <si>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</si>
  <si>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</si>
  <si>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</si>
  <si>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</si>
  <si>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</si>
  <si>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</si>
  <si>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</si>
  <si>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</si>
  <si>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</si>
  <si>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</si>
  <si>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</si>
  <si>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</si>
  <si>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</si>
  <si>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</si>
  <si>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</si>
  <si>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</si>
  <si>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</si>
  <si>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</si>
  <si>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</si>
  <si>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</si>
  <si>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</si>
  <si>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</si>
  <si>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</si>
  <si>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</si>
  <si>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</si>
  <si>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</si>
  <si>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</si>
  <si>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</si>
  <si>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</si>
  <si>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</si>
  <si>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</si>
  <si>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</si>
  <si>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</si>
  <si>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</si>
  <si>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</si>
  <si>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</si>
  <si>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</si>
  <si>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</si>
  <si>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</si>
  <si>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</si>
  <si>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</si>
  <si>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</si>
  <si>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</si>
  <si>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</si>
  <si>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</si>
  <si>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</si>
  <si>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</si>
  <si>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</si>
  <si>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</si>
  <si>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</si>
  <si>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</si>
  <si>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</si>
  <si>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</si>
  <si>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</si>
  <si>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</si>
  <si>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</si>
  <si>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</si>
  <si>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</si>
  <si>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</si>
  <si>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</si>
  <si>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</si>
  <si>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</si>
  <si>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</si>
  <si>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</si>
  <si>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</si>
  <si>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</si>
  <si>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</si>
  <si>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</si>
  <si>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</si>
  <si>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</si>
  <si>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</si>
  <si>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</si>
  <si>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</si>
  <si>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</si>
  <si>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</si>
  <si>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</si>
  <si>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</si>
  <si>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</si>
  <si>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</si>
  <si>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</si>
  <si>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</si>
  <si>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</si>
  <si>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</si>
  <si>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</si>
  <si>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</si>
  <si>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</si>
  <si>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</si>
  <si>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</si>
  <si>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</si>
  <si>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</si>
  <si>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</si>
  <si>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</si>
  <si>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</si>
  <si>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</si>
  <si>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</si>
  <si>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</si>
  <si>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</si>
  <si>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</si>
  <si>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</si>
  <si>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</si>
  <si>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</si>
  <si>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</si>
  <si>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</si>
  <si>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</si>
  <si>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</si>
  <si>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</si>
  <si>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</si>
  <si>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</si>
  <si>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</si>
  <si>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</si>
  <si>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</si>
  <si>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</si>
  <si>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</si>
  <si>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</si>
  <si>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</si>
  <si>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</si>
  <si>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</si>
  <si>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</si>
  <si>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</si>
  <si>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</si>
  <si>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</si>
  <si>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</si>
  <si>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</si>
  <si>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</si>
  <si>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</si>
  <si>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</si>
  <si>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</si>
  <si>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</si>
  <si>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</si>
  <si>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</si>
  <si>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</si>
  <si>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</si>
  <si>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</si>
  <si>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</si>
  <si>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</si>
  <si>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</si>
  <si>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</si>
  <si>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</si>
  <si>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</si>
  <si>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</si>
  <si>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</si>
  <si>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</si>
  <si>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</si>
  <si>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</si>
  <si>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</si>
  <si>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</si>
  <si>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</si>
  <si>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</si>
  <si>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</si>
  <si>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</si>
  <si>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</si>
  <si>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</si>
  <si>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</si>
  <si>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</si>
  <si>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</si>
  <si>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</si>
  <si>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</si>
  <si>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</si>
  <si>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</si>
  <si>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</si>
  <si>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</si>
  <si>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</si>
  <si>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</si>
  <si>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</si>
  <si>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</si>
  <si>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</si>
  <si>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</si>
  <si>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</si>
  <si>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</si>
  <si>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</si>
  <si>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</si>
  <si>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</si>
  <si>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</si>
  <si>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</si>
  <si>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</si>
  <si>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</si>
  <si>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</si>
  <si>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</si>
  <si>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</si>
  <si>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</si>
  <si>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</si>
  <si>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</si>
  <si>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</si>
  <si>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</si>
  <si>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</si>
  <si>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</si>
  <si>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</si>
  <si>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</si>
  <si>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</si>
  <si>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</si>
  <si>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</si>
  <si>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</si>
  <si>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</si>
  <si>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</si>
  <si>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</si>
  <si>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</si>
  <si>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</si>
  <si>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</si>
  <si>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</si>
  <si>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</si>
  <si>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</si>
  <si>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</si>
  <si>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</si>
  <si>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</si>
  <si>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</si>
  <si>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</si>
  <si>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</si>
  <si>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</si>
  <si>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</si>
  <si>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</si>
  <si>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</si>
  <si>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</si>
  <si>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</si>
  <si>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</si>
  <si>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</si>
  <si>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</si>
  <si>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</si>
  <si>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</si>
  <si>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</si>
  <si>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</si>
  <si>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</si>
  <si>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</si>
  <si>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</si>
  <si>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</si>
  <si>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</si>
  <si>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</si>
  <si>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</si>
  <si>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</si>
  <si>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</si>
  <si>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</si>
  <si>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</si>
  <si>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</si>
  <si>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</si>
  <si>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</si>
  <si>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</si>
  <si>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</si>
  <si>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</si>
  <si>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</si>
  <si>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</si>
  <si>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</si>
  <si>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</si>
  <si>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</si>
  <si>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</si>
  <si>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</si>
  <si>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</si>
  <si>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</si>
  <si>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</si>
  <si>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</si>
  <si>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</si>
  <si>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</si>
  <si>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</si>
  <si>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</si>
  <si>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</si>
  <si>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</si>
  <si>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</si>
  <si>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</si>
  <si>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</si>
  <si>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</si>
  <si>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</si>
  <si>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</si>
  <si>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</si>
  <si>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</si>
  <si>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</si>
  <si>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</si>
  <si>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</si>
  <si>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</si>
  <si>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</si>
  <si>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</si>
  <si>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</si>
  <si>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</si>
  <si>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</si>
  <si>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</si>
  <si>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</si>
  <si>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</si>
  <si>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</si>
  <si>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</si>
  <si>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</si>
  <si>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</si>
  <si>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</si>
  <si>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</si>
  <si>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</si>
  <si>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</si>
  <si>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</si>
  <si>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</si>
  <si>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</si>
  <si>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</si>
  <si>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</si>
  <si>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</si>
  <si>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</si>
  <si>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</si>
  <si>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</si>
  <si>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</si>
  <si>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</si>
  <si>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</si>
  <si>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</si>
  <si>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</si>
  <si>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</si>
  <si>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</si>
  <si>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</si>
  <si>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</si>
  <si>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</si>
  <si>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</si>
  <si>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</si>
  <si>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</si>
  <si>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</si>
  <si>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</si>
  <si>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</si>
  <si>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</si>
  <si>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</si>
  <si>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</si>
  <si>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</si>
  <si>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</si>
  <si>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</si>
  <si>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</si>
  <si>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</si>
  <si>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</si>
  <si>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</si>
  <si>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</si>
  <si>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</si>
  <si>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</si>
  <si>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</si>
  <si>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</si>
  <si>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</si>
  <si>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</si>
  <si>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</si>
  <si>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</si>
  <si>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</si>
  <si>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</si>
  <si>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</si>
  <si>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</si>
  <si>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</si>
  <si>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</si>
  <si>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</si>
  <si>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</si>
  <si>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</si>
  <si>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</si>
  <si>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</si>
  <si>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</si>
  <si>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</si>
  <si>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</si>
  <si>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</si>
  <si>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</si>
  <si>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</si>
  <si>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</si>
  <si>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</si>
  <si>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</si>
  <si>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</si>
  <si>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</si>
  <si>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</si>
  <si>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</si>
  <si>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</si>
  <si>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</si>
  <si>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</si>
  <si>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</si>
  <si>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</si>
  <si>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</si>
  <si>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</si>
  <si>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</si>
  <si>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</si>
  <si>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</si>
  <si>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</si>
  <si>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</si>
  <si>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</si>
  <si>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</si>
  <si>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</si>
  <si>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</si>
  <si>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</si>
  <si>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</si>
  <si>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</si>
  <si>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</si>
  <si>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</si>
  <si>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</si>
  <si>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</si>
  <si>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</si>
  <si>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</si>
  <si>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</si>
  <si>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</si>
  <si>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</si>
  <si>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</si>
  <si>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</si>
  <si>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</si>
  <si>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</si>
  <si>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</si>
  <si>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</si>
  <si>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</si>
  <si>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</si>
  <si>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</si>
  <si>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</si>
  <si>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</si>
  <si>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</si>
  <si>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</si>
  <si>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</si>
  <si>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</si>
  <si>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</si>
  <si>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</si>
  <si>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</si>
  <si>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</si>
  <si>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</si>
  <si>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</si>
  <si>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</si>
  <si>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</si>
  <si>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</si>
  <si>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</si>
  <si>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</si>
  <si>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</si>
  <si>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</si>
  <si>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</si>
  <si>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</si>
  <si>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</si>
  <si>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</si>
  <si>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</si>
  <si>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</si>
  <si>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</si>
  <si>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</si>
  <si>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</si>
  <si>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</si>
  <si>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</si>
  <si>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</si>
  <si>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</si>
  <si>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</si>
  <si>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</si>
  <si>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</si>
  <si>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</si>
  <si>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</si>
  <si>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</si>
  <si>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</si>
  <si>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</si>
  <si>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</si>
  <si>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</si>
  <si>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</si>
  <si>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</si>
  <si>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</si>
  <si>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</si>
  <si>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</si>
  <si>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</si>
  <si>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</si>
  <si>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</si>
  <si>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</si>
  <si>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</si>
  <si>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</si>
  <si>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</si>
  <si>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</si>
  <si>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</si>
  <si>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</si>
  <si>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</si>
  <si>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</si>
  <si>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</si>
  <si>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</si>
  <si>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</si>
  <si>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</si>
  <si>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</si>
  <si>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</si>
  <si>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</si>
  <si>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</si>
  <si>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</si>
  <si>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</si>
  <si>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</si>
  <si>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</si>
  <si>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</si>
  <si>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</si>
  <si>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</si>
  <si>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</si>
  <si>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</si>
  <si>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</si>
  <si>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</si>
  <si>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</si>
  <si>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</si>
  <si>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</si>
  <si>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</si>
  <si>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</si>
  <si>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</si>
  <si>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</si>
  <si>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</si>
  <si>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</si>
  <si>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</si>
  <si>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</si>
  <si>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</si>
  <si>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</si>
  <si>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</si>
  <si>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</si>
  <si>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</si>
  <si>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</si>
  <si>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</si>
  <si>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</si>
  <si>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</si>
  <si>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</si>
  <si>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</si>
  <si>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</si>
  <si>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</si>
  <si>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</si>
  <si>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</si>
  <si>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</si>
  <si>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</si>
  <si>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</si>
  <si>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</si>
  <si>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</si>
  <si>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</si>
  <si>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</si>
  <si>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</si>
  <si>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</si>
  <si>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</si>
  <si>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</si>
  <si>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</si>
  <si>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</si>
  <si>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</si>
  <si>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</si>
  <si>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</si>
  <si>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</si>
  <si>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</si>
  <si>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</si>
  <si>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</si>
  <si>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</si>
  <si>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</si>
  <si>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</si>
  <si>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</si>
  <si>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</si>
  <si>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</si>
  <si>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</si>
  <si>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</si>
  <si>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</si>
  <si>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</si>
  <si>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</si>
  <si>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</si>
  <si>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</si>
  <si>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</si>
  <si>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</si>
  <si>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</si>
  <si>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</si>
  <si>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</si>
  <si>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</si>
  <si>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</si>
  <si>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</si>
  <si>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</si>
  <si>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</si>
  <si>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</si>
  <si>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</si>
  <si>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</si>
  <si>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</si>
  <si>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</si>
  <si>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</si>
  <si>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</si>
  <si>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</si>
  <si>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</si>
  <si>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</si>
  <si>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</si>
  <si>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</si>
  <si>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</si>
  <si>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</si>
  <si>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</si>
  <si>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</si>
  <si>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</si>
  <si>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</si>
  <si>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</si>
  <si>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</si>
  <si>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</si>
  <si>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</si>
  <si>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</si>
  <si>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</si>
  <si>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</si>
  <si>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</si>
  <si>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</si>
  <si>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</si>
  <si>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</si>
  <si>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</si>
  <si>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</si>
  <si>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</si>
  <si>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</si>
  <si>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</si>
  <si>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</si>
  <si>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</si>
  <si>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</si>
  <si>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</si>
  <si>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</si>
  <si>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</si>
  <si>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</si>
  <si>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</si>
  <si>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</si>
  <si>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</si>
  <si>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</si>
  <si>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</si>
  <si>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</si>
  <si>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</si>
  <si>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</si>
  <si>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</si>
  <si>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</si>
  <si>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</si>
  <si>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</si>
  <si>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</si>
  <si>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</si>
  <si>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</si>
  <si>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</si>
  <si>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</si>
  <si>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</si>
  <si>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</si>
  <si>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</si>
  <si>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</si>
  <si>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</si>
  <si>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</si>
  <si>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</si>
  <si>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</si>
  <si>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</si>
  <si>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</si>
  <si>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</si>
  <si>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</si>
  <si>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</si>
  <si>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</si>
  <si>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</si>
  <si>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</si>
  <si>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</si>
  <si>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</si>
  <si>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</si>
  <si>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</si>
  <si>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</si>
  <si>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</si>
  <si>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</si>
  <si>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</si>
  <si>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</si>
  <si>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</si>
  <si>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</si>
  <si>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</si>
  <si>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</si>
  <si>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</si>
  <si>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</si>
  <si>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</si>
  <si>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</si>
  <si>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</si>
  <si>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</si>
  <si>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</si>
  <si>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</si>
  <si>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</si>
  <si>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</si>
  <si>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</si>
  <si>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</si>
  <si>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</si>
  <si>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</si>
  <si>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</si>
  <si>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</si>
  <si>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</si>
  <si>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</si>
  <si>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</si>
  <si>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</si>
  <si>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</si>
  <si>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</si>
  <si>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</si>
  <si>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</si>
  <si>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</si>
  <si>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</si>
  <si>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</si>
  <si>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</si>
  <si>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</si>
  <si>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</si>
  <si>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</si>
  <si>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</si>
  <si>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</si>
  <si>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</si>
  <si>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</si>
  <si>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</si>
  <si>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</si>
  <si>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</si>
  <si>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</si>
  <si>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</si>
  <si>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</si>
  <si>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</si>
  <si>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</si>
  <si>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</si>
  <si>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</si>
  <si>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</si>
  <si>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</si>
  <si>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</si>
  <si>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</si>
  <si>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</si>
  <si>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</si>
  <si>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</si>
  <si>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</si>
  <si>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</si>
  <si>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</si>
  <si>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</si>
  <si>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</si>
  <si>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</si>
  <si>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</si>
  <si>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</si>
  <si>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</si>
  <si>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</si>
  <si>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</si>
  <si>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</si>
  <si>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</si>
  <si>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</si>
  <si>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</si>
  <si>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</si>
  <si>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</si>
  <si>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</si>
  <si>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</si>
  <si>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</si>
  <si>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</si>
  <si>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</si>
  <si>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</si>
  <si>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</si>
  <si>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</si>
  <si>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</si>
  <si>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</si>
  <si>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</si>
  <si>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</si>
  <si>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</si>
  <si>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</si>
  <si>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</si>
  <si>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</si>
  <si>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</si>
  <si>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</si>
  <si>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</si>
  <si>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</si>
  <si>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</si>
  <si>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</si>
  <si>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</si>
  <si>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</si>
  <si>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</si>
  <si>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</si>
  <si>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</si>
  <si>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</si>
  <si>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</si>
  <si>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</si>
  <si>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</si>
  <si>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</si>
  <si>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</si>
  <si>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</si>
  <si>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</si>
  <si>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</si>
  <si>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</si>
  <si>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</si>
  <si>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</si>
  <si>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</si>
  <si>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</si>
  <si>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</si>
  <si>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</si>
  <si>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</si>
  <si>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</si>
  <si>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</si>
  <si>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</si>
  <si>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</si>
  <si>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</si>
  <si>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</si>
  <si>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</si>
  <si>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</si>
  <si>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</si>
  <si>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</si>
  <si>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</si>
  <si>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</si>
  <si>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</si>
  <si>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</si>
  <si>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</si>
  <si>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</si>
  <si>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</si>
  <si>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</si>
  <si>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</si>
  <si>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</si>
  <si>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</si>
  <si>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</si>
  <si>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</si>
  <si>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</si>
  <si>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</si>
  <si>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</si>
  <si>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</si>
  <si>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</si>
  <si>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</si>
  <si>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</si>
  <si>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</si>
  <si>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</si>
  <si>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</si>
  <si>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</si>
  <si>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</si>
  <si>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</si>
  <si>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</si>
  <si>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</si>
  <si>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</si>
  <si>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</si>
  <si>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</si>
  <si>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</si>
  <si>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</si>
  <si>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</si>
  <si>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</si>
  <si>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</si>
  <si>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</si>
  <si>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</si>
  <si>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</si>
  <si>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</si>
  <si>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</si>
  <si>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</si>
  <si>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</si>
  <si>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</si>
  <si>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</si>
  <si>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</si>
  <si>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</si>
  <si>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</si>
  <si>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</si>
  <si>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</si>
  <si>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</si>
  <si>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</si>
  <si>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</si>
  <si>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</si>
  <si>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</si>
  <si>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</si>
  <si>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</si>
  <si>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</si>
  <si>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</si>
  <si>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</si>
  <si>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</si>
  <si>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</si>
  <si>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</si>
  <si>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</si>
  <si>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</si>
  <si>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</si>
  <si>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</si>
  <si>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</si>
  <si>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</si>
  <si>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</si>
  <si>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</si>
  <si>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</si>
  <si>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</si>
  <si>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</si>
  <si>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</si>
  <si>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</si>
  <si>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</si>
  <si>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</si>
  <si>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</si>
  <si>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</si>
  <si>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</si>
  <si>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</si>
  <si>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</si>
  <si>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</si>
  <si>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</si>
  <si>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</si>
  <si>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</si>
  <si>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</si>
  <si>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</si>
  <si>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</si>
  <si>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</si>
  <si>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</si>
  <si>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</si>
  <si>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</si>
  <si>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</si>
  <si>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</si>
  <si>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</si>
  <si>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</si>
  <si>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</si>
  <si>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</si>
  <si>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</si>
  <si>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</si>
  <si>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</si>
  <si>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</si>
  <si>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</si>
  <si>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</si>
  <si>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</si>
  <si>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</si>
  <si>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</si>
  <si>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</si>
  <si>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</si>
  <si>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</si>
  <si>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</si>
  <si>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</si>
  <si>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</si>
  <si>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</si>
  <si>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</si>
  <si>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</si>
  <si>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</si>
  <si>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</si>
  <si>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</si>
  <si>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</si>
  <si>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</si>
  <si>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</si>
  <si>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</si>
  <si>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</si>
  <si>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</si>
  <si>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</si>
  <si>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</si>
  <si>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</si>
  <si>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</si>
  <si>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</si>
  <si>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</si>
  <si>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</si>
  <si>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</si>
  <si>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</si>
  <si>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</si>
  <si>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</si>
  <si>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</si>
  <si>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</si>
  <si>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</si>
  <si>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</si>
  <si>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</si>
  <si>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</si>
  <si>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</si>
  <si>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</si>
  <si>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</si>
  <si>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</si>
  <si>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</si>
  <si>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</si>
  <si>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</si>
  <si>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</si>
  <si>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</si>
  <si>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</si>
  <si>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</si>
  <si>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</si>
  <si>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</si>
  <si>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</si>
  <si>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</si>
  <si>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</si>
  <si>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</si>
  <si>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</si>
  <si>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</si>
  <si>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</si>
  <si>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</si>
  <si>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</si>
  <si>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</si>
  <si>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</si>
  <si>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</si>
  <si>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</si>
  <si>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</si>
  <si>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</si>
  <si>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</si>
  <si>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</si>
  <si>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</si>
  <si>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</si>
  <si>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</si>
  <si>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</si>
  <si>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</si>
  <si>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</si>
  <si>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</si>
  <si>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</si>
  <si>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</si>
  <si>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</si>
  <si>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</si>
  <si>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</si>
  <si>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</si>
  <si>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</si>
  <si>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</si>
  <si>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</si>
  <si>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</si>
  <si>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</si>
  <si>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</si>
  <si>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</si>
  <si>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</si>
  <si>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</si>
  <si>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</si>
  <si>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</si>
  <si>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</si>
  <si>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</si>
  <si>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</si>
  <si>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</si>
  <si>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</si>
  <si>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</si>
  <si>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</si>
  <si>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</si>
  <si>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</si>
  <si>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</si>
  <si>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</si>
  <si>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</si>
  <si>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</si>
  <si>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</si>
  <si>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</si>
  <si>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</si>
  <si>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</si>
  <si>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</si>
  <si>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</si>
  <si>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</si>
  <si>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</si>
  <si>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</si>
  <si>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</si>
  <si>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</si>
  <si>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</si>
  <si>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</si>
  <si>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</si>
  <si>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</si>
  <si>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</si>
  <si>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</si>
  <si>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</si>
  <si>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</si>
  <si>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</si>
  <si>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</si>
  <si>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</si>
  <si>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</si>
  <si>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</si>
  <si>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</si>
  <si>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</si>
  <si>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</si>
  <si>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</si>
  <si>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</si>
  <si>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</si>
  <si>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</si>
  <si>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</si>
  <si>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</si>
  <si>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</si>
  <si>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</si>
  <si>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</si>
  <si>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</si>
  <si>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</si>
  <si>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</si>
  <si>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</si>
  <si>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</si>
  <si>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</si>
  <si>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</si>
  <si>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</si>
  <si>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</si>
  <si>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</si>
  <si>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</si>
  <si>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</si>
  <si>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</si>
  <si>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</si>
  <si>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</si>
  <si>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</si>
  <si>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</si>
  <si>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</si>
  <si>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</si>
  <si>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</si>
  <si>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</si>
  <si>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</si>
  <si>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</si>
  <si>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</si>
  <si>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</si>
  <si>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</si>
  <si>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</si>
  <si>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</si>
  <si>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</si>
  <si>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</si>
  <si>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</si>
  <si>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</si>
  <si>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</si>
  <si>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</si>
  <si>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</si>
  <si>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</si>
  <si>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</si>
  <si>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</si>
  <si>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</si>
  <si>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</si>
  <si>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</si>
  <si>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</si>
  <si>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</si>
  <si>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</si>
  <si>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</si>
  <si>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</si>
  <si>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</si>
  <si>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</si>
  <si>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</si>
  <si>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</si>
  <si>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</si>
  <si>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</si>
  <si>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</si>
  <si>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</si>
  <si>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</si>
  <si>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</si>
  <si>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</si>
  <si>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</si>
  <si>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</si>
  <si>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</si>
  <si>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</si>
  <si>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</si>
  <si>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</si>
  <si>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</si>
  <si>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</si>
  <si>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</si>
  <si>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</si>
  <si>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</si>
  <si>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</si>
  <si>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</si>
  <si>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</si>
  <si>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</si>
  <si>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</si>
  <si>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</si>
  <si>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</si>
  <si>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</si>
  <si>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</si>
  <si>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</si>
  <si>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</si>
  <si>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</si>
  <si>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</si>
  <si>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</si>
  <si>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</si>
  <si>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</si>
  <si>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</si>
  <si>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</si>
  <si>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</si>
  <si>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</si>
  <si>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</si>
  <si>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</si>
  <si>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</si>
  <si>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</si>
  <si>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</si>
  <si>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</si>
  <si>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</si>
  <si>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</si>
  <si>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</si>
  <si>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</si>
  <si>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</si>
  <si>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</si>
  <si>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</si>
  <si>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</si>
  <si>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</si>
  <si>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</si>
  <si>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</si>
  <si>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</si>
  <si>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</si>
  <si>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</si>
  <si>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</si>
  <si>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</si>
  <si>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</si>
  <si>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</si>
  <si>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</si>
  <si>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</si>
  <si>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</si>
  <si>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</si>
  <si>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</si>
  <si>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</si>
  <si>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</si>
  <si>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</si>
  <si>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</si>
  <si>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</si>
  <si>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</si>
  <si>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</si>
  <si>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</si>
  <si>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</si>
  <si>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</si>
  <si>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</si>
  <si>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</si>
  <si>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</si>
  <si>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</si>
  <si>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</si>
  <si>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</si>
  <si>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</si>
  <si>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</si>
  <si>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</si>
  <si>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</si>
  <si>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</si>
  <si>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</si>
  <si>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</si>
  <si>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</si>
  <si>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</si>
  <si>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</si>
  <si>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</si>
  <si>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</si>
  <si>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</si>
  <si>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</si>
  <si>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</si>
  <si>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</si>
  <si>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</si>
  <si>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</si>
  <si>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</si>
  <si>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</si>
  <si>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</si>
  <si>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</si>
  <si>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</si>
  <si>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</si>
  <si>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</si>
  <si>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</si>
  <si>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</si>
  <si>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</si>
  <si>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</si>
  <si>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</si>
  <si>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</si>
  <si>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</si>
  <si>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</si>
  <si>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</si>
  <si>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</si>
  <si>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</si>
  <si>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</si>
  <si>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</si>
  <si>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</si>
  <si>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</si>
  <si>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</si>
  <si>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</si>
  <si>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</si>
  <si>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</si>
  <si>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</si>
  <si>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</si>
  <si>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</si>
  <si>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</si>
  <si>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</si>
  <si>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</si>
  <si>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</si>
  <si>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</si>
  <si>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</si>
  <si>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</si>
  <si>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</si>
  <si>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</si>
  <si>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</si>
  <si>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</si>
  <si>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</si>
  <si>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</si>
  <si>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</si>
  <si>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</si>
  <si>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</si>
  <si>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</si>
  <si>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</si>
  <si>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</si>
  <si>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</si>
  <si>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</si>
  <si>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</si>
  <si>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</si>
  <si>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</si>
  <si>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</si>
  <si>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</si>
  <si>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</si>
  <si>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</si>
  <si>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</si>
  <si>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</si>
  <si>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</si>
  <si>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</si>
  <si>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</si>
  <si>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</si>
  <si>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</si>
  <si>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</si>
  <si>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</si>
  <si>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</si>
  <si>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</si>
  <si>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</si>
  <si>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</si>
  <si>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</si>
  <si>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</si>
  <si>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</si>
  <si>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</si>
  <si>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</si>
  <si>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</si>
  <si>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</si>
  <si>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</si>
  <si>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</si>
  <si>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</si>
  <si>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</si>
  <si>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</si>
  <si>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</si>
  <si>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</si>
  <si>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</si>
  <si>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</si>
  <si>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</si>
  <si>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</si>
  <si>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</si>
  <si>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</si>
  <si>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</si>
  <si>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</si>
  <si>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</si>
  <si>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</si>
  <si>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</si>
  <si>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</si>
  <si>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</si>
  <si>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</si>
  <si>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</si>
  <si>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</si>
  <si>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</si>
  <si>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</si>
  <si>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</si>
  <si>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</si>
  <si>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</si>
  <si>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</si>
  <si>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</si>
  <si>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</si>
  <si>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</si>
  <si>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</si>
  <si>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</si>
  <si>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</si>
  <si>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</si>
  <si>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</si>
  <si>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</si>
  <si>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</si>
  <si>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</si>
  <si>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</si>
  <si>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</si>
  <si>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</si>
  <si>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</si>
  <si>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</si>
  <si>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</si>
  <si>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</si>
  <si>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</si>
  <si>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</si>
  <si>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</si>
  <si>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</si>
  <si>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</si>
  <si>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</si>
  <si>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</si>
  <si>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</si>
  <si>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</si>
  <si>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</si>
  <si>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</si>
  <si>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</si>
  <si>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</si>
  <si>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</si>
  <si>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</si>
  <si>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</si>
  <si>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</si>
  <si>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</si>
  <si>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</si>
  <si>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</si>
  <si>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</si>
  <si>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</si>
  <si>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</si>
  <si>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</si>
  <si>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</si>
  <si>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</si>
  <si>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</si>
  <si>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</si>
  <si>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</si>
  <si>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</si>
  <si>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</si>
  <si>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</si>
  <si>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</si>
  <si>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</si>
  <si>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</si>
  <si>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</si>
  <si>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</si>
  <si>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</si>
  <si>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</si>
  <si>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</si>
  <si>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</si>
  <si>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</si>
  <si>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</si>
  <si>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</si>
  <si>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</si>
  <si>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</si>
  <si>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</si>
  <si>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</si>
  <si>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</si>
  <si>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</si>
  <si>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</si>
  <si>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</si>
  <si>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</si>
  <si>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</si>
  <si>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</si>
  <si>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</si>
  <si>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</si>
  <si>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</si>
  <si>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</si>
  <si>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</si>
  <si>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</si>
  <si>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</si>
  <si>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</si>
  <si>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</si>
  <si>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</si>
  <si>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</si>
  <si>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</si>
  <si>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</si>
  <si>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</si>
  <si>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</si>
  <si>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</si>
  <si>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</si>
  <si>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</si>
  <si>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</si>
  <si>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</si>
  <si>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</si>
  <si>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</si>
  <si>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</si>
  <si>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</si>
  <si>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</si>
  <si>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</si>
  <si>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</si>
  <si>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</si>
  <si>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</si>
  <si>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</si>
  <si>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</si>
  <si>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</si>
  <si>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</si>
  <si>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</si>
  <si>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</si>
  <si>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</si>
  <si>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</si>
  <si>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</si>
  <si>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</si>
  <si>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</si>
  <si>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</si>
  <si>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</si>
  <si>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</si>
  <si>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</si>
  <si>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</si>
  <si>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</si>
  <si>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</si>
  <si>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</si>
  <si>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</si>
  <si>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</si>
  <si>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</si>
  <si>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</si>
  <si>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</si>
  <si>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</si>
  <si>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</si>
  <si>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</si>
  <si>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</si>
  <si>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</si>
  <si>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</si>
  <si>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</si>
  <si>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</si>
  <si>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</si>
  <si>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</si>
  <si>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</si>
  <si>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</si>
  <si>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</si>
  <si>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</si>
  <si>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</si>
  <si>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</si>
  <si>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</si>
  <si>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</si>
  <si>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</si>
  <si>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</si>
  <si>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</si>
  <si>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</si>
  <si>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</si>
  <si>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</si>
  <si>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</si>
  <si>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</si>
  <si>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</si>
  <si>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</si>
  <si>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</si>
  <si>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</si>
  <si>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</si>
  <si>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</si>
  <si>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</si>
  <si>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</si>
  <si>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</si>
  <si>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</si>
  <si>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</si>
  <si>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</si>
  <si>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</si>
  <si>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</si>
  <si>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</si>
  <si>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</si>
  <si>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</si>
  <si>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</si>
  <si>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</si>
  <si>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</si>
  <si>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</si>
  <si>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</si>
  <si>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</si>
  <si>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</si>
  <si>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</si>
  <si>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</si>
  <si>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</si>
  <si>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</si>
  <si>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</si>
  <si>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</si>
  <si>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</si>
  <si>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</si>
  <si>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</si>
  <si>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</si>
  <si>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</si>
  <si>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</si>
  <si>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</si>
  <si>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</si>
  <si>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</si>
  <si>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</si>
  <si>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</si>
  <si>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</si>
  <si>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</si>
  <si>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</si>
  <si>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</si>
  <si>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</si>
  <si>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</si>
  <si>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</si>
  <si>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</si>
  <si>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</si>
  <si>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</si>
  <si>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</si>
  <si>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</si>
  <si>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</si>
  <si>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</si>
  <si>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</si>
  <si>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</si>
  <si>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</si>
  <si>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</si>
  <si>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</si>
  <si>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</si>
  <si>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</si>
  <si>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</si>
  <si>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</si>
  <si>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</si>
  <si>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</si>
  <si>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</si>
  <si>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</si>
  <si>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</si>
  <si>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</si>
  <si>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</si>
  <si>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</si>
  <si>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</si>
  <si>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</si>
  <si>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</si>
  <si>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</si>
  <si>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</si>
  <si>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</si>
  <si>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</si>
  <si>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</si>
  <si>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</si>
  <si>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</si>
  <si>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</si>
  <si>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</si>
  <si>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</si>
  <si>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</si>
  <si>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</si>
  <si>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</si>
  <si>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</si>
  <si>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</si>
  <si>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</si>
  <si>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</si>
  <si>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</si>
  <si>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</si>
  <si>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</si>
  <si>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</si>
  <si>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</si>
  <si>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</si>
  <si>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</si>
  <si>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</si>
  <si>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</si>
  <si>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</si>
  <si>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</si>
  <si>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</si>
  <si>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</si>
  <si>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</si>
  <si>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</si>
  <si>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</si>
  <si>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</si>
  <si>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</si>
  <si>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</si>
  <si>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</si>
  <si>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</si>
  <si>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</si>
  <si>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</si>
  <si>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</si>
  <si>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</si>
  <si>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</si>
  <si>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</si>
  <si>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</si>
  <si>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</si>
  <si>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</si>
  <si>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</si>
  <si>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</si>
  <si>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</si>
  <si>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</si>
  <si>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</si>
  <si>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</si>
  <si>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</si>
  <si>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</si>
  <si>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</si>
  <si>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</si>
  <si>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</si>
  <si>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</si>
  <si>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</si>
  <si>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</si>
  <si>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</si>
  <si>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</si>
  <si>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</si>
  <si>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</si>
  <si>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</si>
  <si>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</si>
  <si>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</si>
  <si>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</si>
  <si>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</si>
  <si>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</si>
  <si>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</si>
  <si>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</si>
  <si>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</si>
  <si>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</si>
  <si>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</si>
  <si>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</si>
  <si>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</si>
  <si>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</si>
  <si>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</si>
  <si>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</si>
  <si>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</si>
  <si>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</si>
  <si>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</si>
  <si>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</si>
  <si>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</si>
  <si>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</si>
  <si>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</si>
  <si>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</si>
  <si>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</si>
  <si>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</si>
  <si>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</si>
  <si>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</si>
  <si>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</si>
  <si>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</si>
  <si>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</si>
  <si>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</si>
  <si>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</si>
  <si>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</si>
  <si>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</si>
  <si>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</si>
  <si>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</si>
  <si>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</si>
  <si>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</si>
  <si>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</si>
  <si>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</si>
  <si>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</si>
  <si>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</si>
  <si>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</si>
  <si>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</si>
  <si>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</si>
  <si>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</si>
  <si>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</si>
  <si>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</si>
  <si>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</si>
  <si>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</si>
  <si>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</si>
  <si>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</si>
  <si>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</si>
  <si>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</si>
  <si>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</si>
  <si>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</si>
  <si>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</si>
  <si>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</si>
  <si>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</si>
  <si>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</si>
  <si>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</si>
  <si>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</si>
  <si>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</si>
  <si>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</si>
  <si>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</si>
  <si>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</si>
  <si>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</si>
  <si>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</si>
  <si>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</si>
  <si>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</si>
  <si>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</si>
  <si>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</si>
  <si>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</si>
  <si>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</si>
  <si>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</si>
  <si>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</si>
  <si>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</si>
  <si>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</si>
  <si>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</si>
  <si>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</si>
  <si>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</si>
  <si>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</si>
  <si>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</si>
  <si>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</si>
  <si>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</si>
  <si>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</si>
  <si>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</si>
  <si>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</si>
  <si>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</si>
  <si>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</si>
  <si>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</si>
  <si>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</si>
  <si>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</si>
  <si>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</si>
  <si>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</si>
  <si>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</si>
  <si>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</si>
  <si>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</si>
  <si>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</si>
  <si>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</si>
  <si>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</si>
  <si>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</si>
  <si>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</si>
  <si>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</si>
  <si>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</si>
  <si>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</si>
  <si>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</si>
  <si>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</si>
  <si>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</si>
  <si>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</si>
  <si>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</si>
  <si>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</si>
  <si>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</si>
  <si>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</si>
  <si>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</si>
  <si>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</si>
  <si>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</si>
  <si>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</si>
  <si>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</si>
  <si>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</si>
  <si>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</si>
  <si>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</si>
  <si>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</si>
  <si>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</si>
  <si>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</si>
  <si>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</si>
  <si>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</si>
  <si>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</si>
  <si>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</si>
  <si>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</si>
  <si>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</si>
  <si>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</si>
  <si>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</si>
  <si>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</si>
  <si>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</si>
  <si>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</si>
  <si>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</si>
  <si>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</si>
  <si>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</si>
  <si>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</si>
  <si>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</si>
  <si>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</si>
  <si>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</si>
  <si>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</si>
  <si>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</si>
  <si>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</si>
  <si>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</si>
  <si>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</si>
  <si>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</si>
  <si>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</si>
  <si>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</si>
  <si>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</si>
  <si>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</si>
  <si>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</si>
  <si>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</si>
  <si>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</si>
  <si>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</si>
  <si>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</si>
  <si>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</si>
  <si>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</si>
  <si>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</si>
  <si>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</si>
  <si>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</si>
  <si>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</si>
  <si>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</si>
  <si>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</si>
  <si>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</si>
  <si>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</si>
  <si>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</si>
  <si>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</si>
  <si>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</si>
  <si>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</si>
  <si>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</si>
  <si>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</si>
  <si>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</si>
  <si>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</si>
  <si>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</si>
  <si>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</si>
  <si>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</si>
  <si>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</si>
  <si>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</si>
  <si>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</si>
  <si>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</si>
  <si>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</si>
  <si>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</si>
  <si>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</si>
  <si>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</si>
  <si>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</si>
  <si>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</si>
  <si>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</si>
  <si>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</si>
  <si>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</si>
  <si>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</si>
  <si>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</si>
  <si>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</si>
  <si>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</si>
  <si>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</si>
  <si>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</si>
  <si>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</si>
  <si>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</si>
  <si>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</si>
  <si>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</si>
  <si>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</si>
  <si>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</si>
  <si>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</si>
  <si>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</si>
  <si>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</si>
  <si>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</si>
  <si>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</si>
  <si>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</si>
  <si>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</si>
  <si>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</si>
  <si>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</si>
  <si>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</si>
  <si>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</si>
  <si>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</si>
  <si>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</si>
  <si>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</si>
  <si>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</si>
  <si>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</si>
  <si>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</si>
  <si>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</si>
  <si>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</si>
  <si>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</si>
  <si>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</si>
  <si>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</si>
  <si>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</si>
  <si>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</si>
  <si>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</si>
  <si>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</si>
  <si>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</si>
  <si>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</si>
  <si>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</si>
  <si>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</si>
  <si>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</si>
  <si>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</si>
  <si>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</si>
  <si>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</si>
  <si>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</si>
  <si>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</si>
  <si>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</si>
  <si>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</si>
  <si>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</si>
  <si>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</si>
  <si>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</si>
  <si>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</si>
  <si>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</si>
  <si>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</si>
  <si>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</si>
  <si>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</si>
  <si>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</si>
  <si>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</si>
  <si>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</si>
  <si>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</si>
  <si>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</si>
  <si>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</si>
  <si>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</si>
  <si>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</si>
  <si>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</si>
  <si>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</si>
  <si>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</si>
  <si>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</si>
  <si>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</si>
  <si>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</si>
  <si>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</si>
  <si>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</si>
  <si>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</si>
  <si>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</si>
  <si>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</si>
  <si>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</si>
  <si>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</si>
  <si>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</si>
  <si>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</si>
  <si>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</si>
  <si>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</si>
  <si>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</si>
  <si>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</si>
  <si>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</si>
  <si>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</si>
  <si>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</si>
  <si>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</si>
  <si>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</si>
  <si>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</si>
  <si>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</si>
  <si>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</si>
  <si>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</si>
  <si>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</si>
  <si>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</si>
  <si>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</si>
  <si>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</si>
  <si>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</si>
  <si>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</si>
  <si>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</si>
  <si>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</si>
  <si>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</si>
  <si>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</si>
  <si>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</si>
  <si>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</si>
  <si>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</si>
  <si>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</si>
  <si>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</si>
  <si>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</si>
  <si>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</si>
  <si>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</si>
  <si>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</si>
  <si>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</si>
  <si>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</si>
  <si>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</si>
  <si>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</si>
  <si>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</si>
  <si>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</si>
  <si>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</si>
  <si>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</si>
  <si>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</si>
  <si>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</si>
  <si>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</si>
  <si>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</si>
  <si>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</si>
  <si>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</si>
  <si>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</si>
  <si>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</si>
  <si>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</si>
  <si>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</si>
  <si>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</si>
  <si>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</si>
  <si>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</si>
  <si>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</si>
  <si>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</si>
  <si>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</si>
  <si>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</si>
  <si>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</si>
  <si>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</si>
  <si>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</si>
  <si>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</si>
  <si>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</si>
  <si>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</si>
  <si>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</si>
  <si>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</si>
  <si>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</si>
  <si>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</si>
  <si>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</si>
  <si>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</si>
  <si>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</si>
  <si>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</si>
  <si>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</si>
  <si>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</si>
  <si>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</si>
  <si>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</si>
  <si>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</si>
  <si>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</si>
  <si>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</si>
  <si>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</si>
  <si>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</si>
  <si>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</si>
  <si>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</si>
  <si>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</si>
  <si>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</si>
  <si>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</si>
  <si>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</si>
  <si>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</si>
  <si>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</si>
  <si>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</si>
  <si>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</si>
  <si>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</si>
  <si>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</si>
  <si>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</si>
  <si>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</si>
  <si>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</si>
  <si>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</si>
  <si>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</si>
  <si>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</si>
  <si>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</si>
  <si>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</si>
  <si>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</si>
  <si>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</si>
  <si>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</si>
  <si>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</si>
  <si>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</si>
  <si>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</si>
  <si>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</si>
  <si>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</si>
  <si>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</si>
  <si>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</si>
  <si>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</si>
  <si>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</si>
  <si>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</si>
  <si>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</si>
  <si>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</si>
  <si>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</si>
  <si>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</si>
  <si>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</si>
  <si>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</si>
  <si>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</si>
  <si>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</si>
  <si>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</si>
  <si>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</si>
  <si>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</si>
  <si>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</si>
  <si>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</si>
  <si>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</si>
  <si>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</si>
  <si>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</si>
  <si>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</si>
  <si>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</si>
  <si>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</si>
  <si>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</si>
  <si>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</si>
  <si>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</si>
  <si>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</si>
  <si>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</si>
  <si>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</si>
  <si>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</si>
  <si>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</si>
  <si>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</si>
  <si>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</si>
  <si>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</si>
  <si>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</si>
  <si>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</si>
  <si>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</si>
  <si>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</si>
  <si>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</si>
  <si>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</si>
  <si>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</si>
  <si>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</si>
  <si>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</si>
  <si>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</si>
  <si>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</si>
  <si>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</si>
  <si>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</si>
  <si>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</si>
  <si>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</si>
  <si>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</si>
  <si>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</si>
  <si>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</si>
  <si>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</si>
  <si>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</si>
  <si>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</si>
  <si>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</si>
  <si>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</si>
  <si>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</si>
  <si>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</si>
  <si>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</si>
  <si>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</si>
  <si>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</si>
  <si>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</si>
  <si>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</si>
  <si>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</si>
  <si>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</si>
  <si>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</si>
  <si>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</si>
  <si>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</si>
  <si>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</si>
  <si>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</si>
  <si>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</si>
  <si>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</si>
  <si>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</si>
  <si>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</si>
  <si>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</si>
  <si>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</si>
  <si>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</si>
  <si>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</si>
  <si>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</si>
  <si>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</si>
  <si>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</si>
  <si>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</si>
  <si>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</si>
  <si>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</si>
  <si>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</si>
  <si>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</si>
  <si>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</si>
  <si>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</si>
  <si>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</si>
  <si>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</si>
  <si>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</si>
  <si>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</si>
  <si>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</si>
  <si>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</si>
  <si>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</si>
  <si>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</si>
  <si>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</si>
  <si>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</si>
  <si>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</si>
  <si>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</si>
  <si>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</si>
  <si>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</si>
  <si>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</si>
  <si>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</si>
  <si>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</si>
  <si>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</si>
  <si>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</si>
  <si>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</si>
  <si>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</si>
  <si>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</si>
  <si>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</si>
  <si>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</si>
  <si>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</si>
  <si>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</si>
  <si>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</si>
  <si>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</si>
  <si>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</si>
  <si>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</si>
  <si>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</si>
  <si>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</si>
  <si>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</si>
  <si>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</si>
  <si>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</si>
  <si>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</si>
  <si>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</si>
  <si>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</si>
  <si>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</si>
  <si>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</si>
  <si>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</si>
  <si>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</si>
  <si>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</si>
  <si>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</si>
  <si>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</si>
  <si>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</si>
  <si>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</si>
  <si>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</si>
  <si>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</si>
  <si>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</si>
  <si>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</si>
  <si>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</si>
  <si>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</si>
  <si>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</si>
  <si>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</si>
  <si>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</si>
  <si>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</si>
  <si>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</si>
  <si>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</si>
  <si>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</si>
  <si>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</si>
  <si>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</si>
  <si>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</si>
  <si>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</si>
  <si>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</si>
  <si>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</si>
  <si>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</si>
  <si>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</si>
  <si>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</si>
  <si>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</si>
  <si>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</si>
  <si>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</si>
  <si>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</si>
  <si>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</si>
  <si>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</si>
  <si>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</si>
  <si>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</si>
  <si>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</si>
  <si>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</si>
  <si>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</si>
  <si>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</si>
  <si>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</si>
  <si>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</si>
  <si>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</si>
  <si>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</si>
  <si>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</si>
  <si>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</si>
  <si>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</si>
  <si>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</si>
  <si>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</si>
  <si>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</si>
  <si>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</si>
  <si>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</si>
  <si>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</si>
  <si>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</si>
  <si>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</si>
  <si>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</si>
  <si>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</si>
  <si>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</si>
  <si>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</si>
  <si>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</si>
  <si>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</si>
  <si>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</si>
  <si>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</si>
  <si>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</si>
  <si>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</si>
  <si>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</si>
  <si>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</si>
  <si>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</si>
  <si>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</si>
  <si>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</si>
  <si>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</si>
  <si>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</si>
  <si>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</si>
  <si>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</si>
  <si>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</si>
  <si>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</si>
  <si>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</si>
  <si>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</si>
  <si>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</si>
  <si>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</si>
  <si>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</si>
  <si>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</si>
  <si>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</si>
  <si>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</si>
  <si>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</si>
  <si>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</si>
  <si>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</si>
  <si>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</si>
  <si>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</si>
  <si>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</si>
  <si>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</si>
  <si>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</si>
  <si>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</si>
  <si>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</si>
  <si>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</si>
  <si>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</si>
  <si>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</si>
  <si>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</si>
  <si>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</si>
  <si>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</si>
  <si>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</si>
  <si>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</si>
  <si>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</si>
  <si>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</si>
  <si>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</si>
  <si>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</si>
  <si>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</si>
  <si>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</si>
  <si>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</si>
  <si>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</si>
  <si>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</si>
  <si>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</si>
  <si>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</si>
  <si>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</si>
  <si>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</si>
  <si>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</si>
  <si>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</si>
  <si>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</si>
  <si>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</si>
  <si>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</si>
  <si>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</si>
  <si>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</si>
  <si>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</si>
  <si>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</si>
  <si>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</si>
  <si>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</si>
  <si>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</si>
  <si>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</si>
  <si>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</si>
  <si>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</si>
  <si>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</si>
  <si>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</si>
  <si>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</si>
  <si>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</si>
  <si>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</si>
  <si>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</si>
  <si>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</si>
  <si>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</si>
  <si>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</si>
  <si>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</si>
  <si>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</si>
  <si>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</si>
  <si>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</si>
  <si>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</si>
  <si>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</si>
  <si>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</si>
  <si>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</si>
  <si>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</si>
  <si>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</si>
  <si>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</si>
  <si>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</si>
  <si>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</si>
  <si>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</si>
  <si>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</si>
  <si>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</si>
  <si>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</si>
  <si>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</si>
  <si>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</si>
  <si>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</si>
  <si>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</si>
  <si>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</si>
  <si>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</si>
  <si>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</si>
  <si>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</si>
  <si>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</si>
  <si>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</si>
  <si>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</si>
  <si>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</si>
  <si>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</si>
  <si>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</si>
  <si>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</si>
  <si>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</si>
  <si>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</si>
  <si>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</si>
  <si>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</si>
  <si>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</si>
  <si>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</si>
  <si>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</si>
  <si>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</si>
  <si>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</si>
  <si>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</si>
  <si>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</si>
  <si>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</si>
  <si>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</si>
  <si>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</si>
  <si>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</si>
  <si>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</si>
  <si>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</si>
  <si>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</si>
  <si>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</si>
  <si>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</si>
  <si>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</si>
  <si>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</si>
  <si>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</si>
  <si>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</si>
  <si>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</si>
  <si>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</si>
  <si>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</si>
  <si>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</si>
  <si>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</si>
  <si>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</si>
  <si>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</si>
  <si>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</si>
  <si>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</si>
  <si>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</si>
  <si>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</si>
  <si>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</si>
  <si>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</si>
  <si>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</si>
  <si>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</si>
  <si>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</si>
  <si>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</si>
  <si>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</si>
  <si>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</si>
  <si>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</si>
  <si>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</si>
  <si>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</si>
  <si>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</si>
  <si>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</si>
  <si>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</si>
  <si>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</si>
  <si>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</si>
  <si>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</si>
  <si>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</si>
  <si>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</si>
  <si>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</si>
  <si>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</si>
  <si>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</si>
  <si>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</si>
  <si>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</si>
  <si>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</si>
  <si>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</si>
  <si>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</si>
  <si>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</si>
  <si>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</si>
  <si>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</si>
  <si>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</si>
  <si>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</si>
  <si>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</si>
  <si>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</si>
  <si>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</si>
  <si>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</si>
  <si>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</si>
  <si>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</si>
  <si>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</si>
  <si>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</si>
  <si>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</si>
  <si>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</si>
  <si>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</si>
  <si>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</si>
  <si>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</si>
  <si>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</si>
  <si>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</si>
  <si>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</si>
  <si>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</si>
  <si>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</si>
  <si>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</si>
  <si>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</si>
  <si>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</si>
  <si>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</si>
  <si>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</si>
  <si>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</si>
  <si>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</si>
  <si>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</si>
  <si>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</si>
  <si>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</si>
  <si>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</si>
  <si>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</si>
  <si>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</si>
  <si>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</si>
  <si>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</si>
  <si>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</si>
  <si>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</si>
  <si>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</si>
  <si>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</si>
  <si>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</si>
  <si>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</si>
  <si>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</si>
  <si>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</si>
  <si>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</si>
  <si>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</si>
  <si>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</si>
  <si>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</si>
  <si>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</si>
  <si>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</si>
  <si>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</si>
  <si>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</si>
  <si>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</si>
  <si>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</si>
  <si>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</si>
  <si>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</si>
  <si>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</si>
  <si>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</si>
  <si>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</si>
  <si>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</si>
  <si>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</si>
  <si>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</si>
  <si>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</si>
  <si>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</si>
  <si>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</si>
  <si>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</si>
  <si>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</si>
  <si>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</si>
  <si>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</si>
  <si>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</si>
  <si>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</si>
  <si>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</si>
  <si>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</si>
  <si>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</si>
  <si>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</si>
  <si>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</si>
  <si>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</si>
  <si>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</si>
  <si>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</si>
  <si>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</si>
  <si>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</si>
  <si>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</si>
  <si>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</si>
  <si>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</si>
  <si>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</si>
  <si>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</si>
  <si>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</si>
  <si>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</si>
  <si>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</si>
  <si>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</si>
  <si>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</si>
  <si>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</si>
  <si>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</si>
  <si>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</si>
  <si>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</si>
  <si>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</si>
  <si>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</si>
  <si>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</si>
  <si>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</si>
  <si>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</si>
  <si>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</si>
  <si>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</si>
  <si>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</si>
  <si>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</si>
  <si>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</si>
  <si>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</si>
  <si>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</si>
  <si>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</si>
  <si>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</si>
  <si>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</si>
  <si>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</si>
  <si>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</si>
  <si>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</si>
  <si>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</si>
  <si>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</si>
  <si>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</si>
  <si>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</si>
  <si>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</si>
  <si>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</si>
  <si>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</si>
  <si>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</si>
  <si>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</si>
  <si>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</si>
  <si>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</si>
  <si>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</si>
  <si>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</si>
  <si>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</si>
  <si>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</si>
  <si>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</si>
  <si>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</si>
  <si>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</si>
  <si>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</si>
  <si>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</si>
  <si>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</si>
  <si>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</si>
  <si>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</si>
  <si>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</si>
  <si>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</si>
  <si>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</si>
  <si>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</si>
  <si>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</si>
  <si>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</si>
  <si>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</si>
  <si>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</si>
  <si>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</si>
  <si>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</si>
  <si>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</si>
  <si>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</si>
  <si>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</si>
  <si>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</si>
  <si>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</si>
  <si>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</si>
  <si>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</si>
  <si>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</si>
  <si>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</si>
  <si>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</si>
  <si>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</si>
  <si>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</si>
  <si>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</si>
  <si>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</si>
  <si>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</si>
  <si>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</si>
  <si>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</si>
  <si>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</si>
  <si>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</si>
  <si>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</si>
  <si>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</si>
  <si>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</si>
  <si>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</si>
  <si>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</si>
  <si>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</si>
  <si>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</si>
  <si>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</si>
  <si>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</si>
  <si>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</si>
  <si>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</si>
  <si>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</si>
  <si>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</si>
  <si>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</si>
  <si>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</si>
  <si>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</si>
  <si>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</si>
  <si>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</si>
  <si>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</si>
  <si>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</si>
  <si>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</si>
  <si>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</si>
  <si>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</si>
  <si>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</si>
  <si>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</si>
  <si>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</si>
  <si>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</si>
  <si>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</si>
  <si>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</si>
  <si>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</si>
  <si>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</si>
  <si>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</si>
  <si>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</si>
  <si>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</si>
  <si>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</si>
  <si>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</si>
  <si>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</si>
  <si>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</si>
  <si>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</si>
  <si>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</si>
  <si>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</si>
  <si>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</si>
  <si>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</si>
  <si>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</si>
  <si>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</si>
  <si>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</si>
  <si>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</si>
  <si>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</si>
  <si>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</si>
  <si>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</si>
  <si>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</si>
  <si>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</si>
  <si>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</si>
  <si>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</si>
  <si>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</si>
  <si>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</si>
  <si>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</si>
  <si>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</si>
  <si>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</si>
  <si>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</si>
  <si>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</si>
  <si>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</si>
  <si>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</si>
  <si>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</si>
  <si>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</si>
  <si>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</si>
  <si>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</si>
  <si>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</si>
  <si>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</si>
  <si>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</si>
  <si>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</si>
  <si>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</si>
  <si>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</si>
  <si>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</si>
  <si>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</si>
  <si>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</si>
  <si>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</si>
  <si>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</si>
  <si>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</si>
  <si>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</si>
  <si>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</si>
  <si>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</si>
  <si>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</si>
  <si>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</si>
  <si>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</si>
  <si>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</si>
  <si>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</si>
  <si>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</si>
  <si>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</si>
  <si>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</si>
  <si>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</si>
  <si>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</si>
  <si>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</si>
  <si>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</si>
  <si>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</si>
  <si>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</si>
  <si>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</si>
  <si>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</si>
  <si>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</si>
  <si>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</si>
  <si>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</si>
  <si>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</si>
  <si>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</si>
  <si>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</si>
  <si>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</si>
  <si>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</si>
  <si>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</si>
  <si>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</si>
  <si>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</si>
  <si>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</si>
  <si>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</si>
  <si>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</si>
  <si>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</si>
  <si>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</si>
  <si>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</si>
  <si>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</si>
  <si>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</si>
  <si>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</si>
  <si>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</si>
  <si>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</si>
  <si>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</si>
  <si>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</si>
  <si>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</si>
  <si>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</si>
  <si>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</si>
  <si>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</si>
  <si>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</si>
  <si>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</si>
  <si>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</si>
  <si>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</si>
  <si>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</si>
  <si>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</si>
  <si>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</si>
  <si>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</si>
  <si>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</si>
  <si>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</si>
  <si>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</si>
  <si>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</si>
  <si>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</si>
  <si>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</si>
  <si>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</si>
  <si>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</si>
  <si>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</si>
  <si>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</si>
  <si>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</si>
  <si>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</si>
  <si>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</si>
  <si>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</si>
  <si>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</si>
  <si>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</si>
  <si>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</si>
  <si>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</si>
  <si>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</si>
  <si>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</si>
  <si>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</si>
  <si>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</si>
  <si>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</si>
  <si>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</si>
  <si>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</si>
  <si>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</si>
  <si>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</si>
  <si>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</si>
  <si>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</si>
  <si>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</si>
  <si>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</si>
  <si>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</si>
  <si>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</si>
  <si>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</si>
  <si>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</si>
  <si>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</si>
  <si>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</si>
  <si>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</si>
  <si>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</si>
  <si>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</si>
  <si>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</si>
  <si>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</si>
  <si>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</si>
  <si>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</si>
  <si>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</si>
  <si>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</si>
  <si>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</si>
  <si>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</si>
  <si>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</si>
  <si>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</si>
  <si>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</si>
  <si>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</si>
  <si>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</si>
  <si>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</si>
  <si>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</si>
  <si>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</si>
  <si>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</si>
  <si>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</si>
  <si>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</si>
  <si>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</si>
  <si>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</si>
  <si>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</si>
  <si>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</si>
  <si>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</si>
  <si>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</si>
  <si>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</si>
  <si>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</si>
  <si>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</si>
  <si>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</si>
  <si>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</si>
  <si>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</si>
  <si>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</si>
  <si>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</si>
  <si>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</si>
  <si>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</si>
  <si>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</si>
  <si>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</si>
  <si>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</si>
  <si>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</si>
  <si>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</si>
  <si>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</si>
  <si>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</si>
  <si>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</si>
  <si>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</si>
  <si>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</si>
  <si>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</si>
  <si>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</si>
  <si>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</si>
  <si>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</si>
  <si>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</si>
  <si>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</si>
  <si>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</si>
  <si>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</si>
  <si>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</si>
  <si>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</si>
  <si>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</si>
  <si>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</si>
  <si>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</si>
  <si>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</si>
  <si>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</si>
  <si>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</si>
  <si>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</si>
  <si>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</si>
  <si>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</si>
  <si>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</si>
  <si>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</si>
  <si>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</si>
  <si>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</si>
  <si>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</si>
  <si>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</si>
  <si>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</si>
  <si>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</si>
  <si>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</si>
  <si>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</si>
  <si>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</si>
  <si>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</si>
  <si>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</si>
  <si>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</si>
  <si>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</si>
  <si>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</si>
  <si>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</si>
  <si>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</si>
  <si>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</si>
  <si>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</si>
  <si>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</si>
  <si>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</si>
  <si>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</si>
  <si>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</si>
  <si>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</si>
  <si>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</si>
  <si>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</si>
  <si>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</si>
  <si>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</si>
  <si>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</si>
  <si>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</si>
  <si>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</si>
  <si>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</si>
  <si>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</si>
  <si>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</si>
  <si>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</si>
  <si>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</si>
  <si>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</si>
  <si>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</si>
  <si>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</si>
  <si>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</si>
  <si>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</si>
  <si>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</si>
  <si>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</si>
  <si>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</si>
  <si>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</si>
  <si>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</si>
  <si>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</si>
  <si>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</si>
  <si>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</si>
  <si>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</si>
  <si>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</si>
  <si>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</si>
  <si>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</si>
  <si>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</si>
  <si>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</si>
  <si>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</si>
  <si>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</si>
  <si>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</si>
  <si>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</si>
  <si>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</si>
  <si>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</si>
  <si>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</si>
  <si>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</si>
  <si>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</si>
  <si>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</si>
  <si>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</si>
  <si>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</si>
  <si>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</si>
  <si>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</si>
  <si>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</si>
  <si>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</si>
  <si>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</si>
  <si>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</si>
  <si>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</si>
  <si>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</si>
  <si>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</si>
  <si>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</si>
  <si>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</si>
  <si>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</si>
  <si>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</si>
  <si>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</si>
  <si>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</si>
  <si>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</si>
  <si>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</si>
  <si>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</si>
  <si>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</si>
  <si>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</si>
  <si>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</si>
  <si>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</si>
  <si>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</si>
  <si>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</si>
  <si>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</si>
  <si>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</si>
  <si>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</si>
  <si>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</si>
  <si>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</si>
  <si>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</si>
  <si>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</si>
  <si>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</si>
  <si>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</si>
  <si>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</si>
  <si>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</si>
  <si>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</si>
  <si>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</si>
  <si>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</si>
  <si>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</si>
  <si>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</si>
  <si>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</si>
  <si>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</si>
  <si>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</si>
  <si>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</si>
  <si>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</si>
  <si>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</si>
  <si>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</si>
  <si>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</si>
  <si>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</si>
  <si>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</si>
  <si>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</si>
  <si>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</si>
  <si>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</si>
  <si>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</si>
  <si>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</si>
  <si>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</si>
  <si>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</si>
  <si>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</si>
  <si>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</si>
  <si>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</si>
  <si>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</si>
  <si>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</si>
  <si>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</si>
  <si>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</si>
  <si>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</si>
  <si>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</si>
  <si>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</si>
  <si>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</si>
  <si>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</si>
  <si>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</si>
  <si>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</si>
  <si>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</si>
  <si>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</si>
  <si>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</si>
  <si>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</si>
  <si>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</si>
  <si>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</si>
  <si>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</si>
  <si>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</si>
  <si>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</si>
  <si>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</si>
  <si>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</si>
  <si>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</si>
  <si>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</si>
  <si>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</si>
  <si>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</si>
  <si>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</si>
  <si>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</si>
  <si>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</si>
  <si>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</si>
  <si>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</si>
  <si>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</si>
  <si>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</si>
  <si>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</si>
  <si>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</si>
  <si>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</si>
  <si>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</si>
  <si>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</si>
  <si>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</si>
  <si>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</si>
  <si>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</si>
  <si>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</si>
  <si>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</si>
  <si>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</si>
  <si>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</si>
  <si>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</si>
  <si>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</si>
  <si>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</si>
  <si>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</si>
  <si>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</si>
  <si>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</si>
  <si>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</si>
  <si>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</si>
  <si>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</si>
  <si>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</si>
  <si>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</si>
  <si>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</si>
  <si>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</si>
  <si>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</si>
  <si>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</si>
  <si>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</si>
  <si>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</si>
  <si>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</si>
  <si>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</si>
  <si>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</si>
  <si>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</si>
  <si>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</si>
  <si>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</si>
  <si>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</si>
  <si>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</si>
  <si>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</si>
  <si>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</si>
  <si>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</si>
  <si>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</si>
  <si>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</si>
  <si>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</si>
  <si>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</si>
  <si>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</si>
  <si>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</si>
  <si>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</si>
  <si>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</si>
  <si>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</si>
  <si>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</si>
  <si>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</si>
  <si>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</si>
  <si>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</si>
  <si>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</si>
  <si>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</si>
  <si>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</si>
  <si>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</si>
  <si>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</si>
  <si>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</si>
  <si>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</si>
  <si>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</si>
  <si>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</si>
  <si>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</si>
  <si>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</si>
  <si>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</si>
  <si>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</si>
  <si>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</si>
  <si>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</si>
  <si>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</si>
  <si>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</si>
  <si>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</si>
  <si>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</si>
  <si>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</si>
  <si>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</si>
  <si>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</si>
  <si>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</si>
  <si>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</si>
  <si>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</si>
  <si>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</si>
  <si>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</si>
  <si>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</si>
  <si>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</si>
  <si>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</si>
  <si>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</si>
  <si>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</si>
  <si>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</si>
  <si>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</si>
  <si>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</si>
  <si>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</si>
  <si>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</si>
  <si>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</si>
  <si>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</si>
  <si>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</si>
  <si>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</si>
  <si>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</si>
  <si>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</si>
  <si>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</si>
  <si>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</si>
  <si>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</si>
  <si>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</si>
  <si>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</si>
  <si>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</si>
  <si>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</si>
  <si>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</si>
  <si>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</si>
  <si>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</si>
  <si>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</si>
  <si>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</si>
  <si>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</si>
  <si>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</si>
  <si>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</si>
  <si>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</si>
  <si>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</si>
  <si>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</si>
  <si>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</si>
  <si>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</si>
  <si>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</si>
  <si>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</si>
  <si>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</si>
  <si>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</si>
  <si>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</si>
  <si>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</si>
  <si>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</si>
  <si>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</si>
  <si>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</si>
  <si>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</si>
  <si>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</si>
  <si>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</si>
  <si>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</si>
  <si>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</si>
  <si>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</si>
  <si>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</si>
  <si>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</si>
  <si>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</si>
  <si>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</si>
  <si>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</si>
  <si>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</si>
  <si>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</si>
  <si>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</si>
  <si>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</si>
  <si>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</si>
  <si>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</si>
  <si>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</si>
  <si>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</si>
  <si>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</si>
  <si>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</si>
  <si>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</si>
  <si>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</si>
  <si>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</si>
  <si>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</si>
  <si>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</si>
  <si>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</si>
  <si>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</si>
  <si>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</si>
  <si>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</si>
  <si>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</si>
  <si>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</si>
  <si>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</si>
  <si>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</si>
  <si>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</si>
  <si>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</si>
  <si>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</si>
  <si>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</si>
  <si>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</si>
  <si>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</si>
  <si>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</si>
  <si>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</si>
  <si>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</si>
  <si>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</si>
  <si>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</si>
  <si>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</si>
  <si>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</si>
  <si>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</si>
  <si>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</si>
  <si>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</si>
  <si>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</si>
  <si>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</si>
  <si>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</si>
  <si>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</si>
  <si>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</si>
  <si>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</si>
  <si>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</si>
  <si>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</si>
  <si>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</si>
  <si>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</si>
  <si>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</si>
  <si>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</si>
  <si>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</si>
  <si>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</si>
  <si>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</si>
  <si>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</si>
  <si>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</si>
  <si>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</si>
  <si>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</si>
  <si>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</si>
  <si>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</si>
  <si>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</si>
  <si>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</si>
  <si>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</si>
  <si>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</si>
  <si>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</si>
  <si>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</si>
  <si>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</si>
  <si>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</si>
  <si>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</si>
  <si>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</si>
  <si>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</si>
  <si>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</si>
  <si>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</si>
  <si>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</si>
  <si>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</si>
  <si>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</si>
  <si>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</si>
  <si>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</si>
  <si>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</si>
  <si>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</si>
  <si>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</si>
  <si>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</si>
  <si>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</si>
  <si>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</si>
  <si>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</si>
  <si>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</si>
  <si>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</si>
  <si>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</si>
  <si>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</si>
  <si>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</si>
  <si>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</si>
  <si>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</si>
  <si>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</si>
  <si>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</si>
  <si>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</si>
  <si>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</si>
  <si>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</si>
  <si>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</si>
  <si>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</si>
  <si>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</si>
  <si>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</si>
  <si>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</si>
  <si>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</si>
  <si>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</si>
  <si>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</si>
  <si>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</si>
  <si>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</si>
  <si>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</si>
  <si>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</si>
  <si>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</si>
  <si>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</si>
  <si>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</si>
  <si>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</si>
  <si>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</si>
  <si>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</si>
  <si>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</si>
  <si>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</si>
  <si>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</si>
  <si>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</si>
  <si>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</si>
  <si>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</si>
  <si>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</si>
  <si>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</si>
  <si>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</si>
  <si>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</si>
  <si>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</si>
  <si>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</si>
  <si>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</si>
  <si>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</si>
  <si>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</si>
  <si>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</si>
  <si>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</si>
  <si>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</si>
  <si>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</si>
  <si>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</si>
  <si>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</si>
  <si>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</si>
  <si>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</si>
  <si>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</si>
  <si>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</si>
  <si>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</si>
  <si>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</si>
  <si>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</si>
  <si>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</si>
  <si>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</si>
  <si>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</si>
  <si>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</si>
  <si>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</si>
  <si>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</si>
  <si>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</si>
  <si>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</si>
  <si>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</si>
  <si>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</si>
  <si>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</si>
  <si>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</si>
  <si>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</si>
  <si>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</si>
  <si>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</si>
  <si>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</si>
  <si>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</si>
  <si>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</si>
  <si>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</si>
  <si>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</si>
  <si>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</si>
  <si>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</si>
  <si>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</si>
  <si>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</si>
  <si>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</si>
  <si>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</si>
  <si>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</si>
  <si>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</si>
  <si>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</si>
  <si>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</si>
  <si>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</si>
  <si>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</si>
  <si>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</si>
  <si>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</si>
  <si>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</si>
  <si>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</si>
  <si>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</si>
  <si>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</si>
  <si>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</si>
  <si>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</si>
  <si>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</si>
  <si>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</si>
  <si>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</si>
  <si>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</si>
  <si>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</si>
  <si>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</si>
  <si>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</si>
  <si>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</si>
  <si>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</si>
  <si>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</si>
  <si>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</si>
  <si>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</si>
  <si>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</si>
  <si>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</si>
  <si>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</si>
  <si>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</si>
  <si>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</si>
  <si>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</si>
  <si>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</si>
  <si>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</si>
  <si>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</si>
  <si>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</si>
  <si>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</si>
  <si>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</si>
  <si>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</si>
  <si>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</si>
  <si>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</si>
  <si>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</si>
  <si>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</si>
  <si>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</si>
  <si>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</si>
  <si>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</si>
  <si>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</si>
  <si>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</si>
  <si>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</si>
  <si>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</si>
  <si>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</si>
  <si>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</si>
  <si>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</si>
  <si>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</si>
  <si>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</si>
  <si>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</si>
  <si>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</si>
  <si>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</si>
  <si>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</si>
  <si>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</si>
  <si>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</si>
  <si>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</si>
  <si>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</si>
  <si>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</si>
  <si>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</si>
  <si>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</si>
  <si>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</si>
  <si>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</si>
  <si>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</si>
  <si>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</si>
  <si>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</si>
  <si>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</si>
  <si>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</si>
  <si>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</si>
  <si>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</si>
  <si>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</si>
  <si>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</si>
  <si>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</si>
  <si>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</si>
  <si>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</si>
  <si>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</si>
  <si>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</si>
  <si>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</si>
  <si>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</si>
  <si>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</si>
  <si>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</si>
  <si>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</si>
  <si>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</si>
  <si>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</si>
  <si>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</si>
  <si>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</si>
  <si>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</si>
  <si>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</si>
  <si>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</si>
  <si>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</si>
  <si>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</si>
  <si>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</si>
  <si>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</si>
  <si>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</si>
  <si>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</si>
  <si>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</si>
  <si>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</si>
  <si>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</si>
  <si>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</si>
  <si>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</si>
  <si>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</si>
  <si>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</si>
  <si>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</si>
  <si>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</si>
  <si>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</si>
  <si>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</si>
  <si>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</si>
  <si>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</si>
  <si>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</si>
  <si>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</si>
  <si>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</si>
  <si>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</si>
  <si>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</si>
  <si>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</si>
  <si>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</si>
  <si>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</si>
  <si>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</si>
  <si>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</si>
  <si>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</si>
  <si>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</si>
  <si>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</si>
  <si>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</si>
  <si>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</si>
  <si>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</si>
  <si>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</si>
  <si>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</si>
  <si>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</si>
  <si>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</si>
  <si>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</si>
  <si>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</si>
  <si>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</si>
  <si>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</si>
  <si>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</si>
  <si>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</si>
  <si>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</si>
  <si>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</si>
  <si>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</si>
  <si>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</si>
  <si>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</si>
  <si>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</si>
  <si>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</si>
  <si>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</si>
  <si>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</si>
  <si>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</si>
  <si>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</si>
  <si>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</si>
  <si>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</si>
  <si>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</si>
  <si>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</si>
  <si>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</si>
  <si>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</si>
  <si>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</si>
  <si>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</si>
  <si>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</si>
  <si>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</si>
  <si>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</si>
  <si>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</si>
  <si>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</si>
  <si>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</si>
  <si>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</si>
  <si>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</si>
  <si>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</si>
  <si>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</si>
  <si>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</si>
  <si>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</si>
  <si>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</si>
  <si>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</si>
  <si>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</si>
  <si>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</si>
  <si>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</si>
  <si>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</si>
  <si>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</si>
  <si>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</si>
  <si>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</si>
  <si>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</si>
  <si>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</si>
  <si>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</si>
  <si>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</si>
  <si>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</si>
  <si>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</si>
  <si>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</si>
  <si>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</si>
  <si>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</si>
  <si>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</si>
  <si>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</si>
  <si>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</si>
  <si>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</si>
  <si>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</si>
  <si>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</si>
  <si>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</si>
  <si>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</si>
  <si>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</si>
  <si>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</si>
  <si>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</si>
  <si>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</si>
  <si>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</si>
  <si>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</si>
  <si>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</si>
  <si>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</si>
  <si>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</si>
  <si>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</si>
  <si>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</si>
  <si>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</si>
  <si>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</si>
  <si>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</si>
  <si>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</si>
  <si>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</si>
  <si>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</si>
  <si>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</si>
  <si>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</si>
  <si>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</si>
  <si>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</si>
  <si>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</si>
  <si>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</si>
  <si>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</si>
  <si>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</si>
  <si>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</si>
  <si>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</si>
  <si>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</si>
  <si>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</si>
  <si>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</si>
  <si>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</si>
  <si>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</si>
  <si>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</si>
  <si>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</si>
  <si>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</si>
  <si>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</si>
  <si>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</si>
  <si>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</si>
  <si>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</si>
  <si>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</si>
  <si>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</si>
  <si>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</si>
  <si>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</si>
  <si>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</si>
  <si>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</si>
  <si>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</si>
  <si>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</si>
  <si>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</si>
  <si>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</si>
  <si>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</si>
  <si>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</si>
  <si>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</si>
  <si>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</si>
  <si>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</si>
  <si>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</si>
  <si>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</si>
  <si>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</si>
  <si>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</si>
  <si>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</si>
  <si>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</si>
  <si>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</si>
  <si>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</si>
  <si>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</si>
  <si>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</si>
  <si>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</si>
  <si>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</si>
  <si>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</si>
  <si>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</si>
  <si>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</si>
  <si>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</si>
  <si>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</si>
  <si>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</si>
  <si>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</si>
  <si>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</si>
  <si>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</si>
  <si>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</si>
  <si>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</si>
  <si>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</si>
  <si>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</si>
  <si>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</si>
  <si>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</si>
  <si>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</si>
  <si>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</si>
  <si>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</si>
  <si>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</si>
  <si>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</si>
  <si>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</si>
  <si>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</si>
  <si>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</si>
  <si>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</si>
  <si>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</si>
  <si>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</si>
  <si>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</si>
  <si>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</si>
  <si>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</si>
  <si>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</si>
  <si>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</si>
  <si>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</si>
  <si>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</si>
  <si>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</si>
  <si>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</si>
  <si>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</si>
  <si>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</si>
  <si>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</si>
  <si>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</si>
  <si>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</si>
  <si>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</si>
  <si>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</si>
  <si>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</si>
  <si>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</si>
  <si>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</si>
  <si>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</si>
  <si>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</si>
  <si>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</si>
  <si>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</si>
  <si>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</si>
  <si>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</si>
  <si>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</si>
  <si>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</si>
  <si>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</si>
  <si>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</si>
  <si>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</si>
  <si>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</si>
  <si>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</si>
  <si>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</si>
  <si>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</si>
  <si>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</si>
  <si>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</si>
  <si>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</si>
  <si>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</si>
  <si>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</si>
  <si>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</si>
  <si>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</si>
  <si>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</si>
  <si>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</si>
  <si>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</si>
  <si>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</si>
  <si>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</si>
  <si>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</si>
  <si>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</si>
  <si>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</si>
  <si>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</si>
  <si>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</si>
  <si>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</si>
  <si>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</si>
  <si>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</si>
  <si>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</si>
  <si>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</si>
  <si>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</si>
  <si>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</si>
  <si>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</si>
  <si>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</si>
  <si>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</si>
  <si>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</si>
  <si>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</si>
  <si>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</si>
  <si>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</si>
  <si>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</si>
  <si>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</si>
  <si>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</si>
  <si>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</si>
  <si>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</si>
  <si>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</si>
  <si>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</si>
  <si>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</si>
  <si>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</si>
  <si>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</si>
  <si>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</si>
  <si>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</si>
  <si>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</si>
  <si>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</si>
  <si>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</si>
  <si>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</si>
  <si>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</si>
  <si>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</si>
  <si>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</si>
  <si>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</si>
  <si>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</si>
  <si>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</si>
  <si>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</si>
  <si>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</si>
  <si>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</si>
  <si>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</si>
  <si>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</si>
  <si>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</si>
  <si>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</si>
  <si>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</si>
  <si>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</si>
  <si>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</si>
  <si>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</si>
  <si>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</si>
  <si>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</si>
  <si>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</si>
  <si>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</si>
  <si>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</si>
  <si>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</si>
  <si>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</si>
  <si>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</si>
  <si>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</si>
  <si>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</si>
  <si>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</si>
  <si>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</si>
  <si>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</si>
  <si>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</si>
  <si>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</si>
  <si>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</si>
  <si>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</si>
  <si>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</si>
  <si>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</si>
  <si>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</si>
  <si>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</si>
  <si>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</si>
  <si>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</si>
  <si>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</si>
  <si>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</si>
  <si>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</si>
  <si>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</si>
  <si>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</si>
  <si>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</si>
  <si>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</si>
  <si>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</si>
  <si>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</si>
  <si>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</si>
  <si>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</si>
  <si>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</si>
  <si>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</si>
  <si>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</si>
  <si>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</si>
  <si>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</si>
  <si>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</si>
  <si>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</si>
  <si>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</si>
  <si>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</si>
  <si>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</si>
  <si>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</si>
  <si>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</si>
  <si>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</si>
  <si>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</si>
  <si>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</si>
  <si>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</si>
  <si>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</si>
  <si>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</si>
  <si>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</si>
  <si>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</si>
  <si>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</si>
  <si>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</si>
  <si>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</si>
  <si>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</si>
  <si>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</si>
  <si>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</si>
  <si>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</si>
  <si>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</si>
  <si>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</si>
  <si>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</si>
  <si>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</si>
  <si>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</si>
  <si>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</si>
  <si>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</si>
  <si>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</si>
  <si>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</si>
  <si>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</si>
  <si>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</si>
  <si>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</si>
  <si>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</si>
  <si>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</si>
  <si>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</si>
  <si>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</si>
  <si>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</si>
  <si>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</si>
  <si>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</si>
  <si>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</si>
  <si>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</si>
  <si>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</si>
  <si>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</si>
  <si>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</si>
  <si>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</si>
  <si>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</si>
  <si>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</si>
  <si>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</si>
  <si>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</si>
  <si>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</si>
  <si>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</si>
  <si>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</si>
  <si>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</si>
  <si>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</si>
  <si>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</si>
  <si>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</si>
  <si>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</si>
  <si>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</si>
  <si>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</si>
  <si>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</si>
  <si>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</si>
  <si>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</si>
  <si>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</si>
  <si>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</si>
  <si>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</si>
  <si>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</si>
  <si>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</si>
  <si>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</si>
  <si>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</si>
  <si>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</si>
  <si>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</si>
  <si>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</si>
  <si>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</si>
  <si>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</si>
  <si>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</si>
  <si>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</si>
  <si>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</si>
  <si>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</si>
  <si>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</si>
  <si>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</si>
  <si>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</si>
  <si>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</si>
  <si>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</si>
  <si>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</si>
  <si>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</si>
  <si>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</si>
  <si>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</si>
  <si>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</si>
  <si>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</si>
  <si>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</si>
  <si>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</si>
  <si>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</si>
  <si>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</si>
  <si>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</si>
  <si>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</si>
  <si>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</si>
  <si>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</si>
  <si>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</si>
  <si>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</si>
  <si>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</si>
  <si>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</si>
  <si>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</si>
  <si>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</si>
  <si>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</si>
  <si>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</si>
  <si>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</si>
  <si>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</si>
  <si>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</si>
  <si>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</si>
  <si>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</si>
  <si>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</si>
  <si>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</si>
  <si>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</si>
  <si>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</si>
  <si>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</si>
  <si>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</si>
  <si>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</si>
  <si>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</si>
  <si>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</si>
  <si>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</si>
  <si>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</si>
  <si>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</si>
  <si>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</si>
  <si>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</si>
  <si>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</si>
  <si>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</si>
  <si>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</si>
  <si>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</si>
  <si>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</si>
  <si>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</si>
  <si>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</si>
  <si>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</si>
  <si>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</si>
  <si>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</si>
  <si>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</si>
  <si>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</si>
  <si>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</si>
  <si>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</si>
  <si>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</si>
  <si>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</si>
  <si>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</si>
  <si>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</si>
  <si>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</si>
  <si>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</si>
  <si>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</si>
  <si>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</si>
  <si>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</si>
  <si>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</si>
  <si>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</si>
  <si>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</si>
  <si>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</si>
  <si>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</si>
  <si>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</si>
  <si>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</si>
  <si>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</si>
  <si>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</si>
  <si>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</si>
  <si>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</si>
  <si>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</si>
  <si>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</si>
  <si>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</si>
  <si>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</si>
  <si>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</si>
  <si>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</si>
  <si>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</si>
  <si>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</si>
  <si>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</si>
  <si>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</si>
  <si>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</si>
  <si>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</si>
  <si>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</si>
  <si>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</si>
  <si>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</si>
  <si>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</si>
  <si>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</si>
  <si>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</si>
  <si>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</si>
  <si>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</si>
  <si>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</si>
  <si>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</si>
  <si>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</si>
  <si>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</si>
  <si>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</si>
  <si>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</si>
  <si>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</si>
  <si>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</si>
  <si>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</si>
  <si>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</si>
  <si>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</si>
  <si>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</si>
  <si>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</si>
  <si>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</si>
  <si>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</si>
  <si>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</si>
  <si>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</si>
  <si>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</si>
  <si>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</si>
  <si>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</si>
  <si>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</si>
  <si>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</si>
  <si>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</si>
  <si>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</si>
  <si>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</si>
  <si>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</si>
  <si>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</si>
  <si>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</si>
  <si>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</si>
  <si>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</si>
  <si>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</si>
  <si>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</si>
  <si>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</si>
  <si>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</si>
  <si>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</si>
  <si>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</si>
  <si>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</si>
  <si>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</si>
  <si>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</si>
  <si>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</si>
  <si>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</si>
  <si>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</si>
  <si>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</si>
  <si>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</si>
  <si>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</si>
  <si>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</si>
  <si>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</si>
  <si>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</si>
  <si>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</si>
  <si>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</si>
  <si>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</si>
  <si>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</si>
  <si>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</si>
  <si>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</si>
  <si>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</si>
  <si>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</si>
  <si>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</si>
  <si>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</si>
  <si>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</si>
  <si>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</si>
  <si>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</si>
  <si>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</si>
  <si>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</si>
  <si>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</si>
  <si>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</si>
  <si>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</si>
  <si>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</si>
  <si>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</si>
  <si>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</si>
  <si>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</si>
  <si>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</si>
  <si>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</si>
  <si>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</si>
  <si>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</si>
  <si>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</si>
  <si>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</si>
  <si>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</si>
  <si>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</si>
  <si>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</si>
  <si>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</si>
  <si>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</si>
  <si>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</si>
  <si>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</si>
  <si>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</si>
  <si>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</si>
  <si>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</si>
  <si>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</si>
  <si>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</si>
  <si>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</si>
  <si>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</si>
  <si>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</si>
  <si>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</si>
  <si>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</si>
  <si>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</si>
  <si>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</si>
  <si>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</si>
  <si>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</si>
  <si>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</si>
  <si>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</si>
  <si>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</si>
  <si>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</si>
  <si>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</si>
  <si>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</si>
  <si>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</si>
  <si>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</si>
  <si>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</si>
  <si>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</si>
  <si>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</si>
  <si>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</si>
  <si>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</si>
  <si>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</si>
  <si>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</si>
  <si>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</si>
  <si>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</si>
  <si>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</si>
  <si>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</si>
  <si>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</si>
  <si>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</si>
  <si>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</si>
  <si>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</si>
  <si>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</si>
  <si>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</si>
  <si>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</si>
  <si>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</si>
  <si>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</si>
  <si>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</si>
  <si>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</si>
  <si>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</si>
  <si>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</si>
  <si>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</si>
  <si>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</si>
  <si>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</si>
  <si>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</si>
  <si>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</si>
  <si>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</si>
  <si>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</si>
  <si>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</si>
  <si>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</si>
  <si>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</si>
  <si>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</si>
  <si>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</si>
  <si>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</si>
  <si>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</si>
  <si>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</si>
  <si>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</si>
  <si>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</si>
  <si>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</si>
  <si>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</si>
  <si>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</si>
  <si>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</si>
  <si>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</si>
  <si>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</si>
  <si>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</si>
  <si>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</si>
  <si>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</si>
  <si>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</si>
  <si>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</si>
  <si>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</si>
  <si>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</si>
  <si>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</si>
  <si>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</si>
  <si>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</si>
  <si>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</si>
  <si>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</si>
  <si>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</si>
  <si>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</si>
  <si>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</si>
  <si>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</si>
  <si>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</si>
  <si>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</si>
  <si>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</si>
  <si>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</si>
  <si>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</si>
  <si>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</si>
  <si>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</si>
  <si>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</si>
  <si>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</si>
  <si>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</si>
  <si>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</si>
  <si>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</si>
  <si>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</si>
  <si>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</si>
  <si>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</si>
  <si>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</si>
  <si>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</si>
  <si>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</si>
  <si>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</si>
  <si>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</si>
  <si>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</si>
  <si>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</si>
  <si>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</si>
  <si>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</si>
  <si>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</si>
  <si>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</si>
  <si>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</si>
  <si>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</si>
  <si>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</si>
  <si>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</si>
  <si>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</si>
  <si>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</si>
  <si>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</si>
  <si>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</si>
  <si>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</si>
  <si>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</si>
  <si>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</si>
  <si>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</si>
  <si>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</si>
  <si>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</si>
  <si>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</si>
  <si>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</si>
  <si>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</si>
  <si>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</si>
  <si>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</si>
  <si>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</si>
  <si>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</si>
  <si>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</si>
  <si>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</si>
  <si>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</si>
  <si>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</si>
  <si>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</si>
  <si>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</si>
  <si>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</si>
  <si>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</si>
  <si>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</si>
  <si>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</si>
  <si>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</si>
  <si>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</si>
  <si>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</si>
  <si>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</si>
  <si>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</si>
  <si>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</si>
  <si>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</si>
  <si>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</si>
  <si>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</si>
  <si>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</si>
  <si>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</si>
  <si>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</si>
  <si>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</si>
  <si>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</si>
  <si>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</si>
  <si>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</si>
  <si>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</si>
  <si>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</si>
  <si>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</si>
  <si>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</si>
  <si>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</si>
  <si>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</si>
  <si>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</si>
  <si>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</si>
  <si>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</si>
  <si>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</si>
  <si>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</si>
  <si>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</si>
  <si>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</si>
  <si>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</si>
  <si>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</si>
  <si>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</si>
  <si>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</si>
  <si>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</si>
  <si>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</si>
  <si>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</si>
  <si>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</si>
  <si>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</si>
  <si>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</si>
  <si>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</si>
  <si>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</si>
  <si>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</si>
  <si>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</si>
  <si>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</si>
  <si>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</si>
  <si>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</si>
  <si>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</si>
  <si>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</si>
  <si>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</si>
  <si>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</si>
  <si>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</si>
  <si>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</si>
  <si>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</si>
  <si>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</si>
  <si>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</si>
  <si>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</si>
  <si>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</si>
  <si>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</si>
  <si>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</si>
  <si>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</si>
  <si>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</si>
  <si>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</si>
  <si>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</si>
  <si>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</si>
  <si>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</si>
  <si>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</si>
  <si>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</si>
  <si>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</si>
  <si>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</si>
  <si>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</si>
  <si>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</si>
  <si>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</si>
  <si>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</si>
  <si>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</si>
  <si>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</si>
  <si>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</si>
  <si>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</si>
  <si>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</si>
  <si>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</si>
  <si>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</si>
  <si>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</si>
  <si>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</si>
  <si>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</si>
  <si>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</si>
  <si>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</si>
  <si>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</si>
  <si>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</si>
  <si>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</si>
  <si>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</si>
  <si>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</si>
  <si>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</si>
  <si>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</si>
  <si>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</si>
  <si>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</si>
  <si>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</si>
  <si>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</si>
  <si>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</si>
  <si>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</si>
  <si>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</si>
  <si>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</si>
  <si>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</si>
  <si>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</si>
  <si>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</si>
  <si>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</si>
  <si>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</si>
  <si>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</si>
  <si>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</si>
  <si>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</si>
  <si>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</si>
  <si>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</si>
  <si>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</si>
  <si>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</si>
  <si>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</si>
  <si>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</si>
  <si>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</si>
  <si>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</si>
  <si>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</si>
  <si>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</si>
  <si>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</si>
  <si>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</si>
  <si>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</si>
  <si>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</si>
  <si>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</si>
  <si>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</si>
  <si>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</si>
  <si>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</si>
  <si>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</si>
  <si>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</si>
  <si>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</si>
  <si>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</si>
  <si>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</si>
  <si>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</si>
  <si>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</si>
  <si>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</si>
  <si>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</si>
  <si>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</si>
  <si>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</si>
  <si>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</si>
  <si>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</si>
  <si>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</si>
  <si>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</si>
  <si>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</si>
  <si>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</si>
  <si>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</si>
  <si>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</si>
  <si>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</si>
  <si>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</si>
  <si>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</si>
  <si>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</si>
  <si>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</si>
  <si>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</si>
  <si>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</si>
  <si>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</si>
  <si>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</si>
  <si>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</si>
  <si>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</si>
  <si>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</si>
  <si>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</si>
  <si>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</si>
  <si>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</si>
  <si>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</si>
  <si>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</si>
  <si>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</si>
  <si>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</si>
  <si>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</si>
  <si>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</si>
  <si>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</si>
  <si>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</si>
  <si>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</si>
  <si>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</si>
  <si>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</si>
  <si>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</si>
  <si>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</si>
  <si>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</si>
  <si>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</si>
  <si>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</si>
  <si>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</si>
  <si>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</si>
  <si>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</si>
  <si>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</si>
  <si>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</si>
  <si>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</si>
  <si>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</si>
  <si>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</si>
  <si>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</si>
  <si>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</si>
  <si>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</si>
  <si>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</si>
  <si>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</si>
  <si>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</si>
  <si>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</si>
  <si>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</si>
  <si>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</si>
  <si>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</si>
  <si>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</si>
  <si>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</si>
  <si>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</si>
  <si>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</si>
  <si>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</si>
  <si>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</si>
  <si>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</si>
  <si>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</si>
  <si>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</si>
  <si>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</si>
  <si>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</si>
  <si>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</si>
  <si>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</si>
  <si>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</si>
  <si>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</si>
  <si>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</si>
  <si>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</si>
  <si>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</si>
  <si>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</si>
  <si>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</si>
  <si>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</si>
  <si>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</si>
  <si>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</si>
  <si>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</si>
  <si>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</si>
  <si>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</si>
  <si>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</si>
  <si>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</si>
  <si>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</si>
  <si>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</si>
  <si>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</si>
  <si>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</si>
  <si>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</si>
  <si>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</si>
  <si>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</si>
  <si>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</si>
  <si>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</si>
  <si>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</si>
  <si>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</si>
  <si>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</si>
  <si>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</si>
  <si>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</si>
  <si>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</si>
  <si>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</si>
  <si>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</si>
  <si>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</si>
  <si>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</si>
  <si>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</si>
  <si>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</si>
  <si>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</si>
  <si>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</si>
  <si>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</si>
  <si>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</si>
  <si>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</si>
  <si>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</si>
  <si>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</si>
  <si>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</si>
  <si>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</si>
  <si>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</si>
  <si>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</si>
  <si>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</si>
  <si>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</si>
  <si>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</si>
  <si>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</si>
  <si>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</si>
  <si>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</si>
  <si>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</si>
  <si>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</si>
  <si>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</si>
  <si>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</si>
  <si>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</si>
  <si>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</si>
  <si>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</si>
  <si>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</si>
  <si>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</si>
  <si>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</si>
  <si>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</si>
  <si>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</si>
  <si>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</si>
  <si>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</si>
  <si>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</si>
  <si>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</si>
  <si>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</si>
  <si>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</si>
  <si>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</si>
  <si>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</si>
  <si>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</si>
  <si>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</si>
  <si>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</si>
  <si>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</si>
  <si>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</si>
  <si>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</si>
  <si>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</si>
  <si>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</si>
  <si>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</si>
  <si>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</si>
  <si>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</si>
  <si>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</si>
  <si>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</si>
  <si>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</si>
  <si>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</si>
  <si>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</si>
  <si>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</si>
  <si>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</si>
  <si>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</si>
  <si>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</si>
  <si>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</si>
  <si>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</si>
  <si>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</si>
  <si>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</si>
  <si>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</si>
  <si>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</si>
  <si>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</si>
  <si>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</si>
  <si>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</si>
  <si>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</si>
  <si>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</si>
  <si>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</si>
  <si>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</si>
  <si>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</si>
  <si>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</si>
  <si>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</si>
  <si>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</si>
  <si>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</si>
  <si>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</si>
  <si>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</si>
  <si>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</si>
  <si>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</si>
  <si>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</si>
  <si>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</si>
  <si>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</si>
  <si>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</si>
  <si>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</si>
  <si>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</si>
  <si>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</si>
  <si>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</si>
  <si>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</si>
  <si>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</si>
  <si>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</si>
  <si>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</si>
  <si>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</si>
  <si>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</si>
  <si>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</si>
  <si>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</si>
  <si>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</si>
  <si>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</si>
  <si>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</si>
  <si>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</si>
  <si>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</si>
  <si>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</si>
  <si>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</si>
  <si>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</si>
  <si>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</si>
  <si>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</si>
  <si>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</si>
  <si>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</si>
  <si>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</si>
  <si>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</si>
  <si>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</si>
  <si>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</si>
  <si>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</si>
  <si>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</si>
  <si>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</si>
  <si>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</si>
  <si>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</si>
  <si>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</si>
  <si>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</si>
  <si>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</si>
  <si>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</si>
  <si>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</si>
  <si>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</si>
  <si>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</si>
  <si>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</si>
  <si>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</si>
  <si>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</si>
  <si>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</si>
  <si>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</si>
  <si>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</si>
  <si>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</si>
  <si>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</si>
  <si>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</si>
  <si>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</si>
  <si>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</si>
  <si>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</si>
  <si>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</si>
  <si>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</si>
  <si>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</si>
  <si>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</si>
  <si>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</si>
  <si>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</si>
  <si>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</si>
  <si>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</si>
  <si>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</si>
  <si>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</si>
  <si>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</si>
  <si>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</si>
  <si>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</si>
  <si>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</si>
  <si>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</si>
  <si>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</si>
  <si>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</si>
  <si>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</si>
  <si>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</si>
  <si>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</si>
  <si>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</si>
  <si>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</si>
  <si>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</si>
  <si>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</si>
  <si>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</si>
  <si>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</si>
  <si>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</si>
  <si>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</si>
  <si>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</si>
  <si>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</si>
  <si>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</si>
  <si>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</si>
  <si>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</si>
  <si>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</si>
  <si>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</si>
  <si>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</si>
  <si>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</si>
  <si>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</si>
  <si>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</si>
  <si>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</si>
  <si>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</si>
  <si>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</si>
  <si>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</si>
  <si>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</si>
  <si>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</si>
  <si>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</si>
  <si>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</si>
  <si>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</si>
  <si>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</si>
  <si>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</si>
  <si>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</si>
  <si>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</si>
  <si>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</si>
  <si>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</si>
  <si>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</si>
  <si>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</si>
  <si>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</si>
  <si>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</si>
  <si>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</si>
  <si>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</si>
  <si>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</si>
  <si>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</si>
  <si>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</si>
  <si>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</si>
  <si>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</si>
  <si>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</si>
  <si>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</si>
  <si>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</si>
  <si>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</si>
  <si>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</si>
  <si>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</si>
  <si>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</si>
  <si>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</si>
  <si>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</si>
  <si>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</si>
  <si>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</si>
  <si>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</si>
  <si>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</si>
  <si>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</si>
  <si>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</si>
  <si>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</si>
  <si>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</si>
  <si>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</si>
  <si>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</si>
  <si>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</si>
  <si>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</si>
  <si>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</si>
  <si>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</si>
  <si>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</si>
  <si>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</si>
  <si>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</si>
  <si>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</si>
  <si>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</si>
  <si>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</si>
  <si>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</si>
  <si>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</si>
  <si>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</si>
  <si>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</si>
  <si>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</si>
  <si>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</si>
  <si>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</si>
  <si>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</si>
  <si>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</si>
  <si>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</si>
  <si>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</si>
  <si>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</si>
  <si>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</si>
  <si>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</si>
  <si>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</si>
  <si>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</si>
  <si>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</si>
  <si>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</si>
  <si>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</si>
  <si>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</si>
  <si>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</si>
  <si>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</si>
  <si>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</si>
  <si>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</si>
  <si>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</si>
  <si>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</si>
  <si>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</si>
  <si>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</si>
  <si>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</si>
  <si>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</si>
  <si>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</si>
  <si>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</si>
  <si>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</si>
  <si>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</si>
  <si>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</si>
  <si>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</si>
  <si>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</si>
  <si>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</si>
  <si>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</si>
  <si>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</si>
  <si>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</si>
  <si>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</si>
  <si>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</si>
  <si>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</si>
  <si>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</si>
  <si>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</si>
  <si>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</si>
  <si>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</si>
  <si>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</si>
  <si>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</si>
  <si>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</si>
  <si>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</si>
  <si>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</si>
  <si>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</si>
  <si>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</si>
  <si>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</si>
  <si>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</si>
  <si>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</si>
  <si>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</si>
  <si>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</si>
  <si>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</si>
  <si>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</si>
  <si>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</si>
  <si>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</si>
  <si>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</si>
  <si>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</si>
  <si>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</si>
  <si>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</si>
  <si>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</si>
  <si>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</si>
  <si>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</si>
  <si>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</si>
  <si>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</si>
  <si>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</si>
  <si>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</si>
  <si>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</si>
  <si>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</si>
  <si>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</si>
  <si>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</si>
  <si>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</si>
  <si>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</si>
  <si>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</si>
  <si>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</si>
  <si>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</si>
  <si>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</si>
  <si>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</si>
  <si>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</si>
  <si>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</si>
  <si>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</si>
  <si>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</si>
  <si>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</si>
  <si>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</si>
  <si>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</si>
  <si>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</si>
  <si>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</si>
  <si>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</si>
  <si>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</si>
  <si>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</si>
  <si>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</si>
  <si>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</si>
  <si>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</si>
  <si>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</si>
  <si>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</si>
  <si>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</si>
  <si>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</si>
  <si>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</si>
  <si>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</si>
  <si>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</si>
  <si>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</si>
  <si>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</si>
  <si>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</si>
  <si>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</si>
  <si>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</si>
  <si>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</si>
  <si>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</si>
  <si>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</si>
  <si>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</si>
  <si>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</si>
  <si>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</si>
  <si>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</si>
  <si>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</si>
  <si>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</si>
  <si>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</si>
  <si>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</si>
  <si>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</si>
  <si>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</si>
  <si>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</si>
  <si>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</si>
  <si>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</si>
  <si>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</si>
  <si>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</si>
  <si>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</si>
  <si>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</si>
  <si>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</si>
  <si>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</si>
  <si>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</si>
  <si>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</si>
  <si>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</si>
  <si>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</si>
  <si>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</si>
  <si>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</si>
  <si>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</si>
  <si>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</si>
  <si>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</si>
  <si>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</si>
  <si>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</si>
  <si>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</si>
  <si>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</si>
  <si>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</si>
  <si>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</si>
  <si>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</si>
  <si>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</si>
  <si>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</si>
  <si>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</si>
  <si>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</si>
  <si>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</si>
  <si>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</si>
  <si>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</si>
  <si>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</si>
  <si>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</si>
  <si>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</si>
  <si>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</si>
  <si>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</si>
  <si>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</si>
  <si>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</si>
  <si>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</si>
  <si>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</si>
  <si>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</si>
  <si>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</si>
  <si>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</si>
  <si>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</si>
  <si>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</si>
  <si>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</si>
  <si>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</si>
  <si>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</si>
  <si>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</si>
  <si>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</si>
  <si>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</si>
  <si>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</si>
  <si>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</si>
  <si>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</si>
  <si>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</si>
  <si>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</si>
  <si>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</si>
  <si>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</si>
  <si>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</si>
  <si>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</si>
  <si>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</si>
  <si>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</si>
  <si>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</si>
  <si>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</si>
  <si>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</si>
  <si>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</si>
  <si>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</si>
  <si>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</si>
  <si>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</si>
  <si>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</si>
  <si>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</si>
  <si>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</si>
  <si>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</si>
  <si>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</si>
  <si>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</si>
  <si>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</si>
  <si>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</si>
  <si>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</si>
  <si>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</si>
  <si>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</si>
  <si>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</si>
  <si>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</si>
  <si>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</si>
  <si>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</si>
  <si>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</si>
  <si>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</si>
  <si>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</si>
  <si>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</si>
  <si>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</si>
  <si>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</si>
  <si>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</si>
  <si>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</si>
  <si>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</si>
  <si>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</si>
  <si>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</si>
  <si>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</si>
  <si>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</si>
  <si>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</si>
  <si>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</si>
  <si>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</si>
  <si>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</si>
  <si>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</si>
  <si>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</si>
  <si>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</si>
  <si>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</si>
  <si>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</si>
  <si>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</si>
  <si>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</si>
  <si>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</si>
  <si>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</si>
  <si>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</si>
  <si>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</si>
  <si>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</si>
  <si>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</si>
  <si>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</si>
  <si>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</si>
  <si>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</si>
  <si>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</si>
  <si>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</si>
  <si>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</si>
  <si>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</si>
  <si>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</si>
  <si>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</si>
  <si>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</si>
  <si>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</si>
  <si>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</si>
  <si>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</si>
  <si>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</si>
  <si>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</si>
  <si>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</si>
  <si>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</si>
  <si>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</si>
  <si>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</si>
  <si>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</si>
  <si>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</si>
  <si>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</si>
  <si>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</si>
  <si>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</si>
  <si>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</si>
  <si>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</si>
  <si>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</si>
  <si>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</si>
  <si>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</si>
  <si>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</si>
  <si>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</si>
  <si>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</si>
  <si>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</si>
  <si>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</si>
  <si>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</si>
  <si>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</si>
  <si>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</si>
  <si>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</si>
  <si>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</si>
  <si>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</si>
  <si>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</si>
  <si>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</si>
  <si>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</si>
  <si>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</si>
  <si>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</si>
  <si>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</si>
  <si>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</si>
  <si>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</si>
  <si>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</si>
  <si>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</si>
  <si>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</si>
  <si>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</si>
  <si>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</si>
  <si>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</si>
  <si>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</si>
  <si>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</si>
  <si>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</si>
  <si>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</si>
  <si>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</si>
  <si>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</si>
  <si>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</si>
  <si>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</si>
  <si>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</si>
  <si>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</si>
  <si>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</si>
  <si>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</si>
  <si>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</si>
  <si>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</si>
  <si>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</si>
  <si>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</si>
  <si>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</si>
  <si>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</si>
  <si>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</si>
  <si>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</si>
  <si>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</si>
  <si>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</si>
  <si>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</si>
  <si>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</si>
  <si>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</si>
  <si>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</si>
  <si>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</si>
  <si>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</si>
  <si>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</si>
  <si>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</si>
  <si>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</si>
  <si>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</si>
  <si>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</si>
  <si>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</si>
  <si>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</si>
  <si>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</si>
  <si>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</si>
  <si>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</si>
  <si>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</si>
  <si>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</si>
  <si>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</si>
  <si>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</si>
  <si>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</si>
  <si>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</si>
  <si>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</si>
  <si>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</si>
  <si>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</si>
  <si>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</si>
  <si>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</si>
  <si>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</si>
  <si>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</si>
  <si>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</si>
  <si>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</si>
  <si>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</si>
  <si>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</si>
  <si>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</si>
  <si>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</si>
  <si>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</si>
  <si>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</si>
  <si>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</si>
  <si>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</si>
  <si>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</si>
  <si>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</si>
  <si>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</si>
  <si>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</si>
  <si>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</si>
  <si>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</si>
  <si>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</si>
  <si>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</si>
  <si>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</si>
  <si>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</si>
  <si>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</si>
  <si>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</si>
  <si>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</si>
  <si>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</si>
  <si>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</si>
  <si>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</si>
  <si>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</si>
  <si>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</si>
  <si>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</si>
  <si>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</si>
  <si>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</si>
  <si>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</si>
  <si>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</si>
  <si>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</si>
  <si>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</si>
  <si>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</si>
  <si>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</si>
  <si>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</si>
  <si>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</si>
  <si>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</si>
  <si>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</si>
  <si>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</si>
  <si>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</si>
  <si>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</si>
  <si>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</si>
  <si>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</si>
  <si>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</si>
  <si>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</si>
  <si>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</si>
  <si>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</si>
  <si>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</si>
  <si>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</si>
  <si>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</si>
  <si>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</si>
  <si>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</si>
  <si>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</si>
  <si>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</si>
  <si>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</si>
  <si>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</si>
  <si>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</si>
  <si>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</si>
  <si>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</si>
  <si>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</si>
  <si>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</si>
  <si>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</si>
  <si>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</si>
  <si>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</si>
  <si>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</si>
  <si>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</si>
  <si>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</si>
  <si>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</si>
  <si>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</si>
  <si>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</si>
  <si>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</si>
  <si>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</si>
  <si>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</si>
  <si>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</si>
  <si>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</si>
  <si>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</si>
  <si>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</si>
  <si>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</si>
  <si>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</si>
  <si>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</si>
  <si>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</si>
  <si>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</si>
  <si>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</si>
  <si>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</si>
  <si>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</si>
  <si>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</si>
  <si>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</si>
  <si>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</si>
  <si>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</si>
  <si>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</si>
  <si>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</si>
  <si>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</si>
  <si>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</si>
  <si>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</si>
  <si>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</si>
  <si>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</si>
  <si>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</si>
  <si>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</si>
  <si>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</si>
  <si>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</si>
  <si>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</si>
  <si>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</si>
  <si>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</si>
  <si>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</si>
  <si>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</si>
  <si>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</si>
  <si>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</si>
  <si>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</si>
  <si>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</si>
  <si>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</si>
  <si>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</si>
  <si>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</si>
  <si>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</si>
  <si>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</si>
  <si>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</si>
  <si>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</si>
  <si>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</si>
  <si>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</si>
  <si>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</si>
  <si>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</si>
  <si>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</si>
  <si>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</si>
  <si>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</si>
  <si>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</si>
  <si>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</si>
  <si>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</si>
  <si>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</si>
  <si>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</si>
  <si>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</si>
  <si>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</si>
  <si>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</si>
  <si>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</si>
  <si>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</si>
  <si>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</si>
  <si>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</si>
  <si>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</si>
  <si>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</si>
  <si>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</si>
  <si>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</si>
  <si>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</si>
  <si>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</si>
  <si>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</si>
  <si>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</si>
  <si>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</si>
  <si>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</si>
  <si>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</si>
  <si>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</si>
  <si>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</si>
  <si>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</si>
  <si>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</si>
  <si>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</si>
  <si>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</si>
  <si>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</si>
  <si>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</si>
  <si>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</si>
  <si>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</si>
  <si>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</si>
  <si>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</si>
  <si>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</si>
  <si>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</si>
  <si>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</si>
  <si>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</si>
  <si>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</si>
  <si>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</si>
  <si>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</si>
  <si>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</si>
  <si>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</si>
  <si>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</si>
  <si>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</si>
  <si>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</si>
  <si>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</si>
  <si>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</si>
  <si>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</si>
  <si>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</si>
  <si>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</si>
  <si>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</si>
  <si>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</si>
  <si>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</si>
  <si>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</si>
  <si>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</si>
  <si>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</si>
  <si>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</si>
  <si>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</si>
  <si>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</si>
  <si>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</si>
  <si>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</si>
  <si>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</si>
  <si>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</si>
  <si>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</si>
  <si>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</si>
  <si>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</si>
  <si>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</si>
  <si>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</si>
  <si>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</si>
  <si>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</si>
  <si>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</si>
  <si>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</si>
  <si>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</si>
  <si>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</si>
  <si>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</si>
  <si>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</si>
  <si>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</si>
  <si>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</si>
  <si>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</si>
  <si>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</si>
  <si>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</si>
  <si>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</si>
  <si>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</si>
  <si>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</si>
  <si>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</si>
  <si>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</si>
  <si>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</si>
  <si>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</si>
  <si>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</si>
  <si>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</si>
  <si>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</si>
  <si>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</si>
  <si>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</si>
  <si>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</si>
  <si>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</si>
  <si>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</si>
  <si>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</si>
  <si>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</si>
  <si>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</si>
  <si>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</si>
  <si>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</si>
  <si>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</si>
  <si>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</si>
  <si>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</si>
  <si>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</si>
  <si>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</si>
  <si>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</si>
  <si>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</si>
  <si>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</si>
  <si>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</si>
  <si>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</si>
  <si>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</si>
  <si>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</si>
  <si>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</si>
  <si>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</si>
  <si>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</si>
  <si>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</si>
  <si>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</si>
  <si>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</si>
  <si>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</si>
  <si>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</si>
  <si>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</si>
  <si>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</si>
  <si>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</si>
  <si>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</si>
  <si>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</si>
  <si>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</si>
  <si>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</si>
  <si>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</si>
  <si>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</si>
  <si>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</si>
  <si>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</si>
  <si>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</si>
  <si>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</si>
  <si>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</si>
  <si>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</si>
  <si>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</si>
  <si>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</si>
  <si>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</si>
  <si>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</si>
  <si>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</si>
  <si>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</si>
  <si>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</si>
  <si>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</si>
  <si>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</si>
  <si>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</si>
  <si>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</si>
  <si>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</si>
  <si>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</si>
  <si>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</si>
  <si>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</si>
  <si>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</si>
  <si>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</si>
  <si>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</si>
  <si>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</si>
  <si>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</si>
  <si>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</si>
  <si>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</si>
  <si>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</si>
  <si>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</si>
  <si>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</si>
  <si>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</si>
  <si>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</si>
  <si>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</si>
  <si>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</si>
  <si>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</si>
  <si>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</si>
  <si>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</si>
  <si>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</si>
  <si>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</si>
  <si>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</si>
  <si>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Overall volume of launched campaigns has grown since 2013, but with the growth came higher percentages of failed or cancelled campaigns</t>
  </si>
  <si>
    <t>Recommend launching in either February or November (lowest fail rates and highest success rates) - Highest success rates are in February, April and May</t>
  </si>
  <si>
    <t>Kickstarter is a good option if you're trying to fund: classical music, a documentary, hardware,  nonfiction writing, most music genres (with the exception of Jazz and some indie rock), table top games, or television</t>
  </si>
  <si>
    <t>Charts could have made: % success by country</t>
  </si>
  <si>
    <t>By far, plays have the highest volume of kickstarter campaigns, and about 65% are successful</t>
  </si>
  <si>
    <t>Theater, music, film and video</t>
  </si>
  <si>
    <t>Average of backers_count</t>
  </si>
  <si>
    <t>Average of pledged</t>
  </si>
  <si>
    <t>Average of goal</t>
  </si>
  <si>
    <t>G+A3:D48Row Labels</t>
  </si>
  <si>
    <t>Technology has passionate investors (average donations by backer is among the highest), but the projects are among the most expensive - same with film and TV</t>
  </si>
  <si>
    <t>Count of Projects</t>
  </si>
  <si>
    <t>Percent of State</t>
  </si>
  <si>
    <t>(Multiple Items)</t>
  </si>
  <si>
    <t>top categories by month</t>
  </si>
  <si>
    <t>film</t>
  </si>
  <si>
    <t>tech</t>
  </si>
  <si>
    <t>april</t>
  </si>
  <si>
    <t>sporadic ( Feb, June, Nov,)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</si>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</sst>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i/>
      <sz val="11"/>
      <color theme="0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10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64" fontId="0" fillId="0" borderId="0" xfId="0" applyNumberFormat="1" applyFill="1"/>
    <xf numFmtId="0" fontId="0" fillId="2" borderId="0" xfId="0" applyNumberFormat="1" applyFill="1"/>
    <xf numFmtId="0" fontId="0" fillId="2" borderId="0" xfId="0" applyFill="1" applyAlignment="1">
      <alignment horizontal="left"/>
    </xf>
    <xf numFmtId="0" fontId="3" fillId="0" borderId="0" xfId="0" applyNumberFormat="1" applyFont="1"/>
    <xf numFmtId="10" fontId="0" fillId="2" borderId="0" xfId="0" applyNumberFormat="1" applyFill="1"/>
    <xf numFmtId="10" fontId="3" fillId="0" borderId="0" xfId="0" applyNumberFormat="1" applyFont="1"/>
    <xf numFmtId="0" fontId="0" fillId="0" borderId="0" xfId="0" applyNumberFormat="1" applyFont="1"/>
    <xf numFmtId="10" fontId="0" fillId="0" borderId="0" xfId="0" applyNumberFormat="1" applyFont="1"/>
    <xf numFmtId="0" fontId="0" fillId="3" borderId="0" xfId="0" applyFill="1" applyAlignment="1">
      <alignment horizontal="left"/>
    </xf>
    <xf numFmtId="10" fontId="0" fillId="3" borderId="0" xfId="0" applyNumberFormat="1" applyFill="1"/>
    <xf numFmtId="0" fontId="0" fillId="3" borderId="0" xfId="0" applyFill="1"/>
    <xf numFmtId="0" fontId="0" fillId="0" borderId="0" xfId="0" applyAlignment="1">
      <alignment horizontal="left" indent="2"/>
    </xf>
    <xf numFmtId="0" fontId="0" fillId="0" borderId="0" xfId="0" applyFill="1"/>
    <xf numFmtId="0" fontId="0" fillId="0" borderId="0" xfId="0" applyFill="1" applyAlignment="1">
      <alignment horizontal="left"/>
    </xf>
    <xf numFmtId="164" fontId="4" fillId="0" borderId="0" xfId="0" applyNumberFormat="1" applyFont="1"/>
    <xf numFmtId="0" fontId="0" fillId="0" borderId="0" xfId="0" applyFont="1" applyAlignment="1">
      <alignment horizontal="left" indent="2"/>
    </xf>
    <xf numFmtId="1" fontId="0" fillId="0" borderId="0" xfId="0" applyNumberFormat="1" applyFont="1"/>
    <xf numFmtId="164" fontId="0" fillId="0" borderId="0" xfId="0" applyNumberFormat="1" applyFont="1"/>
    <xf numFmtId="0" fontId="0" fillId="0" borderId="0" xfId="0" applyFont="1"/>
    <xf numFmtId="1" fontId="0" fillId="0" borderId="0" xfId="0" applyNumberFormat="1" applyFill="1"/>
    <xf numFmtId="1" fontId="4" fillId="0" borderId="0" xfId="0" applyNumberFormat="1" applyFont="1"/>
    <xf numFmtId="0" fontId="0" fillId="0" borderId="0" xfId="0" applyFill="1" applyAlignment="1">
      <alignment horizontal="left" indent="1"/>
    </xf>
    <xf numFmtId="0" fontId="0" fillId="0" borderId="0" xfId="0" applyFill="1" applyAlignment="1">
      <alignment horizontal="left" indent="2"/>
    </xf>
    <xf numFmtId="164" fontId="5" fillId="0" borderId="0" xfId="0" applyNumberFormat="1" applyFont="1"/>
    <xf numFmtId="164" fontId="6" fillId="0" borderId="0" xfId="0" applyNumberFormat="1" applyFont="1" applyFill="1"/>
    <xf numFmtId="164" fontId="4" fillId="0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121">
    <dxf>
      <font>
        <color theme="9"/>
      </font>
    </dxf>
    <dxf>
      <font>
        <color theme="9"/>
      </font>
    </dxf>
    <dxf>
      <font>
        <color theme="9"/>
      </font>
    </dxf>
    <dxf>
      <font>
        <i/>
      </font>
    </dxf>
    <dxf>
      <font>
        <color theme="0" tint="-0.249977111117893"/>
      </font>
    </dxf>
    <dxf>
      <font>
        <i/>
      </font>
    </dxf>
    <dxf>
      <font>
        <color theme="0" tint="-0.249977111117893"/>
      </font>
    </dxf>
    <dxf>
      <font>
        <color theme="1"/>
      </font>
    </dxf>
    <dxf>
      <font>
        <i val="0"/>
      </font>
    </dxf>
    <dxf>
      <font>
        <color theme="9"/>
      </font>
    </dxf>
    <dxf>
      <numFmt numFmtId="166" formatCode="0.0000"/>
    </dxf>
    <dxf>
      <numFmt numFmtId="164" formatCode="&quot;$&quot;#,##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0" tint="-0.34998626667073579"/>
      </font>
    </dxf>
    <dxf>
      <font>
        <i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/>
      </font>
    </dxf>
    <dxf>
      <font>
        <color theme="1"/>
      </font>
    </dxf>
    <dxf>
      <font>
        <color theme="9"/>
      </font>
    </dxf>
    <dxf>
      <numFmt numFmtId="166" formatCode="0.0000"/>
    </dxf>
    <dxf>
      <numFmt numFmtId="1" formatCode="0"/>
    </dxf>
    <dxf>
      <numFmt numFmtId="164" formatCode="&quot;$&quot;#,##0.00"/>
    </dxf>
    <dxf>
      <numFmt numFmtId="164" formatCode="&quot;$&quot;#,##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numFmt numFmtId="14" formatCode="0.00%"/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 1.xlsx]Campaign State by Category!PivotTable2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Category'!$B$5:$B$14</c:f>
              <c:numCache>
                <c:formatCode>General</c:formatCode>
                <c:ptCount val="9"/>
                <c:pt idx="0">
                  <c:v>33</c:v>
                </c:pt>
                <c:pt idx="1">
                  <c:v>16</c:v>
                </c:pt>
                <c:pt idx="3">
                  <c:v>23</c:v>
                </c:pt>
                <c:pt idx="4">
                  <c:v>20</c:v>
                </c:pt>
                <c:pt idx="6">
                  <c:v>25</c:v>
                </c:pt>
                <c:pt idx="7">
                  <c:v>133</c:v>
                </c:pt>
                <c:pt idx="8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DA-0248-B4AC-0C9911DA5215}"/>
            </c:ext>
          </c:extLst>
        </c:ser>
        <c:ser>
          <c:idx val="1"/>
          <c:order val="1"/>
          <c:tx>
            <c:strRef>
              <c:f>'Campaign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Category'!$C$5:$C$14</c:f>
              <c:numCache>
                <c:formatCode>General</c:formatCode>
                <c:ptCount val="9"/>
                <c:pt idx="0">
                  <c:v>160</c:v>
                </c:pt>
                <c:pt idx="1">
                  <c:v>123</c:v>
                </c:pt>
                <c:pt idx="2">
                  <c:v>113</c:v>
                </c:pt>
                <c:pt idx="4">
                  <c:v>117</c:v>
                </c:pt>
                <c:pt idx="5">
                  <c:v>99</c:v>
                </c:pt>
                <c:pt idx="6">
                  <c:v>95</c:v>
                </c:pt>
                <c:pt idx="7">
                  <c:v>157</c:v>
                </c:pt>
                <c:pt idx="8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0-C349-A8B4-24FA7ED36617}"/>
            </c:ext>
          </c:extLst>
        </c:ser>
        <c:ser>
          <c:idx val="2"/>
          <c:order val="2"/>
          <c:tx>
            <c:strRef>
              <c:f>'Campaign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Category'!$D$5:$D$14</c:f>
              <c:numCache>
                <c:formatCode>General</c:formatCode>
                <c:ptCount val="9"/>
                <c:pt idx="1">
                  <c:v>5</c:v>
                </c:pt>
                <c:pt idx="4">
                  <c:v>18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20-C349-A8B4-24FA7ED36617}"/>
            </c:ext>
          </c:extLst>
        </c:ser>
        <c:ser>
          <c:idx val="3"/>
          <c:order val="3"/>
          <c:tx>
            <c:strRef>
              <c:f>'Campaign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Category'!$E$5:$E$14</c:f>
              <c:numCache>
                <c:formatCode>General</c:formatCode>
                <c:ptCount val="9"/>
                <c:pt idx="0">
                  <c:v>282</c:v>
                </c:pt>
                <c:pt idx="1">
                  <c:v>34</c:v>
                </c:pt>
                <c:pt idx="2">
                  <c:v>68</c:v>
                </c:pt>
                <c:pt idx="4">
                  <c:v>515</c:v>
                </c:pt>
                <c:pt idx="5">
                  <c:v>80</c:v>
                </c:pt>
                <c:pt idx="6">
                  <c:v>75</c:v>
                </c:pt>
                <c:pt idx="7">
                  <c:v>180</c:v>
                </c:pt>
                <c:pt idx="8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20-C349-A8B4-24FA7ED36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287840"/>
        <c:axId val="446289472"/>
      </c:barChart>
      <c:catAx>
        <c:axId val="44628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89472"/>
        <c:crosses val="autoZero"/>
        <c:auto val="1"/>
        <c:lblAlgn val="ctr"/>
        <c:lblOffset val="100"/>
        <c:noMultiLvlLbl val="0"/>
      </c:catAx>
      <c:valAx>
        <c:axId val="4462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Numner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 1.xlsx]Campaign State by Subcategory!PivotTable2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E0-4040-97C1-09F6A4E8C9FA}"/>
            </c:ext>
          </c:extLst>
        </c:ser>
        <c:ser>
          <c:idx val="1"/>
          <c:order val="1"/>
          <c:tx>
            <c:strRef>
              <c:f>'Campaign 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7B0-0541-8BB4-4390936E6FC2}"/>
            </c:ext>
          </c:extLst>
        </c:ser>
        <c:ser>
          <c:idx val="2"/>
          <c:order val="2"/>
          <c:tx>
            <c:strRef>
              <c:f>'Campaign State by Subcategory'!$D$4:$D$5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Subcategory'!$D$6:$D$47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7B0-0541-8BB4-4390936E6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287840"/>
        <c:axId val="446289472"/>
      </c:barChart>
      <c:catAx>
        <c:axId val="44628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89472"/>
        <c:crosses val="autoZero"/>
        <c:auto val="1"/>
        <c:lblAlgn val="ctr"/>
        <c:lblOffset val="100"/>
        <c:noMultiLvlLbl val="0"/>
      </c:catAx>
      <c:valAx>
        <c:axId val="4462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Numner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 1.xlsx]Campaign State by launch period!PivotTable3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by Launch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State by launch period'!$B$5:$B$6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 State by launch period'!$A$7:$A$19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launch period'!$B$7:$B$19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AE-D142-BCB7-93466B3D4B60}"/>
            </c:ext>
          </c:extLst>
        </c:ser>
        <c:ser>
          <c:idx val="1"/>
          <c:order val="1"/>
          <c:tx>
            <c:strRef>
              <c:f>'Campaign State by launch period'!$C$5:$C$6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 State by launch period'!$A$7:$A$19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launch period'!$C$7:$C$19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1F-A84B-9DBA-F29F8984FB59}"/>
            </c:ext>
          </c:extLst>
        </c:ser>
        <c:ser>
          <c:idx val="2"/>
          <c:order val="2"/>
          <c:tx>
            <c:strRef>
              <c:f>'Campaign State by launch period'!$D$5:$D$6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 State by launch period'!$A$7:$A$19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launch period'!$D$7:$D$19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1F-A84B-9DBA-F29F8984F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360640"/>
        <c:axId val="463362272"/>
      </c:lineChart>
      <c:catAx>
        <c:axId val="463360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2974978127734037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362272"/>
        <c:crosses val="autoZero"/>
        <c:auto val="1"/>
        <c:lblAlgn val="ctr"/>
        <c:lblOffset val="100"/>
        <c:noMultiLvlLbl val="0"/>
      </c:catAx>
      <c:valAx>
        <c:axId val="4633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36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Outcome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0.46153846153846156</c:v>
                </c:pt>
                <c:pt idx="7">
                  <c:v>0.2857142857142857</c:v>
                </c:pt>
                <c:pt idx="8">
                  <c:v>0.625</c:v>
                </c:pt>
                <c:pt idx="9">
                  <c:v>0.3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2-6A43-BA65-1433A4B46B7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0.46153846153846156</c:v>
                </c:pt>
                <c:pt idx="7">
                  <c:v>0.5714285714285714</c:v>
                </c:pt>
                <c:pt idx="8">
                  <c:v>0.375</c:v>
                </c:pt>
                <c:pt idx="9">
                  <c:v>0.5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2-6A43-BA65-1433A4B46B7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7.6923076923076927E-2</c:v>
                </c:pt>
                <c:pt idx="7">
                  <c:v>0.14285714285714285</c:v>
                </c:pt>
                <c:pt idx="8">
                  <c:v>0</c:v>
                </c:pt>
                <c:pt idx="9">
                  <c:v>0.2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E2-6A43-BA65-1433A4B46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368544"/>
        <c:axId val="149370176"/>
      </c:lineChart>
      <c:catAx>
        <c:axId val="149368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70176"/>
        <c:crosses val="autoZero"/>
        <c:auto val="1"/>
        <c:lblAlgn val="ctr"/>
        <c:lblOffset val="100"/>
        <c:noMultiLvlLbl val="0"/>
      </c:catAx>
      <c:valAx>
        <c:axId val="1493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</a:t>
                </a:r>
                <a:r>
                  <a:rPr lang="en-US" baseline="0"/>
                  <a:t> ourcome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6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 1.xlsx]% Camp state by launch period!PivotTable8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'% Camp state by launch period'!$B$47:$B$48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Camp state by launch period'!$A$49:$A$61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 Camp state by launch period'!$B$49:$B$61</c:f>
              <c:numCache>
                <c:formatCode>0.00%</c:formatCode>
                <c:ptCount val="12"/>
                <c:pt idx="0">
                  <c:v>4.2857142857142859E-3</c:v>
                </c:pt>
                <c:pt idx="1">
                  <c:v>0</c:v>
                </c:pt>
                <c:pt idx="2">
                  <c:v>2.8571428571428571E-3</c:v>
                </c:pt>
                <c:pt idx="3">
                  <c:v>1.4285714285714286E-3</c:v>
                </c:pt>
                <c:pt idx="4">
                  <c:v>2.8571428571428571E-3</c:v>
                </c:pt>
                <c:pt idx="5">
                  <c:v>0</c:v>
                </c:pt>
                <c:pt idx="6">
                  <c:v>7.1428571428571426E-3</c:v>
                </c:pt>
                <c:pt idx="7">
                  <c:v>5.7142857142857143E-3</c:v>
                </c:pt>
                <c:pt idx="8">
                  <c:v>0</c:v>
                </c:pt>
                <c:pt idx="9">
                  <c:v>1.4285714285714286E-3</c:v>
                </c:pt>
                <c:pt idx="10">
                  <c:v>1.4285714285714286E-3</c:v>
                </c:pt>
                <c:pt idx="11">
                  <c:v>1.4285714285714286E-3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3-3F4C-900C-113D1DBF6F2E}"/>
            </c:ext>
          </c:extLst>
        </c:ser>
        <c:ser>
          <c:idx val="1"/>
          <c:order val="1"/>
          <c:tx>
            <c:strRef>
              <c:f>'% Camp state by launch period'!$C$47:$C$48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Camp state by launch period'!$A$49:$A$61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 Camp state by launch period'!$C$49:$C$61</c:f>
              <c:numCache>
                <c:formatCode>0.00%</c:formatCode>
                <c:ptCount val="12"/>
                <c:pt idx="0">
                  <c:v>1.4285714285714285E-2</c:v>
                </c:pt>
                <c:pt idx="1">
                  <c:v>1.1428571428571429E-2</c:v>
                </c:pt>
                <c:pt idx="2">
                  <c:v>1.4285714285714285E-2</c:v>
                </c:pt>
                <c:pt idx="3">
                  <c:v>1.4285714285714285E-2</c:v>
                </c:pt>
                <c:pt idx="4">
                  <c:v>1.2857142857142857E-2</c:v>
                </c:pt>
                <c:pt idx="5">
                  <c:v>0.01</c:v>
                </c:pt>
                <c:pt idx="6">
                  <c:v>1.1428571428571429E-2</c:v>
                </c:pt>
                <c:pt idx="7">
                  <c:v>1.7142857142857144E-2</c:v>
                </c:pt>
                <c:pt idx="8">
                  <c:v>1.8571428571428572E-2</c:v>
                </c:pt>
                <c:pt idx="9">
                  <c:v>2.2857142857142857E-2</c:v>
                </c:pt>
                <c:pt idx="10">
                  <c:v>1.2857142857142857E-2</c:v>
                </c:pt>
                <c:pt idx="11">
                  <c:v>1.1428571428571429E-2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D53-3F4C-900C-113D1DBF6F2E}"/>
            </c:ext>
          </c:extLst>
        </c:ser>
        <c:ser>
          <c:idx val="2"/>
          <c:order val="2"/>
          <c:tx>
            <c:strRef>
              <c:f>'% Camp state by launch period'!$D$47:$D$48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Camp state by launch period'!$A$49:$A$61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 Camp state by launch period'!$D$49:$D$61</c:f>
              <c:numCache>
                <c:formatCode>0.00%</c:formatCode>
                <c:ptCount val="12"/>
                <c:pt idx="0">
                  <c:v>0</c:v>
                </c:pt>
                <c:pt idx="1">
                  <c:v>1.1428571428571429E-2</c:v>
                </c:pt>
                <c:pt idx="2">
                  <c:v>1.7142857142857144E-2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D53-3F4C-900C-113D1DBF6F2E}"/>
            </c:ext>
          </c:extLst>
        </c:ser>
        <c:ser>
          <c:idx val="3"/>
          <c:order val="3"/>
          <c:tx>
            <c:strRef>
              <c:f>'% Camp state by launch period'!$E$47:$E$48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Camp state by launch period'!$A$49:$A$61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 Camp state by launch period'!$E$49:$E$61</c:f>
              <c:numCache>
                <c:formatCode>0.00%</c:formatCode>
                <c:ptCount val="12"/>
                <c:pt idx="0">
                  <c:v>7.7142857142857138E-2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6.8571428571428575E-2</c:v>
                </c:pt>
                <c:pt idx="4">
                  <c:v>7.7142857142857138E-2</c:v>
                </c:pt>
                <c:pt idx="5">
                  <c:v>6.5714285714285711E-2</c:v>
                </c:pt>
                <c:pt idx="6">
                  <c:v>5.5714285714285716E-2</c:v>
                </c:pt>
                <c:pt idx="7">
                  <c:v>6.2857142857142861E-2</c:v>
                </c:pt>
                <c:pt idx="8">
                  <c:v>5.4285714285714284E-2</c:v>
                </c:pt>
                <c:pt idx="9">
                  <c:v>6.142857142857143E-2</c:v>
                </c:pt>
                <c:pt idx="10">
                  <c:v>6.5714285714285711E-2</c:v>
                </c:pt>
                <c:pt idx="11">
                  <c:v>4.2857142857142858E-2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D53-3F4C-900C-113D1DBF6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545680"/>
        <c:axId val="546125296"/>
      </c:lineChart>
      <c:catAx>
        <c:axId val="52254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25296"/>
        <c:crosses val="autoZero"/>
        <c:auto val="1"/>
        <c:lblAlgn val="ctr"/>
        <c:lblOffset val="100"/>
        <c:noMultiLvlLbl val="0"/>
      </c:catAx>
      <c:valAx>
        <c:axId val="54612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4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 1.xlsx]% Camp state by launch period!PivotTable3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Rates</a:t>
            </a:r>
            <a:r>
              <a:rPr lang="en-US" baseline="0"/>
              <a:t> by Month: 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'% Camp state by launch period'!$B$5:$B$6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Camp state by launch period'!$A$7:$A$19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 Camp state by launch period'!$B$7:$B$19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3-9B4F-928D-DDEA133DEB4A}"/>
            </c:ext>
          </c:extLst>
        </c:ser>
        <c:ser>
          <c:idx val="1"/>
          <c:order val="1"/>
          <c:tx>
            <c:strRef>
              <c:f>'% Camp state by launch period'!$C$5:$C$6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Camp state by launch period'!$A$7:$A$19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 Camp state by launch period'!$C$7:$C$19</c:f>
              <c:numCache>
                <c:formatCode>0.00%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FF3-9B4F-928D-DDEA133DEB4A}"/>
            </c:ext>
          </c:extLst>
        </c:ser>
        <c:ser>
          <c:idx val="2"/>
          <c:order val="2"/>
          <c:tx>
            <c:strRef>
              <c:f>'% Camp state by launch period'!$D$5:$D$6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Camp state by launch period'!$A$7:$A$19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 Camp state by launch period'!$D$7:$D$19</c:f>
              <c:numCache>
                <c:formatCode>0.00%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FF3-9B4F-928D-DDEA133DE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746416"/>
        <c:axId val="593748048"/>
      </c:lineChart>
      <c:catAx>
        <c:axId val="59374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48048"/>
        <c:crosses val="autoZero"/>
        <c:auto val="1"/>
        <c:lblAlgn val="ctr"/>
        <c:lblOffset val="100"/>
        <c:noMultiLvlLbl val="0"/>
      </c:catAx>
      <c:valAx>
        <c:axId val="59374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</a:t>
                </a:r>
                <a:r>
                  <a:rPr lang="en-US" baseline="0"/>
                  <a:t> % by campaign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4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 1.xlsx]Campaigns and rates by Country!PivotTable5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Volume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'Campaigns and rates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and rates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and rates by Country'!$B$5:$B$26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2-C94F-A226-F525539D45E8}"/>
            </c:ext>
          </c:extLst>
        </c:ser>
        <c:ser>
          <c:idx val="1"/>
          <c:order val="1"/>
          <c:tx>
            <c:strRef>
              <c:f>'Campaigns and rates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and rates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and rates by Country'!$C$5:$C$26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C2-C94F-A226-F525539D45E8}"/>
            </c:ext>
          </c:extLst>
        </c:ser>
        <c:ser>
          <c:idx val="2"/>
          <c:order val="2"/>
          <c:tx>
            <c:strRef>
              <c:f>'Campaigns and rates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and rates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and rates by Country'!$D$5:$D$26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C2-C94F-A226-F525539D45E8}"/>
            </c:ext>
          </c:extLst>
        </c:ser>
        <c:ser>
          <c:idx val="3"/>
          <c:order val="3"/>
          <c:tx>
            <c:strRef>
              <c:f>'Campaigns and rates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and rates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and rates by Country'!$E$5:$E$26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C2-C94F-A226-F525539D4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3786512"/>
        <c:axId val="523788144"/>
      </c:barChart>
      <c:catAx>
        <c:axId val="523786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88144"/>
        <c:crosses val="autoZero"/>
        <c:auto val="1"/>
        <c:lblAlgn val="ctr"/>
        <c:lblOffset val="100"/>
        <c:noMultiLvlLbl val="0"/>
      </c:catAx>
      <c:valAx>
        <c:axId val="52378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8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 1.xlsx]Campaigns and rates by Country!PivotTable6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Success Rates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/>
          </a:solidFill>
          <a:ln>
            <a:noFill/>
          </a:ln>
          <a:effectLst/>
        </c:spPr>
      </c:pivotFmt>
      <c:pivotFmt>
        <c:idx val="5"/>
        <c:spPr>
          <a:solidFill>
            <a:schemeClr val="bg2"/>
          </a:solidFill>
          <a:ln>
            <a:noFill/>
          </a:ln>
          <a:effectLst/>
        </c:spP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and rates by Country'!$B$31:$B$32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and rates by Country'!$A$33:$A$54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and rates by Country'!$B$33:$B$54</c:f>
              <c:numCache>
                <c:formatCode>0.00%</c:formatCode>
                <c:ptCount val="21"/>
                <c:pt idx="0">
                  <c:v>0</c:v>
                </c:pt>
                <c:pt idx="1">
                  <c:v>0.1891891891891892</c:v>
                </c:pt>
                <c:pt idx="2">
                  <c:v>0</c:v>
                </c:pt>
                <c:pt idx="3">
                  <c:v>0.11643835616438356</c:v>
                </c:pt>
                <c:pt idx="4">
                  <c:v>0.5</c:v>
                </c:pt>
                <c:pt idx="5">
                  <c:v>5.6603773584905662E-2</c:v>
                </c:pt>
                <c:pt idx="6">
                  <c:v>0.2857142857142857</c:v>
                </c:pt>
                <c:pt idx="7">
                  <c:v>4.7619047619047616E-2</c:v>
                </c:pt>
                <c:pt idx="8">
                  <c:v>0.18518518518518517</c:v>
                </c:pt>
                <c:pt idx="9">
                  <c:v>4.1390728476821195E-2</c:v>
                </c:pt>
                <c:pt idx="10">
                  <c:v>0.33333333333333331</c:v>
                </c:pt>
                <c:pt idx="11">
                  <c:v>0.13333333333333333</c:v>
                </c:pt>
                <c:pt idx="12">
                  <c:v>0.10344827586206896</c:v>
                </c:pt>
                <c:pt idx="13">
                  <c:v>0</c:v>
                </c:pt>
                <c:pt idx="14">
                  <c:v>8.3333333333333329E-2</c:v>
                </c:pt>
                <c:pt idx="15">
                  <c:v>0.19047619047619047</c:v>
                </c:pt>
                <c:pt idx="16">
                  <c:v>0</c:v>
                </c:pt>
                <c:pt idx="17">
                  <c:v>0.33333333333333331</c:v>
                </c:pt>
                <c:pt idx="18">
                  <c:v>0.23809523809523808</c:v>
                </c:pt>
                <c:pt idx="19">
                  <c:v>0</c:v>
                </c:pt>
                <c:pt idx="20">
                  <c:v>8.4595128373930212E-2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66-3645-B6D5-12147D4FD454}"/>
            </c:ext>
          </c:extLst>
        </c:ser>
        <c:ser>
          <c:idx val="1"/>
          <c:order val="1"/>
          <c:tx>
            <c:strRef>
              <c:f>'Campaigns and rates by Country'!$C$31:$C$32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and rates by Country'!$A$33:$A$54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and rates by Country'!$C$33:$C$54</c:f>
              <c:numCache>
                <c:formatCode>0.00%</c:formatCode>
                <c:ptCount val="21"/>
                <c:pt idx="0">
                  <c:v>0.33333333333333331</c:v>
                </c:pt>
                <c:pt idx="1">
                  <c:v>0.55405405405405406</c:v>
                </c:pt>
                <c:pt idx="2">
                  <c:v>0.5</c:v>
                </c:pt>
                <c:pt idx="3">
                  <c:v>0.43835616438356162</c:v>
                </c:pt>
                <c:pt idx="4">
                  <c:v>0.33333333333333331</c:v>
                </c:pt>
                <c:pt idx="5">
                  <c:v>0.50943396226415094</c:v>
                </c:pt>
                <c:pt idx="6">
                  <c:v>0.42857142857142855</c:v>
                </c:pt>
                <c:pt idx="7">
                  <c:v>0.42857142857142855</c:v>
                </c:pt>
                <c:pt idx="8">
                  <c:v>0.37037037037037035</c:v>
                </c:pt>
                <c:pt idx="9">
                  <c:v>0.33940397350993379</c:v>
                </c:pt>
                <c:pt idx="10">
                  <c:v>0.66666666666666663</c:v>
                </c:pt>
                <c:pt idx="11">
                  <c:v>0.26666666666666666</c:v>
                </c:pt>
                <c:pt idx="12">
                  <c:v>0.65517241379310343</c:v>
                </c:pt>
                <c:pt idx="13">
                  <c:v>0</c:v>
                </c:pt>
                <c:pt idx="14">
                  <c:v>0.66666666666666663</c:v>
                </c:pt>
                <c:pt idx="15">
                  <c:v>0.66666666666666663</c:v>
                </c:pt>
                <c:pt idx="16">
                  <c:v>0.7142857142857143</c:v>
                </c:pt>
                <c:pt idx="17">
                  <c:v>0.41666666666666669</c:v>
                </c:pt>
                <c:pt idx="18">
                  <c:v>0.42857142857142855</c:v>
                </c:pt>
                <c:pt idx="19">
                  <c:v>0</c:v>
                </c:pt>
                <c:pt idx="20">
                  <c:v>0.36109282422646477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66-3645-B6D5-12147D4FD454}"/>
            </c:ext>
          </c:extLst>
        </c:ser>
        <c:ser>
          <c:idx val="2"/>
          <c:order val="2"/>
          <c:tx>
            <c:strRef>
              <c:f>'Campaigns and rates by Country'!$D$31:$D$32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and rates by Country'!$A$33:$A$54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and rates by Country'!$D$33:$D$54</c:f>
              <c:numCache>
                <c:formatCode>0.00%</c:formatCode>
                <c:ptCount val="21"/>
                <c:pt idx="0">
                  <c:v>0.16666666666666666</c:v>
                </c:pt>
                <c:pt idx="1">
                  <c:v>0</c:v>
                </c:pt>
                <c:pt idx="2">
                  <c:v>0</c:v>
                </c:pt>
                <c:pt idx="3">
                  <c:v>6.8493150684931503E-3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7.407407407407407E-2</c:v>
                </c:pt>
                <c:pt idx="9">
                  <c:v>1.3245033112582781E-2</c:v>
                </c:pt>
                <c:pt idx="10">
                  <c:v>0</c:v>
                </c:pt>
                <c:pt idx="11">
                  <c:v>6.6666666666666666E-2</c:v>
                </c:pt>
                <c:pt idx="12">
                  <c:v>0</c:v>
                </c:pt>
                <c:pt idx="13">
                  <c:v>0</c:v>
                </c:pt>
                <c:pt idx="14">
                  <c:v>0.25</c:v>
                </c:pt>
                <c:pt idx="15">
                  <c:v>4.7619047619047616E-2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1.0862409479921E-2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66-3645-B6D5-12147D4FD454}"/>
            </c:ext>
          </c:extLst>
        </c:ser>
        <c:ser>
          <c:idx val="3"/>
          <c:order val="3"/>
          <c:tx>
            <c:strRef>
              <c:f>'Campaigns and rates by Country'!$E$31:$E$32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3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66-3645-B6D5-12147D4FD454}"/>
              </c:ext>
            </c:extLst>
          </c:dPt>
          <c:dPt>
            <c:idx val="19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166-3645-B6D5-12147D4FD4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'Campaigns and rates by Country'!$A$33:$A$54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and rates by Country'!$E$33:$E$54</c:f>
              <c:numCache>
                <c:formatCode>0.00%</c:formatCode>
                <c:ptCount val="21"/>
                <c:pt idx="0">
                  <c:v>0.5</c:v>
                </c:pt>
                <c:pt idx="1">
                  <c:v>0.25675675675675674</c:v>
                </c:pt>
                <c:pt idx="2">
                  <c:v>0.5</c:v>
                </c:pt>
                <c:pt idx="3">
                  <c:v>0.43835616438356162</c:v>
                </c:pt>
                <c:pt idx="4">
                  <c:v>0.16666666666666666</c:v>
                </c:pt>
                <c:pt idx="5">
                  <c:v>0.43396226415094341</c:v>
                </c:pt>
                <c:pt idx="6">
                  <c:v>0.2857142857142857</c:v>
                </c:pt>
                <c:pt idx="7">
                  <c:v>0.52380952380952384</c:v>
                </c:pt>
                <c:pt idx="8">
                  <c:v>0.37037037037037035</c:v>
                </c:pt>
                <c:pt idx="9">
                  <c:v>0.60596026490066224</c:v>
                </c:pt>
                <c:pt idx="10">
                  <c:v>0</c:v>
                </c:pt>
                <c:pt idx="11">
                  <c:v>0.53333333333333333</c:v>
                </c:pt>
                <c:pt idx="12">
                  <c:v>0.2413793103448276</c:v>
                </c:pt>
                <c:pt idx="13">
                  <c:v>1</c:v>
                </c:pt>
                <c:pt idx="14">
                  <c:v>0</c:v>
                </c:pt>
                <c:pt idx="15">
                  <c:v>9.5238095238095233E-2</c:v>
                </c:pt>
                <c:pt idx="16">
                  <c:v>0.2857142857142857</c:v>
                </c:pt>
                <c:pt idx="17">
                  <c:v>0.25</c:v>
                </c:pt>
                <c:pt idx="18">
                  <c:v>0.33333333333333331</c:v>
                </c:pt>
                <c:pt idx="19">
                  <c:v>1</c:v>
                </c:pt>
                <c:pt idx="20">
                  <c:v>0.54344963791968404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66-3645-B6D5-12147D4FD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8616336"/>
        <c:axId val="528617968"/>
      </c:barChart>
      <c:catAx>
        <c:axId val="528616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17968"/>
        <c:crosses val="autoZero"/>
        <c:auto val="1"/>
        <c:lblAlgn val="ctr"/>
        <c:lblOffset val="100"/>
        <c:noMultiLvlLbl val="0"/>
      </c:catAx>
      <c:valAx>
        <c:axId val="5286179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1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 1.xlsx]Average Budgets!PivotTable12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state: Average Goal</a:t>
            </a:r>
            <a:r>
              <a:rPr lang="en-US" baseline="0"/>
              <a:t>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'Average Budgets'!$B$100:$B$101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Budgets'!$A$102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'Average Budgets'!$B$102</c:f>
              <c:numCache>
                <c:formatCode>"$"#,##0.00</c:formatCode>
                <c:ptCount val="1"/>
                <c:pt idx="0">
                  <c:v>517985.06590257882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5-5B45-885B-139A519EC681}"/>
            </c:ext>
          </c:extLst>
        </c:ser>
        <c:ser>
          <c:idx val="1"/>
          <c:order val="1"/>
          <c:tx>
            <c:strRef>
              <c:f>'Average Budgets'!$C$100:$C$101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'Average Budgets'!$A$102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'Average Budgets'!$C$102</c:f>
              <c:numCache>
                <c:formatCode>"$"#,##0.00</c:formatCode>
                <c:ptCount val="1"/>
                <c:pt idx="0">
                  <c:v>60556.391503267972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E5-5B45-885B-139A519EC681}"/>
            </c:ext>
          </c:extLst>
        </c:ser>
        <c:ser>
          <c:idx val="2"/>
          <c:order val="2"/>
          <c:tx>
            <c:strRef>
              <c:f>'Average Budgets'!$D$100:$D$101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'Average Budgets'!$A$102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'Average Budgets'!$D$102</c:f>
              <c:numCache>
                <c:formatCode>"$"#,##0.00</c:formatCode>
                <c:ptCount val="1"/>
                <c:pt idx="0">
                  <c:v>19380.78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E5-5B45-885B-139A519EC681}"/>
            </c:ext>
          </c:extLst>
        </c:ser>
        <c:ser>
          <c:idx val="3"/>
          <c:order val="3"/>
          <c:tx>
            <c:strRef>
              <c:f>'Average Budgets'!$E$100:$E$101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'Average Budgets'!$A$102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'Average Budgets'!$E$102</c:f>
              <c:numCache>
                <c:formatCode>"$"#,##0.00</c:formatCode>
                <c:ptCount val="1"/>
                <c:pt idx="0">
                  <c:v>9866.9857254004583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E5-5B45-885B-139A519EC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6212944"/>
        <c:axId val="630480528"/>
      </c:barChart>
      <c:catAx>
        <c:axId val="1262129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0480528"/>
        <c:crosses val="autoZero"/>
        <c:auto val="1"/>
        <c:lblAlgn val="ctr"/>
        <c:lblOffset val="100"/>
        <c:noMultiLvlLbl val="0"/>
      </c:catAx>
      <c:valAx>
        <c:axId val="63048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1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1</xdr:row>
      <xdr:rowOff>133350</xdr:rowOff>
    </xdr:from>
    <xdr:to>
      <xdr:col>16</xdr:col>
      <xdr:colOff>546100</xdr:colOff>
      <xdr:row>21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199951-6CA4-2347-BF84-214AA611E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1</xdr:row>
      <xdr:rowOff>133350</xdr:rowOff>
    </xdr:from>
    <xdr:to>
      <xdr:col>14</xdr:col>
      <xdr:colOff>736600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2709D-5B80-874B-A037-02303D834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3</xdr:row>
      <xdr:rowOff>171450</xdr:rowOff>
    </xdr:from>
    <xdr:to>
      <xdr:col>12</xdr:col>
      <xdr:colOff>317500</xdr:colOff>
      <xdr:row>20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D6B2F-1B9A-4A49-ADDF-63E7D1F2C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13</xdr:row>
      <xdr:rowOff>133350</xdr:rowOff>
    </xdr:from>
    <xdr:to>
      <xdr:col>10</xdr:col>
      <xdr:colOff>774700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36663-836C-EC42-9CA9-CC11E525F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46</xdr:row>
      <xdr:rowOff>133350</xdr:rowOff>
    </xdr:from>
    <xdr:to>
      <xdr:col>13</xdr:col>
      <xdr:colOff>558800</xdr:colOff>
      <xdr:row>61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77405E-8A74-834C-8E9C-6FC411FE5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298450</xdr:colOff>
      <xdr:row>5</xdr:row>
      <xdr:rowOff>50800</xdr:rowOff>
    </xdr:from>
    <xdr:to>
      <xdr:col>12</xdr:col>
      <xdr:colOff>12700</xdr:colOff>
      <xdr:row>20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44BF53-9767-9045-AD27-98C6CBA73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186010</xdr:colOff>
      <xdr:row>3</xdr:row>
      <xdr:rowOff>127255</xdr:rowOff>
    </xdr:from>
    <xdr:to>
      <xdr:col>15</xdr:col>
      <xdr:colOff>551616</xdr:colOff>
      <xdr:row>23</xdr:row>
      <xdr:rowOff>12827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53E9-5459-674C-8096-424EC6B41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654050</xdr:colOff>
      <xdr:row>32</xdr:row>
      <xdr:rowOff>158750</xdr:rowOff>
    </xdr:from>
    <xdr:to>
      <xdr:col>17</xdr:col>
      <xdr:colOff>128283</xdr:colOff>
      <xdr:row>53</xdr:row>
      <xdr:rowOff>141111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6D3BAF-256F-414E-A3F6-4CED5992B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86</xdr:row>
      <xdr:rowOff>146050</xdr:rowOff>
    </xdr:from>
    <xdr:to>
      <xdr:col>15</xdr:col>
      <xdr:colOff>38100</xdr:colOff>
      <xdr:row>102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3FE428-8566-AD43-9E33-2BC66B865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Atkins" refreshedDate="43700.901115624998" createdVersion="6" refreshedVersion="6" minRefreshableVersion="3" recordCount="4114" xr:uid="{D1440906-7385-BC4E-BB89-CF1E773C95F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Atkins" refreshedDate="43701.74586354167" createdVersion="6" refreshedVersion="6" minRefreshableVersion="3" recordCount="4114" xr:uid="{A809F164-6CCA-FB4E-959B-6CBE6EEC2478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Campaign Duration (Days)" numFmtId="0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d v="2015-07-23T03:00:00"/>
    <b v="0"/>
    <x v="0"/>
    <b v="1"/>
    <x v="0"/>
    <n v="1.3685882352941177"/>
    <x v="0"/>
    <x v="0"/>
    <x v="0"/>
  </r>
  <r>
    <x v="1"/>
    <x v="1"/>
    <s v="A Hannibal TV Show Fan Convention and Art Collective"/>
    <x v="1"/>
    <x v="1"/>
    <x v="0"/>
    <x v="0"/>
    <s v="USD"/>
    <n v="1488464683"/>
    <n v="1485872683"/>
    <x v="1"/>
    <d v="2017-03-02T14:24:43"/>
    <b v="0"/>
    <x v="1"/>
    <b v="1"/>
    <x v="0"/>
    <n v="1.4260827250608272"/>
    <x v="1"/>
    <x v="0"/>
    <x v="0"/>
  </r>
  <r>
    <x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x v="2"/>
    <d v="2016-02-15T16:51:23"/>
    <b v="0"/>
    <x v="2"/>
    <b v="1"/>
    <x v="0"/>
    <n v="1.05"/>
    <x v="2"/>
    <x v="0"/>
    <x v="0"/>
  </r>
  <r>
    <x v="3"/>
    <x v="3"/>
    <s v="We already produced the *very* beginning of this story. Help us to see it through?"/>
    <x v="3"/>
    <x v="3"/>
    <x v="0"/>
    <x v="0"/>
    <s v="USD"/>
    <n v="1407414107"/>
    <n v="1404822107"/>
    <x v="3"/>
    <d v="2014-08-07T12:21:47"/>
    <b v="0"/>
    <x v="3"/>
    <b v="1"/>
    <x v="0"/>
    <n v="1.0389999999999999"/>
    <x v="3"/>
    <x v="0"/>
    <x v="0"/>
  </r>
  <r>
    <x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4"/>
    <d v="2015-12-19T20:01:19"/>
    <b v="0"/>
    <x v="4"/>
    <b v="1"/>
    <x v="0"/>
    <n v="1.2299154545454545"/>
    <x v="4"/>
    <x v="0"/>
    <x v="0"/>
  </r>
  <r>
    <x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5"/>
    <d v="2016-07-29T05:35:00"/>
    <b v="0"/>
    <x v="5"/>
    <b v="1"/>
    <x v="0"/>
    <n v="1.0977744436109027"/>
    <x v="5"/>
    <x v="0"/>
    <x v="0"/>
  </r>
  <r>
    <x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6"/>
    <d v="2014-06-14T01:44:10"/>
    <b v="0"/>
    <x v="6"/>
    <b v="1"/>
    <x v="0"/>
    <n v="1.064875"/>
    <x v="6"/>
    <x v="0"/>
    <x v="0"/>
  </r>
  <r>
    <x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7"/>
    <d v="2016-07-05T01:07:47"/>
    <b v="0"/>
    <x v="7"/>
    <b v="1"/>
    <x v="0"/>
    <n v="1.0122222222222221"/>
    <x v="7"/>
    <x v="0"/>
    <x v="0"/>
  </r>
  <r>
    <x v="8"/>
    <x v="8"/>
    <s v="Help us raise the funds to film our pilot episode!"/>
    <x v="8"/>
    <x v="8"/>
    <x v="0"/>
    <x v="0"/>
    <s v="USD"/>
    <n v="1460754000"/>
    <n v="1460155212"/>
    <x v="8"/>
    <d v="2016-04-15T21:00:00"/>
    <b v="0"/>
    <x v="8"/>
    <b v="1"/>
    <x v="0"/>
    <n v="1.0004342857142856"/>
    <x v="8"/>
    <x v="0"/>
    <x v="0"/>
  </r>
  <r>
    <x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9"/>
    <d v="2016-04-17T02:29:04"/>
    <b v="0"/>
    <x v="9"/>
    <b v="1"/>
    <x v="0"/>
    <n v="1.2599800000000001"/>
    <x v="9"/>
    <x v="0"/>
    <x v="0"/>
  </r>
  <r>
    <x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10"/>
    <d v="2014-06-25T01:37:59"/>
    <b v="0"/>
    <x v="10"/>
    <b v="1"/>
    <x v="0"/>
    <n v="1.0049999999999999"/>
    <x v="10"/>
    <x v="0"/>
    <x v="0"/>
  </r>
  <r>
    <x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11"/>
    <d v="2016-08-22T03:00:00"/>
    <b v="0"/>
    <x v="11"/>
    <b v="1"/>
    <x v="0"/>
    <n v="1.2050000000000001"/>
    <x v="11"/>
    <x v="0"/>
    <x v="0"/>
  </r>
  <r>
    <x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12"/>
    <d v="2014-07-16T03:00:00"/>
    <b v="0"/>
    <x v="12"/>
    <b v="1"/>
    <x v="0"/>
    <n v="1.6529333333333334"/>
    <x v="12"/>
    <x v="0"/>
    <x v="0"/>
  </r>
  <r>
    <x v="13"/>
    <x v="13"/>
    <s v="A travel series hosted by touring musicians that profiles a different American city in each episode."/>
    <x v="8"/>
    <x v="13"/>
    <x v="0"/>
    <x v="0"/>
    <s v="USD"/>
    <n v="1466713620"/>
    <n v="1463588109"/>
    <x v="13"/>
    <d v="2016-06-23T20:27:00"/>
    <b v="0"/>
    <x v="13"/>
    <b v="1"/>
    <x v="0"/>
    <n v="1.5997142857142856"/>
    <x v="13"/>
    <x v="0"/>
    <x v="0"/>
  </r>
  <r>
    <x v="14"/>
    <x v="14"/>
    <s v="A highly charged post apocalyptic sci fi series that pulls no punches!"/>
    <x v="12"/>
    <x v="14"/>
    <x v="0"/>
    <x v="2"/>
    <s v="AUD"/>
    <n v="1405259940"/>
    <n v="1403051888"/>
    <x v="14"/>
    <d v="2014-07-13T13:59:00"/>
    <b v="0"/>
    <x v="14"/>
    <b v="1"/>
    <x v="0"/>
    <n v="1.0093333333333334"/>
    <x v="14"/>
    <x v="0"/>
    <x v="0"/>
  </r>
  <r>
    <x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15"/>
    <d v="2015-09-27T20:14:00"/>
    <b v="0"/>
    <x v="15"/>
    <b v="1"/>
    <x v="0"/>
    <n v="1.0660000000000001"/>
    <x v="15"/>
    <x v="0"/>
    <x v="0"/>
  </r>
  <r>
    <x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16"/>
    <d v="2014-06-16T05:30:00"/>
    <b v="0"/>
    <x v="16"/>
    <b v="1"/>
    <x v="0"/>
    <n v="1.0024166666666667"/>
    <x v="16"/>
    <x v="0"/>
    <x v="0"/>
  </r>
  <r>
    <x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17"/>
    <d v="2014-11-04T18:33:42"/>
    <b v="0"/>
    <x v="17"/>
    <b v="1"/>
    <x v="0"/>
    <n v="1.0066666666666666"/>
    <x v="17"/>
    <x v="0"/>
    <x v="0"/>
  </r>
  <r>
    <x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x v="18"/>
    <d v="2014-09-17T13:00:56"/>
    <b v="0"/>
    <x v="18"/>
    <b v="1"/>
    <x v="0"/>
    <n v="1.0632110000000001"/>
    <x v="18"/>
    <x v="0"/>
    <x v="0"/>
  </r>
  <r>
    <x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19"/>
    <d v="2015-07-20T19:35:34"/>
    <b v="0"/>
    <x v="19"/>
    <b v="1"/>
    <x v="0"/>
    <n v="1.4529411764705882"/>
    <x v="19"/>
    <x v="0"/>
    <x v="0"/>
  </r>
  <r>
    <x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x v="20"/>
    <d v="2015-09-13T18:11:52"/>
    <b v="0"/>
    <x v="20"/>
    <b v="1"/>
    <x v="0"/>
    <n v="1.002"/>
    <x v="20"/>
    <x v="0"/>
    <x v="0"/>
  </r>
  <r>
    <x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21"/>
    <d v="2014-09-26T15:03:09"/>
    <b v="0"/>
    <x v="21"/>
    <b v="1"/>
    <x v="0"/>
    <n v="1.0913513513513513"/>
    <x v="21"/>
    <x v="0"/>
    <x v="0"/>
  </r>
  <r>
    <x v="22"/>
    <x v="22"/>
    <s v="Meet Gary, and Troy: Two unlikely friends that investigate &quot;strange phenomenon&quot;."/>
    <x v="18"/>
    <x v="22"/>
    <x v="0"/>
    <x v="0"/>
    <s v="USD"/>
    <n v="1420099140"/>
    <n v="1418766740"/>
    <x v="22"/>
    <d v="2015-01-01T07:59:00"/>
    <b v="0"/>
    <x v="22"/>
    <b v="1"/>
    <x v="0"/>
    <n v="1.1714285714285715"/>
    <x v="22"/>
    <x v="0"/>
    <x v="0"/>
  </r>
  <r>
    <x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23"/>
    <d v="2015-04-30T15:20:00"/>
    <b v="0"/>
    <x v="23"/>
    <b v="1"/>
    <x v="0"/>
    <n v="1.1850000000000001"/>
    <x v="23"/>
    <x v="0"/>
    <x v="0"/>
  </r>
  <r>
    <x v="24"/>
    <x v="24"/>
    <s v="STL Up Late is a weekly late night comedy talk show for St. Louis television."/>
    <x v="19"/>
    <x v="24"/>
    <x v="0"/>
    <x v="0"/>
    <s v="USD"/>
    <n v="1442345940"/>
    <n v="1439494863"/>
    <x v="24"/>
    <d v="2015-09-15T19:39:00"/>
    <b v="0"/>
    <x v="24"/>
    <b v="1"/>
    <x v="0"/>
    <n v="1.0880768571428572"/>
    <x v="24"/>
    <x v="0"/>
    <x v="0"/>
  </r>
  <r>
    <x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25"/>
    <d v="2016-01-09T00:36:01"/>
    <b v="0"/>
    <x v="25"/>
    <b v="1"/>
    <x v="0"/>
    <n v="1.3333333333333333"/>
    <x v="25"/>
    <x v="0"/>
    <x v="0"/>
  </r>
  <r>
    <x v="26"/>
    <x v="26"/>
    <s v="Highlighting Sicily's points of light: its extraordinary people. Editing phase is now underway!!!"/>
    <x v="21"/>
    <x v="26"/>
    <x v="0"/>
    <x v="0"/>
    <s v="USD"/>
    <n v="1408278144"/>
    <n v="1404822144"/>
    <x v="26"/>
    <d v="2014-08-17T12:22:24"/>
    <b v="0"/>
    <x v="10"/>
    <b v="1"/>
    <x v="0"/>
    <n v="1.552"/>
    <x v="26"/>
    <x v="0"/>
    <x v="0"/>
  </r>
  <r>
    <x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x v="27"/>
    <d v="2014-11-16T04:57:13"/>
    <b v="0"/>
    <x v="3"/>
    <b v="1"/>
    <x v="0"/>
    <n v="1.1172500000000001"/>
    <x v="27"/>
    <x v="0"/>
    <x v="0"/>
  </r>
  <r>
    <x v="28"/>
    <x v="28"/>
    <s v="John and Brian are on a quest to change people's lives and rehabilitate dogs."/>
    <x v="14"/>
    <x v="28"/>
    <x v="0"/>
    <x v="0"/>
    <s v="USD"/>
    <n v="1450307284"/>
    <n v="1447715284"/>
    <x v="28"/>
    <d v="2015-12-16T23:08:04"/>
    <b v="0"/>
    <x v="26"/>
    <b v="1"/>
    <x v="0"/>
    <n v="1.0035000000000001"/>
    <x v="28"/>
    <x v="0"/>
    <x v="0"/>
  </r>
  <r>
    <x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29"/>
    <d v="2014-07-22T16:09:28"/>
    <b v="0"/>
    <x v="27"/>
    <b v="1"/>
    <x v="0"/>
    <n v="1.2333333333333334"/>
    <x v="29"/>
    <x v="0"/>
    <x v="0"/>
  </r>
  <r>
    <x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x v="30"/>
    <d v="2014-08-21T07:01:55"/>
    <b v="0"/>
    <x v="28"/>
    <b v="1"/>
    <x v="0"/>
    <n v="1.0129975"/>
    <x v="30"/>
    <x v="0"/>
    <x v="0"/>
  </r>
  <r>
    <x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31"/>
    <d v="2016-01-25T19:00:34"/>
    <b v="0"/>
    <x v="29"/>
    <b v="1"/>
    <x v="0"/>
    <n v="1"/>
    <x v="31"/>
    <x v="0"/>
    <x v="0"/>
  </r>
  <r>
    <x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32"/>
    <d v="2016-05-13T03:59:00"/>
    <b v="0"/>
    <x v="30"/>
    <b v="1"/>
    <x v="0"/>
    <n v="1.0024604569420035"/>
    <x v="32"/>
    <x v="0"/>
    <x v="0"/>
  </r>
  <r>
    <x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33"/>
    <d v="2015-11-08T16:51:41"/>
    <b v="0"/>
    <x v="31"/>
    <b v="1"/>
    <x v="0"/>
    <n v="1.0209523809523811"/>
    <x v="33"/>
    <x v="0"/>
    <x v="0"/>
  </r>
  <r>
    <x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34"/>
    <d v="2014-08-05T07:43:21"/>
    <b v="0"/>
    <x v="32"/>
    <b v="1"/>
    <x v="0"/>
    <n v="1.3046153846153845"/>
    <x v="34"/>
    <x v="0"/>
    <x v="0"/>
  </r>
  <r>
    <x v="35"/>
    <x v="35"/>
    <s v="Why Adam? is an independent TV show that explores concepts of basic science in everyday life."/>
    <x v="28"/>
    <x v="35"/>
    <x v="0"/>
    <x v="0"/>
    <s v="USD"/>
    <n v="1430179200"/>
    <n v="1428130814"/>
    <x v="35"/>
    <d v="2015-04-28T00:00:00"/>
    <b v="0"/>
    <x v="33"/>
    <b v="1"/>
    <x v="0"/>
    <n v="1.665"/>
    <x v="35"/>
    <x v="0"/>
    <x v="0"/>
  </r>
  <r>
    <x v="36"/>
    <x v="36"/>
    <s v="A modern day priest makes an unusual discovery, setting off a chain of events."/>
    <x v="12"/>
    <x v="36"/>
    <x v="0"/>
    <x v="0"/>
    <s v="USD"/>
    <n v="1428128525"/>
    <n v="1425540125"/>
    <x v="36"/>
    <d v="2015-04-04T06:22:05"/>
    <b v="0"/>
    <x v="34"/>
    <b v="1"/>
    <x v="0"/>
    <n v="1.4215"/>
    <x v="36"/>
    <x v="0"/>
    <x v="0"/>
  </r>
  <r>
    <x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37"/>
    <d v="2015-02-27T16:37:59"/>
    <b v="0"/>
    <x v="35"/>
    <b v="1"/>
    <x v="0"/>
    <n v="1.8344090909090909"/>
    <x v="37"/>
    <x v="0"/>
    <x v="0"/>
  </r>
  <r>
    <x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x v="38"/>
    <d v="2013-05-11T01:22:24"/>
    <b v="0"/>
    <x v="36"/>
    <b v="1"/>
    <x v="0"/>
    <n v="1.1004"/>
    <x v="38"/>
    <x v="0"/>
    <x v="0"/>
  </r>
  <r>
    <x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39"/>
    <d v="2014-05-25T22:59:00"/>
    <b v="0"/>
    <x v="37"/>
    <b v="1"/>
    <x v="0"/>
    <n v="1.3098000000000001"/>
    <x v="39"/>
    <x v="0"/>
    <x v="0"/>
  </r>
  <r>
    <x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40"/>
    <d v="2014-06-19T04:00:00"/>
    <b v="0"/>
    <x v="38"/>
    <b v="1"/>
    <x v="0"/>
    <n v="1.0135000000000001"/>
    <x v="40"/>
    <x v="0"/>
    <x v="0"/>
  </r>
  <r>
    <x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41"/>
    <d v="2014-10-05T13:39:14"/>
    <b v="0"/>
    <x v="10"/>
    <b v="1"/>
    <x v="0"/>
    <n v="1"/>
    <x v="41"/>
    <x v="0"/>
    <x v="0"/>
  </r>
  <r>
    <x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42"/>
    <d v="2014-12-28T15:20:26"/>
    <b v="0"/>
    <x v="39"/>
    <b v="1"/>
    <x v="0"/>
    <n v="1.4185714285714286"/>
    <x v="42"/>
    <x v="0"/>
    <x v="0"/>
  </r>
  <r>
    <x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43"/>
    <d v="2014-07-13T00:00:00"/>
    <b v="0"/>
    <x v="40"/>
    <b v="1"/>
    <x v="0"/>
    <n v="3.0865999999999998"/>
    <x v="43"/>
    <x v="0"/>
    <x v="0"/>
  </r>
  <r>
    <x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44"/>
    <d v="2014-10-07T02:22:17"/>
    <b v="0"/>
    <x v="41"/>
    <b v="1"/>
    <x v="0"/>
    <n v="1"/>
    <x v="44"/>
    <x v="0"/>
    <x v="0"/>
  </r>
  <r>
    <x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45"/>
    <d v="2016-04-27T14:58:27"/>
    <b v="0"/>
    <x v="42"/>
    <b v="1"/>
    <x v="0"/>
    <n v="1.2"/>
    <x v="45"/>
    <x v="0"/>
    <x v="0"/>
  </r>
  <r>
    <x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x v="46"/>
    <d v="2015-12-15T23:09:34"/>
    <b v="0"/>
    <x v="43"/>
    <b v="1"/>
    <x v="0"/>
    <n v="1.0416666666666667"/>
    <x v="46"/>
    <x v="0"/>
    <x v="0"/>
  </r>
  <r>
    <x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47"/>
    <d v="2014-12-19T20:40:07"/>
    <b v="0"/>
    <x v="16"/>
    <b v="1"/>
    <x v="0"/>
    <n v="1.0761100000000001"/>
    <x v="47"/>
    <x v="0"/>
    <x v="0"/>
  </r>
  <r>
    <x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48"/>
    <d v="2015-03-01T12:00:00"/>
    <b v="0"/>
    <x v="44"/>
    <b v="1"/>
    <x v="0"/>
    <n v="1.0794999999999999"/>
    <x v="48"/>
    <x v="0"/>
    <x v="0"/>
  </r>
  <r>
    <x v="49"/>
    <x v="49"/>
    <s v="Driving Jersey is real people telling real stories."/>
    <x v="14"/>
    <x v="48"/>
    <x v="0"/>
    <x v="0"/>
    <s v="USD"/>
    <n v="1445660045"/>
    <n v="1443068045"/>
    <x v="49"/>
    <d v="2015-10-24T04:14:05"/>
    <b v="0"/>
    <x v="45"/>
    <b v="1"/>
    <x v="0"/>
    <n v="1"/>
    <x v="49"/>
    <x v="0"/>
    <x v="0"/>
  </r>
  <r>
    <x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x v="50"/>
    <d v="2015-01-30T17:00:00"/>
    <b v="0"/>
    <x v="19"/>
    <b v="1"/>
    <x v="0"/>
    <n v="1"/>
    <x v="50"/>
    <x v="0"/>
    <x v="0"/>
  </r>
  <r>
    <x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51"/>
    <d v="2015-08-10T22:17:17"/>
    <b v="0"/>
    <x v="46"/>
    <b v="1"/>
    <x v="0"/>
    <n v="1.2801818181818181"/>
    <x v="51"/>
    <x v="0"/>
    <x v="0"/>
  </r>
  <r>
    <x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52"/>
    <d v="2014-07-17T16:50:46"/>
    <b v="0"/>
    <x v="47"/>
    <b v="1"/>
    <x v="0"/>
    <n v="1.1620999999999999"/>
    <x v="52"/>
    <x v="0"/>
    <x v="0"/>
  </r>
  <r>
    <x v="53"/>
    <x v="53"/>
    <s v="Delicious TV's Vegan Mashup launching season two on public television"/>
    <x v="9"/>
    <x v="52"/>
    <x v="0"/>
    <x v="0"/>
    <s v="USD"/>
    <n v="1396648800"/>
    <n v="1395407445"/>
    <x v="53"/>
    <d v="2014-04-04T22:00:00"/>
    <b v="0"/>
    <x v="27"/>
    <b v="1"/>
    <x v="0"/>
    <n v="1.0963333333333334"/>
    <x v="53"/>
    <x v="0"/>
    <x v="0"/>
  </r>
  <r>
    <x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54"/>
    <d v="2015-12-25T17:07:01"/>
    <b v="0"/>
    <x v="47"/>
    <b v="1"/>
    <x v="0"/>
    <n v="1.01"/>
    <x v="54"/>
    <x v="0"/>
    <x v="0"/>
  </r>
  <r>
    <x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55"/>
    <d v="2016-05-27T23:15:16"/>
    <b v="0"/>
    <x v="48"/>
    <b v="1"/>
    <x v="0"/>
    <n v="1.2895348837209302"/>
    <x v="55"/>
    <x v="0"/>
    <x v="0"/>
  </r>
  <r>
    <x v="56"/>
    <x v="56"/>
    <s v="We want to see more women's cycling on TV - and we need your help to make it happen!"/>
    <x v="6"/>
    <x v="55"/>
    <x v="0"/>
    <x v="1"/>
    <s v="GBP"/>
    <n v="1433779200"/>
    <n v="1432559424"/>
    <x v="56"/>
    <d v="2015-06-08T16:00:00"/>
    <b v="0"/>
    <x v="49"/>
    <b v="1"/>
    <x v="0"/>
    <n v="1.0726249999999999"/>
    <x v="56"/>
    <x v="0"/>
    <x v="0"/>
  </r>
  <r>
    <x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x v="57"/>
    <d v="2015-04-25T19:59:22"/>
    <b v="0"/>
    <x v="50"/>
    <b v="1"/>
    <x v="0"/>
    <n v="1.0189999999999999"/>
    <x v="57"/>
    <x v="0"/>
    <x v="0"/>
  </r>
  <r>
    <x v="58"/>
    <x v="58"/>
    <s v="Alex thought he knew how the world worked. You live, you die and it's over. He was very, very wrong."/>
    <x v="3"/>
    <x v="57"/>
    <x v="0"/>
    <x v="0"/>
    <s v="USD"/>
    <n v="1416423172"/>
    <n v="1413827572"/>
    <x v="58"/>
    <d v="2014-11-19T18:52:52"/>
    <b v="0"/>
    <x v="11"/>
    <b v="1"/>
    <x v="0"/>
    <n v="1.0290999999999999"/>
    <x v="58"/>
    <x v="0"/>
    <x v="0"/>
  </r>
  <r>
    <x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59"/>
    <d v="2015-09-14T21:00:00"/>
    <b v="0"/>
    <x v="51"/>
    <b v="1"/>
    <x v="0"/>
    <n v="1.0012570000000001"/>
    <x v="59"/>
    <x v="0"/>
    <x v="0"/>
  </r>
  <r>
    <x v="60"/>
    <x v="60"/>
    <s v="Set in a beautiful but desolate world, we see how loneliness can lead to friendship in unconventional ways."/>
    <x v="37"/>
    <x v="59"/>
    <x v="0"/>
    <x v="1"/>
    <s v="GBP"/>
    <n v="1395532800"/>
    <n v="1393882717"/>
    <x v="60"/>
    <d v="2014-03-23T00:00:00"/>
    <b v="0"/>
    <x v="52"/>
    <b v="1"/>
    <x v="1"/>
    <n v="1.0329622222222221"/>
    <x v="60"/>
    <x v="0"/>
    <x v="1"/>
  </r>
  <r>
    <x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61"/>
    <d v="2013-06-06T19:32:37"/>
    <b v="0"/>
    <x v="23"/>
    <b v="1"/>
    <x v="1"/>
    <n v="1.4830000000000001"/>
    <x v="61"/>
    <x v="0"/>
    <x v="1"/>
  </r>
  <r>
    <x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62"/>
    <d v="2013-03-03T19:11:18"/>
    <b v="0"/>
    <x v="53"/>
    <b v="1"/>
    <x v="1"/>
    <n v="1.5473333333333332"/>
    <x v="62"/>
    <x v="0"/>
    <x v="1"/>
  </r>
  <r>
    <x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63"/>
    <d v="2013-12-28T04:59:00"/>
    <b v="0"/>
    <x v="31"/>
    <b v="1"/>
    <x v="1"/>
    <n v="1.1351849999999999"/>
    <x v="63"/>
    <x v="0"/>
    <x v="1"/>
  </r>
  <r>
    <x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64"/>
    <d v="2013-07-08T00:26:21"/>
    <b v="0"/>
    <x v="54"/>
    <b v="1"/>
    <x v="1"/>
    <n v="1.7333333333333334"/>
    <x v="64"/>
    <x v="0"/>
    <x v="1"/>
  </r>
  <r>
    <x v="65"/>
    <x v="65"/>
    <s v="Help finish the short film Hello World. The story of an android in the broken home of a father &amp; son."/>
    <x v="39"/>
    <x v="64"/>
    <x v="0"/>
    <x v="5"/>
    <s v="CAD"/>
    <n v="1407736740"/>
    <n v="1405453354"/>
    <x v="65"/>
    <d v="2014-08-11T05:59:00"/>
    <b v="0"/>
    <x v="7"/>
    <b v="1"/>
    <x v="1"/>
    <n v="1.0752857142857142"/>
    <x v="65"/>
    <x v="0"/>
    <x v="1"/>
  </r>
  <r>
    <x v="66"/>
    <x v="66"/>
    <s v="A dark comedy set in the '60s about clinical depression and one night stands."/>
    <x v="13"/>
    <x v="65"/>
    <x v="0"/>
    <x v="0"/>
    <s v="USD"/>
    <n v="1468873420"/>
    <n v="1466281420"/>
    <x v="66"/>
    <d v="2016-07-18T20:23:40"/>
    <b v="0"/>
    <x v="55"/>
    <b v="1"/>
    <x v="1"/>
    <n v="1.1859999999999999"/>
    <x v="66"/>
    <x v="0"/>
    <x v="1"/>
  </r>
  <r>
    <x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67"/>
    <d v="2012-07-15T14:00:04"/>
    <b v="0"/>
    <x v="9"/>
    <b v="1"/>
    <x v="1"/>
    <n v="1.1625000000000001"/>
    <x v="67"/>
    <x v="0"/>
    <x v="1"/>
  </r>
  <r>
    <x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68"/>
    <d v="2014-02-23T13:39:51"/>
    <b v="0"/>
    <x v="17"/>
    <b v="1"/>
    <x v="1"/>
    <n v="1.2716666666666667"/>
    <x v="68"/>
    <x v="0"/>
    <x v="1"/>
  </r>
  <r>
    <x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69"/>
    <d v="2011-10-02T06:59:00"/>
    <b v="0"/>
    <x v="56"/>
    <b v="1"/>
    <x v="1"/>
    <n v="1.109423"/>
    <x v="69"/>
    <x v="0"/>
    <x v="1"/>
  </r>
  <r>
    <x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70"/>
    <d v="2011-09-04T21:30:45"/>
    <b v="0"/>
    <x v="57"/>
    <b v="1"/>
    <x v="1"/>
    <n v="1.272"/>
    <x v="70"/>
    <x v="0"/>
    <x v="1"/>
  </r>
  <r>
    <x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71"/>
    <d v="2012-05-28T06:30:57"/>
    <b v="0"/>
    <x v="58"/>
    <b v="1"/>
    <x v="1"/>
    <n v="1.2394444444444443"/>
    <x v="71"/>
    <x v="0"/>
    <x v="1"/>
  </r>
  <r>
    <x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72"/>
    <d v="2012-11-15T00:00:00"/>
    <b v="0"/>
    <x v="14"/>
    <b v="1"/>
    <x v="1"/>
    <n v="1.084090909090909"/>
    <x v="72"/>
    <x v="0"/>
    <x v="1"/>
  </r>
  <r>
    <x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73"/>
    <d v="2011-05-03T03:59:00"/>
    <b v="0"/>
    <x v="59"/>
    <b v="1"/>
    <x v="1"/>
    <n v="1"/>
    <x v="73"/>
    <x v="0"/>
    <x v="1"/>
  </r>
  <r>
    <x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74"/>
    <d v="2016-01-21T11:41:35"/>
    <b v="0"/>
    <x v="60"/>
    <b v="1"/>
    <x v="1"/>
    <n v="1.1293199999999999"/>
    <x v="74"/>
    <x v="0"/>
    <x v="1"/>
  </r>
  <r>
    <x v="75"/>
    <x v="75"/>
    <s v="A teenager named Charlie discovers something new about himself while coping with the loss of his father."/>
    <x v="8"/>
    <x v="74"/>
    <x v="0"/>
    <x v="0"/>
    <s v="USD"/>
    <n v="1366693272"/>
    <n v="1364101272"/>
    <x v="75"/>
    <d v="2013-04-23T05:01:12"/>
    <b v="0"/>
    <x v="5"/>
    <b v="1"/>
    <x v="1"/>
    <n v="1.1542857142857144"/>
    <x v="75"/>
    <x v="0"/>
    <x v="1"/>
  </r>
  <r>
    <x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x v="76"/>
    <d v="2011-12-27T17:35:58"/>
    <b v="0"/>
    <x v="41"/>
    <b v="1"/>
    <x v="1"/>
    <n v="1.5333333333333334"/>
    <x v="76"/>
    <x v="0"/>
    <x v="1"/>
  </r>
  <r>
    <x v="77"/>
    <x v="77"/>
    <s v="A short film about a boy searching for companionship in a hermit crab he finds on the beach."/>
    <x v="44"/>
    <x v="76"/>
    <x v="0"/>
    <x v="0"/>
    <s v="USD"/>
    <n v="1337569140"/>
    <n v="1332991717"/>
    <x v="77"/>
    <d v="2012-05-21T02:59:00"/>
    <b v="0"/>
    <x v="55"/>
    <b v="1"/>
    <x v="1"/>
    <n v="3.9249999999999998"/>
    <x v="77"/>
    <x v="0"/>
    <x v="1"/>
  </r>
  <r>
    <x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78"/>
    <d v="2016-09-01T17:32:01"/>
    <b v="0"/>
    <x v="2"/>
    <b v="1"/>
    <x v="1"/>
    <n v="27.02"/>
    <x v="78"/>
    <x v="0"/>
    <x v="1"/>
  </r>
  <r>
    <x v="79"/>
    <x v="79"/>
    <s v="A short film about life, achieving your dreams, and overcoming hardship. We all have our mountain to climb."/>
    <x v="46"/>
    <x v="78"/>
    <x v="0"/>
    <x v="1"/>
    <s v="GBP"/>
    <n v="1398451093"/>
    <n v="1395859093"/>
    <x v="79"/>
    <d v="2014-04-25T18:38:13"/>
    <b v="0"/>
    <x v="14"/>
    <b v="1"/>
    <x v="1"/>
    <n v="1.27"/>
    <x v="79"/>
    <x v="0"/>
    <x v="1"/>
  </r>
  <r>
    <x v="80"/>
    <x v="80"/>
    <s v="What would you do if you ended up at a swingers party with two dead bodies and $20,000 in drug money?"/>
    <x v="14"/>
    <x v="79"/>
    <x v="0"/>
    <x v="0"/>
    <s v="USD"/>
    <n v="1386640856"/>
    <n v="1383616856"/>
    <x v="80"/>
    <d v="2013-12-10T02:00:56"/>
    <b v="0"/>
    <x v="5"/>
    <b v="1"/>
    <x v="1"/>
    <n v="1.0725"/>
    <x v="80"/>
    <x v="0"/>
    <x v="1"/>
  </r>
  <r>
    <x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81"/>
    <d v="2012-07-14T03:02:00"/>
    <b v="0"/>
    <x v="33"/>
    <b v="1"/>
    <x v="1"/>
    <n v="1.98"/>
    <x v="81"/>
    <x v="0"/>
    <x v="1"/>
  </r>
  <r>
    <x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82"/>
    <d v="2011-10-09T19:41:01"/>
    <b v="0"/>
    <x v="61"/>
    <b v="1"/>
    <x v="1"/>
    <n v="1.0001249999999999"/>
    <x v="82"/>
    <x v="0"/>
    <x v="1"/>
  </r>
  <r>
    <x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83"/>
    <d v="2015-02-22T11:30:00"/>
    <b v="0"/>
    <x v="62"/>
    <b v="1"/>
    <x v="1"/>
    <n v="1.0249999999999999"/>
    <x v="83"/>
    <x v="0"/>
    <x v="1"/>
  </r>
  <r>
    <x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x v="84"/>
    <d v="2011-05-15T18:11:26"/>
    <b v="0"/>
    <x v="63"/>
    <b v="1"/>
    <x v="1"/>
    <n v="1"/>
    <x v="84"/>
    <x v="0"/>
    <x v="1"/>
  </r>
  <r>
    <x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85"/>
    <d v="2011-09-23T03:00:37"/>
    <b v="0"/>
    <x v="64"/>
    <b v="1"/>
    <x v="1"/>
    <n v="1.2549999999999999"/>
    <x v="85"/>
    <x v="0"/>
    <x v="1"/>
  </r>
  <r>
    <x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86"/>
    <d v="2015-12-27T14:20:45"/>
    <b v="0"/>
    <x v="57"/>
    <b v="1"/>
    <x v="1"/>
    <n v="1.0646666666666667"/>
    <x v="86"/>
    <x v="0"/>
    <x v="1"/>
  </r>
  <r>
    <x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x v="87"/>
    <d v="2010-06-03T01:41:00"/>
    <b v="0"/>
    <x v="20"/>
    <b v="1"/>
    <x v="1"/>
    <n v="1.046"/>
    <x v="87"/>
    <x v="0"/>
    <x v="1"/>
  </r>
  <r>
    <x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88"/>
    <d v="2014-06-22T15:48:51"/>
    <b v="0"/>
    <x v="65"/>
    <b v="1"/>
    <x v="1"/>
    <n v="1.0285714285714285"/>
    <x v="88"/>
    <x v="0"/>
    <x v="1"/>
  </r>
  <r>
    <x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x v="89"/>
    <d v="2013-06-02T18:03:12"/>
    <b v="0"/>
    <x v="66"/>
    <b v="1"/>
    <x v="1"/>
    <n v="1.1506666666666667"/>
    <x v="89"/>
    <x v="0"/>
    <x v="1"/>
  </r>
  <r>
    <x v="90"/>
    <x v="90"/>
    <s v="We're looking for funding to help submit a short film to film festivals."/>
    <x v="2"/>
    <x v="89"/>
    <x v="0"/>
    <x v="0"/>
    <s v="USD"/>
    <n v="1310454499"/>
    <n v="1307862499"/>
    <x v="90"/>
    <d v="2011-07-12T07:08:19"/>
    <b v="0"/>
    <x v="38"/>
    <b v="1"/>
    <x v="1"/>
    <n v="1.004"/>
    <x v="90"/>
    <x v="0"/>
    <x v="1"/>
  </r>
  <r>
    <x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91"/>
    <d v="2011-05-17T09:39:24"/>
    <b v="0"/>
    <x v="67"/>
    <b v="1"/>
    <x v="1"/>
    <n v="1.2"/>
    <x v="91"/>
    <x v="0"/>
    <x v="1"/>
  </r>
  <r>
    <x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92"/>
    <d v="2017-02-01T08:00:00"/>
    <b v="0"/>
    <x v="68"/>
    <b v="1"/>
    <x v="1"/>
    <n v="1.052"/>
    <x v="92"/>
    <x v="0"/>
    <x v="1"/>
  </r>
  <r>
    <x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93"/>
    <d v="2012-07-03T21:00:00"/>
    <b v="0"/>
    <x v="41"/>
    <b v="1"/>
    <x v="1"/>
    <n v="1.1060000000000001"/>
    <x v="93"/>
    <x v="0"/>
    <x v="1"/>
  </r>
  <r>
    <x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94"/>
    <d v="2014-04-07T17:13:42"/>
    <b v="0"/>
    <x v="8"/>
    <b v="1"/>
    <x v="1"/>
    <n v="1.04"/>
    <x v="94"/>
    <x v="0"/>
    <x v="1"/>
  </r>
  <r>
    <x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95"/>
    <d v="2012-02-26T00:07:21"/>
    <b v="0"/>
    <x v="64"/>
    <b v="1"/>
    <x v="1"/>
    <n v="1.3142857142857143"/>
    <x v="95"/>
    <x v="0"/>
    <x v="1"/>
  </r>
  <r>
    <x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96"/>
    <d v="2010-08-01T03:00:00"/>
    <b v="0"/>
    <x v="69"/>
    <b v="1"/>
    <x v="1"/>
    <n v="1.1466666666666667"/>
    <x v="96"/>
    <x v="0"/>
    <x v="1"/>
  </r>
  <r>
    <x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97"/>
    <d v="2011-07-12T03:14:42"/>
    <b v="0"/>
    <x v="22"/>
    <b v="1"/>
    <x v="1"/>
    <n v="1.0625"/>
    <x v="97"/>
    <x v="0"/>
    <x v="1"/>
  </r>
  <r>
    <x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98"/>
    <d v="2012-12-07T23:30:00"/>
    <b v="0"/>
    <x v="65"/>
    <b v="1"/>
    <x v="1"/>
    <n v="1.0625"/>
    <x v="98"/>
    <x v="0"/>
    <x v="1"/>
  </r>
  <r>
    <x v="99"/>
    <x v="99"/>
    <s v="A feminist tale of two girls finally giving a &quot;Nice Guy&quot; what he truly deserves. Also, dancing!"/>
    <x v="15"/>
    <x v="96"/>
    <x v="0"/>
    <x v="0"/>
    <s v="USD"/>
    <n v="1390426799"/>
    <n v="1387834799"/>
    <x v="99"/>
    <d v="2014-01-22T21:39:59"/>
    <b v="0"/>
    <x v="70"/>
    <b v="1"/>
    <x v="1"/>
    <n v="1.0601933333333333"/>
    <x v="99"/>
    <x v="0"/>
    <x v="1"/>
  </r>
  <r>
    <x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100"/>
    <d v="2012-11-04T19:04:46"/>
    <b v="0"/>
    <x v="55"/>
    <b v="1"/>
    <x v="1"/>
    <n v="1"/>
    <x v="100"/>
    <x v="0"/>
    <x v="1"/>
  </r>
  <r>
    <x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101"/>
    <d v="2013-01-24T18:38:30"/>
    <b v="0"/>
    <x v="2"/>
    <b v="1"/>
    <x v="1"/>
    <n v="1"/>
    <x v="101"/>
    <x v="0"/>
    <x v="1"/>
  </r>
  <r>
    <x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x v="102"/>
    <d v="2010-12-23T03:08:53"/>
    <b v="0"/>
    <x v="71"/>
    <b v="1"/>
    <x v="1"/>
    <n v="1.2775000000000001"/>
    <x v="102"/>
    <x v="0"/>
    <x v="1"/>
  </r>
  <r>
    <x v="103"/>
    <x v="103"/>
    <s v="Three friends in their twenties are trying to do the impossible - have fun on a casual Friday night."/>
    <x v="46"/>
    <x v="100"/>
    <x v="0"/>
    <x v="1"/>
    <s v="GBP"/>
    <n v="1394220030"/>
    <n v="1392232830"/>
    <x v="103"/>
    <d v="2014-03-07T19:20:30"/>
    <b v="0"/>
    <x v="72"/>
    <b v="1"/>
    <x v="1"/>
    <n v="1.0515384615384615"/>
    <x v="103"/>
    <x v="0"/>
    <x v="1"/>
  </r>
  <r>
    <x v="104"/>
    <x v="104"/>
    <s v="UCF short film about an old man, his love for music, and his misplaced trumpet.  "/>
    <x v="2"/>
    <x v="49"/>
    <x v="0"/>
    <x v="0"/>
    <s v="USD"/>
    <n v="1301792400"/>
    <n v="1299775266"/>
    <x v="104"/>
    <d v="2011-04-03T01:00:00"/>
    <b v="0"/>
    <x v="73"/>
    <b v="1"/>
    <x v="1"/>
    <n v="1.2"/>
    <x v="88"/>
    <x v="0"/>
    <x v="1"/>
  </r>
  <r>
    <x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x v="105"/>
    <d v="2016-05-14T00:00:00"/>
    <b v="0"/>
    <x v="65"/>
    <b v="1"/>
    <x v="1"/>
    <n v="1.074090909090909"/>
    <x v="104"/>
    <x v="0"/>
    <x v="1"/>
  </r>
  <r>
    <x v="106"/>
    <x v="106"/>
    <s v="A Boy. A Girl. A Car. A Serial Killer."/>
    <x v="10"/>
    <x v="102"/>
    <x v="0"/>
    <x v="0"/>
    <s v="USD"/>
    <n v="1333391901"/>
    <n v="1332182301"/>
    <x v="106"/>
    <d v="2012-04-02T18:38:21"/>
    <b v="0"/>
    <x v="74"/>
    <b v="1"/>
    <x v="1"/>
    <n v="1.0049999999999999"/>
    <x v="105"/>
    <x v="0"/>
    <x v="1"/>
  </r>
  <r>
    <x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107"/>
    <d v="2011-04-24T23:34:47"/>
    <b v="0"/>
    <x v="50"/>
    <b v="1"/>
    <x v="1"/>
    <n v="1.0246666666666666"/>
    <x v="106"/>
    <x v="0"/>
    <x v="1"/>
  </r>
  <r>
    <x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x v="108"/>
    <d v="2013-05-31T14:42:50"/>
    <b v="0"/>
    <x v="5"/>
    <b v="1"/>
    <x v="1"/>
    <n v="2.4666666666666668"/>
    <x v="107"/>
    <x v="0"/>
    <x v="1"/>
  </r>
  <r>
    <x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x v="109"/>
    <d v="2011-02-26T00:37:10"/>
    <b v="0"/>
    <x v="5"/>
    <b v="1"/>
    <x v="1"/>
    <n v="2.1949999999999998"/>
    <x v="108"/>
    <x v="0"/>
    <x v="1"/>
  </r>
  <r>
    <x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x v="110"/>
    <d v="2013-11-14T05:59:00"/>
    <b v="0"/>
    <x v="55"/>
    <b v="1"/>
    <x v="1"/>
    <n v="1.3076923076923077"/>
    <x v="109"/>
    <x v="0"/>
    <x v="1"/>
  </r>
  <r>
    <x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x v="111"/>
    <d v="2015-05-31T07:59:47"/>
    <b v="0"/>
    <x v="28"/>
    <b v="1"/>
    <x v="1"/>
    <n v="1.5457142857142858"/>
    <x v="110"/>
    <x v="0"/>
    <x v="1"/>
  </r>
  <r>
    <x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112"/>
    <d v="2014-04-13T02:00:00"/>
    <b v="0"/>
    <x v="75"/>
    <b v="1"/>
    <x v="1"/>
    <n v="1.04"/>
    <x v="111"/>
    <x v="0"/>
    <x v="1"/>
  </r>
  <r>
    <x v="113"/>
    <x v="113"/>
    <s v="A living memorial for all those dealing with trauma, grief and loss."/>
    <x v="10"/>
    <x v="108"/>
    <x v="0"/>
    <x v="0"/>
    <s v="USD"/>
    <n v="1312642800"/>
    <n v="1311963128"/>
    <x v="113"/>
    <d v="2011-08-06T15:00:00"/>
    <b v="0"/>
    <x v="76"/>
    <b v="1"/>
    <x v="1"/>
    <n v="1.41"/>
    <x v="112"/>
    <x v="0"/>
    <x v="1"/>
  </r>
  <r>
    <x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114"/>
    <d v="2012-01-13T06:34:48"/>
    <b v="0"/>
    <x v="2"/>
    <b v="1"/>
    <x v="1"/>
    <n v="1.0333333333333334"/>
    <x v="113"/>
    <x v="0"/>
    <x v="1"/>
  </r>
  <r>
    <x v="115"/>
    <x v="115"/>
    <s v="Never judge a book (or a lover) by their cover."/>
    <x v="52"/>
    <x v="110"/>
    <x v="0"/>
    <x v="0"/>
    <s v="USD"/>
    <n v="1328377444"/>
    <n v="1326217444"/>
    <x v="115"/>
    <d v="2012-02-04T17:44:04"/>
    <b v="0"/>
    <x v="19"/>
    <b v="1"/>
    <x v="1"/>
    <n v="1.4044444444444444"/>
    <x v="114"/>
    <x v="0"/>
    <x v="1"/>
  </r>
  <r>
    <x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116"/>
    <d v="2011-04-08T10:55:55"/>
    <b v="0"/>
    <x v="7"/>
    <b v="1"/>
    <x v="1"/>
    <n v="1.1365714285714286"/>
    <x v="115"/>
    <x v="0"/>
    <x v="1"/>
  </r>
  <r>
    <x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117"/>
    <d v="2010-06-09T19:00:00"/>
    <b v="0"/>
    <x v="74"/>
    <b v="1"/>
    <x v="1"/>
    <n v="1.0049377777777779"/>
    <x v="116"/>
    <x v="0"/>
    <x v="1"/>
  </r>
  <r>
    <x v="118"/>
    <x v="118"/>
    <s v="When a ruthless hit-man is 'denounced' from the mafia, his old enemies declare war."/>
    <x v="10"/>
    <x v="113"/>
    <x v="0"/>
    <x v="0"/>
    <s v="USD"/>
    <n v="1311902236"/>
    <n v="1309310236"/>
    <x v="118"/>
    <d v="2011-07-29T01:17:16"/>
    <b v="0"/>
    <x v="70"/>
    <b v="1"/>
    <x v="1"/>
    <n v="1.1303159999999999"/>
    <x v="117"/>
    <x v="0"/>
    <x v="1"/>
  </r>
  <r>
    <x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119"/>
    <d v="2011-08-13T23:00:00"/>
    <b v="0"/>
    <x v="77"/>
    <b v="1"/>
    <x v="1"/>
    <n v="1.0455692307692308"/>
    <x v="118"/>
    <x v="0"/>
    <x v="1"/>
  </r>
  <r>
    <x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120"/>
    <d v="2016-10-03T01:11:47"/>
    <b v="0"/>
    <x v="29"/>
    <b v="0"/>
    <x v="2"/>
    <n v="1.4285714285714287E-4"/>
    <x v="119"/>
    <x v="0"/>
    <x v="2"/>
  </r>
  <r>
    <x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121"/>
    <d v="2015-04-18T10:16:00"/>
    <b v="0"/>
    <x v="29"/>
    <b v="0"/>
    <x v="2"/>
    <n v="3.3333333333333332E-4"/>
    <x v="120"/>
    <x v="0"/>
    <x v="2"/>
  </r>
  <r>
    <x v="122"/>
    <x v="122"/>
    <s v="My ambition for this knows no bounds.  Seeing Sephoria in a live-action is a dream of mine."/>
    <x v="55"/>
    <x v="117"/>
    <x v="1"/>
    <x v="0"/>
    <s v="USD"/>
    <n v="1476094907"/>
    <n v="1470910907"/>
    <x v="122"/>
    <d v="2016-10-10T10:21:47"/>
    <b v="0"/>
    <x v="78"/>
    <b v="0"/>
    <x v="2"/>
    <n v="0"/>
    <x v="121"/>
    <x v="0"/>
    <x v="2"/>
  </r>
  <r>
    <x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123"/>
    <d v="2014-10-28T22:00:00"/>
    <b v="0"/>
    <x v="79"/>
    <b v="0"/>
    <x v="2"/>
    <n v="2.7454545454545453E-3"/>
    <x v="122"/>
    <x v="0"/>
    <x v="2"/>
  </r>
  <r>
    <x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x v="124"/>
    <d v="2015-05-15T22:17:22"/>
    <b v="0"/>
    <x v="78"/>
    <b v="0"/>
    <x v="2"/>
    <n v="0"/>
    <x v="121"/>
    <x v="0"/>
    <x v="2"/>
  </r>
  <r>
    <x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125"/>
    <d v="2017-02-03T23:51:20"/>
    <b v="0"/>
    <x v="79"/>
    <b v="0"/>
    <x v="2"/>
    <n v="0.14000000000000001"/>
    <x v="123"/>
    <x v="0"/>
    <x v="2"/>
  </r>
  <r>
    <x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126"/>
    <d v="2015-06-11T02:00:00"/>
    <b v="0"/>
    <x v="62"/>
    <b v="0"/>
    <x v="2"/>
    <n v="5.5480000000000002E-2"/>
    <x v="124"/>
    <x v="0"/>
    <x v="2"/>
  </r>
  <r>
    <x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127"/>
    <d v="2015-04-03T13:59:01"/>
    <b v="0"/>
    <x v="80"/>
    <b v="0"/>
    <x v="2"/>
    <n v="2.375E-2"/>
    <x v="125"/>
    <x v="0"/>
    <x v="2"/>
  </r>
  <r>
    <x v="128"/>
    <x v="128"/>
    <s v="A Science Fiction film filled with entertainment and Excitement"/>
    <x v="57"/>
    <x v="122"/>
    <x v="1"/>
    <x v="0"/>
    <s v="USD"/>
    <n v="1476941293"/>
    <n v="1473917293"/>
    <x v="128"/>
    <d v="2016-10-20T05:28:13"/>
    <b v="0"/>
    <x v="79"/>
    <b v="0"/>
    <x v="2"/>
    <n v="1.8669999999999999E-2"/>
    <x v="126"/>
    <x v="0"/>
    <x v="2"/>
  </r>
  <r>
    <x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129"/>
    <d v="2014-10-30T22:29:43"/>
    <b v="0"/>
    <x v="78"/>
    <b v="0"/>
    <x v="2"/>
    <n v="0"/>
    <x v="121"/>
    <x v="0"/>
    <x v="2"/>
  </r>
  <r>
    <x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130"/>
    <d v="2014-06-16T20:16:00"/>
    <b v="0"/>
    <x v="78"/>
    <b v="0"/>
    <x v="2"/>
    <n v="0"/>
    <x v="121"/>
    <x v="0"/>
    <x v="2"/>
  </r>
  <r>
    <x v="131"/>
    <x v="131"/>
    <s v="I"/>
    <x v="38"/>
    <x v="117"/>
    <x v="1"/>
    <x v="0"/>
    <s v="USD"/>
    <n v="1467763200"/>
    <n v="1466453161"/>
    <x v="131"/>
    <d v="2016-07-06T00:00:00"/>
    <b v="0"/>
    <x v="78"/>
    <b v="0"/>
    <x v="2"/>
    <n v="0"/>
    <x v="121"/>
    <x v="0"/>
    <x v="2"/>
  </r>
  <r>
    <x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132"/>
    <d v="2014-11-07T20:30:07"/>
    <b v="0"/>
    <x v="75"/>
    <b v="0"/>
    <x v="2"/>
    <n v="9.5687499999999995E-2"/>
    <x v="127"/>
    <x v="0"/>
    <x v="2"/>
  </r>
  <r>
    <x v="133"/>
    <x v="133"/>
    <s v="Invasion from outer space sights, to weird to imagine destruction too monstrous to escape"/>
    <x v="59"/>
    <x v="117"/>
    <x v="1"/>
    <x v="0"/>
    <s v="USD"/>
    <n v="1464715860"/>
    <n v="1462130584"/>
    <x v="133"/>
    <d v="2016-05-31T17:31:00"/>
    <b v="0"/>
    <x v="78"/>
    <b v="0"/>
    <x v="2"/>
    <n v="0"/>
    <x v="121"/>
    <x v="0"/>
    <x v="2"/>
  </r>
  <r>
    <x v="134"/>
    <x v="134"/>
    <s v="steampunk  remake of &quot;a Christmas carol&quot;"/>
    <x v="10"/>
    <x v="117"/>
    <x v="1"/>
    <x v="0"/>
    <s v="USD"/>
    <n v="1441386000"/>
    <n v="1438811418"/>
    <x v="134"/>
    <d v="2015-09-04T17:00:00"/>
    <b v="0"/>
    <x v="78"/>
    <b v="0"/>
    <x v="2"/>
    <n v="0"/>
    <x v="121"/>
    <x v="0"/>
    <x v="2"/>
  </r>
  <r>
    <x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135"/>
    <d v="2014-07-01T19:00:00"/>
    <b v="0"/>
    <x v="81"/>
    <b v="0"/>
    <x v="2"/>
    <n v="0.13433333333333333"/>
    <x v="128"/>
    <x v="0"/>
    <x v="2"/>
  </r>
  <r>
    <x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136"/>
    <d v="2015-05-16T10:16:00"/>
    <b v="0"/>
    <x v="78"/>
    <b v="0"/>
    <x v="2"/>
    <n v="0"/>
    <x v="121"/>
    <x v="0"/>
    <x v="2"/>
  </r>
  <r>
    <x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137"/>
    <d v="2015-10-12T13:46:33"/>
    <b v="0"/>
    <x v="78"/>
    <b v="0"/>
    <x v="2"/>
    <n v="0"/>
    <x v="121"/>
    <x v="0"/>
    <x v="2"/>
  </r>
  <r>
    <x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138"/>
    <d v="2015-08-01T04:59:00"/>
    <b v="0"/>
    <x v="6"/>
    <b v="0"/>
    <x v="2"/>
    <n v="3.1413333333333335E-2"/>
    <x v="129"/>
    <x v="0"/>
    <x v="2"/>
  </r>
  <r>
    <x v="139"/>
    <x v="139"/>
    <s v="When  Rome is infected with a zombie plague, Lucius Agrippa and a small group fights for survival"/>
    <x v="2"/>
    <x v="83"/>
    <x v="1"/>
    <x v="0"/>
    <s v="USD"/>
    <n v="1436738772"/>
    <n v="1435874772"/>
    <x v="139"/>
    <d v="2015-07-12T22:06:12"/>
    <b v="0"/>
    <x v="29"/>
    <b v="0"/>
    <x v="2"/>
    <n v="1"/>
    <x v="130"/>
    <x v="0"/>
    <x v="2"/>
  </r>
  <r>
    <x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140"/>
    <d v="2015-03-20T03:45:32"/>
    <b v="0"/>
    <x v="78"/>
    <b v="0"/>
    <x v="2"/>
    <n v="0"/>
    <x v="121"/>
    <x v="0"/>
    <x v="2"/>
  </r>
  <r>
    <x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x v="141"/>
    <d v="2015-05-31T03:40:23"/>
    <b v="0"/>
    <x v="33"/>
    <b v="0"/>
    <x v="2"/>
    <n v="0.10775"/>
    <x v="131"/>
    <x v="0"/>
    <x v="2"/>
  </r>
  <r>
    <x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142"/>
    <d v="2014-11-16T22:26:18"/>
    <b v="0"/>
    <x v="29"/>
    <b v="0"/>
    <x v="2"/>
    <n v="3.3333333333333335E-3"/>
    <x v="119"/>
    <x v="0"/>
    <x v="2"/>
  </r>
  <r>
    <x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143"/>
    <d v="2016-09-03T05:55:00"/>
    <b v="0"/>
    <x v="78"/>
    <b v="0"/>
    <x v="2"/>
    <n v="0"/>
    <x v="121"/>
    <x v="0"/>
    <x v="2"/>
  </r>
  <r>
    <x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x v="144"/>
    <d v="2015-04-13T17:17:52"/>
    <b v="0"/>
    <x v="77"/>
    <b v="0"/>
    <x v="2"/>
    <n v="0.27600000000000002"/>
    <x v="132"/>
    <x v="0"/>
    <x v="2"/>
  </r>
  <r>
    <x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145"/>
    <d v="2015-08-11T13:00:52"/>
    <b v="0"/>
    <x v="82"/>
    <b v="0"/>
    <x v="2"/>
    <n v="7.5111111111111115E-2"/>
    <x v="133"/>
    <x v="0"/>
    <x v="2"/>
  </r>
  <r>
    <x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146"/>
    <d v="2017-01-18T00:23:18"/>
    <b v="0"/>
    <x v="83"/>
    <b v="0"/>
    <x v="2"/>
    <n v="5.7499999999999999E-3"/>
    <x v="134"/>
    <x v="0"/>
    <x v="2"/>
  </r>
  <r>
    <x v="147"/>
    <x v="147"/>
    <s v="Film makers catch live footage beyond their wildest dreams."/>
    <x v="39"/>
    <x v="117"/>
    <x v="1"/>
    <x v="1"/>
    <s v="GBP"/>
    <n v="1420741080"/>
    <n v="1417026340"/>
    <x v="147"/>
    <d v="2015-01-08T18:18:00"/>
    <b v="0"/>
    <x v="78"/>
    <b v="0"/>
    <x v="2"/>
    <n v="0"/>
    <x v="121"/>
    <x v="0"/>
    <x v="2"/>
  </r>
  <r>
    <x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148"/>
    <d v="2016-02-27T06:45:36"/>
    <b v="0"/>
    <x v="84"/>
    <b v="0"/>
    <x v="2"/>
    <n v="8.0000000000000004E-4"/>
    <x v="135"/>
    <x v="0"/>
    <x v="2"/>
  </r>
  <r>
    <x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149"/>
    <d v="2014-12-25T08:00:00"/>
    <b v="0"/>
    <x v="79"/>
    <b v="0"/>
    <x v="2"/>
    <n v="9.1999999999999998E-3"/>
    <x v="136"/>
    <x v="0"/>
    <x v="2"/>
  </r>
  <r>
    <x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x v="150"/>
    <d v="2015-05-26T03:53:02"/>
    <b v="0"/>
    <x v="85"/>
    <b v="0"/>
    <x v="2"/>
    <n v="0.23163076923076922"/>
    <x v="137"/>
    <x v="0"/>
    <x v="2"/>
  </r>
  <r>
    <x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151"/>
    <d v="2015-06-18T13:13:11"/>
    <b v="0"/>
    <x v="81"/>
    <b v="0"/>
    <x v="2"/>
    <n v="5.5999999999999995E-4"/>
    <x v="138"/>
    <x v="0"/>
    <x v="2"/>
  </r>
  <r>
    <x v="152"/>
    <x v="152"/>
    <s v="The Great Dark is a journey through the unimaginable...and un foreseeable..."/>
    <x v="66"/>
    <x v="134"/>
    <x v="1"/>
    <x v="0"/>
    <s v="USD"/>
    <n v="1411437100"/>
    <n v="1408845100"/>
    <x v="152"/>
    <d v="2014-09-23T01:51:40"/>
    <b v="0"/>
    <x v="84"/>
    <b v="0"/>
    <x v="2"/>
    <n v="7.8947368421052633E-5"/>
    <x v="2"/>
    <x v="0"/>
    <x v="2"/>
  </r>
  <r>
    <x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x v="153"/>
    <d v="2014-12-02T15:04:04"/>
    <b v="0"/>
    <x v="73"/>
    <b v="0"/>
    <x v="2"/>
    <n v="7.1799999999999998E-3"/>
    <x v="139"/>
    <x v="0"/>
    <x v="2"/>
  </r>
  <r>
    <x v="154"/>
    <x v="154"/>
    <s v="Fiction Becomes Reality in this non-profit science fiction, stop motion, and fantasy fan film."/>
    <x v="15"/>
    <x v="130"/>
    <x v="1"/>
    <x v="0"/>
    <s v="USD"/>
    <n v="1433336895"/>
    <n v="1429621695"/>
    <x v="154"/>
    <d v="2015-06-03T13:08:15"/>
    <b v="0"/>
    <x v="83"/>
    <b v="0"/>
    <x v="2"/>
    <n v="2.6666666666666668E-2"/>
    <x v="140"/>
    <x v="0"/>
    <x v="2"/>
  </r>
  <r>
    <x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155"/>
    <d v="2015-07-23T13:25:35"/>
    <b v="0"/>
    <x v="80"/>
    <b v="0"/>
    <x v="2"/>
    <n v="6.0000000000000002E-5"/>
    <x v="141"/>
    <x v="0"/>
    <x v="2"/>
  </r>
  <r>
    <x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156"/>
    <d v="2014-08-03T02:59:56"/>
    <b v="0"/>
    <x v="41"/>
    <b v="0"/>
    <x v="2"/>
    <n v="5.0999999999999997E-2"/>
    <x v="142"/>
    <x v="0"/>
    <x v="2"/>
  </r>
  <r>
    <x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x v="157"/>
    <d v="2016-02-26T21:52:52"/>
    <b v="0"/>
    <x v="84"/>
    <b v="0"/>
    <x v="2"/>
    <n v="2.671118530884808E-3"/>
    <x v="143"/>
    <x v="0"/>
    <x v="2"/>
  </r>
  <r>
    <x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158"/>
    <d v="2014-10-22T01:50:28"/>
    <b v="0"/>
    <x v="78"/>
    <b v="0"/>
    <x v="2"/>
    <n v="0"/>
    <x v="121"/>
    <x v="0"/>
    <x v="2"/>
  </r>
  <r>
    <x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159"/>
    <d v="2016-07-03T10:25:45"/>
    <b v="0"/>
    <x v="29"/>
    <b v="0"/>
    <x v="2"/>
    <n v="2.0000000000000002E-5"/>
    <x v="119"/>
    <x v="0"/>
    <x v="2"/>
  </r>
  <r>
    <x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160"/>
    <d v="2015-08-15T21:54:51"/>
    <b v="0"/>
    <x v="78"/>
    <b v="0"/>
    <x v="3"/>
    <n v="0"/>
    <x v="121"/>
    <x v="0"/>
    <x v="3"/>
  </r>
  <r>
    <x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161"/>
    <d v="2014-07-02T16:29:55"/>
    <b v="0"/>
    <x v="29"/>
    <b v="0"/>
    <x v="3"/>
    <n v="1E-4"/>
    <x v="144"/>
    <x v="0"/>
    <x v="3"/>
  </r>
  <r>
    <x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162"/>
    <d v="2014-08-16T23:42:00"/>
    <b v="0"/>
    <x v="73"/>
    <b v="0"/>
    <x v="3"/>
    <n v="0.15535714285714286"/>
    <x v="145"/>
    <x v="0"/>
    <x v="3"/>
  </r>
  <r>
    <x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163"/>
    <d v="2015-10-01T00:00:00"/>
    <b v="0"/>
    <x v="78"/>
    <b v="0"/>
    <x v="3"/>
    <n v="0"/>
    <x v="121"/>
    <x v="0"/>
    <x v="3"/>
  </r>
  <r>
    <x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164"/>
    <d v="2014-09-19T18:18:21"/>
    <b v="0"/>
    <x v="63"/>
    <b v="0"/>
    <x v="3"/>
    <n v="5.3333333333333332E-3"/>
    <x v="146"/>
    <x v="0"/>
    <x v="3"/>
  </r>
  <r>
    <x v="165"/>
    <x v="165"/>
    <s v="A teacher. A boy. The beach and a heatwave that drove them all insane."/>
    <x v="73"/>
    <x v="117"/>
    <x v="2"/>
    <x v="1"/>
    <s v="GBP"/>
    <n v="1452613724"/>
    <n v="1450021724"/>
    <x v="165"/>
    <d v="2016-01-12T15:48:44"/>
    <b v="0"/>
    <x v="78"/>
    <b v="0"/>
    <x v="3"/>
    <n v="0"/>
    <x v="121"/>
    <x v="0"/>
    <x v="3"/>
  </r>
  <r>
    <x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x v="166"/>
    <d v="2017-01-16T01:49:22"/>
    <b v="0"/>
    <x v="29"/>
    <b v="0"/>
    <x v="3"/>
    <n v="0.6"/>
    <x v="147"/>
    <x v="0"/>
    <x v="3"/>
  </r>
  <r>
    <x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167"/>
    <d v="2015-08-04T22:15:35"/>
    <b v="0"/>
    <x v="84"/>
    <b v="0"/>
    <x v="3"/>
    <n v="1E-4"/>
    <x v="148"/>
    <x v="0"/>
    <x v="3"/>
  </r>
  <r>
    <x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168"/>
    <d v="2015-03-19T19:02:50"/>
    <b v="0"/>
    <x v="83"/>
    <b v="0"/>
    <x v="3"/>
    <n v="4.0625000000000001E-2"/>
    <x v="149"/>
    <x v="0"/>
    <x v="3"/>
  </r>
  <r>
    <x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169"/>
    <d v="2014-10-18T12:07:39"/>
    <b v="0"/>
    <x v="73"/>
    <b v="0"/>
    <x v="3"/>
    <n v="0.224"/>
    <x v="150"/>
    <x v="0"/>
    <x v="3"/>
  </r>
  <r>
    <x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170"/>
    <d v="2015-08-30T05:28:00"/>
    <b v="0"/>
    <x v="73"/>
    <b v="0"/>
    <x v="3"/>
    <n v="3.2500000000000001E-2"/>
    <x v="151"/>
    <x v="0"/>
    <x v="3"/>
  </r>
  <r>
    <x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171"/>
    <d v="2016-08-12T04:20:14"/>
    <b v="0"/>
    <x v="29"/>
    <b v="0"/>
    <x v="3"/>
    <n v="2.0000000000000002E-5"/>
    <x v="120"/>
    <x v="0"/>
    <x v="3"/>
  </r>
  <r>
    <x v="172"/>
    <x v="172"/>
    <s v="A short film on the rarest mammal and the second most endangered freshwater river dolphin, in Pakistan."/>
    <x v="75"/>
    <x v="117"/>
    <x v="2"/>
    <x v="0"/>
    <s v="USD"/>
    <n v="1426753723"/>
    <n v="1423733323"/>
    <x v="172"/>
    <d v="2015-03-19T08:28:43"/>
    <b v="0"/>
    <x v="78"/>
    <b v="0"/>
    <x v="3"/>
    <n v="0"/>
    <x v="121"/>
    <x v="0"/>
    <x v="3"/>
  </r>
  <r>
    <x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173"/>
    <d v="2015-02-28T13:45:08"/>
    <b v="0"/>
    <x v="78"/>
    <b v="0"/>
    <x v="3"/>
    <n v="0"/>
    <x v="121"/>
    <x v="0"/>
    <x v="3"/>
  </r>
  <r>
    <x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174"/>
    <d v="2015-05-08T18:12:56"/>
    <b v="0"/>
    <x v="78"/>
    <b v="0"/>
    <x v="3"/>
    <n v="0"/>
    <x v="121"/>
    <x v="0"/>
    <x v="3"/>
  </r>
  <r>
    <x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175"/>
    <d v="2014-08-29T18:40:11"/>
    <b v="0"/>
    <x v="55"/>
    <b v="0"/>
    <x v="3"/>
    <n v="6.4850000000000005E-2"/>
    <x v="152"/>
    <x v="0"/>
    <x v="3"/>
  </r>
  <r>
    <x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176"/>
    <d v="2015-08-05T19:46:39"/>
    <b v="0"/>
    <x v="78"/>
    <b v="0"/>
    <x v="3"/>
    <n v="0"/>
    <x v="121"/>
    <x v="0"/>
    <x v="3"/>
  </r>
  <r>
    <x v="177"/>
    <x v="177"/>
    <s v="I'm making a modern day version of the bible story &quot; The Good Samaritan&quot;"/>
    <x v="52"/>
    <x v="147"/>
    <x v="2"/>
    <x v="0"/>
    <s v="USD"/>
    <n v="1427155726"/>
    <n v="1425690526"/>
    <x v="177"/>
    <d v="2015-03-24T00:08:46"/>
    <b v="0"/>
    <x v="63"/>
    <b v="0"/>
    <x v="3"/>
    <n v="0.4"/>
    <x v="153"/>
    <x v="0"/>
    <x v="3"/>
  </r>
  <r>
    <x v="178"/>
    <x v="178"/>
    <s v="El viaje de LucÃ­a es un largometraje de ficciÃ³n con temÃ¡tica sobre el cÃ¡ncer infantil."/>
    <x v="69"/>
    <x v="117"/>
    <x v="2"/>
    <x v="3"/>
    <s v="EUR"/>
    <n v="1448582145"/>
    <n v="1445986545"/>
    <x v="178"/>
    <d v="2015-11-26T23:55:45"/>
    <b v="0"/>
    <x v="78"/>
    <b v="0"/>
    <x v="3"/>
    <n v="0"/>
    <x v="121"/>
    <x v="0"/>
    <x v="3"/>
  </r>
  <r>
    <x v="179"/>
    <x v="179"/>
    <s v="A feature-length film about how three people survive in a diseased world."/>
    <x v="28"/>
    <x v="148"/>
    <x v="2"/>
    <x v="0"/>
    <s v="USD"/>
    <n v="1457056555"/>
    <n v="1454464555"/>
    <x v="179"/>
    <d v="2016-03-04T01:55:55"/>
    <b v="0"/>
    <x v="84"/>
    <b v="0"/>
    <x v="3"/>
    <n v="0.2"/>
    <x v="101"/>
    <x v="0"/>
    <x v="3"/>
  </r>
  <r>
    <x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180"/>
    <d v="2015-04-13T19:00:00"/>
    <b v="0"/>
    <x v="62"/>
    <b v="0"/>
    <x v="3"/>
    <n v="0.33416666666666667"/>
    <x v="154"/>
    <x v="0"/>
    <x v="3"/>
  </r>
  <r>
    <x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181"/>
    <d v="2015-06-22T17:48:15"/>
    <b v="0"/>
    <x v="80"/>
    <b v="0"/>
    <x v="3"/>
    <n v="0.21092608822670172"/>
    <x v="155"/>
    <x v="0"/>
    <x v="3"/>
  </r>
  <r>
    <x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182"/>
    <d v="2017-01-07T00:17:12"/>
    <b v="0"/>
    <x v="78"/>
    <b v="0"/>
    <x v="3"/>
    <n v="0"/>
    <x v="121"/>
    <x v="0"/>
    <x v="3"/>
  </r>
  <r>
    <x v="183"/>
    <x v="183"/>
    <s v="Don't kill me until I meet my Dad"/>
    <x v="78"/>
    <x v="151"/>
    <x v="2"/>
    <x v="1"/>
    <s v="GBP"/>
    <n v="1417033610"/>
    <n v="1414438010"/>
    <x v="183"/>
    <d v="2014-11-26T20:26:50"/>
    <b v="0"/>
    <x v="8"/>
    <b v="0"/>
    <x v="3"/>
    <n v="0.35855999999999999"/>
    <x v="156"/>
    <x v="0"/>
    <x v="3"/>
  </r>
  <r>
    <x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184"/>
    <d v="2014-09-01T03:59:00"/>
    <b v="0"/>
    <x v="84"/>
    <b v="0"/>
    <x v="3"/>
    <n v="3.4000000000000002E-2"/>
    <x v="157"/>
    <x v="0"/>
    <x v="3"/>
  </r>
  <r>
    <x v="185"/>
    <x v="185"/>
    <s v="Love has no boundaries!"/>
    <x v="79"/>
    <x v="153"/>
    <x v="2"/>
    <x v="10"/>
    <s v="NOK"/>
    <n v="1471557139"/>
    <n v="1468965139"/>
    <x v="185"/>
    <d v="2016-08-18T21:52:19"/>
    <b v="0"/>
    <x v="73"/>
    <b v="0"/>
    <x v="3"/>
    <n v="5.5E-2"/>
    <x v="158"/>
    <x v="0"/>
    <x v="3"/>
  </r>
  <r>
    <x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186"/>
    <d v="2017-03-03T20:00:00"/>
    <b v="0"/>
    <x v="78"/>
    <b v="0"/>
    <x v="3"/>
    <n v="0"/>
    <x v="121"/>
    <x v="0"/>
    <x v="3"/>
  </r>
  <r>
    <x v="187"/>
    <x v="187"/>
    <s v="A young man suffering from a severe case of OCD embarks on a road trip to find peace of mind."/>
    <x v="10"/>
    <x v="25"/>
    <x v="2"/>
    <x v="0"/>
    <s v="USD"/>
    <n v="1437461940"/>
    <n v="1435383457"/>
    <x v="187"/>
    <d v="2015-07-21T06:59:00"/>
    <b v="0"/>
    <x v="81"/>
    <b v="0"/>
    <x v="3"/>
    <n v="0.16"/>
    <x v="159"/>
    <x v="0"/>
    <x v="3"/>
  </r>
  <r>
    <x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188"/>
    <d v="2014-09-05T04:23:35"/>
    <b v="0"/>
    <x v="78"/>
    <b v="0"/>
    <x v="3"/>
    <n v="0"/>
    <x v="121"/>
    <x v="0"/>
    <x v="3"/>
  </r>
  <r>
    <x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189"/>
    <d v="2016-09-03T16:34:37"/>
    <b v="0"/>
    <x v="81"/>
    <b v="0"/>
    <x v="3"/>
    <n v="6.8999999999999997E-4"/>
    <x v="160"/>
    <x v="0"/>
    <x v="3"/>
  </r>
  <r>
    <x v="190"/>
    <x v="190"/>
    <s v="Because hope can be a 4 letter word"/>
    <x v="14"/>
    <x v="155"/>
    <x v="2"/>
    <x v="0"/>
    <s v="USD"/>
    <n v="1466091446"/>
    <n v="1465227446"/>
    <x v="190"/>
    <d v="2016-06-16T15:37:26"/>
    <b v="0"/>
    <x v="29"/>
    <b v="0"/>
    <x v="3"/>
    <n v="4.1666666666666666E-3"/>
    <x v="73"/>
    <x v="0"/>
    <x v="3"/>
  </r>
  <r>
    <x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x v="191"/>
    <d v="2015-10-02T10:35:38"/>
    <b v="0"/>
    <x v="83"/>
    <b v="0"/>
    <x v="3"/>
    <n v="0.05"/>
    <x v="161"/>
    <x v="0"/>
    <x v="3"/>
  </r>
  <r>
    <x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192"/>
    <d v="2014-10-17T19:00:32"/>
    <b v="0"/>
    <x v="83"/>
    <b v="0"/>
    <x v="3"/>
    <n v="1.7E-5"/>
    <x v="162"/>
    <x v="0"/>
    <x v="3"/>
  </r>
  <r>
    <x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193"/>
    <d v="2014-11-28T23:26:06"/>
    <b v="0"/>
    <x v="78"/>
    <b v="0"/>
    <x v="3"/>
    <n v="0"/>
    <x v="121"/>
    <x v="0"/>
    <x v="3"/>
  </r>
  <r>
    <x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194"/>
    <d v="2016-03-06T23:55:31"/>
    <b v="0"/>
    <x v="83"/>
    <b v="0"/>
    <x v="3"/>
    <n v="1.1999999999999999E-3"/>
    <x v="120"/>
    <x v="0"/>
    <x v="3"/>
  </r>
  <r>
    <x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195"/>
    <d v="2015-07-10T16:05:32"/>
    <b v="0"/>
    <x v="78"/>
    <b v="0"/>
    <x v="3"/>
    <n v="0"/>
    <x v="121"/>
    <x v="0"/>
    <x v="3"/>
  </r>
  <r>
    <x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x v="196"/>
    <d v="2015-10-10T21:00:00"/>
    <b v="0"/>
    <x v="10"/>
    <b v="0"/>
    <x v="3"/>
    <n v="0.41857142857142859"/>
    <x v="163"/>
    <x v="0"/>
    <x v="3"/>
  </r>
  <r>
    <x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197"/>
    <d v="2017-02-17T21:00:00"/>
    <b v="0"/>
    <x v="22"/>
    <b v="0"/>
    <x v="3"/>
    <n v="0.1048"/>
    <x v="164"/>
    <x v="0"/>
    <x v="3"/>
  </r>
  <r>
    <x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198"/>
    <d v="2014-10-05T09:12:02"/>
    <b v="0"/>
    <x v="79"/>
    <b v="0"/>
    <x v="3"/>
    <n v="1.116E-2"/>
    <x v="165"/>
    <x v="0"/>
    <x v="3"/>
  </r>
  <r>
    <x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199"/>
    <d v="2016-09-01T02:58:22"/>
    <b v="0"/>
    <x v="78"/>
    <b v="0"/>
    <x v="3"/>
    <n v="0"/>
    <x v="121"/>
    <x v="0"/>
    <x v="3"/>
  </r>
  <r>
    <x v="200"/>
    <x v="200"/>
    <s v="A film dedicated to an AAF Pilot's struggle to survive behind enemy lines during WWII."/>
    <x v="12"/>
    <x v="162"/>
    <x v="2"/>
    <x v="0"/>
    <s v="USD"/>
    <n v="1410746403"/>
    <n v="1408154403"/>
    <x v="200"/>
    <d v="2014-09-15T02:00:03"/>
    <b v="0"/>
    <x v="59"/>
    <b v="0"/>
    <x v="3"/>
    <n v="0.26192500000000002"/>
    <x v="166"/>
    <x v="0"/>
    <x v="3"/>
  </r>
  <r>
    <x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201"/>
    <d v="2015-02-08T19:38:49"/>
    <b v="0"/>
    <x v="63"/>
    <b v="0"/>
    <x v="3"/>
    <n v="0.58461538461538465"/>
    <x v="167"/>
    <x v="0"/>
    <x v="3"/>
  </r>
  <r>
    <x v="202"/>
    <x v="202"/>
    <s v="new web series created by jonney terry"/>
    <x v="12"/>
    <x v="117"/>
    <x v="2"/>
    <x v="0"/>
    <s v="USD"/>
    <n v="1444337940"/>
    <n v="1441750564"/>
    <x v="202"/>
    <d v="2015-10-08T20:59:00"/>
    <b v="0"/>
    <x v="78"/>
    <b v="0"/>
    <x v="3"/>
    <n v="0"/>
    <x v="121"/>
    <x v="0"/>
    <x v="3"/>
  </r>
  <r>
    <x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x v="203"/>
    <d v="2015-01-29T20:21:04"/>
    <b v="0"/>
    <x v="22"/>
    <b v="0"/>
    <x v="3"/>
    <n v="0.2984"/>
    <x v="168"/>
    <x v="0"/>
    <x v="3"/>
  </r>
  <r>
    <x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204"/>
    <d v="2016-08-04T14:00:03"/>
    <b v="0"/>
    <x v="86"/>
    <b v="0"/>
    <x v="3"/>
    <n v="0.50721666666666665"/>
    <x v="169"/>
    <x v="0"/>
    <x v="3"/>
  </r>
  <r>
    <x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x v="205"/>
    <d v="2015-10-06T15:10:22"/>
    <b v="0"/>
    <x v="57"/>
    <b v="0"/>
    <x v="3"/>
    <n v="0.16250000000000001"/>
    <x v="170"/>
    <x v="0"/>
    <x v="3"/>
  </r>
  <r>
    <x v="206"/>
    <x v="206"/>
    <s v="A love story featuring adoption,struggle,dysfunction,grace, healing, and restoration."/>
    <x v="83"/>
    <x v="117"/>
    <x v="2"/>
    <x v="0"/>
    <s v="USD"/>
    <n v="1470441983"/>
    <n v="1468627583"/>
    <x v="206"/>
    <d v="2016-08-06T00:06:23"/>
    <b v="0"/>
    <x v="78"/>
    <b v="0"/>
    <x v="3"/>
    <n v="0"/>
    <x v="121"/>
    <x v="0"/>
    <x v="3"/>
  </r>
  <r>
    <x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207"/>
    <d v="2015-01-04T04:43:58"/>
    <b v="0"/>
    <x v="62"/>
    <b v="0"/>
    <x v="3"/>
    <n v="0.15214285714285714"/>
    <x v="171"/>
    <x v="0"/>
    <x v="3"/>
  </r>
  <r>
    <x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208"/>
    <d v="2014-12-16T08:52:47"/>
    <b v="0"/>
    <x v="78"/>
    <b v="0"/>
    <x v="3"/>
    <n v="0"/>
    <x v="121"/>
    <x v="0"/>
    <x v="3"/>
  </r>
  <r>
    <x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209"/>
    <d v="2015-07-10T22:08:55"/>
    <b v="0"/>
    <x v="78"/>
    <b v="0"/>
    <x v="3"/>
    <n v="0"/>
    <x v="121"/>
    <x v="0"/>
    <x v="3"/>
  </r>
  <r>
    <x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210"/>
    <d v="2015-10-01T05:00:00"/>
    <b v="0"/>
    <x v="51"/>
    <b v="0"/>
    <x v="3"/>
    <n v="0.2525"/>
    <x v="172"/>
    <x v="0"/>
    <x v="3"/>
  </r>
  <r>
    <x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211"/>
    <d v="2015-09-19T03:50:17"/>
    <b v="0"/>
    <x v="8"/>
    <b v="0"/>
    <x v="3"/>
    <n v="0.44600000000000001"/>
    <x v="173"/>
    <x v="0"/>
    <x v="3"/>
  </r>
  <r>
    <x v="212"/>
    <x v="212"/>
    <s v="This film is a fictional crime drama following the events of a heist that ended in bloodshed."/>
    <x v="84"/>
    <x v="116"/>
    <x v="2"/>
    <x v="0"/>
    <s v="USD"/>
    <n v="1460837320"/>
    <n v="1455656920"/>
    <x v="212"/>
    <d v="2016-04-16T20:08:40"/>
    <b v="0"/>
    <x v="29"/>
    <b v="0"/>
    <x v="3"/>
    <n v="1.5873015873015873E-4"/>
    <x v="120"/>
    <x v="0"/>
    <x v="3"/>
  </r>
  <r>
    <x v="213"/>
    <x v="213"/>
    <s v="A family dramedy about a grandfather  and grandson who are both on their path to redemption."/>
    <x v="63"/>
    <x v="170"/>
    <x v="2"/>
    <x v="0"/>
    <s v="USD"/>
    <n v="1439734001"/>
    <n v="1437142547"/>
    <x v="213"/>
    <d v="2015-08-16T14:06:41"/>
    <b v="0"/>
    <x v="29"/>
    <b v="0"/>
    <x v="3"/>
    <n v="4.0000000000000002E-4"/>
    <x v="135"/>
    <x v="0"/>
    <x v="3"/>
  </r>
  <r>
    <x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214"/>
    <d v="2015-03-06T15:22:29"/>
    <b v="0"/>
    <x v="29"/>
    <b v="0"/>
    <x v="3"/>
    <n v="8.0000000000000007E-5"/>
    <x v="120"/>
    <x v="0"/>
    <x v="3"/>
  </r>
  <r>
    <x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215"/>
    <d v="2016-02-17T23:59:00"/>
    <b v="0"/>
    <x v="29"/>
    <b v="0"/>
    <x v="3"/>
    <n v="2.2727272727272726E-3"/>
    <x v="119"/>
    <x v="0"/>
    <x v="3"/>
  </r>
  <r>
    <x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216"/>
    <d v="2015-04-22T22:00:37"/>
    <b v="0"/>
    <x v="87"/>
    <b v="0"/>
    <x v="3"/>
    <n v="0.55698440000000005"/>
    <x v="174"/>
    <x v="0"/>
    <x v="3"/>
  </r>
  <r>
    <x v="217"/>
    <x v="217"/>
    <s v="A roadmovie by paw"/>
    <x v="57"/>
    <x v="172"/>
    <x v="2"/>
    <x v="11"/>
    <s v="SEK"/>
    <n v="1419780149"/>
    <n v="1417101749"/>
    <x v="217"/>
    <d v="2014-12-28T15:22:29"/>
    <b v="0"/>
    <x v="44"/>
    <b v="0"/>
    <x v="3"/>
    <n v="0.11942999999999999"/>
    <x v="175"/>
    <x v="0"/>
    <x v="3"/>
  </r>
  <r>
    <x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218"/>
    <d v="2015-05-15T15:04:49"/>
    <b v="0"/>
    <x v="29"/>
    <b v="0"/>
    <x v="3"/>
    <n v="0.02"/>
    <x v="101"/>
    <x v="0"/>
    <x v="3"/>
  </r>
  <r>
    <x v="219"/>
    <x v="219"/>
    <s v="An hour-long pilot about a group of suburban LGBT teens coming of age in the early 90's."/>
    <x v="63"/>
    <x v="174"/>
    <x v="2"/>
    <x v="0"/>
    <s v="USD"/>
    <n v="1459493940"/>
    <n v="1456732225"/>
    <x v="219"/>
    <d v="2016-04-01T06:59:00"/>
    <b v="0"/>
    <x v="88"/>
    <b v="0"/>
    <x v="3"/>
    <n v="0.17630000000000001"/>
    <x v="176"/>
    <x v="0"/>
    <x v="3"/>
  </r>
  <r>
    <x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220"/>
    <d v="2015-08-20T20:06:00"/>
    <b v="0"/>
    <x v="83"/>
    <b v="0"/>
    <x v="3"/>
    <n v="7.1999999999999998E-3"/>
    <x v="177"/>
    <x v="0"/>
    <x v="3"/>
  </r>
  <r>
    <x v="221"/>
    <x v="221"/>
    <s v="Film about Schizophrenia with Surreal Twists!"/>
    <x v="63"/>
    <x v="117"/>
    <x v="2"/>
    <x v="0"/>
    <s v="USD"/>
    <n v="1427569564"/>
    <n v="1422389164"/>
    <x v="221"/>
    <d v="2015-03-28T19:06:04"/>
    <b v="0"/>
    <x v="78"/>
    <b v="0"/>
    <x v="3"/>
    <n v="0"/>
    <x v="121"/>
    <x v="0"/>
    <x v="3"/>
  </r>
  <r>
    <x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222"/>
    <d v="2015-03-27T02:39:00"/>
    <b v="0"/>
    <x v="84"/>
    <b v="0"/>
    <x v="3"/>
    <n v="0.13"/>
    <x v="178"/>
    <x v="0"/>
    <x v="3"/>
  </r>
  <r>
    <x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223"/>
    <d v="2016-05-22T01:05:00"/>
    <b v="0"/>
    <x v="78"/>
    <b v="0"/>
    <x v="3"/>
    <n v="0"/>
    <x v="121"/>
    <x v="0"/>
    <x v="3"/>
  </r>
  <r>
    <x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224"/>
    <d v="2015-07-10T05:38:46"/>
    <b v="0"/>
    <x v="78"/>
    <b v="0"/>
    <x v="3"/>
    <n v="0"/>
    <x v="121"/>
    <x v="0"/>
    <x v="3"/>
  </r>
  <r>
    <x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225"/>
    <d v="2016-04-08T22:04:14"/>
    <b v="0"/>
    <x v="78"/>
    <b v="0"/>
    <x v="3"/>
    <n v="0"/>
    <x v="121"/>
    <x v="0"/>
    <x v="3"/>
  </r>
  <r>
    <x v="226"/>
    <x v="226"/>
    <s v="A TRUE STORY OF DOMESTIC VILOLENCE THAT SEEKS TO OFFER THE VIEWER OUTLEST OF SUPPORT."/>
    <x v="88"/>
    <x v="156"/>
    <x v="2"/>
    <x v="1"/>
    <s v="GBP"/>
    <n v="1433064540"/>
    <n v="1428854344"/>
    <x v="226"/>
    <d v="2015-05-31T09:29:00"/>
    <b v="0"/>
    <x v="84"/>
    <b v="0"/>
    <x v="3"/>
    <n v="8.6206896551724137E-3"/>
    <x v="179"/>
    <x v="0"/>
    <x v="3"/>
  </r>
  <r>
    <x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227"/>
    <d v="2015-07-09T21:27:21"/>
    <b v="0"/>
    <x v="78"/>
    <b v="0"/>
    <x v="3"/>
    <n v="0"/>
    <x v="121"/>
    <x v="0"/>
    <x v="3"/>
  </r>
  <r>
    <x v="228"/>
    <x v="228"/>
    <s v="I am making a film from one one of my books called facets of a Geek life."/>
    <x v="6"/>
    <x v="117"/>
    <x v="2"/>
    <x v="1"/>
    <s v="GBP"/>
    <n v="1433176105"/>
    <n v="1427992105"/>
    <x v="228"/>
    <d v="2015-06-01T16:28:25"/>
    <b v="0"/>
    <x v="78"/>
    <b v="0"/>
    <x v="3"/>
    <n v="0"/>
    <x v="121"/>
    <x v="0"/>
    <x v="3"/>
  </r>
  <r>
    <x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229"/>
    <d v="2016-02-13T22:24:57"/>
    <b v="0"/>
    <x v="78"/>
    <b v="0"/>
    <x v="3"/>
    <n v="0"/>
    <x v="121"/>
    <x v="0"/>
    <x v="3"/>
  </r>
  <r>
    <x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230"/>
    <d v="2015-06-04T18:39:11"/>
    <b v="0"/>
    <x v="84"/>
    <b v="0"/>
    <x v="3"/>
    <n v="4.0000000000000001E-3"/>
    <x v="180"/>
    <x v="0"/>
    <x v="3"/>
  </r>
  <r>
    <x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231"/>
    <d v="2016-01-02T23:00:51"/>
    <b v="0"/>
    <x v="78"/>
    <b v="0"/>
    <x v="3"/>
    <n v="0"/>
    <x v="121"/>
    <x v="0"/>
    <x v="3"/>
  </r>
  <r>
    <x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232"/>
    <d v="2015-02-27T19:49:06"/>
    <b v="0"/>
    <x v="63"/>
    <b v="0"/>
    <x v="3"/>
    <n v="2.75E-2"/>
    <x v="181"/>
    <x v="0"/>
    <x v="3"/>
  </r>
  <r>
    <x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233"/>
    <d v="2016-09-29T21:52:52"/>
    <b v="0"/>
    <x v="78"/>
    <b v="0"/>
    <x v="3"/>
    <n v="0"/>
    <x v="121"/>
    <x v="0"/>
    <x v="3"/>
  </r>
  <r>
    <x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234"/>
    <d v="2015-06-21T00:50:59"/>
    <b v="0"/>
    <x v="81"/>
    <b v="0"/>
    <x v="3"/>
    <n v="0.40100000000000002"/>
    <x v="182"/>
    <x v="0"/>
    <x v="3"/>
  </r>
  <r>
    <x v="235"/>
    <x v="235"/>
    <s v="Taking people on a deep emotional trip with a story about sometimes those who have less, give more."/>
    <x v="3"/>
    <x v="117"/>
    <x v="2"/>
    <x v="0"/>
    <s v="USD"/>
    <n v="1436478497"/>
    <n v="1433886497"/>
    <x v="235"/>
    <d v="2015-07-09T21:48:17"/>
    <b v="0"/>
    <x v="78"/>
    <b v="0"/>
    <x v="3"/>
    <n v="0"/>
    <x v="121"/>
    <x v="0"/>
    <x v="3"/>
  </r>
  <r>
    <x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236"/>
    <d v="2016-01-05T00:00:00"/>
    <b v="0"/>
    <x v="78"/>
    <b v="0"/>
    <x v="3"/>
    <n v="0"/>
    <x v="121"/>
    <x v="0"/>
    <x v="3"/>
  </r>
  <r>
    <x v="237"/>
    <x v="237"/>
    <s v="Making The Choice is a christian short film series."/>
    <x v="36"/>
    <x v="155"/>
    <x v="2"/>
    <x v="0"/>
    <s v="USD"/>
    <n v="1457445069"/>
    <n v="1452261069"/>
    <x v="237"/>
    <d v="2016-03-08T13:51:09"/>
    <b v="0"/>
    <x v="29"/>
    <b v="0"/>
    <x v="3"/>
    <n v="3.3333333333333335E-3"/>
    <x v="73"/>
    <x v="0"/>
    <x v="3"/>
  </r>
  <r>
    <x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238"/>
    <d v="2016-12-30T09:00:00"/>
    <b v="0"/>
    <x v="78"/>
    <b v="0"/>
    <x v="3"/>
    <n v="0"/>
    <x v="121"/>
    <x v="0"/>
    <x v="3"/>
  </r>
  <r>
    <x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x v="239"/>
    <d v="2015-11-08T12:00:00"/>
    <b v="0"/>
    <x v="81"/>
    <b v="0"/>
    <x v="3"/>
    <n v="0.25"/>
    <x v="73"/>
    <x v="0"/>
    <x v="3"/>
  </r>
  <r>
    <x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240"/>
    <d v="2013-05-05T17:00:11"/>
    <b v="1"/>
    <x v="89"/>
    <b v="1"/>
    <x v="4"/>
    <n v="1.0763413333333334"/>
    <x v="183"/>
    <x v="0"/>
    <x v="4"/>
  </r>
  <r>
    <x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241"/>
    <d v="2014-12-21T16:45:04"/>
    <b v="1"/>
    <x v="90"/>
    <b v="1"/>
    <x v="4"/>
    <n v="1.1263736263736264"/>
    <x v="184"/>
    <x v="0"/>
    <x v="4"/>
  </r>
  <r>
    <x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x v="242"/>
    <d v="2011-12-20T11:49:50"/>
    <b v="1"/>
    <x v="91"/>
    <b v="1"/>
    <x v="4"/>
    <n v="1.1346153846153846"/>
    <x v="185"/>
    <x v="0"/>
    <x v="4"/>
  </r>
  <r>
    <x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243"/>
    <d v="2014-02-22T01:08:24"/>
    <b v="1"/>
    <x v="92"/>
    <b v="1"/>
    <x v="4"/>
    <n v="1.0259199999999999"/>
    <x v="186"/>
    <x v="0"/>
    <x v="4"/>
  </r>
  <r>
    <x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244"/>
    <d v="2010-03-16T07:06:00"/>
    <b v="1"/>
    <x v="87"/>
    <b v="1"/>
    <x v="4"/>
    <n v="1.1375714285714287"/>
    <x v="187"/>
    <x v="0"/>
    <x v="4"/>
  </r>
  <r>
    <x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245"/>
    <d v="2012-08-16T01:16:25"/>
    <b v="1"/>
    <x v="93"/>
    <b v="1"/>
    <x v="4"/>
    <n v="1.0371999999999999"/>
    <x v="188"/>
    <x v="0"/>
    <x v="4"/>
  </r>
  <r>
    <x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x v="246"/>
    <d v="2010-12-18T09:43:25"/>
    <b v="1"/>
    <x v="94"/>
    <b v="1"/>
    <x v="4"/>
    <n v="3.0546000000000002"/>
    <x v="189"/>
    <x v="0"/>
    <x v="4"/>
  </r>
  <r>
    <x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x v="247"/>
    <d v="2010-10-16T03:39:00"/>
    <b v="1"/>
    <x v="95"/>
    <b v="1"/>
    <x v="4"/>
    <n v="1.341"/>
    <x v="190"/>
    <x v="0"/>
    <x v="4"/>
  </r>
  <r>
    <x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248"/>
    <d v="2012-01-07T18:35:09"/>
    <b v="1"/>
    <x v="96"/>
    <b v="1"/>
    <x v="4"/>
    <n v="1.0133294117647058"/>
    <x v="191"/>
    <x v="0"/>
    <x v="4"/>
  </r>
  <r>
    <x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249"/>
    <d v="2010-08-22T17:40:00"/>
    <b v="1"/>
    <x v="97"/>
    <b v="1"/>
    <x v="4"/>
    <n v="1.1292"/>
    <x v="192"/>
    <x v="0"/>
    <x v="4"/>
  </r>
  <r>
    <x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250"/>
    <d v="2013-06-06T13:34:51"/>
    <b v="1"/>
    <x v="98"/>
    <b v="1"/>
    <x v="4"/>
    <n v="1.0558333333333334"/>
    <x v="193"/>
    <x v="0"/>
    <x v="4"/>
  </r>
  <r>
    <x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x v="251"/>
    <d v="2012-05-16T19:00:00"/>
    <b v="1"/>
    <x v="99"/>
    <b v="1"/>
    <x v="4"/>
    <n v="1.2557142857142858"/>
    <x v="194"/>
    <x v="0"/>
    <x v="4"/>
  </r>
  <r>
    <x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x v="252"/>
    <d v="2010-06-01T03:59:00"/>
    <b v="1"/>
    <x v="52"/>
    <b v="1"/>
    <x v="4"/>
    <n v="1.8455999999999999"/>
    <x v="195"/>
    <x v="0"/>
    <x v="4"/>
  </r>
  <r>
    <x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253"/>
    <d v="2012-02-15T15:37:15"/>
    <b v="1"/>
    <x v="63"/>
    <b v="1"/>
    <x v="4"/>
    <n v="1.0073333333333334"/>
    <x v="196"/>
    <x v="0"/>
    <x v="4"/>
  </r>
  <r>
    <x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x v="254"/>
    <d v="2015-10-17T02:00:00"/>
    <b v="1"/>
    <x v="100"/>
    <b v="1"/>
    <x v="4"/>
    <n v="1.1694724999999999"/>
    <x v="197"/>
    <x v="0"/>
    <x v="4"/>
  </r>
  <r>
    <x v="255"/>
    <x v="255"/>
    <s v="xoxosms is a documentary about first love, long distance and Skype."/>
    <x v="6"/>
    <x v="194"/>
    <x v="0"/>
    <x v="0"/>
    <s v="USD"/>
    <n v="1300275482"/>
    <n v="1297687082"/>
    <x v="255"/>
    <d v="2011-03-16T11:38:02"/>
    <b v="1"/>
    <x v="101"/>
    <b v="1"/>
    <x v="4"/>
    <n v="1.0673325"/>
    <x v="198"/>
    <x v="0"/>
    <x v="4"/>
  </r>
  <r>
    <x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256"/>
    <d v="2013-03-16T18:27:47"/>
    <b v="1"/>
    <x v="102"/>
    <b v="1"/>
    <x v="4"/>
    <n v="1.391"/>
    <x v="199"/>
    <x v="0"/>
    <x v="4"/>
  </r>
  <r>
    <x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257"/>
    <d v="2016-05-19T15:02:42"/>
    <b v="1"/>
    <x v="103"/>
    <b v="1"/>
    <x v="4"/>
    <n v="1.0672648571428571"/>
    <x v="200"/>
    <x v="0"/>
    <x v="4"/>
  </r>
  <r>
    <x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258"/>
    <d v="2011-06-18T01:14:26"/>
    <b v="1"/>
    <x v="104"/>
    <b v="1"/>
    <x v="4"/>
    <n v="1.9114"/>
    <x v="201"/>
    <x v="0"/>
    <x v="4"/>
  </r>
  <r>
    <x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259"/>
    <d v="2015-04-08T17:42:49"/>
    <b v="1"/>
    <x v="105"/>
    <b v="1"/>
    <x v="4"/>
    <n v="1.3193789333333332"/>
    <x v="202"/>
    <x v="0"/>
    <x v="4"/>
  </r>
  <r>
    <x v="260"/>
    <x v="260"/>
    <s v="In the traditional world of Mexican Rodeo, a team of first-generation California girls does it their way."/>
    <x v="3"/>
    <x v="199"/>
    <x v="0"/>
    <x v="0"/>
    <s v="USD"/>
    <n v="1279360740"/>
    <n v="1275415679"/>
    <x v="260"/>
    <d v="2010-07-17T09:59:00"/>
    <b v="1"/>
    <x v="106"/>
    <b v="1"/>
    <x v="4"/>
    <n v="1.0640000000000001"/>
    <x v="203"/>
    <x v="0"/>
    <x v="4"/>
  </r>
  <r>
    <x v="261"/>
    <x v="261"/>
    <s v="Empires explores the impact of networks on histories and philosophies of political thought."/>
    <x v="22"/>
    <x v="200"/>
    <x v="0"/>
    <x v="0"/>
    <s v="USD"/>
    <n v="1339080900"/>
    <n v="1334783704"/>
    <x v="261"/>
    <d v="2012-06-07T14:55:00"/>
    <b v="1"/>
    <x v="107"/>
    <b v="1"/>
    <x v="4"/>
    <n v="1.0740000000000001"/>
    <x v="204"/>
    <x v="0"/>
    <x v="4"/>
  </r>
  <r>
    <x v="262"/>
    <x v="262"/>
    <s v="He can never die. He will live forever. He is the last cosmonaut, and this is his story."/>
    <x v="30"/>
    <x v="44"/>
    <x v="0"/>
    <x v="0"/>
    <s v="USD"/>
    <n v="1298699828"/>
    <n v="1294811828"/>
    <x v="262"/>
    <d v="2011-02-26T05:57:08"/>
    <b v="1"/>
    <x v="108"/>
    <b v="1"/>
    <x v="4"/>
    <n v="2.4"/>
    <x v="205"/>
    <x v="0"/>
    <x v="4"/>
  </r>
  <r>
    <x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263"/>
    <d v="2012-09-27T22:54:54"/>
    <b v="1"/>
    <x v="109"/>
    <b v="1"/>
    <x v="4"/>
    <n v="1.1808107999999999"/>
    <x v="206"/>
    <x v="0"/>
    <x v="4"/>
  </r>
  <r>
    <x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264"/>
    <d v="2012-05-11T14:53:15"/>
    <b v="1"/>
    <x v="110"/>
    <b v="1"/>
    <x v="4"/>
    <n v="1.1819999999999999"/>
    <x v="207"/>
    <x v="0"/>
    <x v="4"/>
  </r>
  <r>
    <x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265"/>
    <d v="2010-05-10T20:16:00"/>
    <b v="1"/>
    <x v="6"/>
    <b v="1"/>
    <x v="4"/>
    <n v="1.111"/>
    <x v="208"/>
    <x v="0"/>
    <x v="4"/>
  </r>
  <r>
    <x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266"/>
    <d v="2010-04-23T03:51:00"/>
    <b v="1"/>
    <x v="17"/>
    <b v="1"/>
    <x v="4"/>
    <n v="1.4550000000000001"/>
    <x v="209"/>
    <x v="0"/>
    <x v="4"/>
  </r>
  <r>
    <x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x v="267"/>
    <d v="2014-06-25T10:51:39"/>
    <b v="1"/>
    <x v="111"/>
    <b v="1"/>
    <x v="4"/>
    <n v="1.3162883248730965"/>
    <x v="210"/>
    <x v="0"/>
    <x v="4"/>
  </r>
  <r>
    <x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268"/>
    <d v="2011-11-07T04:39:38"/>
    <b v="1"/>
    <x v="112"/>
    <b v="1"/>
    <x v="4"/>
    <n v="1.1140000000000001"/>
    <x v="211"/>
    <x v="0"/>
    <x v="4"/>
  </r>
  <r>
    <x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269"/>
    <d v="2017-02-22T04:43:42"/>
    <b v="1"/>
    <x v="113"/>
    <b v="1"/>
    <x v="4"/>
    <n v="1.4723377"/>
    <x v="212"/>
    <x v="0"/>
    <x v="4"/>
  </r>
  <r>
    <x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x v="270"/>
    <d v="2011-05-25T04:00:00"/>
    <b v="1"/>
    <x v="42"/>
    <b v="1"/>
    <x v="4"/>
    <n v="1.5260869565217392"/>
    <x v="213"/>
    <x v="0"/>
    <x v="4"/>
  </r>
  <r>
    <x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271"/>
    <d v="2014-01-02T08:00:00"/>
    <b v="1"/>
    <x v="114"/>
    <b v="1"/>
    <x v="4"/>
    <n v="1.0468"/>
    <x v="214"/>
    <x v="0"/>
    <x v="4"/>
  </r>
  <r>
    <x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272"/>
    <d v="2010-04-28T18:49:00"/>
    <b v="1"/>
    <x v="71"/>
    <b v="1"/>
    <x v="4"/>
    <n v="1.7743366666666667"/>
    <x v="215"/>
    <x v="0"/>
    <x v="4"/>
  </r>
  <r>
    <x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273"/>
    <d v="2011-07-03T11:57:46"/>
    <b v="1"/>
    <x v="115"/>
    <b v="1"/>
    <x v="4"/>
    <n v="1.077758"/>
    <x v="216"/>
    <x v="0"/>
    <x v="4"/>
  </r>
  <r>
    <x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274"/>
    <d v="2012-04-05T06:59:00"/>
    <b v="1"/>
    <x v="116"/>
    <b v="1"/>
    <x v="4"/>
    <n v="1.56"/>
    <x v="217"/>
    <x v="0"/>
    <x v="4"/>
  </r>
  <r>
    <x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x v="275"/>
    <d v="2012-11-10T01:46:06"/>
    <b v="1"/>
    <x v="117"/>
    <b v="1"/>
    <x v="4"/>
    <n v="1.08395"/>
    <x v="218"/>
    <x v="0"/>
    <x v="4"/>
  </r>
  <r>
    <x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276"/>
    <d v="2012-04-28T00:57:54"/>
    <b v="1"/>
    <x v="95"/>
    <b v="1"/>
    <x v="4"/>
    <n v="1.476"/>
    <x v="219"/>
    <x v="0"/>
    <x v="4"/>
  </r>
  <r>
    <x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277"/>
    <d v="2015-05-23T21:23:39"/>
    <b v="1"/>
    <x v="118"/>
    <b v="1"/>
    <x v="4"/>
    <n v="1.1038153846153846"/>
    <x v="220"/>
    <x v="0"/>
    <x v="4"/>
  </r>
  <r>
    <x v="278"/>
    <x v="278"/>
    <s v="An unlikely story of spirit, defiance and beauty from the most contaminated place on Earth"/>
    <x v="100"/>
    <x v="216"/>
    <x v="0"/>
    <x v="0"/>
    <s v="USD"/>
    <n v="1350003539"/>
    <n v="1347411539"/>
    <x v="278"/>
    <d v="2012-10-12T00:58:59"/>
    <b v="1"/>
    <x v="119"/>
    <b v="1"/>
    <x v="4"/>
    <n v="1.5034814814814814"/>
    <x v="221"/>
    <x v="0"/>
    <x v="4"/>
  </r>
  <r>
    <x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279"/>
    <d v="2017-02-27T02:01:00"/>
    <b v="1"/>
    <x v="120"/>
    <b v="1"/>
    <x v="4"/>
    <n v="1.5731829411764706"/>
    <x v="222"/>
    <x v="0"/>
    <x v="4"/>
  </r>
  <r>
    <x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280"/>
    <d v="2014-05-30T14:10:35"/>
    <b v="1"/>
    <x v="121"/>
    <b v="1"/>
    <x v="4"/>
    <n v="1.5614399999999999"/>
    <x v="223"/>
    <x v="0"/>
    <x v="4"/>
  </r>
  <r>
    <x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281"/>
    <d v="2009-08-10T19:26:00"/>
    <b v="1"/>
    <x v="1"/>
    <b v="1"/>
    <x v="4"/>
    <n v="1.2058763636363636"/>
    <x v="224"/>
    <x v="0"/>
    <x v="4"/>
  </r>
  <r>
    <x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x v="282"/>
    <d v="2010-02-22T22:00:00"/>
    <b v="1"/>
    <x v="122"/>
    <b v="1"/>
    <x v="4"/>
    <n v="1.0118888888888888"/>
    <x v="225"/>
    <x v="0"/>
    <x v="4"/>
  </r>
  <r>
    <x v="283"/>
    <x v="283"/>
    <s v="What is the impact of survivorship on the human condition?"/>
    <x v="102"/>
    <x v="221"/>
    <x v="0"/>
    <x v="0"/>
    <s v="USD"/>
    <n v="1306904340"/>
    <n v="1305219744"/>
    <x v="283"/>
    <d v="2011-06-01T04:59:00"/>
    <b v="1"/>
    <x v="91"/>
    <b v="1"/>
    <x v="4"/>
    <n v="1.142725"/>
    <x v="226"/>
    <x v="0"/>
    <x v="4"/>
  </r>
  <r>
    <x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x v="284"/>
    <d v="2012-01-21T17:43:00"/>
    <b v="1"/>
    <x v="123"/>
    <b v="1"/>
    <x v="4"/>
    <n v="1.0462615"/>
    <x v="227"/>
    <x v="0"/>
    <x v="4"/>
  </r>
  <r>
    <x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x v="285"/>
    <d v="2013-09-19T18:08:48"/>
    <b v="1"/>
    <x v="124"/>
    <b v="1"/>
    <x v="4"/>
    <n v="2.2882507142857142"/>
    <x v="228"/>
    <x v="0"/>
    <x v="4"/>
  </r>
  <r>
    <x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x v="286"/>
    <d v="2013-03-25T18:35:24"/>
    <b v="1"/>
    <x v="125"/>
    <b v="1"/>
    <x v="4"/>
    <n v="1.0915333333333332"/>
    <x v="229"/>
    <x v="0"/>
    <x v="4"/>
  </r>
  <r>
    <x v="287"/>
    <x v="287"/>
    <s v="War is hell. Why would anyone want to spend their weekends there?"/>
    <x v="36"/>
    <x v="225"/>
    <x v="0"/>
    <x v="0"/>
    <s v="USD"/>
    <n v="1351828800"/>
    <n v="1349160018"/>
    <x v="287"/>
    <d v="2012-11-02T04:00:00"/>
    <b v="1"/>
    <x v="126"/>
    <b v="1"/>
    <x v="4"/>
    <n v="1.7629999999999999"/>
    <x v="230"/>
    <x v="0"/>
    <x v="4"/>
  </r>
  <r>
    <x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288"/>
    <d v="2012-06-26T04:03:13"/>
    <b v="1"/>
    <x v="127"/>
    <b v="1"/>
    <x v="4"/>
    <n v="1.0321061999999999"/>
    <x v="231"/>
    <x v="0"/>
    <x v="4"/>
  </r>
  <r>
    <x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289"/>
    <d v="2013-11-02T10:57:14"/>
    <b v="1"/>
    <x v="128"/>
    <b v="1"/>
    <x v="4"/>
    <n v="1.0482"/>
    <x v="232"/>
    <x v="0"/>
    <x v="4"/>
  </r>
  <r>
    <x v="290"/>
    <x v="290"/>
    <s v="Help INTOTHEWOODS.TV purchase audio and video gear, lighting and BACK UP HARD DRIVES"/>
    <x v="37"/>
    <x v="228"/>
    <x v="0"/>
    <x v="0"/>
    <s v="USD"/>
    <n v="1296633540"/>
    <n v="1292316697"/>
    <x v="290"/>
    <d v="2011-02-02T07:59:00"/>
    <b v="1"/>
    <x v="129"/>
    <b v="1"/>
    <x v="4"/>
    <n v="1.0668444444444445"/>
    <x v="233"/>
    <x v="0"/>
    <x v="4"/>
  </r>
  <r>
    <x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x v="291"/>
    <d v="2013-05-01T00:01:00"/>
    <b v="1"/>
    <x v="130"/>
    <b v="1"/>
    <x v="4"/>
    <n v="1.2001999999999999"/>
    <x v="234"/>
    <x v="0"/>
    <x v="4"/>
  </r>
  <r>
    <x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292"/>
    <d v="2011-10-29T03:59:00"/>
    <b v="1"/>
    <x v="131"/>
    <b v="1"/>
    <x v="4"/>
    <n v="1.0150693333333334"/>
    <x v="235"/>
    <x v="0"/>
    <x v="4"/>
  </r>
  <r>
    <x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293"/>
    <d v="2014-04-20T16:01:54"/>
    <b v="1"/>
    <x v="132"/>
    <b v="1"/>
    <x v="4"/>
    <n v="1.0138461538461538"/>
    <x v="236"/>
    <x v="0"/>
    <x v="4"/>
  </r>
  <r>
    <x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294"/>
    <d v="2010-07-19T16:00:00"/>
    <b v="1"/>
    <x v="133"/>
    <b v="1"/>
    <x v="4"/>
    <n v="1"/>
    <x v="101"/>
    <x v="0"/>
    <x v="4"/>
  </r>
  <r>
    <x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295"/>
    <d v="2013-11-01T00:00:00"/>
    <b v="1"/>
    <x v="134"/>
    <b v="1"/>
    <x v="4"/>
    <n v="1.3310911999999999"/>
    <x v="237"/>
    <x v="0"/>
    <x v="4"/>
  </r>
  <r>
    <x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x v="296"/>
    <d v="2012-09-07T11:24:43"/>
    <b v="1"/>
    <x v="135"/>
    <b v="1"/>
    <x v="4"/>
    <n v="1.187262"/>
    <x v="238"/>
    <x v="0"/>
    <x v="4"/>
  </r>
  <r>
    <x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x v="297"/>
    <d v="2015-05-01T03:59:00"/>
    <b v="1"/>
    <x v="136"/>
    <b v="1"/>
    <x v="4"/>
    <n v="1.0064"/>
    <x v="239"/>
    <x v="0"/>
    <x v="4"/>
  </r>
  <r>
    <x v="298"/>
    <x v="298"/>
    <s v="The truth is, we all lie - and by &quot;we,&quot; we mean everyone!"/>
    <x v="103"/>
    <x v="235"/>
    <x v="0"/>
    <x v="0"/>
    <s v="USD"/>
    <n v="1399669200"/>
    <n v="1394536048"/>
    <x v="298"/>
    <d v="2014-05-09T21:00:00"/>
    <b v="1"/>
    <x v="137"/>
    <b v="1"/>
    <x v="4"/>
    <n v="1.089324126984127"/>
    <x v="240"/>
    <x v="0"/>
    <x v="4"/>
  </r>
  <r>
    <x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299"/>
    <d v="2010-11-17T06:24:20"/>
    <b v="1"/>
    <x v="138"/>
    <b v="1"/>
    <x v="4"/>
    <n v="1.789525"/>
    <x v="241"/>
    <x v="0"/>
    <x v="4"/>
  </r>
  <r>
    <x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300"/>
    <d v="2011-04-24T23:02:18"/>
    <b v="1"/>
    <x v="139"/>
    <b v="1"/>
    <x v="4"/>
    <n v="1.0172264"/>
    <x v="242"/>
    <x v="0"/>
    <x v="4"/>
  </r>
  <r>
    <x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x v="301"/>
    <d v="2013-03-19T16:42:15"/>
    <b v="1"/>
    <x v="140"/>
    <b v="1"/>
    <x v="4"/>
    <n v="1.1873499999999999"/>
    <x v="243"/>
    <x v="0"/>
    <x v="4"/>
  </r>
  <r>
    <x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302"/>
    <d v="2012-02-24T20:33:58"/>
    <b v="1"/>
    <x v="52"/>
    <b v="1"/>
    <x v="4"/>
    <n v="1.0045999999999999"/>
    <x v="244"/>
    <x v="0"/>
    <x v="4"/>
  </r>
  <r>
    <x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x v="303"/>
    <d v="2012-06-02T01:42:26"/>
    <b v="1"/>
    <x v="141"/>
    <b v="1"/>
    <x v="4"/>
    <n v="1.3746666666666667"/>
    <x v="245"/>
    <x v="0"/>
    <x v="4"/>
  </r>
  <r>
    <x v="304"/>
    <x v="304"/>
    <s v="A portrait of a life fully realized and a look at what it takes to make great photography."/>
    <x v="104"/>
    <x v="241"/>
    <x v="0"/>
    <x v="0"/>
    <s v="USD"/>
    <n v="1346464800"/>
    <n v="1343096197"/>
    <x v="304"/>
    <d v="2012-09-01T02:00:00"/>
    <b v="1"/>
    <x v="142"/>
    <b v="1"/>
    <x v="4"/>
    <n v="2.3164705882352941"/>
    <x v="246"/>
    <x v="0"/>
    <x v="4"/>
  </r>
  <r>
    <x v="305"/>
    <x v="305"/>
    <s v="A documentary that I am making about the difficult, but inspiring, life of a late friend of mine."/>
    <x v="51"/>
    <x v="242"/>
    <x v="0"/>
    <x v="0"/>
    <s v="USD"/>
    <n v="1331392049"/>
    <n v="1328800049"/>
    <x v="305"/>
    <d v="2012-03-10T15:07:29"/>
    <b v="1"/>
    <x v="143"/>
    <b v="1"/>
    <x v="4"/>
    <n v="1.3033333333333332"/>
    <x v="247"/>
    <x v="0"/>
    <x v="4"/>
  </r>
  <r>
    <x v="306"/>
    <x v="306"/>
    <s v="A feature-length documentary on the life of Boston escape artist Jason Escape."/>
    <x v="28"/>
    <x v="243"/>
    <x v="0"/>
    <x v="0"/>
    <s v="USD"/>
    <n v="1363806333"/>
    <n v="1362081933"/>
    <x v="306"/>
    <d v="2013-03-20T19:05:33"/>
    <b v="1"/>
    <x v="144"/>
    <b v="1"/>
    <x v="4"/>
    <n v="2.9289999999999998"/>
    <x v="248"/>
    <x v="0"/>
    <x v="4"/>
  </r>
  <r>
    <x v="307"/>
    <x v="307"/>
    <s v="Why is grammar important?"/>
    <x v="29"/>
    <x v="244"/>
    <x v="0"/>
    <x v="0"/>
    <s v="USD"/>
    <n v="1360276801"/>
    <n v="1357684801"/>
    <x v="307"/>
    <d v="2013-02-07T22:40:01"/>
    <b v="1"/>
    <x v="145"/>
    <b v="1"/>
    <x v="4"/>
    <n v="1.1131818181818183"/>
    <x v="249"/>
    <x v="0"/>
    <x v="4"/>
  </r>
  <r>
    <x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x v="308"/>
    <d v="2011-03-10T16:40:10"/>
    <b v="1"/>
    <x v="91"/>
    <b v="1"/>
    <x v="4"/>
    <n v="1.0556666666666668"/>
    <x v="250"/>
    <x v="0"/>
    <x v="4"/>
  </r>
  <r>
    <x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309"/>
    <d v="2012-09-03T18:02:14"/>
    <b v="1"/>
    <x v="146"/>
    <b v="1"/>
    <x v="4"/>
    <n v="1.1894444444444445"/>
    <x v="251"/>
    <x v="0"/>
    <x v="4"/>
  </r>
  <r>
    <x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x v="310"/>
    <d v="2011-10-20T02:00:00"/>
    <b v="1"/>
    <x v="17"/>
    <b v="1"/>
    <x v="4"/>
    <n v="1.04129"/>
    <x v="252"/>
    <x v="0"/>
    <x v="4"/>
  </r>
  <r>
    <x v="311"/>
    <x v="311"/>
    <s v="An imaginative interactive documentary about Leah Callahan, a freestyle wrestler and Olympic hopeful."/>
    <x v="22"/>
    <x v="248"/>
    <x v="0"/>
    <x v="0"/>
    <s v="USD"/>
    <n v="1325404740"/>
    <n v="1321852592"/>
    <x v="311"/>
    <d v="2012-01-01T07:59:00"/>
    <b v="1"/>
    <x v="3"/>
    <b v="1"/>
    <x v="4"/>
    <n v="1.0410165"/>
    <x v="253"/>
    <x v="0"/>
    <x v="4"/>
  </r>
  <r>
    <x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312"/>
    <d v="2013-04-14T21:03:52"/>
    <b v="1"/>
    <x v="96"/>
    <b v="1"/>
    <x v="4"/>
    <n v="1.1187499999999999"/>
    <x v="254"/>
    <x v="0"/>
    <x v="4"/>
  </r>
  <r>
    <x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313"/>
    <d v="2010-08-11T15:59:00"/>
    <b v="1"/>
    <x v="147"/>
    <b v="1"/>
    <x v="4"/>
    <n v="1.0473529411764706"/>
    <x v="255"/>
    <x v="0"/>
    <x v="4"/>
  </r>
  <r>
    <x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314"/>
    <d v="2013-03-01T19:59:48"/>
    <b v="1"/>
    <x v="148"/>
    <b v="1"/>
    <x v="4"/>
    <n v="3.8515000000000001"/>
    <x v="256"/>
    <x v="0"/>
    <x v="4"/>
  </r>
  <r>
    <x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x v="315"/>
    <d v="2012-08-22T18:32:14"/>
    <b v="1"/>
    <x v="149"/>
    <b v="1"/>
    <x v="4"/>
    <n v="1.01248"/>
    <x v="257"/>
    <x v="0"/>
    <x v="4"/>
  </r>
  <r>
    <x v="316"/>
    <x v="316"/>
    <s v="Award winning documentary The Secret Trial 5 needs your help for a Cross-Canada Tour!"/>
    <x v="36"/>
    <x v="253"/>
    <x v="0"/>
    <x v="5"/>
    <s v="CAD"/>
    <n v="1418273940"/>
    <n v="1415398197"/>
    <x v="316"/>
    <d v="2014-12-11T04:59:00"/>
    <b v="1"/>
    <x v="150"/>
    <b v="1"/>
    <x v="4"/>
    <n v="1.1377333333333333"/>
    <x v="258"/>
    <x v="0"/>
    <x v="4"/>
  </r>
  <r>
    <x v="317"/>
    <x v="317"/>
    <s v="The story of a cowboy town with a prison problem, and the colorful characters who call it home."/>
    <x v="11"/>
    <x v="254"/>
    <x v="0"/>
    <x v="0"/>
    <s v="USD"/>
    <n v="1386778483"/>
    <n v="1384186483"/>
    <x v="317"/>
    <d v="2013-12-11T16:14:43"/>
    <b v="1"/>
    <x v="151"/>
    <b v="1"/>
    <x v="4"/>
    <n v="1.0080333333333333"/>
    <x v="259"/>
    <x v="0"/>
    <x v="4"/>
  </r>
  <r>
    <x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x v="318"/>
    <d v="2013-03-26T23:55:51"/>
    <b v="1"/>
    <x v="4"/>
    <b v="1"/>
    <x v="4"/>
    <n v="2.8332000000000002"/>
    <x v="260"/>
    <x v="0"/>
    <x v="4"/>
  </r>
  <r>
    <x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319"/>
    <d v="2010-02-02T07:59:00"/>
    <b v="1"/>
    <x v="13"/>
    <b v="1"/>
    <x v="4"/>
    <n v="1.1268"/>
    <x v="261"/>
    <x v="0"/>
    <x v="4"/>
  </r>
  <r>
    <x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320"/>
    <d v="2015-12-22T23:00:00"/>
    <b v="1"/>
    <x v="150"/>
    <b v="1"/>
    <x v="4"/>
    <n v="1.0658000000000001"/>
    <x v="262"/>
    <x v="0"/>
    <x v="4"/>
  </r>
  <r>
    <x v="321"/>
    <x v="321"/>
    <s v="The more digital the world, the more analog our dreams._x000a_A feature documentary shot on 35mm film."/>
    <x v="19"/>
    <x v="258"/>
    <x v="0"/>
    <x v="12"/>
    <s v="EUR"/>
    <n v="1478605386"/>
    <n v="1475577786"/>
    <x v="321"/>
    <d v="2016-11-08T11:43:06"/>
    <b v="1"/>
    <x v="152"/>
    <b v="1"/>
    <x v="4"/>
    <n v="1.0266285714285714"/>
    <x v="263"/>
    <x v="0"/>
    <x v="4"/>
  </r>
  <r>
    <x v="322"/>
    <x v="322"/>
    <s v="A documentary film about the largest elephants on earth and what is being done to ensure their survival."/>
    <x v="31"/>
    <x v="259"/>
    <x v="0"/>
    <x v="0"/>
    <s v="USD"/>
    <n v="1463146848"/>
    <n v="1460554848"/>
    <x v="322"/>
    <d v="2016-05-13T13:40:48"/>
    <b v="1"/>
    <x v="153"/>
    <b v="1"/>
    <x v="4"/>
    <n v="1.0791200000000001"/>
    <x v="264"/>
    <x v="0"/>
    <x v="4"/>
  </r>
  <r>
    <x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323"/>
    <d v="2016-12-21T07:59:00"/>
    <b v="1"/>
    <x v="6"/>
    <b v="1"/>
    <x v="4"/>
    <n v="1.2307407407407407"/>
    <x v="265"/>
    <x v="0"/>
    <x v="4"/>
  </r>
  <r>
    <x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x v="324"/>
    <d v="2015-08-01T15:01:48"/>
    <b v="1"/>
    <x v="141"/>
    <b v="1"/>
    <x v="4"/>
    <n v="1.016"/>
    <x v="266"/>
    <x v="0"/>
    <x v="4"/>
  </r>
  <r>
    <x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x v="325"/>
    <d v="2016-12-20T04:30:33"/>
    <b v="1"/>
    <x v="154"/>
    <b v="1"/>
    <x v="4"/>
    <n v="1.04396"/>
    <x v="267"/>
    <x v="0"/>
    <x v="4"/>
  </r>
  <r>
    <x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x v="326"/>
    <d v="2017-03-14T22:57:00"/>
    <b v="1"/>
    <x v="155"/>
    <b v="1"/>
    <x v="4"/>
    <n v="1.1292973333333334"/>
    <x v="268"/>
    <x v="0"/>
    <x v="4"/>
  </r>
  <r>
    <x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327"/>
    <d v="2015-03-22T08:00:00"/>
    <b v="1"/>
    <x v="69"/>
    <b v="1"/>
    <x v="4"/>
    <n v="1.3640000000000001"/>
    <x v="269"/>
    <x v="0"/>
    <x v="4"/>
  </r>
  <r>
    <x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328"/>
    <d v="2015-11-01T04:00:00"/>
    <b v="1"/>
    <x v="156"/>
    <b v="1"/>
    <x v="4"/>
    <n v="1.036144"/>
    <x v="270"/>
    <x v="0"/>
    <x v="4"/>
  </r>
  <r>
    <x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x v="329"/>
    <d v="2015-11-07T04:00:00"/>
    <b v="1"/>
    <x v="157"/>
    <b v="1"/>
    <x v="4"/>
    <n v="1.0549999999999999"/>
    <x v="271"/>
    <x v="0"/>
    <x v="4"/>
  </r>
  <r>
    <x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330"/>
    <d v="2013-05-17T03:59:00"/>
    <b v="1"/>
    <x v="158"/>
    <b v="1"/>
    <x v="4"/>
    <n v="1.0182857142857142"/>
    <x v="272"/>
    <x v="0"/>
    <x v="4"/>
  </r>
  <r>
    <x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x v="331"/>
    <d v="2016-06-17T13:57:14"/>
    <b v="1"/>
    <x v="159"/>
    <b v="1"/>
    <x v="4"/>
    <n v="1.0660499999999999"/>
    <x v="273"/>
    <x v="0"/>
    <x v="4"/>
  </r>
  <r>
    <x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332"/>
    <d v="2015-10-28T08:00:00"/>
    <b v="1"/>
    <x v="160"/>
    <b v="1"/>
    <x v="4"/>
    <n v="1.13015"/>
    <x v="274"/>
    <x v="0"/>
    <x v="4"/>
  </r>
  <r>
    <x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333"/>
    <d v="2016-04-07T14:16:31"/>
    <b v="1"/>
    <x v="161"/>
    <b v="1"/>
    <x v="4"/>
    <n v="1.252275"/>
    <x v="275"/>
    <x v="0"/>
    <x v="4"/>
  </r>
  <r>
    <x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334"/>
    <d v="2015-05-15T19:00:00"/>
    <b v="1"/>
    <x v="50"/>
    <b v="1"/>
    <x v="4"/>
    <n v="1.0119"/>
    <x v="276"/>
    <x v="0"/>
    <x v="4"/>
  </r>
  <r>
    <x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335"/>
    <d v="2015-05-08T22:00:00"/>
    <b v="1"/>
    <x v="144"/>
    <b v="1"/>
    <x v="4"/>
    <n v="1.0276470588235294"/>
    <x v="277"/>
    <x v="0"/>
    <x v="4"/>
  </r>
  <r>
    <x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336"/>
    <d v="2015-11-13T15:18:38"/>
    <b v="1"/>
    <x v="131"/>
    <b v="1"/>
    <x v="4"/>
    <n v="1.1683911999999999"/>
    <x v="278"/>
    <x v="0"/>
    <x v="4"/>
  </r>
  <r>
    <x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337"/>
    <d v="2015-03-14T02:05:08"/>
    <b v="1"/>
    <x v="162"/>
    <b v="1"/>
    <x v="4"/>
    <n v="1.0116833333333335"/>
    <x v="279"/>
    <x v="0"/>
    <x v="4"/>
  </r>
  <r>
    <x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338"/>
    <d v="2016-09-03T01:00:00"/>
    <b v="1"/>
    <x v="163"/>
    <b v="1"/>
    <x v="4"/>
    <n v="1.1013360000000001"/>
    <x v="280"/>
    <x v="0"/>
    <x v="4"/>
  </r>
  <r>
    <x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x v="339"/>
    <d v="2015-04-29T18:14:28"/>
    <b v="1"/>
    <x v="30"/>
    <b v="1"/>
    <x v="4"/>
    <n v="1.0808333333333333"/>
    <x v="281"/>
    <x v="0"/>
    <x v="4"/>
  </r>
  <r>
    <x v="340"/>
    <x v="340"/>
    <s v="Feature-length documentary about five Somali Muslim students pursuing dreams of education in America"/>
    <x v="19"/>
    <x v="277"/>
    <x v="0"/>
    <x v="0"/>
    <s v="USD"/>
    <n v="1489006800"/>
    <n v="1486397007"/>
    <x v="340"/>
    <d v="2017-03-08T21:00:00"/>
    <b v="1"/>
    <x v="164"/>
    <b v="1"/>
    <x v="4"/>
    <n v="1.2502285714285715"/>
    <x v="282"/>
    <x v="0"/>
    <x v="4"/>
  </r>
  <r>
    <x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341"/>
    <d v="2014-10-01T03:59:00"/>
    <b v="1"/>
    <x v="165"/>
    <b v="1"/>
    <x v="4"/>
    <n v="1.0671428571428572"/>
    <x v="283"/>
    <x v="0"/>
    <x v="4"/>
  </r>
  <r>
    <x v="342"/>
    <x v="342"/>
    <s v="BREAKING A MONSTER needs your help to play in THEATERS!"/>
    <x v="56"/>
    <x v="279"/>
    <x v="0"/>
    <x v="0"/>
    <s v="USD"/>
    <n v="1461955465"/>
    <n v="1459363465"/>
    <x v="342"/>
    <d v="2016-04-29T18:44:25"/>
    <b v="1"/>
    <x v="166"/>
    <b v="1"/>
    <x v="4"/>
    <n v="1.0036639999999999"/>
    <x v="284"/>
    <x v="0"/>
    <x v="4"/>
  </r>
  <r>
    <x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343"/>
    <d v="2014-11-14T03:00:00"/>
    <b v="1"/>
    <x v="167"/>
    <b v="1"/>
    <x v="4"/>
    <n v="1.0202863333333334"/>
    <x v="285"/>
    <x v="0"/>
    <x v="4"/>
  </r>
  <r>
    <x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344"/>
    <d v="2015-06-01T02:20:00"/>
    <b v="1"/>
    <x v="168"/>
    <b v="1"/>
    <x v="4"/>
    <n v="1.0208358208955224"/>
    <x v="286"/>
    <x v="0"/>
    <x v="4"/>
  </r>
  <r>
    <x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x v="345"/>
    <d v="2015-05-20T22:39:50"/>
    <b v="1"/>
    <x v="122"/>
    <b v="1"/>
    <x v="4"/>
    <n v="1.2327586206896552"/>
    <x v="287"/>
    <x v="0"/>
    <x v="4"/>
  </r>
  <r>
    <x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346"/>
    <d v="2015-10-14T12:00:21"/>
    <b v="1"/>
    <x v="101"/>
    <b v="1"/>
    <x v="4"/>
    <n v="1.7028880000000002"/>
    <x v="288"/>
    <x v="0"/>
    <x v="4"/>
  </r>
  <r>
    <x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347"/>
    <d v="2015-11-14T12:53:29"/>
    <b v="1"/>
    <x v="169"/>
    <b v="1"/>
    <x v="4"/>
    <n v="1.1159049999999999"/>
    <x v="289"/>
    <x v="0"/>
    <x v="4"/>
  </r>
  <r>
    <x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348"/>
    <d v="2015-08-21T14:05:16"/>
    <b v="1"/>
    <x v="46"/>
    <b v="1"/>
    <x v="4"/>
    <n v="1.03"/>
    <x v="290"/>
    <x v="0"/>
    <x v="4"/>
  </r>
  <r>
    <x v="349"/>
    <x v="349"/>
    <s v="After 52 years of war, FARC guerrilla soldiers rejoin Colombian society to forge new lives of peace."/>
    <x v="108"/>
    <x v="286"/>
    <x v="0"/>
    <x v="0"/>
    <s v="USD"/>
    <n v="1487937508"/>
    <n v="1485345508"/>
    <x v="349"/>
    <d v="2017-02-24T11:58:28"/>
    <b v="1"/>
    <x v="157"/>
    <b v="1"/>
    <x v="4"/>
    <n v="1.0663570159857905"/>
    <x v="291"/>
    <x v="0"/>
    <x v="4"/>
  </r>
  <r>
    <x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x v="350"/>
    <d v="2016-09-11T03:59:00"/>
    <b v="1"/>
    <x v="170"/>
    <b v="1"/>
    <x v="4"/>
    <n v="1.1476"/>
    <x v="292"/>
    <x v="0"/>
    <x v="4"/>
  </r>
  <r>
    <x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351"/>
    <d v="2016-04-07T22:09:14"/>
    <b v="1"/>
    <x v="171"/>
    <b v="1"/>
    <x v="4"/>
    <n v="1.2734117647058822"/>
    <x v="293"/>
    <x v="0"/>
    <x v="4"/>
  </r>
  <r>
    <x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x v="352"/>
    <d v="2014-10-08T04:01:08"/>
    <b v="1"/>
    <x v="172"/>
    <b v="1"/>
    <x v="4"/>
    <n v="1.1656"/>
    <x v="294"/>
    <x v="0"/>
    <x v="4"/>
  </r>
  <r>
    <x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353"/>
    <d v="2015-11-19T20:00:19"/>
    <b v="1"/>
    <x v="173"/>
    <b v="1"/>
    <x v="4"/>
    <n v="1.0861819426615318"/>
    <x v="295"/>
    <x v="0"/>
    <x v="4"/>
  </r>
  <r>
    <x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354"/>
    <d v="2016-04-08T18:52:01"/>
    <b v="1"/>
    <x v="60"/>
    <b v="1"/>
    <x v="4"/>
    <n v="1.0394285714285714"/>
    <x v="296"/>
    <x v="0"/>
    <x v="4"/>
  </r>
  <r>
    <x v="355"/>
    <x v="355"/>
    <s v="A documentary film about the late REZA ABDOH and his performance company DAR A LUZ."/>
    <x v="19"/>
    <x v="292"/>
    <x v="0"/>
    <x v="0"/>
    <s v="USD"/>
    <n v="1417420994"/>
    <n v="1414738994"/>
    <x v="355"/>
    <d v="2014-12-01T08:03:14"/>
    <b v="1"/>
    <x v="111"/>
    <b v="1"/>
    <x v="4"/>
    <n v="1.1625714285714286"/>
    <x v="297"/>
    <x v="0"/>
    <x v="4"/>
  </r>
  <r>
    <x v="356"/>
    <x v="356"/>
    <s v="A documentary about halibut conservation and how it impacts communities of Southeast Alaska."/>
    <x v="51"/>
    <x v="293"/>
    <x v="0"/>
    <x v="0"/>
    <s v="USD"/>
    <n v="1458152193"/>
    <n v="1455563793"/>
    <x v="356"/>
    <d v="2016-03-16T18:16:33"/>
    <b v="1"/>
    <x v="174"/>
    <b v="1"/>
    <x v="4"/>
    <n v="1.0269239999999999"/>
    <x v="298"/>
    <x v="0"/>
    <x v="4"/>
  </r>
  <r>
    <x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357"/>
    <d v="2015-04-24T05:19:57"/>
    <b v="1"/>
    <x v="175"/>
    <b v="1"/>
    <x v="4"/>
    <n v="1.74"/>
    <x v="299"/>
    <x v="0"/>
    <x v="4"/>
  </r>
  <r>
    <x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x v="358"/>
    <d v="2016-06-15T15:00:00"/>
    <b v="1"/>
    <x v="176"/>
    <b v="1"/>
    <x v="4"/>
    <n v="1.03088"/>
    <x v="300"/>
    <x v="0"/>
    <x v="4"/>
  </r>
  <r>
    <x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x v="359"/>
    <d v="2014-11-14T05:12:00"/>
    <b v="1"/>
    <x v="177"/>
    <b v="1"/>
    <x v="4"/>
    <n v="1.0485537190082646"/>
    <x v="301"/>
    <x v="0"/>
    <x v="4"/>
  </r>
  <r>
    <x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360"/>
    <d v="2015-07-23T03:11:00"/>
    <b v="0"/>
    <x v="45"/>
    <b v="1"/>
    <x v="4"/>
    <n v="1.0137499999999999"/>
    <x v="302"/>
    <x v="0"/>
    <x v="4"/>
  </r>
  <r>
    <x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361"/>
    <d v="2014-11-23T01:01:46"/>
    <b v="0"/>
    <x v="178"/>
    <b v="1"/>
    <x v="4"/>
    <n v="1.1107699999999998"/>
    <x v="303"/>
    <x v="0"/>
    <x v="4"/>
  </r>
  <r>
    <x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362"/>
    <d v="2014-08-08T00:00:00"/>
    <b v="0"/>
    <x v="48"/>
    <b v="1"/>
    <x v="4"/>
    <n v="1.2415933781686497"/>
    <x v="304"/>
    <x v="0"/>
    <x v="4"/>
  </r>
  <r>
    <x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363"/>
    <d v="2010-05-02T19:22:00"/>
    <b v="0"/>
    <x v="55"/>
    <b v="1"/>
    <x v="4"/>
    <n v="1.0133333333333334"/>
    <x v="305"/>
    <x v="0"/>
    <x v="4"/>
  </r>
  <r>
    <x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364"/>
    <d v="2014-06-21T03:59:00"/>
    <b v="0"/>
    <x v="116"/>
    <b v="1"/>
    <x v="4"/>
    <n v="1.1016142857142857"/>
    <x v="306"/>
    <x v="0"/>
    <x v="4"/>
  </r>
  <r>
    <x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x v="365"/>
    <d v="2014-02-28T14:33:19"/>
    <b v="0"/>
    <x v="71"/>
    <b v="1"/>
    <x v="4"/>
    <n v="1.0397333333333334"/>
    <x v="307"/>
    <x v="0"/>
    <x v="4"/>
  </r>
  <r>
    <x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x v="366"/>
    <d v="2012-05-20T19:01:58"/>
    <b v="0"/>
    <x v="179"/>
    <b v="1"/>
    <x v="4"/>
    <n v="1.013157894736842"/>
    <x v="308"/>
    <x v="0"/>
    <x v="4"/>
  </r>
  <r>
    <x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367"/>
    <d v="2013-05-01T04:59:00"/>
    <b v="0"/>
    <x v="46"/>
    <b v="1"/>
    <x v="4"/>
    <n v="1.033501"/>
    <x v="309"/>
    <x v="0"/>
    <x v="4"/>
  </r>
  <r>
    <x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368"/>
    <d v="2015-03-15T13:32:02"/>
    <b v="0"/>
    <x v="180"/>
    <b v="1"/>
    <x v="4"/>
    <n v="1.04112"/>
    <x v="310"/>
    <x v="0"/>
    <x v="4"/>
  </r>
  <r>
    <x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369"/>
    <d v="2012-01-15T13:14:29"/>
    <b v="0"/>
    <x v="157"/>
    <b v="1"/>
    <x v="4"/>
    <n v="1.1015569230769231"/>
    <x v="311"/>
    <x v="0"/>
    <x v="4"/>
  </r>
  <r>
    <x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370"/>
    <d v="2017-01-06T19:05:00"/>
    <b v="0"/>
    <x v="68"/>
    <b v="1"/>
    <x v="4"/>
    <n v="1.2202"/>
    <x v="312"/>
    <x v="0"/>
    <x v="4"/>
  </r>
  <r>
    <x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x v="371"/>
    <d v="2013-02-01T18:25:39"/>
    <b v="0"/>
    <x v="181"/>
    <b v="1"/>
    <x v="4"/>
    <n v="1.1416866666666667"/>
    <x v="313"/>
    <x v="0"/>
    <x v="4"/>
  </r>
  <r>
    <x v="372"/>
    <x v="372"/>
    <s v="A short documentary exploring the uses of 'Natural Horsemanship' across Europe"/>
    <x v="43"/>
    <x v="308"/>
    <x v="0"/>
    <x v="1"/>
    <s v="GBP"/>
    <n v="1459872000"/>
    <n v="1456408244"/>
    <x v="372"/>
    <d v="2016-04-05T16:00:00"/>
    <b v="0"/>
    <x v="82"/>
    <b v="1"/>
    <x v="4"/>
    <n v="1.2533333333333334"/>
    <x v="314"/>
    <x v="0"/>
    <x v="4"/>
  </r>
  <r>
    <x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x v="373"/>
    <d v="2012-07-18T21:53:18"/>
    <b v="0"/>
    <x v="30"/>
    <b v="1"/>
    <x v="4"/>
    <n v="1.0666666666666667"/>
    <x v="315"/>
    <x v="0"/>
    <x v="4"/>
  </r>
  <r>
    <x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374"/>
    <d v="2011-09-16T21:20:31"/>
    <b v="0"/>
    <x v="49"/>
    <b v="1"/>
    <x v="4"/>
    <n v="1.3065"/>
    <x v="316"/>
    <x v="0"/>
    <x v="4"/>
  </r>
  <r>
    <x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375"/>
    <d v="2014-03-01T17:18:00"/>
    <b v="0"/>
    <x v="25"/>
    <b v="1"/>
    <x v="4"/>
    <n v="1.2"/>
    <x v="317"/>
    <x v="0"/>
    <x v="4"/>
  </r>
  <r>
    <x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376"/>
    <d v="2016-08-25T10:51:56"/>
    <b v="0"/>
    <x v="53"/>
    <b v="1"/>
    <x v="4"/>
    <n v="1.0595918367346939"/>
    <x v="318"/>
    <x v="0"/>
    <x v="4"/>
  </r>
  <r>
    <x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x v="377"/>
    <d v="2015-11-14T07:01:00"/>
    <b v="0"/>
    <x v="182"/>
    <b v="1"/>
    <x v="4"/>
    <n v="1.1439999999999999"/>
    <x v="319"/>
    <x v="0"/>
    <x v="4"/>
  </r>
  <r>
    <x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378"/>
    <d v="2016-01-25T23:52:00"/>
    <b v="0"/>
    <x v="183"/>
    <b v="1"/>
    <x v="4"/>
    <n v="1.1176666666666666"/>
    <x v="320"/>
    <x v="0"/>
    <x v="4"/>
  </r>
  <r>
    <x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379"/>
    <d v="2012-05-03T16:31:12"/>
    <b v="0"/>
    <x v="184"/>
    <b v="1"/>
    <x v="4"/>
    <n v="1.1608000000000001"/>
    <x v="321"/>
    <x v="0"/>
    <x v="4"/>
  </r>
  <r>
    <x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380"/>
    <d v="2016-01-23T17:16:32"/>
    <b v="0"/>
    <x v="72"/>
    <b v="1"/>
    <x v="4"/>
    <n v="1.415"/>
    <x v="322"/>
    <x v="0"/>
    <x v="4"/>
  </r>
  <r>
    <x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x v="381"/>
    <d v="2012-07-30T05:00:00"/>
    <b v="0"/>
    <x v="140"/>
    <b v="1"/>
    <x v="4"/>
    <n v="1.0472999999999999"/>
    <x v="323"/>
    <x v="0"/>
    <x v="4"/>
  </r>
  <r>
    <x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382"/>
    <d v="2012-09-06T17:01:40"/>
    <b v="0"/>
    <x v="19"/>
    <b v="1"/>
    <x v="4"/>
    <n v="2.5583333333333331"/>
    <x v="324"/>
    <x v="0"/>
    <x v="4"/>
  </r>
  <r>
    <x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x v="383"/>
    <d v="2014-05-19T02:49:19"/>
    <b v="0"/>
    <x v="53"/>
    <b v="1"/>
    <x v="4"/>
    <n v="2.0670670670670672"/>
    <x v="325"/>
    <x v="0"/>
    <x v="4"/>
  </r>
  <r>
    <x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384"/>
    <d v="2015-01-06T18:45:47"/>
    <b v="0"/>
    <x v="185"/>
    <b v="1"/>
    <x v="4"/>
    <n v="1.1210500000000001"/>
    <x v="326"/>
    <x v="0"/>
    <x v="4"/>
  </r>
  <r>
    <x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385"/>
    <d v="2014-11-21T15:01:41"/>
    <b v="0"/>
    <x v="186"/>
    <b v="1"/>
    <x v="4"/>
    <n v="1.05982"/>
    <x v="327"/>
    <x v="0"/>
    <x v="4"/>
  </r>
  <r>
    <x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x v="386"/>
    <d v="2015-08-10T22:49:51"/>
    <b v="0"/>
    <x v="62"/>
    <b v="1"/>
    <x v="4"/>
    <n v="1.0016666666666667"/>
    <x v="328"/>
    <x v="0"/>
    <x v="4"/>
  </r>
  <r>
    <x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387"/>
    <d v="2015-08-15T06:00:00"/>
    <b v="0"/>
    <x v="187"/>
    <b v="1"/>
    <x v="4"/>
    <n v="2.1398947368421051"/>
    <x v="329"/>
    <x v="0"/>
    <x v="4"/>
  </r>
  <r>
    <x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x v="388"/>
    <d v="2016-07-28T01:49:40"/>
    <b v="0"/>
    <x v="26"/>
    <b v="1"/>
    <x v="4"/>
    <n v="1.2616000000000001"/>
    <x v="330"/>
    <x v="0"/>
    <x v="4"/>
  </r>
  <r>
    <x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389"/>
    <d v="2014-03-07T22:59:00"/>
    <b v="0"/>
    <x v="188"/>
    <b v="1"/>
    <x v="4"/>
    <n v="1.8153547058823529"/>
    <x v="331"/>
    <x v="0"/>
    <x v="4"/>
  </r>
  <r>
    <x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x v="390"/>
    <d v="2015-05-08T00:52:52"/>
    <b v="0"/>
    <x v="25"/>
    <b v="1"/>
    <x v="4"/>
    <n v="1"/>
    <x v="84"/>
    <x v="0"/>
    <x v="4"/>
  </r>
  <r>
    <x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x v="391"/>
    <d v="2011-12-18T00:59:00"/>
    <b v="0"/>
    <x v="189"/>
    <b v="1"/>
    <x v="4"/>
    <n v="1.0061"/>
    <x v="332"/>
    <x v="0"/>
    <x v="4"/>
  </r>
  <r>
    <x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392"/>
    <d v="2011-09-08T03:00:00"/>
    <b v="0"/>
    <x v="190"/>
    <b v="1"/>
    <x v="4"/>
    <n v="1.009027027027027"/>
    <x v="333"/>
    <x v="0"/>
    <x v="4"/>
  </r>
  <r>
    <x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x v="393"/>
    <d v="2013-10-10T17:00:52"/>
    <b v="0"/>
    <x v="191"/>
    <b v="1"/>
    <x v="4"/>
    <n v="1.10446"/>
    <x v="334"/>
    <x v="0"/>
    <x v="4"/>
  </r>
  <r>
    <x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394"/>
    <d v="2016-04-17T18:38:02"/>
    <b v="0"/>
    <x v="133"/>
    <b v="1"/>
    <x v="4"/>
    <n v="1.118936170212766"/>
    <x v="335"/>
    <x v="0"/>
    <x v="4"/>
  </r>
  <r>
    <x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x v="395"/>
    <d v="2012-04-27T21:32:00"/>
    <b v="0"/>
    <x v="192"/>
    <b v="1"/>
    <x v="4"/>
    <n v="1.0804450000000001"/>
    <x v="336"/>
    <x v="0"/>
    <x v="4"/>
  </r>
  <r>
    <x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396"/>
    <d v="2012-07-07T13:33:26"/>
    <b v="0"/>
    <x v="193"/>
    <b v="1"/>
    <x v="4"/>
    <n v="1.0666666666666667"/>
    <x v="337"/>
    <x v="0"/>
    <x v="4"/>
  </r>
  <r>
    <x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397"/>
    <d v="2010-09-01T03:44:00"/>
    <b v="0"/>
    <x v="194"/>
    <b v="1"/>
    <x v="4"/>
    <n v="1.0390027322404372"/>
    <x v="338"/>
    <x v="0"/>
    <x v="4"/>
  </r>
  <r>
    <x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x v="398"/>
    <d v="2015-04-29T19:02:06"/>
    <b v="0"/>
    <x v="85"/>
    <b v="1"/>
    <x v="4"/>
    <n v="1.2516"/>
    <x v="339"/>
    <x v="0"/>
    <x v="4"/>
  </r>
  <r>
    <x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399"/>
    <d v="2016-12-14T12:00:00"/>
    <b v="0"/>
    <x v="195"/>
    <b v="1"/>
    <x v="4"/>
    <n v="1.0680499999999999"/>
    <x v="340"/>
    <x v="0"/>
    <x v="4"/>
  </r>
  <r>
    <x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x v="400"/>
    <d v="2014-05-17T03:30:00"/>
    <b v="0"/>
    <x v="95"/>
    <b v="1"/>
    <x v="4"/>
    <n v="1.1230249999999999"/>
    <x v="341"/>
    <x v="0"/>
    <x v="4"/>
  </r>
  <r>
    <x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401"/>
    <d v="2011-08-07T20:12:50"/>
    <b v="0"/>
    <x v="196"/>
    <b v="1"/>
    <x v="4"/>
    <n v="1.0381199999999999"/>
    <x v="342"/>
    <x v="0"/>
    <x v="4"/>
  </r>
  <r>
    <x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402"/>
    <d v="2015-11-05T13:56:57"/>
    <b v="0"/>
    <x v="68"/>
    <b v="1"/>
    <x v="4"/>
    <n v="1.4165000000000001"/>
    <x v="343"/>
    <x v="0"/>
    <x v="4"/>
  </r>
  <r>
    <x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x v="403"/>
    <d v="2011-08-10T07:08:00"/>
    <b v="0"/>
    <x v="16"/>
    <b v="1"/>
    <x v="4"/>
    <n v="1.0526"/>
    <x v="344"/>
    <x v="0"/>
    <x v="4"/>
  </r>
  <r>
    <x v="404"/>
    <x v="404"/>
    <s v="A feature length documentary, exploring the many lives memorialized by the iconic AIDS Memorial Quilt."/>
    <x v="19"/>
    <x v="339"/>
    <x v="0"/>
    <x v="0"/>
    <s v="USD"/>
    <n v="1391641440"/>
    <n v="1389107062"/>
    <x v="404"/>
    <d v="2014-02-05T23:04:00"/>
    <b v="0"/>
    <x v="197"/>
    <b v="1"/>
    <x v="4"/>
    <n v="1.0309142857142857"/>
    <x v="345"/>
    <x v="0"/>
    <x v="4"/>
  </r>
  <r>
    <x v="405"/>
    <x v="405"/>
    <s v="Come, join our movie movement.  A new documentary about the healing power of food."/>
    <x v="121"/>
    <x v="340"/>
    <x v="0"/>
    <x v="0"/>
    <s v="USD"/>
    <n v="1394071339"/>
    <n v="1391479339"/>
    <x v="405"/>
    <d v="2014-03-06T02:02:19"/>
    <b v="0"/>
    <x v="165"/>
    <b v="1"/>
    <x v="4"/>
    <n v="1.0765957446808512"/>
    <x v="346"/>
    <x v="0"/>
    <x v="4"/>
  </r>
  <r>
    <x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406"/>
    <d v="2011-05-09T05:59:00"/>
    <b v="0"/>
    <x v="2"/>
    <b v="1"/>
    <x v="4"/>
    <n v="1.0770464285714285"/>
    <x v="347"/>
    <x v="0"/>
    <x v="4"/>
  </r>
  <r>
    <x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x v="407"/>
    <d v="2011-11-19T21:54:10"/>
    <b v="0"/>
    <x v="19"/>
    <b v="1"/>
    <x v="4"/>
    <n v="1.0155000000000001"/>
    <x v="348"/>
    <x v="0"/>
    <x v="4"/>
  </r>
  <r>
    <x v="408"/>
    <x v="408"/>
    <s v="A documentary exploring the phenomenon of custom and branded yarmulkes in Jewish-American communities."/>
    <x v="12"/>
    <x v="343"/>
    <x v="0"/>
    <x v="0"/>
    <s v="USD"/>
    <n v="1383676790"/>
    <n v="1380217190"/>
    <x v="408"/>
    <d v="2013-11-05T18:39:50"/>
    <b v="0"/>
    <x v="44"/>
    <b v="1"/>
    <x v="4"/>
    <n v="1.0143766666666667"/>
    <x v="349"/>
    <x v="0"/>
    <x v="4"/>
  </r>
  <r>
    <x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x v="409"/>
    <d v="2016-07-22T20:42:24"/>
    <b v="0"/>
    <x v="41"/>
    <b v="1"/>
    <x v="4"/>
    <n v="1.3680000000000001"/>
    <x v="350"/>
    <x v="0"/>
    <x v="4"/>
  </r>
  <r>
    <x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x v="410"/>
    <d v="2015-06-18T23:33:17"/>
    <b v="0"/>
    <x v="63"/>
    <b v="1"/>
    <x v="4"/>
    <n v="1.2829999999999999"/>
    <x v="351"/>
    <x v="0"/>
    <x v="4"/>
  </r>
  <r>
    <x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411"/>
    <d v="2013-12-22T05:00:00"/>
    <b v="0"/>
    <x v="198"/>
    <b v="1"/>
    <x v="4"/>
    <n v="1.0105"/>
    <x v="352"/>
    <x v="0"/>
    <x v="4"/>
  </r>
  <r>
    <x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412"/>
    <d v="2012-07-25T17:49:38"/>
    <b v="0"/>
    <x v="165"/>
    <b v="1"/>
    <x v="4"/>
    <n v="1.2684"/>
    <x v="353"/>
    <x v="0"/>
    <x v="4"/>
  </r>
  <r>
    <x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x v="413"/>
    <d v="2012-07-19T21:03:31"/>
    <b v="0"/>
    <x v="199"/>
    <b v="1"/>
    <x v="4"/>
    <n v="1.0508593749999999"/>
    <x v="354"/>
    <x v="0"/>
    <x v="4"/>
  </r>
  <r>
    <x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414"/>
    <d v="2013-10-12T01:31:05"/>
    <b v="0"/>
    <x v="200"/>
    <b v="1"/>
    <x v="4"/>
    <n v="1.0285405405405406"/>
    <x v="355"/>
    <x v="0"/>
    <x v="4"/>
  </r>
  <r>
    <x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415"/>
    <d v="2014-10-17T12:00:00"/>
    <b v="0"/>
    <x v="64"/>
    <b v="1"/>
    <x v="4"/>
    <n v="1.0214714285714286"/>
    <x v="356"/>
    <x v="0"/>
    <x v="4"/>
  </r>
  <r>
    <x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x v="416"/>
    <d v="2014-02-08T09:30:31"/>
    <b v="0"/>
    <x v="20"/>
    <b v="1"/>
    <x v="4"/>
    <n v="1.2021700000000002"/>
    <x v="357"/>
    <x v="0"/>
    <x v="4"/>
  </r>
  <r>
    <x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417"/>
    <d v="2013-04-08T04:33:00"/>
    <b v="0"/>
    <x v="47"/>
    <b v="1"/>
    <x v="4"/>
    <n v="1.0024761904761905"/>
    <x v="358"/>
    <x v="0"/>
    <x v="4"/>
  </r>
  <r>
    <x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418"/>
    <d v="2015-07-23T06:46:37"/>
    <b v="0"/>
    <x v="201"/>
    <b v="1"/>
    <x v="4"/>
    <n v="1.0063392857142857"/>
    <x v="359"/>
    <x v="0"/>
    <x v="4"/>
  </r>
  <r>
    <x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x v="419"/>
    <d v="2013-06-29T20:13:07"/>
    <b v="0"/>
    <x v="196"/>
    <b v="1"/>
    <x v="4"/>
    <n v="1.004375"/>
    <x v="360"/>
    <x v="0"/>
    <x v="4"/>
  </r>
  <r>
    <x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420"/>
    <d v="2014-03-14T04:40:31"/>
    <b v="0"/>
    <x v="83"/>
    <b v="0"/>
    <x v="5"/>
    <n v="4.3939393939393936E-3"/>
    <x v="361"/>
    <x v="0"/>
    <x v="5"/>
  </r>
  <r>
    <x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421"/>
    <d v="2015-08-21T11:47:36"/>
    <b v="0"/>
    <x v="79"/>
    <b v="0"/>
    <x v="5"/>
    <n v="2.0066666666666667E-2"/>
    <x v="362"/>
    <x v="0"/>
    <x v="5"/>
  </r>
  <r>
    <x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422"/>
    <d v="2014-09-11T06:14:57"/>
    <b v="0"/>
    <x v="8"/>
    <b v="0"/>
    <x v="5"/>
    <n v="1.0749999999999999E-2"/>
    <x v="363"/>
    <x v="0"/>
    <x v="5"/>
  </r>
  <r>
    <x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x v="423"/>
    <d v="2013-06-05T22:13:50"/>
    <b v="0"/>
    <x v="62"/>
    <b v="0"/>
    <x v="5"/>
    <n v="7.6499999999999997E-3"/>
    <x v="364"/>
    <x v="0"/>
    <x v="5"/>
  </r>
  <r>
    <x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424"/>
    <d v="2012-03-26T08:01:39"/>
    <b v="0"/>
    <x v="81"/>
    <b v="0"/>
    <x v="5"/>
    <n v="6.7966666666666675E-2"/>
    <x v="365"/>
    <x v="0"/>
    <x v="5"/>
  </r>
  <r>
    <x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425"/>
    <d v="2015-11-27T21:40:04"/>
    <b v="0"/>
    <x v="84"/>
    <b v="0"/>
    <x v="5"/>
    <n v="1.2E-4"/>
    <x v="366"/>
    <x v="0"/>
    <x v="5"/>
  </r>
  <r>
    <x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426"/>
    <d v="2016-03-01T17:05:14"/>
    <b v="0"/>
    <x v="22"/>
    <b v="0"/>
    <x v="5"/>
    <n v="1.3299999999999999E-2"/>
    <x v="367"/>
    <x v="0"/>
    <x v="5"/>
  </r>
  <r>
    <x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427"/>
    <d v="2015-10-22T18:59:00"/>
    <b v="0"/>
    <x v="78"/>
    <b v="0"/>
    <x v="5"/>
    <n v="0"/>
    <x v="121"/>
    <x v="0"/>
    <x v="5"/>
  </r>
  <r>
    <x v="428"/>
    <x v="428"/>
    <s v="Fresh, fun, entertaining Bible stories on YouTube, stop-motion style."/>
    <x v="14"/>
    <x v="362"/>
    <x v="2"/>
    <x v="0"/>
    <s v="USD"/>
    <n v="1402956000"/>
    <n v="1400523845"/>
    <x v="428"/>
    <d v="2014-06-16T22:00:00"/>
    <b v="0"/>
    <x v="62"/>
    <b v="0"/>
    <x v="5"/>
    <n v="5.6333333333333332E-2"/>
    <x v="368"/>
    <x v="0"/>
    <x v="5"/>
  </r>
  <r>
    <x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429"/>
    <d v="2009-11-27T04:59:00"/>
    <b v="0"/>
    <x v="78"/>
    <b v="0"/>
    <x v="5"/>
    <n v="0"/>
    <x v="121"/>
    <x v="0"/>
    <x v="5"/>
  </r>
  <r>
    <x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x v="430"/>
    <d v="2013-09-11T02:34:27"/>
    <b v="0"/>
    <x v="81"/>
    <b v="0"/>
    <x v="5"/>
    <n v="2.4E-2"/>
    <x v="369"/>
    <x v="0"/>
    <x v="5"/>
  </r>
  <r>
    <x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x v="431"/>
    <d v="2016-07-05T20:54:43"/>
    <b v="0"/>
    <x v="22"/>
    <b v="0"/>
    <x v="5"/>
    <n v="0.13833333333333334"/>
    <x v="370"/>
    <x v="0"/>
    <x v="5"/>
  </r>
  <r>
    <x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432"/>
    <d v="2015-10-21T17:26:21"/>
    <b v="0"/>
    <x v="22"/>
    <b v="0"/>
    <x v="5"/>
    <n v="9.5000000000000001E-2"/>
    <x v="371"/>
    <x v="0"/>
    <x v="5"/>
  </r>
  <r>
    <x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433"/>
    <d v="2015-10-11T15:07:02"/>
    <b v="0"/>
    <x v="78"/>
    <b v="0"/>
    <x v="5"/>
    <n v="0"/>
    <x v="121"/>
    <x v="0"/>
    <x v="5"/>
  </r>
  <r>
    <x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434"/>
    <d v="2013-12-01T21:01:42"/>
    <b v="0"/>
    <x v="84"/>
    <b v="0"/>
    <x v="5"/>
    <n v="0.05"/>
    <x v="372"/>
    <x v="0"/>
    <x v="5"/>
  </r>
  <r>
    <x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435"/>
    <d v="2013-09-13T17:56:20"/>
    <b v="0"/>
    <x v="83"/>
    <b v="0"/>
    <x v="5"/>
    <n v="2.7272727272727273E-5"/>
    <x v="120"/>
    <x v="0"/>
    <x v="5"/>
  </r>
  <r>
    <x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436"/>
    <d v="2013-07-31T08:41:53"/>
    <b v="0"/>
    <x v="78"/>
    <b v="0"/>
    <x v="5"/>
    <n v="0"/>
    <x v="121"/>
    <x v="0"/>
    <x v="5"/>
  </r>
  <r>
    <x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437"/>
    <d v="2016-10-08T07:38:46"/>
    <b v="0"/>
    <x v="78"/>
    <b v="0"/>
    <x v="5"/>
    <n v="0"/>
    <x v="121"/>
    <x v="0"/>
    <x v="5"/>
  </r>
  <r>
    <x v="438"/>
    <x v="438"/>
    <s v="As Smyton pushes himself to become respected, he unlocks secrets about himself and the world around him."/>
    <x v="22"/>
    <x v="367"/>
    <x v="2"/>
    <x v="0"/>
    <s v="USD"/>
    <n v="1447830958"/>
    <n v="1445235358"/>
    <x v="438"/>
    <d v="2015-11-18T07:15:58"/>
    <b v="0"/>
    <x v="202"/>
    <b v="0"/>
    <x v="5"/>
    <n v="9.3799999999999994E-2"/>
    <x v="373"/>
    <x v="0"/>
    <x v="5"/>
  </r>
  <r>
    <x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439"/>
    <d v="2014-10-17T18:16:58"/>
    <b v="0"/>
    <x v="78"/>
    <b v="0"/>
    <x v="5"/>
    <n v="0"/>
    <x v="121"/>
    <x v="0"/>
    <x v="5"/>
  </r>
  <r>
    <x v="440"/>
    <x v="440"/>
    <s v="A stop-motion animation made by a one girl team, with a camera, creativity, and a lot of determination."/>
    <x v="10"/>
    <x v="139"/>
    <x v="2"/>
    <x v="0"/>
    <s v="USD"/>
    <n v="1458859153"/>
    <n v="1456270753"/>
    <x v="440"/>
    <d v="2016-03-24T22:39:13"/>
    <b v="0"/>
    <x v="29"/>
    <b v="0"/>
    <x v="5"/>
    <n v="1E-3"/>
    <x v="144"/>
    <x v="0"/>
    <x v="5"/>
  </r>
  <r>
    <x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441"/>
    <d v="2013-11-02T19:03:16"/>
    <b v="0"/>
    <x v="78"/>
    <b v="0"/>
    <x v="5"/>
    <n v="0"/>
    <x v="121"/>
    <x v="0"/>
    <x v="5"/>
  </r>
  <r>
    <x v="442"/>
    <x v="442"/>
    <s v="Doomsday is here"/>
    <x v="73"/>
    <x v="368"/>
    <x v="2"/>
    <x v="0"/>
    <s v="USD"/>
    <n v="1424380783"/>
    <n v="1421788783"/>
    <x v="442"/>
    <d v="2015-02-19T21:19:43"/>
    <b v="0"/>
    <x v="57"/>
    <b v="0"/>
    <x v="5"/>
    <n v="0.39358823529411763"/>
    <x v="374"/>
    <x v="0"/>
    <x v="5"/>
  </r>
  <r>
    <x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x v="443"/>
    <d v="2014-02-10T00:21:41"/>
    <b v="0"/>
    <x v="84"/>
    <b v="0"/>
    <x v="5"/>
    <n v="1E-3"/>
    <x v="144"/>
    <x v="0"/>
    <x v="5"/>
  </r>
  <r>
    <x v="444"/>
    <x v="444"/>
    <s v="An upcoming animated web sitcom series centered around dealing with life, love, and relationships."/>
    <x v="28"/>
    <x v="155"/>
    <x v="2"/>
    <x v="0"/>
    <s v="USD"/>
    <n v="1329342361"/>
    <n v="1324158361"/>
    <x v="444"/>
    <d v="2012-02-15T21:46:01"/>
    <b v="0"/>
    <x v="29"/>
    <b v="0"/>
    <x v="5"/>
    <n v="0.05"/>
    <x v="73"/>
    <x v="0"/>
    <x v="5"/>
  </r>
  <r>
    <x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x v="445"/>
    <d v="2015-05-21T08:02:55"/>
    <b v="0"/>
    <x v="84"/>
    <b v="0"/>
    <x v="5"/>
    <n v="3.3333333333333335E-5"/>
    <x v="120"/>
    <x v="0"/>
    <x v="5"/>
  </r>
  <r>
    <x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446"/>
    <d v="2015-03-04T02:00:20"/>
    <b v="0"/>
    <x v="38"/>
    <b v="0"/>
    <x v="5"/>
    <n v="7.2952380952380949E-2"/>
    <x v="375"/>
    <x v="0"/>
    <x v="5"/>
  </r>
  <r>
    <x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447"/>
    <d v="2013-03-23T12:19:23"/>
    <b v="0"/>
    <x v="29"/>
    <b v="0"/>
    <x v="5"/>
    <n v="1.6666666666666666E-4"/>
    <x v="144"/>
    <x v="0"/>
    <x v="5"/>
  </r>
  <r>
    <x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448"/>
    <d v="2014-05-14T18:11:35"/>
    <b v="0"/>
    <x v="80"/>
    <b v="0"/>
    <x v="5"/>
    <n v="3.2804E-2"/>
    <x v="376"/>
    <x v="0"/>
    <x v="5"/>
  </r>
  <r>
    <x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449"/>
    <d v="2013-10-17T13:38:05"/>
    <b v="0"/>
    <x v="81"/>
    <b v="0"/>
    <x v="5"/>
    <n v="2.2499999999999999E-2"/>
    <x v="377"/>
    <x v="0"/>
    <x v="5"/>
  </r>
  <r>
    <x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450"/>
    <d v="2014-02-14T22:43:20"/>
    <b v="0"/>
    <x v="63"/>
    <b v="0"/>
    <x v="5"/>
    <n v="7.92E-3"/>
    <x v="378"/>
    <x v="0"/>
    <x v="5"/>
  </r>
  <r>
    <x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451"/>
    <d v="2014-01-25T17:09:51"/>
    <b v="0"/>
    <x v="78"/>
    <b v="0"/>
    <x v="5"/>
    <n v="0"/>
    <x v="121"/>
    <x v="0"/>
    <x v="5"/>
  </r>
  <r>
    <x v="452"/>
    <x v="452"/>
    <s v="A man must find his way out of the depths of the shadows by using the aid of a little girl."/>
    <x v="47"/>
    <x v="374"/>
    <x v="2"/>
    <x v="0"/>
    <s v="USD"/>
    <n v="1431536015"/>
    <n v="1428944015"/>
    <x v="452"/>
    <d v="2015-05-13T16:53:35"/>
    <b v="0"/>
    <x v="8"/>
    <b v="0"/>
    <x v="5"/>
    <n v="0.64"/>
    <x v="379"/>
    <x v="0"/>
    <x v="5"/>
  </r>
  <r>
    <x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453"/>
    <d v="2015-02-19T19:47:59"/>
    <b v="0"/>
    <x v="84"/>
    <b v="0"/>
    <x v="5"/>
    <n v="2.740447957839262E-4"/>
    <x v="31"/>
    <x v="0"/>
    <x v="5"/>
  </r>
  <r>
    <x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x v="454"/>
    <d v="2014-11-26T13:14:00"/>
    <b v="0"/>
    <x v="81"/>
    <b v="0"/>
    <x v="5"/>
    <n v="8.2000000000000007E-3"/>
    <x v="380"/>
    <x v="0"/>
    <x v="5"/>
  </r>
  <r>
    <x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455"/>
    <d v="2012-04-17T00:31:00"/>
    <b v="0"/>
    <x v="84"/>
    <b v="0"/>
    <x v="5"/>
    <n v="6.9230769230769226E-4"/>
    <x v="381"/>
    <x v="0"/>
    <x v="5"/>
  </r>
  <r>
    <x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456"/>
    <d v="2013-10-22T03:59:00"/>
    <b v="0"/>
    <x v="83"/>
    <b v="0"/>
    <x v="5"/>
    <n v="6.8631863186318634E-3"/>
    <x v="382"/>
    <x v="0"/>
    <x v="5"/>
  </r>
  <r>
    <x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457"/>
    <d v="2014-08-16T18:25:12"/>
    <b v="0"/>
    <x v="78"/>
    <b v="0"/>
    <x v="5"/>
    <n v="0"/>
    <x v="121"/>
    <x v="0"/>
    <x v="5"/>
  </r>
  <r>
    <x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x v="458"/>
    <d v="2013-05-14T16:47:40"/>
    <b v="0"/>
    <x v="72"/>
    <b v="0"/>
    <x v="5"/>
    <n v="8.2100000000000006E-2"/>
    <x v="383"/>
    <x v="0"/>
    <x v="5"/>
  </r>
  <r>
    <x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459"/>
    <d v="2011-11-13T16:22:07"/>
    <b v="0"/>
    <x v="29"/>
    <b v="0"/>
    <x v="5"/>
    <n v="6.4102564102564103E-4"/>
    <x v="384"/>
    <x v="0"/>
    <x v="5"/>
  </r>
  <r>
    <x v="460"/>
    <x v="460"/>
    <s v="An animated web series about biological evolution gone haywire."/>
    <x v="0"/>
    <x v="379"/>
    <x v="2"/>
    <x v="0"/>
    <s v="USD"/>
    <n v="1401595200"/>
    <n v="1398862875"/>
    <x v="460"/>
    <d v="2014-06-01T04:00:00"/>
    <b v="0"/>
    <x v="84"/>
    <b v="0"/>
    <x v="5"/>
    <n v="2.9411764705882353E-3"/>
    <x v="385"/>
    <x v="0"/>
    <x v="5"/>
  </r>
  <r>
    <x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461"/>
    <d v="2013-06-02T20:19:27"/>
    <b v="0"/>
    <x v="78"/>
    <b v="0"/>
    <x v="5"/>
    <n v="0"/>
    <x v="121"/>
    <x v="0"/>
    <x v="5"/>
  </r>
  <r>
    <x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462"/>
    <d v="2011-08-10T03:02:21"/>
    <b v="0"/>
    <x v="78"/>
    <b v="0"/>
    <x v="5"/>
    <n v="0"/>
    <x v="121"/>
    <x v="0"/>
    <x v="5"/>
  </r>
  <r>
    <x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x v="463"/>
    <d v="2011-09-24T17:02:33"/>
    <b v="0"/>
    <x v="202"/>
    <b v="0"/>
    <x v="5"/>
    <n v="2.2727272727272728E-2"/>
    <x v="386"/>
    <x v="0"/>
    <x v="5"/>
  </r>
  <r>
    <x v="464"/>
    <x v="464"/>
    <s v="We are three students that want to make a short PokÃ©mon movie as a school project!"/>
    <x v="132"/>
    <x v="116"/>
    <x v="2"/>
    <x v="12"/>
    <s v="EUR"/>
    <n v="1463602935"/>
    <n v="1461874935"/>
    <x v="464"/>
    <d v="2016-05-18T20:22:15"/>
    <b v="0"/>
    <x v="29"/>
    <b v="0"/>
    <x v="5"/>
    <n v="9.9009900990099011E-4"/>
    <x v="120"/>
    <x v="0"/>
    <x v="5"/>
  </r>
  <r>
    <x v="465"/>
    <x v="465"/>
    <s v="&quot;Amp&quot; is a short film about a robot with needs."/>
    <x v="133"/>
    <x v="381"/>
    <x v="2"/>
    <x v="0"/>
    <s v="USD"/>
    <n v="1403837574"/>
    <n v="1402455174"/>
    <x v="465"/>
    <d v="2014-06-27T02:52:54"/>
    <b v="0"/>
    <x v="22"/>
    <b v="0"/>
    <x v="5"/>
    <n v="0.26953125"/>
    <x v="387"/>
    <x v="0"/>
    <x v="5"/>
  </r>
  <r>
    <x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x v="466"/>
    <d v="2012-09-07T22:37:44"/>
    <b v="0"/>
    <x v="81"/>
    <b v="0"/>
    <x v="5"/>
    <n v="7.6E-3"/>
    <x v="388"/>
    <x v="0"/>
    <x v="5"/>
  </r>
  <r>
    <x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467"/>
    <d v="2012-09-28T16:18:54"/>
    <b v="0"/>
    <x v="70"/>
    <b v="0"/>
    <x v="5"/>
    <n v="0.21575"/>
    <x v="389"/>
    <x v="0"/>
    <x v="5"/>
  </r>
  <r>
    <x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468"/>
    <d v="2012-07-11T03:51:05"/>
    <b v="0"/>
    <x v="78"/>
    <b v="0"/>
    <x v="5"/>
    <n v="0"/>
    <x v="121"/>
    <x v="0"/>
    <x v="5"/>
  </r>
  <r>
    <x v="469"/>
    <x v="469"/>
    <s v="Create a personalised animation film using your child's name and photo."/>
    <x v="12"/>
    <x v="117"/>
    <x v="2"/>
    <x v="1"/>
    <s v="GBP"/>
    <n v="1409960724"/>
    <n v="1404776724"/>
    <x v="469"/>
    <d v="2014-09-05T23:45:24"/>
    <b v="0"/>
    <x v="78"/>
    <b v="0"/>
    <x v="5"/>
    <n v="0"/>
    <x v="121"/>
    <x v="0"/>
    <x v="5"/>
  </r>
  <r>
    <x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470"/>
    <d v="2014-01-16T04:00:00"/>
    <b v="0"/>
    <x v="84"/>
    <b v="0"/>
    <x v="5"/>
    <n v="1.0200000000000001E-2"/>
    <x v="157"/>
    <x v="0"/>
    <x v="5"/>
  </r>
  <r>
    <x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471"/>
    <d v="2014-04-19T16:19:39"/>
    <b v="0"/>
    <x v="203"/>
    <b v="0"/>
    <x v="5"/>
    <n v="0.11892727272727273"/>
    <x v="390"/>
    <x v="0"/>
    <x v="5"/>
  </r>
  <r>
    <x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472"/>
    <d v="2014-08-23T22:08:38"/>
    <b v="0"/>
    <x v="81"/>
    <b v="0"/>
    <x v="5"/>
    <n v="0.17624999999999999"/>
    <x v="391"/>
    <x v="0"/>
    <x v="5"/>
  </r>
  <r>
    <x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x v="473"/>
    <d v="2014-09-17T16:45:19"/>
    <b v="0"/>
    <x v="25"/>
    <b v="0"/>
    <x v="5"/>
    <n v="2.87E-2"/>
    <x v="392"/>
    <x v="0"/>
    <x v="5"/>
  </r>
  <r>
    <x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x v="474"/>
    <d v="2017-02-17T07:53:49"/>
    <b v="0"/>
    <x v="29"/>
    <b v="0"/>
    <x v="5"/>
    <n v="3.0303030303030303E-4"/>
    <x v="120"/>
    <x v="0"/>
    <x v="5"/>
  </r>
  <r>
    <x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475"/>
    <d v="2015-05-06T02:04:03"/>
    <b v="0"/>
    <x v="78"/>
    <b v="0"/>
    <x v="5"/>
    <n v="0"/>
    <x v="121"/>
    <x v="0"/>
    <x v="5"/>
  </r>
  <r>
    <x v="476"/>
    <x v="476"/>
    <s v="Animated Music Videos that teach kids how to read."/>
    <x v="135"/>
    <x v="387"/>
    <x v="2"/>
    <x v="0"/>
    <s v="USD"/>
    <n v="1401767940"/>
    <n v="1398727441"/>
    <x v="476"/>
    <d v="2014-06-03T03:59:00"/>
    <b v="0"/>
    <x v="204"/>
    <b v="0"/>
    <x v="5"/>
    <n v="2.2302681818181819E-2"/>
    <x v="393"/>
    <x v="0"/>
    <x v="5"/>
  </r>
  <r>
    <x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477"/>
    <d v="2012-05-18T20:02:14"/>
    <b v="0"/>
    <x v="78"/>
    <b v="0"/>
    <x v="5"/>
    <n v="0"/>
    <x v="121"/>
    <x v="0"/>
    <x v="5"/>
  </r>
  <r>
    <x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x v="478"/>
    <d v="2015-04-01T20:51:49"/>
    <b v="0"/>
    <x v="78"/>
    <b v="0"/>
    <x v="5"/>
    <n v="0"/>
    <x v="121"/>
    <x v="0"/>
    <x v="5"/>
  </r>
  <r>
    <x v="479"/>
    <x v="479"/>
    <s v="ANIMATING the most INFAMOUS Math Courses in America and TRANSLATING them for the mathematical underdog!"/>
    <x v="36"/>
    <x v="388"/>
    <x v="2"/>
    <x v="0"/>
    <s v="USD"/>
    <n v="1416566835"/>
    <n v="1411379235"/>
    <x v="479"/>
    <d v="2014-11-21T10:47:15"/>
    <b v="0"/>
    <x v="165"/>
    <b v="0"/>
    <x v="5"/>
    <n v="0.3256"/>
    <x v="394"/>
    <x v="0"/>
    <x v="5"/>
  </r>
  <r>
    <x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x v="480"/>
    <d v="2013-08-09T12:00:15"/>
    <b v="0"/>
    <x v="205"/>
    <b v="0"/>
    <x v="5"/>
    <n v="0.19409999999999999"/>
    <x v="395"/>
    <x v="0"/>
    <x v="5"/>
  </r>
  <r>
    <x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481"/>
    <d v="2012-10-10T16:08:09"/>
    <b v="0"/>
    <x v="64"/>
    <b v="0"/>
    <x v="5"/>
    <n v="6.0999999999999999E-2"/>
    <x v="396"/>
    <x v="0"/>
    <x v="5"/>
  </r>
  <r>
    <x v="482"/>
    <x v="482"/>
    <s v="Help me quit my day job and also create animated Stand-up routines from local up and coming comedians."/>
    <x v="3"/>
    <x v="115"/>
    <x v="2"/>
    <x v="0"/>
    <s v="USD"/>
    <n v="1460644440"/>
    <n v="1458336690"/>
    <x v="482"/>
    <d v="2016-04-14T14:34:00"/>
    <b v="0"/>
    <x v="29"/>
    <b v="0"/>
    <x v="5"/>
    <n v="1E-3"/>
    <x v="119"/>
    <x v="0"/>
    <x v="5"/>
  </r>
  <r>
    <x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483"/>
    <d v="2013-01-29T04:44:32"/>
    <b v="0"/>
    <x v="206"/>
    <b v="0"/>
    <x v="5"/>
    <n v="0.502"/>
    <x v="397"/>
    <x v="0"/>
    <x v="5"/>
  </r>
  <r>
    <x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484"/>
    <d v="2015-11-05T23:32:52"/>
    <b v="0"/>
    <x v="202"/>
    <b v="0"/>
    <x v="5"/>
    <n v="1.8625E-3"/>
    <x v="398"/>
    <x v="0"/>
    <x v="5"/>
  </r>
  <r>
    <x v="485"/>
    <x v="485"/>
    <s v="Last few days to make this toon a reality! 5 funny toons for YOU! See the pilot episode here!"/>
    <x v="136"/>
    <x v="393"/>
    <x v="2"/>
    <x v="1"/>
    <s v="GBP"/>
    <n v="1368792499"/>
    <n v="1366200499"/>
    <x v="485"/>
    <d v="2013-05-17T12:08:19"/>
    <b v="0"/>
    <x v="207"/>
    <b v="0"/>
    <x v="5"/>
    <n v="0.21906971229845085"/>
    <x v="399"/>
    <x v="0"/>
    <x v="5"/>
  </r>
  <r>
    <x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486"/>
    <d v="2014-06-01T22:37:19"/>
    <b v="0"/>
    <x v="29"/>
    <b v="0"/>
    <x v="5"/>
    <n v="9.0909090909090904E-5"/>
    <x v="73"/>
    <x v="0"/>
    <x v="5"/>
  </r>
  <r>
    <x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487"/>
    <d v="2016-12-25T15:16:34"/>
    <b v="0"/>
    <x v="78"/>
    <b v="0"/>
    <x v="5"/>
    <n v="0"/>
    <x v="121"/>
    <x v="0"/>
    <x v="5"/>
  </r>
  <r>
    <x v="488"/>
    <x v="488"/>
    <s v="When humans left the earth, the animals took over the city. What could go wrong? Well...everything!"/>
    <x v="14"/>
    <x v="117"/>
    <x v="2"/>
    <x v="0"/>
    <s v="USD"/>
    <n v="1483924700"/>
    <n v="1481332700"/>
    <x v="488"/>
    <d v="2017-01-09T01:18:20"/>
    <b v="0"/>
    <x v="78"/>
    <b v="0"/>
    <x v="5"/>
    <n v="0"/>
    <x v="121"/>
    <x v="0"/>
    <x v="5"/>
  </r>
  <r>
    <x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x v="489"/>
    <d v="2012-01-05T11:33:00"/>
    <b v="0"/>
    <x v="83"/>
    <b v="0"/>
    <x v="5"/>
    <n v="2.8667813379201833E-3"/>
    <x v="400"/>
    <x v="0"/>
    <x v="5"/>
  </r>
  <r>
    <x v="490"/>
    <x v="490"/>
    <s v="Cancelled"/>
    <x v="28"/>
    <x v="117"/>
    <x v="2"/>
    <x v="0"/>
    <s v="USD"/>
    <n v="1345677285"/>
    <n v="1343085285"/>
    <x v="490"/>
    <d v="2012-08-22T23:14:45"/>
    <b v="0"/>
    <x v="78"/>
    <b v="0"/>
    <x v="5"/>
    <n v="0"/>
    <x v="121"/>
    <x v="0"/>
    <x v="5"/>
  </r>
  <r>
    <x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491"/>
    <d v="2016-01-27T23:34:59"/>
    <b v="0"/>
    <x v="78"/>
    <b v="0"/>
    <x v="5"/>
    <n v="0"/>
    <x v="121"/>
    <x v="0"/>
    <x v="5"/>
  </r>
  <r>
    <x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492"/>
    <d v="2016-10-13T00:50:30"/>
    <b v="0"/>
    <x v="78"/>
    <b v="0"/>
    <x v="5"/>
    <n v="0"/>
    <x v="121"/>
    <x v="0"/>
    <x v="5"/>
  </r>
  <r>
    <x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x v="493"/>
    <d v="2015-05-20T17:25:38"/>
    <b v="0"/>
    <x v="78"/>
    <b v="0"/>
    <x v="5"/>
    <n v="0"/>
    <x v="121"/>
    <x v="0"/>
    <x v="5"/>
  </r>
  <r>
    <x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494"/>
    <d v="2014-07-03T03:00:00"/>
    <b v="0"/>
    <x v="83"/>
    <b v="0"/>
    <x v="5"/>
    <n v="1.5499999999999999E-3"/>
    <x v="401"/>
    <x v="0"/>
    <x v="5"/>
  </r>
  <r>
    <x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495"/>
    <d v="2015-07-16T19:51:45"/>
    <b v="0"/>
    <x v="78"/>
    <b v="0"/>
    <x v="5"/>
    <n v="0"/>
    <x v="121"/>
    <x v="0"/>
    <x v="5"/>
  </r>
  <r>
    <x v="496"/>
    <x v="496"/>
    <s v="The movie is about the adventures of Ethan, Danna, The mysterious inventor and more."/>
    <x v="127"/>
    <x v="116"/>
    <x v="2"/>
    <x v="0"/>
    <s v="USD"/>
    <n v="1392070874"/>
    <n v="1386886874"/>
    <x v="496"/>
    <d v="2014-02-10T22:21:14"/>
    <b v="0"/>
    <x v="29"/>
    <b v="0"/>
    <x v="5"/>
    <n v="1.6666666666666667E-5"/>
    <x v="120"/>
    <x v="0"/>
    <x v="5"/>
  </r>
  <r>
    <x v="497"/>
    <x v="497"/>
    <s v="live-action/animated series pilot."/>
    <x v="140"/>
    <x v="134"/>
    <x v="2"/>
    <x v="0"/>
    <s v="USD"/>
    <n v="1419483600"/>
    <n v="1414889665"/>
    <x v="497"/>
    <d v="2014-12-25T05:00:00"/>
    <b v="0"/>
    <x v="83"/>
    <b v="0"/>
    <x v="5"/>
    <n v="6.6964285714285711E-3"/>
    <x v="119"/>
    <x v="0"/>
    <x v="5"/>
  </r>
  <r>
    <x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498"/>
    <d v="2011-12-23T18:17:29"/>
    <b v="0"/>
    <x v="19"/>
    <b v="0"/>
    <x v="5"/>
    <n v="4.5985132395404561E-2"/>
    <x v="402"/>
    <x v="0"/>
    <x v="5"/>
  </r>
  <r>
    <x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499"/>
    <d v="2009-10-12T20:59:00"/>
    <b v="0"/>
    <x v="55"/>
    <b v="0"/>
    <x v="5"/>
    <n v="9.5500000000000002E-2"/>
    <x v="403"/>
    <x v="0"/>
    <x v="5"/>
  </r>
  <r>
    <x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500"/>
    <d v="2010-05-08T22:16:00"/>
    <b v="0"/>
    <x v="80"/>
    <b v="0"/>
    <x v="5"/>
    <n v="3.307692307692308E-2"/>
    <x v="404"/>
    <x v="0"/>
    <x v="5"/>
  </r>
  <r>
    <x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501"/>
    <d v="2011-07-09T05:37:31"/>
    <b v="0"/>
    <x v="78"/>
    <b v="0"/>
    <x v="5"/>
    <n v="0"/>
    <x v="121"/>
    <x v="0"/>
    <x v="5"/>
  </r>
  <r>
    <x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502"/>
    <d v="2012-03-18T12:17:05"/>
    <b v="0"/>
    <x v="80"/>
    <b v="0"/>
    <x v="5"/>
    <n v="1.15E-2"/>
    <x v="405"/>
    <x v="0"/>
    <x v="5"/>
  </r>
  <r>
    <x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x v="503"/>
    <d v="2015-01-17T12:38:23"/>
    <b v="0"/>
    <x v="82"/>
    <b v="0"/>
    <x v="5"/>
    <n v="1.7538461538461537E-2"/>
    <x v="406"/>
    <x v="0"/>
    <x v="5"/>
  </r>
  <r>
    <x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504"/>
    <d v="2012-04-10T22:36:27"/>
    <b v="0"/>
    <x v="81"/>
    <b v="0"/>
    <x v="5"/>
    <n v="1.3673469387755101E-2"/>
    <x v="407"/>
    <x v="0"/>
    <x v="5"/>
  </r>
  <r>
    <x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505"/>
    <d v="2015-12-25T02:21:26"/>
    <b v="0"/>
    <x v="25"/>
    <b v="0"/>
    <x v="5"/>
    <n v="4.3333333333333331E-3"/>
    <x v="408"/>
    <x v="0"/>
    <x v="5"/>
  </r>
  <r>
    <x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x v="506"/>
    <d v="2013-08-10T13:15:20"/>
    <b v="0"/>
    <x v="29"/>
    <b v="0"/>
    <x v="5"/>
    <n v="1.25E-3"/>
    <x v="409"/>
    <x v="0"/>
    <x v="5"/>
  </r>
  <r>
    <x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507"/>
    <d v="2012-10-19T23:00:57"/>
    <b v="0"/>
    <x v="73"/>
    <b v="0"/>
    <x v="5"/>
    <n v="3.2000000000000001E-2"/>
    <x v="410"/>
    <x v="0"/>
    <x v="5"/>
  </r>
  <r>
    <x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508"/>
    <d v="2012-05-25T14:14:00"/>
    <b v="0"/>
    <x v="83"/>
    <b v="0"/>
    <x v="5"/>
    <n v="8.0000000000000002E-3"/>
    <x v="44"/>
    <x v="0"/>
    <x v="5"/>
  </r>
  <r>
    <x v="509"/>
    <x v="509"/>
    <s v="A hilarious comedy podcast being turned into an animated series  about an indian servant and his boss."/>
    <x v="10"/>
    <x v="115"/>
    <x v="2"/>
    <x v="1"/>
    <s v="GBP"/>
    <n v="1435504170"/>
    <n v="1432912170"/>
    <x v="509"/>
    <d v="2015-06-28T15:09:30"/>
    <b v="0"/>
    <x v="29"/>
    <b v="0"/>
    <x v="5"/>
    <n v="2E-3"/>
    <x v="119"/>
    <x v="0"/>
    <x v="5"/>
  </r>
  <r>
    <x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x v="510"/>
    <d v="2016-03-01T04:13:59"/>
    <b v="0"/>
    <x v="78"/>
    <b v="0"/>
    <x v="5"/>
    <n v="0"/>
    <x v="121"/>
    <x v="0"/>
    <x v="5"/>
  </r>
  <r>
    <x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x v="511"/>
    <d v="2013-04-06T06:16:22"/>
    <b v="0"/>
    <x v="81"/>
    <b v="0"/>
    <x v="5"/>
    <n v="0.03"/>
    <x v="180"/>
    <x v="0"/>
    <x v="5"/>
  </r>
  <r>
    <x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512"/>
    <d v="2016-11-20T18:48:47"/>
    <b v="0"/>
    <x v="84"/>
    <b v="0"/>
    <x v="5"/>
    <n v="1.3749999999999999E-3"/>
    <x v="148"/>
    <x v="0"/>
    <x v="5"/>
  </r>
  <r>
    <x v="513"/>
    <x v="513"/>
    <s v="A sci-fi fantasy 2.5D anime styled series about some guys trying to save the world, probably..."/>
    <x v="63"/>
    <x v="404"/>
    <x v="2"/>
    <x v="0"/>
    <s v="USD"/>
    <n v="1471244400"/>
    <n v="1467387705"/>
    <x v="513"/>
    <d v="2016-08-15T07:00:00"/>
    <b v="0"/>
    <x v="32"/>
    <b v="0"/>
    <x v="5"/>
    <n v="0.13924"/>
    <x v="411"/>
    <x v="0"/>
    <x v="5"/>
  </r>
  <r>
    <x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x v="514"/>
    <d v="2014-08-09T14:44:07"/>
    <b v="0"/>
    <x v="83"/>
    <b v="0"/>
    <x v="5"/>
    <n v="3.3333333333333333E-2"/>
    <x v="412"/>
    <x v="0"/>
    <x v="5"/>
  </r>
  <r>
    <x v="515"/>
    <x v="515"/>
    <s v="A Tale of Faith is an animated short film based on the heartwarming tale by Rebbe Nachman of Breslov."/>
    <x v="143"/>
    <x v="405"/>
    <x v="2"/>
    <x v="0"/>
    <s v="USD"/>
    <n v="1451389601"/>
    <n v="1447933601"/>
    <x v="515"/>
    <d v="2015-12-29T11:46:41"/>
    <b v="0"/>
    <x v="69"/>
    <b v="0"/>
    <x v="5"/>
    <n v="0.25413402061855672"/>
    <x v="413"/>
    <x v="0"/>
    <x v="5"/>
  </r>
  <r>
    <x v="516"/>
    <x v="516"/>
    <s v="A big brother style comedy animation series starring famous seafarers"/>
    <x v="10"/>
    <x v="117"/>
    <x v="2"/>
    <x v="1"/>
    <s v="GBP"/>
    <n v="1432752080"/>
    <n v="1427568080"/>
    <x v="516"/>
    <d v="2015-05-27T18:41:20"/>
    <b v="0"/>
    <x v="78"/>
    <b v="0"/>
    <x v="5"/>
    <n v="0"/>
    <x v="121"/>
    <x v="0"/>
    <x v="5"/>
  </r>
  <r>
    <x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517"/>
    <d v="2017-02-02T14:46:01"/>
    <b v="0"/>
    <x v="83"/>
    <b v="0"/>
    <x v="5"/>
    <n v="1.3666666666666667E-2"/>
    <x v="414"/>
    <x v="0"/>
    <x v="5"/>
  </r>
  <r>
    <x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518"/>
    <d v="2015-09-06T14:46:00"/>
    <b v="0"/>
    <x v="78"/>
    <b v="0"/>
    <x v="5"/>
    <n v="0"/>
    <x v="121"/>
    <x v="0"/>
    <x v="5"/>
  </r>
  <r>
    <x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519"/>
    <d v="2012-12-05T09:23:41"/>
    <b v="0"/>
    <x v="16"/>
    <b v="0"/>
    <x v="5"/>
    <n v="0.22881426547787684"/>
    <x v="415"/>
    <x v="0"/>
    <x v="5"/>
  </r>
  <r>
    <x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520"/>
    <d v="2015-12-10T16:51:01"/>
    <b v="0"/>
    <x v="69"/>
    <b v="1"/>
    <x v="6"/>
    <n v="1.0209999999999999"/>
    <x v="416"/>
    <x v="1"/>
    <x v="6"/>
  </r>
  <r>
    <x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521"/>
    <d v="2016-11-01T04:59:00"/>
    <b v="0"/>
    <x v="66"/>
    <b v="1"/>
    <x v="6"/>
    <n v="1.0464"/>
    <x v="417"/>
    <x v="1"/>
    <x v="6"/>
  </r>
  <r>
    <x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x v="522"/>
    <d v="2016-03-20T23:58:45"/>
    <b v="0"/>
    <x v="162"/>
    <b v="1"/>
    <x v="6"/>
    <n v="1.1466666666666667"/>
    <x v="418"/>
    <x v="1"/>
    <x v="6"/>
  </r>
  <r>
    <x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523"/>
    <d v="2015-09-21T03:11:16"/>
    <b v="0"/>
    <x v="87"/>
    <b v="1"/>
    <x v="6"/>
    <n v="1.206"/>
    <x v="419"/>
    <x v="1"/>
    <x v="6"/>
  </r>
  <r>
    <x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524"/>
    <d v="2016-06-01T17:12:49"/>
    <b v="0"/>
    <x v="208"/>
    <b v="1"/>
    <x v="6"/>
    <n v="1.0867285714285715"/>
    <x v="420"/>
    <x v="1"/>
    <x v="6"/>
  </r>
  <r>
    <x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525"/>
    <d v="2014-09-13T09:37:21"/>
    <b v="0"/>
    <x v="8"/>
    <b v="1"/>
    <x v="6"/>
    <n v="1"/>
    <x v="421"/>
    <x v="1"/>
    <x v="6"/>
  </r>
  <r>
    <x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x v="526"/>
    <d v="2015-08-07T17:00:00"/>
    <b v="0"/>
    <x v="23"/>
    <b v="1"/>
    <x v="6"/>
    <n v="1.1399999999999999"/>
    <x v="422"/>
    <x v="1"/>
    <x v="6"/>
  </r>
  <r>
    <x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527"/>
    <d v="2017-02-17T16:05:00"/>
    <b v="0"/>
    <x v="150"/>
    <b v="1"/>
    <x v="6"/>
    <n v="1.0085"/>
    <x v="423"/>
    <x v="1"/>
    <x v="6"/>
  </r>
  <r>
    <x v="528"/>
    <x v="528"/>
    <s v="A Festival Backed Production of a Full-Length Play."/>
    <x v="146"/>
    <x v="414"/>
    <x v="0"/>
    <x v="0"/>
    <s v="USD"/>
    <n v="1434921600"/>
    <n v="1433109907"/>
    <x v="528"/>
    <d v="2015-06-21T21:20:00"/>
    <b v="0"/>
    <x v="209"/>
    <b v="1"/>
    <x v="6"/>
    <n v="1.1565217391304348"/>
    <x v="424"/>
    <x v="1"/>
    <x v="6"/>
  </r>
  <r>
    <x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529"/>
    <d v="2017-01-11T05:00:00"/>
    <b v="0"/>
    <x v="59"/>
    <b v="1"/>
    <x v="6"/>
    <n v="1.3041666666666667"/>
    <x v="425"/>
    <x v="1"/>
    <x v="6"/>
  </r>
  <r>
    <x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530"/>
    <d v="2015-06-24T02:00:00"/>
    <b v="0"/>
    <x v="60"/>
    <b v="1"/>
    <x v="6"/>
    <n v="1.0778267254038179"/>
    <x v="426"/>
    <x v="1"/>
    <x v="6"/>
  </r>
  <r>
    <x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531"/>
    <d v="2016-12-17T06:59:00"/>
    <b v="0"/>
    <x v="162"/>
    <b v="1"/>
    <x v="6"/>
    <n v="1"/>
    <x v="427"/>
    <x v="1"/>
    <x v="6"/>
  </r>
  <r>
    <x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532"/>
    <d v="2016-05-13T00:10:08"/>
    <b v="0"/>
    <x v="210"/>
    <b v="1"/>
    <x v="6"/>
    <n v="1.2324999999999999"/>
    <x v="428"/>
    <x v="1"/>
    <x v="6"/>
  </r>
  <r>
    <x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533"/>
    <d v="2016-05-16T10:26:05"/>
    <b v="0"/>
    <x v="57"/>
    <b v="1"/>
    <x v="6"/>
    <n v="1.002"/>
    <x v="429"/>
    <x v="1"/>
    <x v="6"/>
  </r>
  <r>
    <x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534"/>
    <d v="2015-11-01T23:00:00"/>
    <b v="0"/>
    <x v="53"/>
    <b v="1"/>
    <x v="6"/>
    <n v="1.0466666666666666"/>
    <x v="430"/>
    <x v="1"/>
    <x v="6"/>
  </r>
  <r>
    <x v="535"/>
    <x v="535"/>
    <s v="Weâ€™re producing a Northern Brexit sci-fi play for VAULT festival 2017 and we need your help!"/>
    <x v="13"/>
    <x v="420"/>
    <x v="0"/>
    <x v="1"/>
    <s v="GBP"/>
    <n v="1483707905"/>
    <n v="1481115905"/>
    <x v="535"/>
    <d v="2017-01-06T13:05:05"/>
    <b v="0"/>
    <x v="211"/>
    <b v="1"/>
    <x v="6"/>
    <n v="1.0249999999999999"/>
    <x v="431"/>
    <x v="1"/>
    <x v="6"/>
  </r>
  <r>
    <x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536"/>
    <d v="2015-08-03T18:00:00"/>
    <b v="0"/>
    <x v="70"/>
    <b v="1"/>
    <x v="6"/>
    <n v="1.1825757575757576"/>
    <x v="432"/>
    <x v="1"/>
    <x v="6"/>
  </r>
  <r>
    <x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537"/>
    <d v="2015-11-04T19:26:31"/>
    <b v="0"/>
    <x v="211"/>
    <b v="1"/>
    <x v="6"/>
    <n v="1.2050000000000001"/>
    <x v="433"/>
    <x v="1"/>
    <x v="6"/>
  </r>
  <r>
    <x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538"/>
    <d v="2016-05-13T19:04:23"/>
    <b v="0"/>
    <x v="65"/>
    <b v="1"/>
    <x v="6"/>
    <n v="3.0242"/>
    <x v="434"/>
    <x v="1"/>
    <x v="6"/>
  </r>
  <r>
    <x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x v="539"/>
    <d v="2016-07-05T01:11:47"/>
    <b v="0"/>
    <x v="9"/>
    <b v="1"/>
    <x v="6"/>
    <n v="1.00644"/>
    <x v="435"/>
    <x v="1"/>
    <x v="6"/>
  </r>
  <r>
    <x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540"/>
    <d v="2015-02-04T19:36:46"/>
    <b v="0"/>
    <x v="29"/>
    <b v="0"/>
    <x v="7"/>
    <n v="6.666666666666667E-5"/>
    <x v="120"/>
    <x v="2"/>
    <x v="7"/>
  </r>
  <r>
    <x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x v="541"/>
    <d v="2015-10-29T01:07:14"/>
    <b v="0"/>
    <x v="29"/>
    <b v="0"/>
    <x v="7"/>
    <n v="5.5555555555555558E-3"/>
    <x v="384"/>
    <x v="2"/>
    <x v="7"/>
  </r>
  <r>
    <x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x v="542"/>
    <d v="2016-05-03T16:41:56"/>
    <b v="0"/>
    <x v="29"/>
    <b v="0"/>
    <x v="7"/>
    <n v="3.9999999999999998E-6"/>
    <x v="120"/>
    <x v="2"/>
    <x v="7"/>
  </r>
  <r>
    <x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543"/>
    <d v="2014-11-01T02:12:42"/>
    <b v="0"/>
    <x v="84"/>
    <b v="0"/>
    <x v="7"/>
    <n v="3.1818181818181819E-3"/>
    <x v="436"/>
    <x v="2"/>
    <x v="7"/>
  </r>
  <r>
    <x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544"/>
    <d v="2016-07-04T15:46:00"/>
    <b v="0"/>
    <x v="84"/>
    <b v="0"/>
    <x v="7"/>
    <n v="1.2E-2"/>
    <x v="366"/>
    <x v="2"/>
    <x v="7"/>
  </r>
  <r>
    <x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545"/>
    <d v="2015-11-15T15:13:09"/>
    <b v="0"/>
    <x v="69"/>
    <b v="0"/>
    <x v="7"/>
    <n v="0.27383999999999997"/>
    <x v="437"/>
    <x v="2"/>
    <x v="7"/>
  </r>
  <r>
    <x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546"/>
    <d v="2015-10-17T16:01:55"/>
    <b v="0"/>
    <x v="84"/>
    <b v="0"/>
    <x v="7"/>
    <n v="8.6666666666666663E-4"/>
    <x v="438"/>
    <x v="2"/>
    <x v="7"/>
  </r>
  <r>
    <x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547"/>
    <d v="2016-02-10T16:42:44"/>
    <b v="0"/>
    <x v="78"/>
    <b v="0"/>
    <x v="7"/>
    <n v="0"/>
    <x v="121"/>
    <x v="2"/>
    <x v="7"/>
  </r>
  <r>
    <x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x v="548"/>
    <d v="2015-10-29T21:40:48"/>
    <b v="0"/>
    <x v="29"/>
    <b v="0"/>
    <x v="7"/>
    <n v="8.9999999999999998E-4"/>
    <x v="377"/>
    <x v="2"/>
    <x v="7"/>
  </r>
  <r>
    <x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549"/>
    <d v="2015-07-08T15:17:02"/>
    <b v="0"/>
    <x v="22"/>
    <b v="0"/>
    <x v="7"/>
    <n v="2.7199999999999998E-2"/>
    <x v="439"/>
    <x v="2"/>
    <x v="7"/>
  </r>
  <r>
    <x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550"/>
    <d v="2017-01-31T05:00:00"/>
    <b v="0"/>
    <x v="80"/>
    <b v="0"/>
    <x v="7"/>
    <n v="7.0000000000000001E-3"/>
    <x v="440"/>
    <x v="2"/>
    <x v="7"/>
  </r>
  <r>
    <x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551"/>
    <d v="2015-08-01T17:53:00"/>
    <b v="0"/>
    <x v="33"/>
    <b v="0"/>
    <x v="7"/>
    <n v="5.0413333333333331E-2"/>
    <x v="441"/>
    <x v="2"/>
    <x v="7"/>
  </r>
  <r>
    <x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x v="552"/>
    <d v="2016-01-09T14:48:16"/>
    <b v="0"/>
    <x v="78"/>
    <b v="0"/>
    <x v="7"/>
    <n v="0"/>
    <x v="121"/>
    <x v="2"/>
    <x v="7"/>
  </r>
  <r>
    <x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x v="553"/>
    <d v="2014-11-14T18:16:31"/>
    <b v="0"/>
    <x v="79"/>
    <b v="0"/>
    <x v="7"/>
    <n v="4.9199999999999999E-3"/>
    <x v="442"/>
    <x v="2"/>
    <x v="7"/>
  </r>
  <r>
    <x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554"/>
    <d v="2014-10-19T16:26:12"/>
    <b v="0"/>
    <x v="19"/>
    <b v="0"/>
    <x v="7"/>
    <n v="0.36589147286821705"/>
    <x v="443"/>
    <x v="2"/>
    <x v="7"/>
  </r>
  <r>
    <x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555"/>
    <d v="2016-06-12T08:29:03"/>
    <b v="0"/>
    <x v="78"/>
    <b v="0"/>
    <x v="7"/>
    <n v="0"/>
    <x v="121"/>
    <x v="2"/>
    <x v="7"/>
  </r>
  <r>
    <x v="556"/>
    <x v="556"/>
    <s v="An educational platform for learning Unified English Braille Code"/>
    <x v="6"/>
    <x v="148"/>
    <x v="2"/>
    <x v="0"/>
    <s v="USD"/>
    <n v="1452112717"/>
    <n v="1449520717"/>
    <x v="556"/>
    <d v="2016-01-06T20:38:37"/>
    <b v="0"/>
    <x v="29"/>
    <b v="0"/>
    <x v="7"/>
    <n v="2.5000000000000001E-2"/>
    <x v="444"/>
    <x v="2"/>
    <x v="7"/>
  </r>
  <r>
    <x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557"/>
    <d v="2016-12-02T23:36:43"/>
    <b v="0"/>
    <x v="9"/>
    <b v="0"/>
    <x v="7"/>
    <n v="9.1066666666666674E-3"/>
    <x v="445"/>
    <x v="2"/>
    <x v="7"/>
  </r>
  <r>
    <x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x v="558"/>
    <d v="2015-03-24T20:11:45"/>
    <b v="0"/>
    <x v="78"/>
    <b v="0"/>
    <x v="7"/>
    <n v="0"/>
    <x v="121"/>
    <x v="2"/>
    <x v="7"/>
  </r>
  <r>
    <x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559"/>
    <d v="2015-12-13T06:47:40"/>
    <b v="0"/>
    <x v="29"/>
    <b v="0"/>
    <x v="7"/>
    <n v="2.0833333333333335E-4"/>
    <x v="73"/>
    <x v="2"/>
    <x v="7"/>
  </r>
  <r>
    <x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560"/>
    <d v="2014-12-17T18:30:45"/>
    <b v="0"/>
    <x v="83"/>
    <b v="0"/>
    <x v="7"/>
    <n v="1.2E-4"/>
    <x v="143"/>
    <x v="2"/>
    <x v="7"/>
  </r>
  <r>
    <x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561"/>
    <d v="2015-10-26T15:48:33"/>
    <b v="0"/>
    <x v="84"/>
    <b v="0"/>
    <x v="7"/>
    <n v="3.6666666666666666E-3"/>
    <x v="446"/>
    <x v="2"/>
    <x v="7"/>
  </r>
  <r>
    <x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562"/>
    <d v="2016-12-18T09:20:15"/>
    <b v="0"/>
    <x v="78"/>
    <b v="0"/>
    <x v="7"/>
    <n v="0"/>
    <x v="121"/>
    <x v="2"/>
    <x v="7"/>
  </r>
  <r>
    <x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563"/>
    <d v="2015-02-17T01:40:47"/>
    <b v="0"/>
    <x v="84"/>
    <b v="0"/>
    <x v="7"/>
    <n v="9.0666666666666662E-4"/>
    <x v="447"/>
    <x v="2"/>
    <x v="7"/>
  </r>
  <r>
    <x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564"/>
    <d v="2016-03-12T22:37:55"/>
    <b v="0"/>
    <x v="29"/>
    <b v="0"/>
    <x v="7"/>
    <n v="5.5555555555555558E-5"/>
    <x v="120"/>
    <x v="2"/>
    <x v="7"/>
  </r>
  <r>
    <x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565"/>
    <d v="2015-07-10T18:50:49"/>
    <b v="0"/>
    <x v="78"/>
    <b v="0"/>
    <x v="7"/>
    <n v="0"/>
    <x v="121"/>
    <x v="2"/>
    <x v="7"/>
  </r>
  <r>
    <x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566"/>
    <d v="2016-07-14T16:25:33"/>
    <b v="0"/>
    <x v="29"/>
    <b v="0"/>
    <x v="7"/>
    <n v="2.0000000000000001E-4"/>
    <x v="120"/>
    <x v="2"/>
    <x v="7"/>
  </r>
  <r>
    <x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567"/>
    <d v="2015-01-01T20:13:14"/>
    <b v="0"/>
    <x v="78"/>
    <b v="0"/>
    <x v="7"/>
    <n v="0"/>
    <x v="121"/>
    <x v="2"/>
    <x v="7"/>
  </r>
  <r>
    <x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568"/>
    <d v="2016-01-16T11:00:00"/>
    <b v="0"/>
    <x v="81"/>
    <b v="0"/>
    <x v="7"/>
    <n v="0.01"/>
    <x v="448"/>
    <x v="2"/>
    <x v="7"/>
  </r>
  <r>
    <x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x v="569"/>
    <d v="2016-01-01T20:20:12"/>
    <b v="0"/>
    <x v="29"/>
    <b v="0"/>
    <x v="7"/>
    <n v="8.0000000000000002E-3"/>
    <x v="135"/>
    <x v="2"/>
    <x v="7"/>
  </r>
  <r>
    <x v="570"/>
    <x v="570"/>
    <s v="Humans have AM/FM/Satellite radio, kids have radio Disney, pets have DogCatRadio."/>
    <x v="94"/>
    <x v="436"/>
    <x v="2"/>
    <x v="0"/>
    <s v="USD"/>
    <n v="1455822569"/>
    <n v="1453230569"/>
    <x v="570"/>
    <d v="2016-02-18T19:09:29"/>
    <b v="0"/>
    <x v="29"/>
    <b v="0"/>
    <x v="7"/>
    <n v="1.6705882352941177E-3"/>
    <x v="449"/>
    <x v="2"/>
    <x v="7"/>
  </r>
  <r>
    <x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571"/>
    <d v="2015-07-27T03:59:00"/>
    <b v="0"/>
    <x v="84"/>
    <b v="0"/>
    <x v="7"/>
    <n v="4.2399999999999998E-3"/>
    <x v="450"/>
    <x v="2"/>
    <x v="7"/>
  </r>
  <r>
    <x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572"/>
    <d v="2015-11-04T18:11:28"/>
    <b v="0"/>
    <x v="78"/>
    <b v="0"/>
    <x v="7"/>
    <n v="0"/>
    <x v="121"/>
    <x v="2"/>
    <x v="7"/>
  </r>
  <r>
    <x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573"/>
    <d v="2015-01-18T01:12:00"/>
    <b v="0"/>
    <x v="82"/>
    <b v="0"/>
    <x v="7"/>
    <n v="3.892538925389254E-3"/>
    <x v="451"/>
    <x v="2"/>
    <x v="7"/>
  </r>
  <r>
    <x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574"/>
    <d v="2016-10-19T10:38:27"/>
    <b v="0"/>
    <x v="80"/>
    <b v="0"/>
    <x v="7"/>
    <n v="7.1556350626118068E-3"/>
    <x v="135"/>
    <x v="2"/>
    <x v="7"/>
  </r>
  <r>
    <x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575"/>
    <d v="2015-06-13T16:37:23"/>
    <b v="0"/>
    <x v="80"/>
    <b v="0"/>
    <x v="7"/>
    <n v="4.3166666666666666E-3"/>
    <x v="452"/>
    <x v="2"/>
    <x v="7"/>
  </r>
  <r>
    <x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x v="576"/>
    <d v="2015-03-28T10:19:12"/>
    <b v="0"/>
    <x v="29"/>
    <b v="0"/>
    <x v="7"/>
    <n v="1.2500000000000001E-5"/>
    <x v="120"/>
    <x v="2"/>
    <x v="7"/>
  </r>
  <r>
    <x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577"/>
    <d v="2016-05-20T14:08:22"/>
    <b v="0"/>
    <x v="29"/>
    <b v="0"/>
    <x v="7"/>
    <n v="2E-3"/>
    <x v="119"/>
    <x v="2"/>
    <x v="7"/>
  </r>
  <r>
    <x v="578"/>
    <x v="578"/>
    <s v="weBuy trade built on technology and Crowd Sourced Power"/>
    <x v="152"/>
    <x v="441"/>
    <x v="2"/>
    <x v="1"/>
    <s v="GBP"/>
    <n v="1441633993"/>
    <n v="1439560393"/>
    <x v="578"/>
    <d v="2015-09-07T13:53:13"/>
    <b v="0"/>
    <x v="63"/>
    <b v="0"/>
    <x v="7"/>
    <n v="1.12E-4"/>
    <x v="453"/>
    <x v="2"/>
    <x v="7"/>
  </r>
  <r>
    <x v="579"/>
    <x v="579"/>
    <s v="Learn classic and public key cryptography with a full proof-of-concept system in JavaScript."/>
    <x v="14"/>
    <x v="442"/>
    <x v="2"/>
    <x v="0"/>
    <s v="USD"/>
    <n v="1419539223"/>
    <n v="1416947223"/>
    <x v="579"/>
    <d v="2014-12-25T20:27:03"/>
    <b v="0"/>
    <x v="81"/>
    <b v="0"/>
    <x v="7"/>
    <n v="1.4583333333333334E-2"/>
    <x v="436"/>
    <x v="2"/>
    <x v="7"/>
  </r>
  <r>
    <x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580"/>
    <d v="2016-09-22T21:47:47"/>
    <b v="0"/>
    <x v="29"/>
    <b v="0"/>
    <x v="7"/>
    <n v="3.3333333333333332E-4"/>
    <x v="120"/>
    <x v="2"/>
    <x v="7"/>
  </r>
  <r>
    <x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581"/>
    <d v="2015-08-02T00:18:24"/>
    <b v="0"/>
    <x v="78"/>
    <b v="0"/>
    <x v="7"/>
    <n v="0"/>
    <x v="121"/>
    <x v="2"/>
    <x v="7"/>
  </r>
  <r>
    <x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582"/>
    <d v="2015-03-15T18:00:00"/>
    <b v="0"/>
    <x v="78"/>
    <b v="0"/>
    <x v="7"/>
    <n v="0"/>
    <x v="121"/>
    <x v="2"/>
    <x v="7"/>
  </r>
  <r>
    <x v="583"/>
    <x v="583"/>
    <s v="HackersArchive.com will help rid the web of viruses and scams found everywhere else you look!"/>
    <x v="7"/>
    <x v="116"/>
    <x v="2"/>
    <x v="0"/>
    <s v="USD"/>
    <n v="1426800687"/>
    <n v="1424212287"/>
    <x v="583"/>
    <d v="2015-03-19T21:31:27"/>
    <b v="0"/>
    <x v="29"/>
    <b v="0"/>
    <x v="7"/>
    <n v="1.1111111111111112E-4"/>
    <x v="120"/>
    <x v="2"/>
    <x v="7"/>
  </r>
  <r>
    <x v="584"/>
    <x v="584"/>
    <s v="Script Call takes your presentation from the wall to your audience; from your device to theirs."/>
    <x v="28"/>
    <x v="115"/>
    <x v="2"/>
    <x v="0"/>
    <s v="USD"/>
    <n v="1426522316"/>
    <n v="1423933916"/>
    <x v="584"/>
    <d v="2015-03-16T16:11:56"/>
    <b v="0"/>
    <x v="84"/>
    <b v="0"/>
    <x v="7"/>
    <n v="0.01"/>
    <x v="144"/>
    <x v="2"/>
    <x v="7"/>
  </r>
  <r>
    <x v="585"/>
    <x v="585"/>
    <s v="SAVE UP TO 40% WHEN YOU SPEND!_x000a__x000a_PRE-ORDER YOUR LINK CARD TODAY"/>
    <x v="7"/>
    <x v="117"/>
    <x v="2"/>
    <x v="1"/>
    <s v="GBP"/>
    <n v="1448928000"/>
    <n v="1444123377"/>
    <x v="585"/>
    <d v="2015-12-01T00:00:00"/>
    <b v="0"/>
    <x v="78"/>
    <b v="0"/>
    <x v="7"/>
    <n v="0"/>
    <x v="121"/>
    <x v="2"/>
    <x v="7"/>
  </r>
  <r>
    <x v="586"/>
    <x v="586"/>
    <s v="Employ College is a movement for companies to hire college graduates from their respected institutions."/>
    <x v="3"/>
    <x v="443"/>
    <x v="2"/>
    <x v="0"/>
    <s v="USD"/>
    <n v="1424032207"/>
    <n v="1421440207"/>
    <x v="586"/>
    <d v="2015-02-15T20:30:07"/>
    <b v="0"/>
    <x v="80"/>
    <b v="0"/>
    <x v="7"/>
    <n v="5.5999999999999999E-3"/>
    <x v="454"/>
    <x v="2"/>
    <x v="7"/>
  </r>
  <r>
    <x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587"/>
    <d v="2015-04-16T18:10:33"/>
    <b v="0"/>
    <x v="63"/>
    <b v="0"/>
    <x v="7"/>
    <n v="9.0833333333333335E-2"/>
    <x v="455"/>
    <x v="2"/>
    <x v="7"/>
  </r>
  <r>
    <x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588"/>
    <d v="2016-11-17T19:28:06"/>
    <b v="0"/>
    <x v="84"/>
    <b v="0"/>
    <x v="7"/>
    <n v="3.3444444444444443E-2"/>
    <x v="456"/>
    <x v="2"/>
    <x v="7"/>
  </r>
  <r>
    <x v="589"/>
    <x v="589"/>
    <s v="Services closer than you think..."/>
    <x v="51"/>
    <x v="116"/>
    <x v="2"/>
    <x v="0"/>
    <s v="USD"/>
    <n v="1436366699"/>
    <n v="1435070699"/>
    <x v="589"/>
    <d v="2015-07-08T14:44:59"/>
    <b v="0"/>
    <x v="29"/>
    <b v="0"/>
    <x v="7"/>
    <n v="1.3333333333333334E-4"/>
    <x v="120"/>
    <x v="2"/>
    <x v="7"/>
  </r>
  <r>
    <x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590"/>
    <d v="2016-02-08T13:01:00"/>
    <b v="0"/>
    <x v="82"/>
    <b v="0"/>
    <x v="7"/>
    <n v="4.4600000000000001E-2"/>
    <x v="457"/>
    <x v="2"/>
    <x v="7"/>
  </r>
  <r>
    <x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591"/>
    <d v="2015-07-22T13:02:10"/>
    <b v="0"/>
    <x v="84"/>
    <b v="0"/>
    <x v="7"/>
    <n v="6.0999999999999997E-4"/>
    <x v="458"/>
    <x v="2"/>
    <x v="7"/>
  </r>
  <r>
    <x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592"/>
    <d v="2014-12-03T05:34:20"/>
    <b v="0"/>
    <x v="29"/>
    <b v="0"/>
    <x v="7"/>
    <n v="3.3333333333333333E-2"/>
    <x v="409"/>
    <x v="2"/>
    <x v="7"/>
  </r>
  <r>
    <x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593"/>
    <d v="2015-04-06T15:15:45"/>
    <b v="0"/>
    <x v="63"/>
    <b v="0"/>
    <x v="7"/>
    <n v="0.23"/>
    <x v="459"/>
    <x v="2"/>
    <x v="7"/>
  </r>
  <r>
    <x v="594"/>
    <x v="594"/>
    <s v="Creating a fitness site that will change the fitness game forever!"/>
    <x v="31"/>
    <x v="375"/>
    <x v="2"/>
    <x v="0"/>
    <s v="USD"/>
    <n v="1460832206"/>
    <n v="1458240206"/>
    <x v="594"/>
    <d v="2016-04-16T18:43:26"/>
    <b v="0"/>
    <x v="84"/>
    <b v="0"/>
    <x v="7"/>
    <n v="1.0399999999999999E-3"/>
    <x v="31"/>
    <x v="2"/>
    <x v="7"/>
  </r>
  <r>
    <x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595"/>
    <d v="2015-05-04T01:40:38"/>
    <b v="0"/>
    <x v="22"/>
    <b v="0"/>
    <x v="7"/>
    <n v="4.2599999999999999E-3"/>
    <x v="460"/>
    <x v="2"/>
    <x v="7"/>
  </r>
  <r>
    <x v="596"/>
    <x v="596"/>
    <s v="We present digitaibook,com site which can become a free electronic library with your help,"/>
    <x v="22"/>
    <x v="360"/>
    <x v="2"/>
    <x v="0"/>
    <s v="USD"/>
    <n v="1478122292"/>
    <n v="1475530292"/>
    <x v="596"/>
    <d v="2016-11-02T21:31:32"/>
    <b v="0"/>
    <x v="84"/>
    <b v="0"/>
    <x v="7"/>
    <n v="2.9999999999999997E-4"/>
    <x v="366"/>
    <x v="2"/>
    <x v="7"/>
  </r>
  <r>
    <x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x v="597"/>
    <d v="2016-07-31T16:00:00"/>
    <b v="0"/>
    <x v="84"/>
    <b v="0"/>
    <x v="7"/>
    <n v="2.6666666666666666E-3"/>
    <x v="119"/>
    <x v="2"/>
    <x v="7"/>
  </r>
  <r>
    <x v="598"/>
    <x v="598"/>
    <s v="This is a project to create a crowd-funding site for Urantia Book readers worldwide."/>
    <x v="30"/>
    <x v="447"/>
    <x v="2"/>
    <x v="0"/>
    <s v="USD"/>
    <n v="1417737781"/>
    <n v="1415145781"/>
    <x v="598"/>
    <d v="2014-12-05T00:03:01"/>
    <b v="0"/>
    <x v="63"/>
    <b v="0"/>
    <x v="7"/>
    <n v="0.34"/>
    <x v="461"/>
    <x v="2"/>
    <x v="7"/>
  </r>
  <r>
    <x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599"/>
    <d v="2015-03-08T15:16:00"/>
    <b v="0"/>
    <x v="84"/>
    <b v="0"/>
    <x v="7"/>
    <n v="6.2E-4"/>
    <x v="462"/>
    <x v="2"/>
    <x v="7"/>
  </r>
  <r>
    <x v="600"/>
    <x v="600"/>
    <s v="Science Technology Engineering and Math + youth = a brighter tomorrow."/>
    <x v="10"/>
    <x v="173"/>
    <x v="1"/>
    <x v="0"/>
    <s v="USD"/>
    <n v="1431198562"/>
    <n v="1426014562"/>
    <x v="600"/>
    <d v="2015-05-09T19:09:22"/>
    <b v="0"/>
    <x v="29"/>
    <b v="0"/>
    <x v="7"/>
    <n v="0.02"/>
    <x v="101"/>
    <x v="2"/>
    <x v="7"/>
  </r>
  <r>
    <x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601"/>
    <d v="2014-12-26T20:35:39"/>
    <b v="0"/>
    <x v="79"/>
    <b v="0"/>
    <x v="7"/>
    <n v="1.4E-2"/>
    <x v="463"/>
    <x v="2"/>
    <x v="7"/>
  </r>
  <r>
    <x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602"/>
    <d v="2015-06-18T19:03:35"/>
    <b v="0"/>
    <x v="78"/>
    <b v="0"/>
    <x v="7"/>
    <n v="0"/>
    <x v="121"/>
    <x v="2"/>
    <x v="7"/>
  </r>
  <r>
    <x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x v="603"/>
    <d v="2014-08-14T15:20:23"/>
    <b v="0"/>
    <x v="62"/>
    <b v="0"/>
    <x v="7"/>
    <n v="3.9334666666666664E-2"/>
    <x v="464"/>
    <x v="2"/>
    <x v="7"/>
  </r>
  <r>
    <x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604"/>
    <d v="2014-08-28T00:50:56"/>
    <b v="0"/>
    <x v="78"/>
    <b v="0"/>
    <x v="7"/>
    <n v="0"/>
    <x v="121"/>
    <x v="2"/>
    <x v="7"/>
  </r>
  <r>
    <x v="605"/>
    <x v="605"/>
    <s v="An iPad support care package for your parents / seniors."/>
    <x v="10"/>
    <x v="449"/>
    <x v="1"/>
    <x v="0"/>
    <s v="USD"/>
    <n v="1440318908"/>
    <n v="1436430908"/>
    <x v="605"/>
    <d v="2015-08-23T08:35:08"/>
    <b v="0"/>
    <x v="22"/>
    <b v="0"/>
    <x v="7"/>
    <n v="2.6200000000000001E-2"/>
    <x v="465"/>
    <x v="2"/>
    <x v="7"/>
  </r>
  <r>
    <x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606"/>
    <d v="2015-05-24T15:00:00"/>
    <b v="0"/>
    <x v="29"/>
    <b v="0"/>
    <x v="7"/>
    <n v="2E-3"/>
    <x v="119"/>
    <x v="2"/>
    <x v="7"/>
  </r>
  <r>
    <x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607"/>
    <d v="2015-11-22T20:48:56"/>
    <b v="0"/>
    <x v="78"/>
    <b v="0"/>
    <x v="7"/>
    <n v="0"/>
    <x v="121"/>
    <x v="2"/>
    <x v="7"/>
  </r>
  <r>
    <x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608"/>
    <d v="2015-06-15T22:06:20"/>
    <b v="0"/>
    <x v="81"/>
    <b v="0"/>
    <x v="7"/>
    <n v="9.7400000000000004E-3"/>
    <x v="466"/>
    <x v="2"/>
    <x v="7"/>
  </r>
  <r>
    <x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609"/>
    <d v="2015-11-29T01:49:04"/>
    <b v="0"/>
    <x v="29"/>
    <b v="0"/>
    <x v="7"/>
    <n v="6.41025641025641E-3"/>
    <x v="144"/>
    <x v="2"/>
    <x v="7"/>
  </r>
  <r>
    <x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x v="610"/>
    <d v="2015-04-22T19:56:26"/>
    <b v="0"/>
    <x v="78"/>
    <b v="0"/>
    <x v="7"/>
    <n v="0"/>
    <x v="121"/>
    <x v="2"/>
    <x v="7"/>
  </r>
  <r>
    <x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611"/>
    <d v="2016-01-19T13:27:17"/>
    <b v="0"/>
    <x v="78"/>
    <b v="0"/>
    <x v="7"/>
    <n v="0"/>
    <x v="121"/>
    <x v="2"/>
    <x v="7"/>
  </r>
  <r>
    <x v="612"/>
    <x v="612"/>
    <s v="A Fast and Reliable new Web platform to stream videos from Internet"/>
    <x v="3"/>
    <x v="117"/>
    <x v="1"/>
    <x v="13"/>
    <s v="EUR"/>
    <n v="1472777146"/>
    <n v="1470185146"/>
    <x v="612"/>
    <d v="2016-09-02T00:45:46"/>
    <b v="0"/>
    <x v="78"/>
    <b v="0"/>
    <x v="7"/>
    <n v="0"/>
    <x v="121"/>
    <x v="2"/>
    <x v="7"/>
  </r>
  <r>
    <x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613"/>
    <d v="2015-10-01T04:59:00"/>
    <b v="0"/>
    <x v="212"/>
    <b v="0"/>
    <x v="7"/>
    <n v="0.21363333333333334"/>
    <x v="467"/>
    <x v="2"/>
    <x v="7"/>
  </r>
  <r>
    <x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x v="614"/>
    <d v="2016-06-24T01:29:00"/>
    <b v="0"/>
    <x v="78"/>
    <b v="0"/>
    <x v="7"/>
    <n v="0"/>
    <x v="121"/>
    <x v="2"/>
    <x v="7"/>
  </r>
  <r>
    <x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x v="615"/>
    <d v="2015-09-25T02:55:59"/>
    <b v="0"/>
    <x v="78"/>
    <b v="0"/>
    <x v="7"/>
    <n v="0"/>
    <x v="121"/>
    <x v="2"/>
    <x v="7"/>
  </r>
  <r>
    <x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616"/>
    <d v="2017-02-25T09:01:47"/>
    <b v="0"/>
    <x v="78"/>
    <b v="0"/>
    <x v="7"/>
    <n v="0"/>
    <x v="121"/>
    <x v="2"/>
    <x v="7"/>
  </r>
  <r>
    <x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617"/>
    <d v="2015-05-08T08:14:03"/>
    <b v="0"/>
    <x v="83"/>
    <b v="0"/>
    <x v="7"/>
    <n v="0.03"/>
    <x v="135"/>
    <x v="2"/>
    <x v="7"/>
  </r>
  <r>
    <x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618"/>
    <d v="2015-12-09T19:26:43"/>
    <b v="0"/>
    <x v="78"/>
    <b v="0"/>
    <x v="7"/>
    <n v="0"/>
    <x v="121"/>
    <x v="2"/>
    <x v="7"/>
  </r>
  <r>
    <x v="619"/>
    <x v="619"/>
    <s v="Big Data Sets for researchers interested in improving the quality of life."/>
    <x v="156"/>
    <x v="116"/>
    <x v="1"/>
    <x v="0"/>
    <s v="USD"/>
    <n v="1416933390"/>
    <n v="1411745790"/>
    <x v="619"/>
    <d v="2014-11-25T16:36:30"/>
    <b v="0"/>
    <x v="29"/>
    <b v="0"/>
    <x v="7"/>
    <n v="3.9999999999999998E-7"/>
    <x v="120"/>
    <x v="2"/>
    <x v="7"/>
  </r>
  <r>
    <x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x v="620"/>
    <d v="2014-08-25T17:12:18"/>
    <b v="0"/>
    <x v="29"/>
    <b v="0"/>
    <x v="7"/>
    <n v="0.01"/>
    <x v="468"/>
    <x v="2"/>
    <x v="7"/>
  </r>
  <r>
    <x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621"/>
    <d v="2016-07-07T23:42:17"/>
    <b v="0"/>
    <x v="83"/>
    <b v="0"/>
    <x v="7"/>
    <n v="1.044E-2"/>
    <x v="469"/>
    <x v="2"/>
    <x v="7"/>
  </r>
  <r>
    <x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622"/>
    <d v="2016-07-01T18:35:38"/>
    <b v="0"/>
    <x v="82"/>
    <b v="0"/>
    <x v="7"/>
    <n v="5.6833333333333333E-2"/>
    <x v="470"/>
    <x v="2"/>
    <x v="7"/>
  </r>
  <r>
    <x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623"/>
    <d v="2015-05-28T00:13:17"/>
    <b v="0"/>
    <x v="78"/>
    <b v="0"/>
    <x v="7"/>
    <n v="0"/>
    <x v="121"/>
    <x v="2"/>
    <x v="7"/>
  </r>
  <r>
    <x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x v="624"/>
    <d v="2015-05-14T23:44:01"/>
    <b v="0"/>
    <x v="78"/>
    <b v="0"/>
    <x v="7"/>
    <n v="0"/>
    <x v="121"/>
    <x v="2"/>
    <x v="7"/>
  </r>
  <r>
    <x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625"/>
    <d v="2017-03-26T20:29:37"/>
    <b v="0"/>
    <x v="78"/>
    <b v="0"/>
    <x v="7"/>
    <n v="0"/>
    <x v="121"/>
    <x v="2"/>
    <x v="7"/>
  </r>
  <r>
    <x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626"/>
    <d v="2015-08-15T13:22:00"/>
    <b v="0"/>
    <x v="70"/>
    <b v="0"/>
    <x v="7"/>
    <n v="0.17380000000000001"/>
    <x v="471"/>
    <x v="2"/>
    <x v="7"/>
  </r>
  <r>
    <x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627"/>
    <d v="2016-03-14T23:00:00"/>
    <b v="0"/>
    <x v="29"/>
    <b v="0"/>
    <x v="7"/>
    <n v="2.0000000000000001E-4"/>
    <x v="472"/>
    <x v="2"/>
    <x v="7"/>
  </r>
  <r>
    <x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x v="628"/>
    <d v="2014-07-13T16:37:37"/>
    <b v="0"/>
    <x v="78"/>
    <b v="0"/>
    <x v="7"/>
    <n v="0"/>
    <x v="121"/>
    <x v="2"/>
    <x v="7"/>
  </r>
  <r>
    <x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629"/>
    <d v="2016-05-14T15:18:28"/>
    <b v="0"/>
    <x v="83"/>
    <b v="0"/>
    <x v="7"/>
    <n v="1.75E-3"/>
    <x v="473"/>
    <x v="2"/>
    <x v="7"/>
  </r>
  <r>
    <x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630"/>
    <d v="2015-09-06T05:10:00"/>
    <b v="0"/>
    <x v="29"/>
    <b v="0"/>
    <x v="7"/>
    <n v="8.3340278356529708E-4"/>
    <x v="119"/>
    <x v="2"/>
    <x v="7"/>
  </r>
  <r>
    <x v="631"/>
    <x v="631"/>
    <s v="A Powerful Multimedia-Rich Software that aims at making online publishing very simple."/>
    <x v="63"/>
    <x v="458"/>
    <x v="1"/>
    <x v="5"/>
    <s v="CAD"/>
    <n v="1464460329"/>
    <n v="1461954729"/>
    <x v="631"/>
    <d v="2016-05-28T18:32:09"/>
    <b v="0"/>
    <x v="82"/>
    <b v="0"/>
    <x v="7"/>
    <n v="1.38E-2"/>
    <x v="474"/>
    <x v="2"/>
    <x v="7"/>
  </r>
  <r>
    <x v="632"/>
    <x v="632"/>
    <s v="Our goal is to create a system, students can find universities that best match their interests."/>
    <x v="22"/>
    <x v="117"/>
    <x v="1"/>
    <x v="9"/>
    <s v="EUR"/>
    <n v="1448470165"/>
    <n v="1445874565"/>
    <x v="632"/>
    <d v="2015-11-25T16:49:25"/>
    <b v="0"/>
    <x v="78"/>
    <b v="0"/>
    <x v="7"/>
    <n v="0"/>
    <x v="121"/>
    <x v="2"/>
    <x v="7"/>
  </r>
  <r>
    <x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x v="633"/>
    <d v="2016-06-17T23:00:00"/>
    <b v="0"/>
    <x v="20"/>
    <b v="0"/>
    <x v="7"/>
    <n v="0.1245"/>
    <x v="475"/>
    <x v="2"/>
    <x v="7"/>
  </r>
  <r>
    <x v="634"/>
    <x v="634"/>
    <s v="We help companies to explain what they do in simple, grandma-would-understand terms."/>
    <x v="10"/>
    <x v="116"/>
    <x v="1"/>
    <x v="0"/>
    <s v="USD"/>
    <n v="1424989029"/>
    <n v="1422397029"/>
    <x v="634"/>
    <d v="2015-02-26T22:17:09"/>
    <b v="0"/>
    <x v="29"/>
    <b v="0"/>
    <x v="7"/>
    <n v="2.0000000000000001E-4"/>
    <x v="120"/>
    <x v="2"/>
    <x v="7"/>
  </r>
  <r>
    <x v="635"/>
    <x v="635"/>
    <s v="Network used for building technology development teams."/>
    <x v="31"/>
    <x v="369"/>
    <x v="1"/>
    <x v="0"/>
    <s v="USD"/>
    <n v="1428804762"/>
    <n v="1426212762"/>
    <x v="635"/>
    <d v="2015-04-12T02:12:42"/>
    <b v="0"/>
    <x v="29"/>
    <b v="0"/>
    <x v="7"/>
    <n v="8.0000000000000007E-5"/>
    <x v="453"/>
    <x v="2"/>
    <x v="7"/>
  </r>
  <r>
    <x v="636"/>
    <x v="636"/>
    <s v="With no central location for keto knowledge, keto advice will be a community run knowledge base."/>
    <x v="13"/>
    <x v="460"/>
    <x v="1"/>
    <x v="1"/>
    <s v="GBP"/>
    <n v="1433587620"/>
    <n v="1430996150"/>
    <x v="636"/>
    <d v="2015-06-06T10:47:00"/>
    <b v="0"/>
    <x v="29"/>
    <b v="0"/>
    <x v="7"/>
    <n v="2E-3"/>
    <x v="143"/>
    <x v="2"/>
    <x v="7"/>
  </r>
  <r>
    <x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637"/>
    <d v="2017-02-25T23:04:00"/>
    <b v="0"/>
    <x v="78"/>
    <b v="0"/>
    <x v="7"/>
    <n v="0"/>
    <x v="121"/>
    <x v="2"/>
    <x v="7"/>
  </r>
  <r>
    <x v="638"/>
    <x v="638"/>
    <s v="O0"/>
    <x v="61"/>
    <x v="461"/>
    <x v="1"/>
    <x v="12"/>
    <s v="EUR"/>
    <n v="1490447662"/>
    <n v="1485267262"/>
    <x v="638"/>
    <d v="2017-03-25T13:14:22"/>
    <b v="0"/>
    <x v="79"/>
    <b v="0"/>
    <x v="7"/>
    <n v="9.0000000000000006E-5"/>
    <x v="366"/>
    <x v="2"/>
    <x v="7"/>
  </r>
  <r>
    <x v="639"/>
    <x v="639"/>
    <s v="Development of a Safe and Educational Social Media site for kids."/>
    <x v="80"/>
    <x v="116"/>
    <x v="1"/>
    <x v="0"/>
    <s v="USD"/>
    <n v="1413208795"/>
    <n v="1408024795"/>
    <x v="639"/>
    <d v="2014-10-13T13:59:55"/>
    <b v="0"/>
    <x v="29"/>
    <b v="0"/>
    <x v="7"/>
    <n v="9.9999999999999995E-7"/>
    <x v="120"/>
    <x v="2"/>
    <x v="7"/>
  </r>
  <r>
    <x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640"/>
    <d v="2016-11-24T23:00:00"/>
    <b v="0"/>
    <x v="84"/>
    <b v="1"/>
    <x v="8"/>
    <n v="1.4428571428571428"/>
    <x v="476"/>
    <x v="2"/>
    <x v="8"/>
  </r>
  <r>
    <x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x v="641"/>
    <d v="2015-08-13T13:40:48"/>
    <b v="0"/>
    <x v="213"/>
    <b v="1"/>
    <x v="8"/>
    <n v="1.1916249999999999"/>
    <x v="477"/>
    <x v="2"/>
    <x v="8"/>
  </r>
  <r>
    <x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642"/>
    <d v="2015-08-19T15:37:54"/>
    <b v="0"/>
    <x v="214"/>
    <b v="1"/>
    <x v="8"/>
    <n v="14.604850000000001"/>
    <x v="478"/>
    <x v="2"/>
    <x v="8"/>
  </r>
  <r>
    <x v="643"/>
    <x v="643"/>
    <s v="Stylish new phone carrier allows instant access to your smart phone while freeing up your hands."/>
    <x v="31"/>
    <x v="465"/>
    <x v="0"/>
    <x v="0"/>
    <s v="USD"/>
    <n v="1433085875"/>
    <n v="1428333875"/>
    <x v="643"/>
    <d v="2015-05-31T15:24:35"/>
    <b v="0"/>
    <x v="215"/>
    <b v="1"/>
    <x v="8"/>
    <n v="1.0580799999999999"/>
    <x v="479"/>
    <x v="2"/>
    <x v="8"/>
  </r>
  <r>
    <x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644"/>
    <d v="2014-10-29T01:00:00"/>
    <b v="0"/>
    <x v="216"/>
    <b v="1"/>
    <x v="8"/>
    <n v="3.0011791999999997"/>
    <x v="480"/>
    <x v="2"/>
    <x v="8"/>
  </r>
  <r>
    <x v="645"/>
    <x v="645"/>
    <s v="Ever wanted to own something made out of carbon fiber? Now you can!"/>
    <x v="13"/>
    <x v="467"/>
    <x v="0"/>
    <x v="0"/>
    <s v="USD"/>
    <n v="1470962274"/>
    <n v="1468370274"/>
    <x v="645"/>
    <d v="2016-08-12T00:37:54"/>
    <b v="0"/>
    <x v="186"/>
    <b v="1"/>
    <x v="8"/>
    <n v="2.7869999999999999"/>
    <x v="481"/>
    <x v="2"/>
    <x v="8"/>
  </r>
  <r>
    <x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646"/>
    <d v="2014-08-11T20:27:47"/>
    <b v="0"/>
    <x v="74"/>
    <b v="1"/>
    <x v="8"/>
    <n v="1.3187625000000001"/>
    <x v="482"/>
    <x v="2"/>
    <x v="8"/>
  </r>
  <r>
    <x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647"/>
    <d v="2016-03-17T17:25:49"/>
    <b v="0"/>
    <x v="57"/>
    <b v="1"/>
    <x v="8"/>
    <n v="1.0705"/>
    <x v="483"/>
    <x v="2"/>
    <x v="8"/>
  </r>
  <r>
    <x v="648"/>
    <x v="648"/>
    <s v="Get ready for the next product that you canâ€™t live without"/>
    <x v="19"/>
    <x v="470"/>
    <x v="0"/>
    <x v="0"/>
    <s v="USD"/>
    <n v="1413304708"/>
    <n v="1410280708"/>
    <x v="648"/>
    <d v="2014-10-14T16:38:28"/>
    <b v="0"/>
    <x v="74"/>
    <b v="1"/>
    <x v="8"/>
    <n v="1.2682285714285715"/>
    <x v="484"/>
    <x v="2"/>
    <x v="8"/>
  </r>
  <r>
    <x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649"/>
    <d v="2014-09-16T21:53:33"/>
    <b v="0"/>
    <x v="141"/>
    <b v="1"/>
    <x v="8"/>
    <n v="1.3996"/>
    <x v="485"/>
    <x v="2"/>
    <x v="8"/>
  </r>
  <r>
    <x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650"/>
    <d v="2014-12-19T01:53:04"/>
    <b v="0"/>
    <x v="53"/>
    <b v="1"/>
    <x v="8"/>
    <n v="1.1240000000000001"/>
    <x v="486"/>
    <x v="2"/>
    <x v="8"/>
  </r>
  <r>
    <x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x v="651"/>
    <d v="2014-12-13T00:25:11"/>
    <b v="0"/>
    <x v="217"/>
    <b v="1"/>
    <x v="8"/>
    <n v="1.00528"/>
    <x v="487"/>
    <x v="2"/>
    <x v="8"/>
  </r>
  <r>
    <x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652"/>
    <d v="2016-12-01T17:34:10"/>
    <b v="0"/>
    <x v="33"/>
    <b v="1"/>
    <x v="8"/>
    <n v="1.0046666666666666"/>
    <x v="488"/>
    <x v="2"/>
    <x v="8"/>
  </r>
  <r>
    <x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653"/>
    <d v="2015-08-20T14:50:40"/>
    <b v="0"/>
    <x v="218"/>
    <b v="1"/>
    <x v="8"/>
    <n v="1.4144600000000001"/>
    <x v="489"/>
    <x v="2"/>
    <x v="8"/>
  </r>
  <r>
    <x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654"/>
    <d v="2015-07-08T22:58:33"/>
    <b v="0"/>
    <x v="219"/>
    <b v="1"/>
    <x v="8"/>
    <n v="2.6729166666666666"/>
    <x v="490"/>
    <x v="2"/>
    <x v="8"/>
  </r>
  <r>
    <x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x v="655"/>
    <d v="2015-03-12T21:58:32"/>
    <b v="0"/>
    <x v="220"/>
    <b v="1"/>
    <x v="8"/>
    <n v="1.4688749999999999"/>
    <x v="491"/>
    <x v="2"/>
    <x v="8"/>
  </r>
  <r>
    <x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656"/>
    <d v="2016-04-17T18:18:39"/>
    <b v="0"/>
    <x v="45"/>
    <b v="1"/>
    <x v="8"/>
    <n v="2.1356000000000002"/>
    <x v="492"/>
    <x v="2"/>
    <x v="8"/>
  </r>
  <r>
    <x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657"/>
    <d v="2015-12-23T20:17:52"/>
    <b v="0"/>
    <x v="221"/>
    <b v="1"/>
    <x v="8"/>
    <n v="1.2569999999999999"/>
    <x v="493"/>
    <x v="2"/>
    <x v="8"/>
  </r>
  <r>
    <x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658"/>
    <d v="2015-07-26T18:00:00"/>
    <b v="0"/>
    <x v="222"/>
    <b v="1"/>
    <x v="8"/>
    <n v="1.0446206037108834"/>
    <x v="494"/>
    <x v="2"/>
    <x v="8"/>
  </r>
  <r>
    <x v="659"/>
    <x v="659"/>
    <s v="Sync up your lifestyle"/>
    <x v="9"/>
    <x v="481"/>
    <x v="0"/>
    <x v="0"/>
    <s v="USD"/>
    <n v="1440339295"/>
    <n v="1437747295"/>
    <x v="659"/>
    <d v="2015-08-23T14:14:55"/>
    <b v="0"/>
    <x v="64"/>
    <b v="1"/>
    <x v="8"/>
    <n v="1.0056666666666667"/>
    <x v="495"/>
    <x v="2"/>
    <x v="8"/>
  </r>
  <r>
    <x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660"/>
    <d v="2014-11-09T18:47:59"/>
    <b v="0"/>
    <x v="59"/>
    <b v="0"/>
    <x v="8"/>
    <n v="3.058E-2"/>
    <x v="496"/>
    <x v="2"/>
    <x v="8"/>
  </r>
  <r>
    <x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x v="661"/>
    <d v="2016-10-23T15:29:19"/>
    <b v="0"/>
    <x v="82"/>
    <b v="0"/>
    <x v="8"/>
    <n v="9.4999999999999998E-3"/>
    <x v="497"/>
    <x v="2"/>
    <x v="8"/>
  </r>
  <r>
    <x v="662"/>
    <x v="662"/>
    <s v="A stylish, durable safety light band on your wrist or ankle holds a watch or another modular accessory."/>
    <x v="130"/>
    <x v="484"/>
    <x v="2"/>
    <x v="0"/>
    <s v="USD"/>
    <n v="1421404247"/>
    <n v="1418812247"/>
    <x v="662"/>
    <d v="2015-01-16T10:30:47"/>
    <b v="0"/>
    <x v="80"/>
    <b v="0"/>
    <x v="8"/>
    <n v="4.0000000000000001E-3"/>
    <x v="498"/>
    <x v="2"/>
    <x v="8"/>
  </r>
  <r>
    <x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663"/>
    <d v="2015-07-18T20:14:16"/>
    <b v="0"/>
    <x v="63"/>
    <b v="0"/>
    <x v="8"/>
    <n v="3.5000000000000001E-3"/>
    <x v="101"/>
    <x v="2"/>
    <x v="8"/>
  </r>
  <r>
    <x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x v="664"/>
    <d v="2015-04-13T15:59:35"/>
    <b v="0"/>
    <x v="60"/>
    <b v="0"/>
    <x v="8"/>
    <n v="7.5333333333333335E-2"/>
    <x v="499"/>
    <x v="2"/>
    <x v="8"/>
  </r>
  <r>
    <x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665"/>
    <d v="2017-01-13T17:04:21"/>
    <b v="0"/>
    <x v="8"/>
    <b v="0"/>
    <x v="8"/>
    <n v="0.18640000000000001"/>
    <x v="500"/>
    <x v="2"/>
    <x v="8"/>
  </r>
  <r>
    <x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666"/>
    <d v="2014-08-17T19:58:18"/>
    <b v="0"/>
    <x v="80"/>
    <b v="0"/>
    <x v="8"/>
    <n v="4.0000000000000003E-5"/>
    <x v="453"/>
    <x v="2"/>
    <x v="8"/>
  </r>
  <r>
    <x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667"/>
    <d v="2016-10-29T08:57:43"/>
    <b v="0"/>
    <x v="33"/>
    <b v="0"/>
    <x v="8"/>
    <n v="0.1002"/>
    <x v="501"/>
    <x v="2"/>
    <x v="8"/>
  </r>
  <r>
    <x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x v="668"/>
    <d v="2015-05-11T19:57:02"/>
    <b v="0"/>
    <x v="20"/>
    <b v="0"/>
    <x v="8"/>
    <n v="4.5600000000000002E-2"/>
    <x v="502"/>
    <x v="2"/>
    <x v="8"/>
  </r>
  <r>
    <x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x v="669"/>
    <d v="2016-07-06T15:00:58"/>
    <b v="0"/>
    <x v="33"/>
    <b v="0"/>
    <x v="8"/>
    <n v="0.21507499999999999"/>
    <x v="503"/>
    <x v="2"/>
    <x v="8"/>
  </r>
  <r>
    <x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670"/>
    <d v="2016-06-19T08:10:00"/>
    <b v="0"/>
    <x v="223"/>
    <b v="0"/>
    <x v="8"/>
    <n v="0.29276666666666668"/>
    <x v="504"/>
    <x v="2"/>
    <x v="8"/>
  </r>
  <r>
    <x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671"/>
    <d v="2015-01-14T04:00:00"/>
    <b v="0"/>
    <x v="41"/>
    <b v="0"/>
    <x v="8"/>
    <n v="0.39426666666666665"/>
    <x v="505"/>
    <x v="2"/>
    <x v="8"/>
  </r>
  <r>
    <x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672"/>
    <d v="2015-01-01T04:59:00"/>
    <b v="0"/>
    <x v="224"/>
    <b v="0"/>
    <x v="8"/>
    <n v="0.21628"/>
    <x v="506"/>
    <x v="2"/>
    <x v="8"/>
  </r>
  <r>
    <x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673"/>
    <d v="2014-09-01T20:10:17"/>
    <b v="0"/>
    <x v="83"/>
    <b v="0"/>
    <x v="8"/>
    <n v="2.0500000000000002E-3"/>
    <x v="414"/>
    <x v="2"/>
    <x v="8"/>
  </r>
  <r>
    <x v="674"/>
    <x v="674"/>
    <s v="Listen to sounds by feeling an array of vibrational patterns against your body."/>
    <x v="63"/>
    <x v="493"/>
    <x v="2"/>
    <x v="0"/>
    <s v="USD"/>
    <n v="1407811627"/>
    <n v="1402627627"/>
    <x v="674"/>
    <d v="2014-08-12T02:47:07"/>
    <b v="0"/>
    <x v="84"/>
    <b v="0"/>
    <x v="8"/>
    <n v="2.9999999999999997E-4"/>
    <x v="507"/>
    <x v="2"/>
    <x v="8"/>
  </r>
  <r>
    <x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675"/>
    <d v="2015-01-01T06:59:00"/>
    <b v="0"/>
    <x v="55"/>
    <b v="0"/>
    <x v="8"/>
    <n v="0.14849999999999999"/>
    <x v="508"/>
    <x v="2"/>
    <x v="8"/>
  </r>
  <r>
    <x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676"/>
    <d v="2015-02-07T18:26:21"/>
    <b v="0"/>
    <x v="54"/>
    <b v="0"/>
    <x v="8"/>
    <n v="1.4710000000000001E-2"/>
    <x v="509"/>
    <x v="2"/>
    <x v="8"/>
  </r>
  <r>
    <x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677"/>
    <d v="2016-06-28T09:41:35"/>
    <b v="0"/>
    <x v="93"/>
    <b v="0"/>
    <x v="8"/>
    <n v="0.25584000000000001"/>
    <x v="510"/>
    <x v="2"/>
    <x v="8"/>
  </r>
  <r>
    <x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678"/>
    <d v="2016-05-21T09:02:18"/>
    <b v="0"/>
    <x v="57"/>
    <b v="0"/>
    <x v="8"/>
    <n v="3.8206896551724136E-2"/>
    <x v="511"/>
    <x v="2"/>
    <x v="8"/>
  </r>
  <r>
    <x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679"/>
    <d v="2016-09-03T16:41:49"/>
    <b v="0"/>
    <x v="225"/>
    <b v="0"/>
    <x v="8"/>
    <n v="0.15485964912280703"/>
    <x v="512"/>
    <x v="2"/>
    <x v="8"/>
  </r>
  <r>
    <x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680"/>
    <d v="2014-09-17T12:02:11"/>
    <b v="0"/>
    <x v="135"/>
    <b v="0"/>
    <x v="8"/>
    <n v="0.25912000000000002"/>
    <x v="513"/>
    <x v="2"/>
    <x v="8"/>
  </r>
  <r>
    <x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681"/>
    <d v="2016-10-26T19:20:04"/>
    <b v="0"/>
    <x v="29"/>
    <b v="0"/>
    <x v="8"/>
    <n v="4.0000000000000002E-4"/>
    <x v="120"/>
    <x v="2"/>
    <x v="8"/>
  </r>
  <r>
    <x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x v="682"/>
    <d v="2017-03-14T17:22:02"/>
    <b v="0"/>
    <x v="80"/>
    <b v="0"/>
    <x v="8"/>
    <n v="1.06E-3"/>
    <x v="514"/>
    <x v="2"/>
    <x v="8"/>
  </r>
  <r>
    <x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683"/>
    <d v="2016-10-31T21:36:04"/>
    <b v="0"/>
    <x v="83"/>
    <b v="0"/>
    <x v="8"/>
    <n v="8.5142857142857138E-3"/>
    <x v="515"/>
    <x v="2"/>
    <x v="8"/>
  </r>
  <r>
    <x v="684"/>
    <x v="684"/>
    <s v="Arcus gives your fingers super powers."/>
    <x v="163"/>
    <x v="502"/>
    <x v="2"/>
    <x v="0"/>
    <s v="USD"/>
    <n v="1406257200"/>
    <n v="1403176891"/>
    <x v="684"/>
    <d v="2014-07-25T03:00:00"/>
    <b v="0"/>
    <x v="125"/>
    <b v="0"/>
    <x v="8"/>
    <n v="7.4837500000000001E-2"/>
    <x v="516"/>
    <x v="2"/>
    <x v="8"/>
  </r>
  <r>
    <x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685"/>
    <d v="2015-01-12T20:47:52"/>
    <b v="0"/>
    <x v="73"/>
    <b v="0"/>
    <x v="8"/>
    <n v="0.27650000000000002"/>
    <x v="517"/>
    <x v="2"/>
    <x v="8"/>
  </r>
  <r>
    <x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x v="686"/>
    <d v="2015-08-03T16:09:30"/>
    <b v="0"/>
    <x v="78"/>
    <b v="0"/>
    <x v="8"/>
    <n v="0"/>
    <x v="121"/>
    <x v="2"/>
    <x v="8"/>
  </r>
  <r>
    <x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x v="687"/>
    <d v="2017-02-05T18:00:53"/>
    <b v="0"/>
    <x v="79"/>
    <b v="0"/>
    <x v="8"/>
    <n v="3.5499999999999997E-2"/>
    <x v="518"/>
    <x v="2"/>
    <x v="8"/>
  </r>
  <r>
    <x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688"/>
    <d v="2015-10-15T02:30:53"/>
    <b v="0"/>
    <x v="17"/>
    <b v="0"/>
    <x v="8"/>
    <n v="0.72989999999999999"/>
    <x v="519"/>
    <x v="2"/>
    <x v="8"/>
  </r>
  <r>
    <x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689"/>
    <d v="2016-12-08T04:59:00"/>
    <b v="0"/>
    <x v="226"/>
    <b v="0"/>
    <x v="8"/>
    <n v="0.57648750000000004"/>
    <x v="520"/>
    <x v="2"/>
    <x v="8"/>
  </r>
  <r>
    <x v="690"/>
    <x v="690"/>
    <s v="A radiation shield for your fitness tracker, smartwatch or other wearable smart device"/>
    <x v="22"/>
    <x v="507"/>
    <x v="2"/>
    <x v="0"/>
    <s v="USD"/>
    <n v="1473400800"/>
    <n v="1469718841"/>
    <x v="690"/>
    <d v="2016-09-09T06:00:00"/>
    <b v="0"/>
    <x v="69"/>
    <b v="0"/>
    <x v="8"/>
    <n v="0.1234"/>
    <x v="521"/>
    <x v="2"/>
    <x v="8"/>
  </r>
  <r>
    <x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691"/>
    <d v="2015-07-01T00:40:46"/>
    <b v="0"/>
    <x v="73"/>
    <b v="0"/>
    <x v="8"/>
    <n v="5.1999999999999998E-3"/>
    <x v="438"/>
    <x v="2"/>
    <x v="8"/>
  </r>
  <r>
    <x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692"/>
    <d v="2016-12-22T09:01:03"/>
    <b v="0"/>
    <x v="227"/>
    <b v="0"/>
    <x v="8"/>
    <n v="6.5299999999999997E-2"/>
    <x v="522"/>
    <x v="2"/>
    <x v="8"/>
  </r>
  <r>
    <x v="693"/>
    <x v="693"/>
    <s v="Prana is the first wearable combining breath and posture tracking to make your sitting time count."/>
    <x v="57"/>
    <x v="509"/>
    <x v="2"/>
    <x v="0"/>
    <s v="USD"/>
    <n v="1430421827"/>
    <n v="1427829827"/>
    <x v="693"/>
    <d v="2015-04-30T19:23:47"/>
    <b v="0"/>
    <x v="228"/>
    <b v="0"/>
    <x v="8"/>
    <n v="0.35338000000000003"/>
    <x v="523"/>
    <x v="2"/>
    <x v="8"/>
  </r>
  <r>
    <x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694"/>
    <d v="2017-02-01T15:55:59"/>
    <b v="0"/>
    <x v="63"/>
    <b v="0"/>
    <x v="8"/>
    <n v="3.933333333333333E-3"/>
    <x v="524"/>
    <x v="2"/>
    <x v="8"/>
  </r>
  <r>
    <x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695"/>
    <d v="2014-10-31T12:30:20"/>
    <b v="0"/>
    <x v="63"/>
    <b v="0"/>
    <x v="8"/>
    <n v="1.06E-2"/>
    <x v="525"/>
    <x v="2"/>
    <x v="8"/>
  </r>
  <r>
    <x v="696"/>
    <x v="696"/>
    <s v="Show your fidelity by wearing the Trustee rings! Show where you are (at)!"/>
    <x v="164"/>
    <x v="116"/>
    <x v="2"/>
    <x v="9"/>
    <s v="EUR"/>
    <n v="1406326502"/>
    <n v="1403734502"/>
    <x v="696"/>
    <d v="2014-07-25T22:15:02"/>
    <b v="0"/>
    <x v="29"/>
    <b v="0"/>
    <x v="8"/>
    <n v="5.7142857142857145E-6"/>
    <x v="120"/>
    <x v="2"/>
    <x v="8"/>
  </r>
  <r>
    <x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697"/>
    <d v="2016-02-03T12:33:09"/>
    <b v="0"/>
    <x v="229"/>
    <b v="0"/>
    <x v="8"/>
    <n v="0.46379999999999999"/>
    <x v="526"/>
    <x v="2"/>
    <x v="8"/>
  </r>
  <r>
    <x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698"/>
    <d v="2014-09-18T02:00:00"/>
    <b v="0"/>
    <x v="60"/>
    <b v="0"/>
    <x v="8"/>
    <n v="0.15390000000000001"/>
    <x v="527"/>
    <x v="2"/>
    <x v="8"/>
  </r>
  <r>
    <x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699"/>
    <d v="2013-11-22T16:00:00"/>
    <b v="0"/>
    <x v="230"/>
    <b v="0"/>
    <x v="8"/>
    <n v="0.824221076923077"/>
    <x v="528"/>
    <x v="2"/>
    <x v="8"/>
  </r>
  <r>
    <x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700"/>
    <d v="2017-01-10T16:31:21"/>
    <b v="0"/>
    <x v="162"/>
    <b v="0"/>
    <x v="8"/>
    <n v="2.6866666666666667E-2"/>
    <x v="31"/>
    <x v="2"/>
    <x v="8"/>
  </r>
  <r>
    <x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701"/>
    <d v="2014-07-23T15:54:40"/>
    <b v="0"/>
    <x v="64"/>
    <b v="0"/>
    <x v="8"/>
    <n v="0.26600000000000001"/>
    <x v="529"/>
    <x v="2"/>
    <x v="8"/>
  </r>
  <r>
    <x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702"/>
    <d v="2016-11-24T18:26:27"/>
    <b v="0"/>
    <x v="77"/>
    <b v="0"/>
    <x v="8"/>
    <n v="0.30813400000000002"/>
    <x v="530"/>
    <x v="2"/>
    <x v="8"/>
  </r>
  <r>
    <x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x v="703"/>
    <d v="2017-01-31T23:32:00"/>
    <b v="0"/>
    <x v="63"/>
    <b v="0"/>
    <x v="8"/>
    <n v="5.5800000000000002E-2"/>
    <x v="531"/>
    <x v="2"/>
    <x v="8"/>
  </r>
  <r>
    <x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x v="704"/>
    <d v="2017-02-20T04:37:48"/>
    <b v="0"/>
    <x v="80"/>
    <b v="0"/>
    <x v="8"/>
    <n v="8.7454545454545458E-3"/>
    <x v="532"/>
    <x v="2"/>
    <x v="8"/>
  </r>
  <r>
    <x v="705"/>
    <x v="705"/>
    <s v="The closest thing ever to the Holy Grail of wearables technology"/>
    <x v="57"/>
    <x v="518"/>
    <x v="2"/>
    <x v="9"/>
    <s v="EUR"/>
    <n v="1484999278"/>
    <n v="1482407278"/>
    <x v="705"/>
    <d v="2017-01-21T11:47:58"/>
    <b v="0"/>
    <x v="81"/>
    <b v="0"/>
    <x v="8"/>
    <n v="9.7699999999999992E-3"/>
    <x v="533"/>
    <x v="2"/>
    <x v="8"/>
  </r>
  <r>
    <x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706"/>
    <d v="2016-12-14T18:39:00"/>
    <b v="0"/>
    <x v="78"/>
    <b v="0"/>
    <x v="8"/>
    <n v="0"/>
    <x v="121"/>
    <x v="2"/>
    <x v="8"/>
  </r>
  <r>
    <x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707"/>
    <d v="2017-01-01T15:55:27"/>
    <b v="0"/>
    <x v="231"/>
    <b v="0"/>
    <x v="8"/>
    <n v="0.78927352941176465"/>
    <x v="534"/>
    <x v="2"/>
    <x v="8"/>
  </r>
  <r>
    <x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708"/>
    <d v="2014-09-13T13:56:40"/>
    <b v="0"/>
    <x v="232"/>
    <b v="0"/>
    <x v="8"/>
    <n v="0.22092500000000001"/>
    <x v="535"/>
    <x v="2"/>
    <x v="8"/>
  </r>
  <r>
    <x v="709"/>
    <x v="709"/>
    <s v="A &quot;handheld&quot; light, which eases the way you illuminate objects and/or paths."/>
    <x v="36"/>
    <x v="377"/>
    <x v="2"/>
    <x v="0"/>
    <s v="USD"/>
    <n v="1417741159"/>
    <n v="1415149159"/>
    <x v="709"/>
    <d v="2014-12-05T00:59:19"/>
    <b v="0"/>
    <x v="84"/>
    <b v="0"/>
    <x v="8"/>
    <n v="4.0666666666666663E-3"/>
    <x v="458"/>
    <x v="2"/>
    <x v="8"/>
  </r>
  <r>
    <x v="710"/>
    <x v="710"/>
    <s v="Shirts, so technologically advanced, they connect mentally to their audience upon sight."/>
    <x v="38"/>
    <x v="117"/>
    <x v="2"/>
    <x v="5"/>
    <s v="CAD"/>
    <n v="1408495440"/>
    <n v="1405640302"/>
    <x v="710"/>
    <d v="2014-08-20T00:44:00"/>
    <b v="0"/>
    <x v="78"/>
    <b v="0"/>
    <x v="8"/>
    <n v="0"/>
    <x v="121"/>
    <x v="2"/>
    <x v="8"/>
  </r>
  <r>
    <x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711"/>
    <d v="2016-12-14T12:01:08"/>
    <b v="0"/>
    <x v="233"/>
    <b v="0"/>
    <x v="8"/>
    <n v="0.33790999999999999"/>
    <x v="536"/>
    <x v="2"/>
    <x v="8"/>
  </r>
  <r>
    <x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712"/>
    <d v="2016-02-14T16:20:32"/>
    <b v="0"/>
    <x v="80"/>
    <b v="0"/>
    <x v="8"/>
    <n v="2.1649484536082476E-3"/>
    <x v="537"/>
    <x v="2"/>
    <x v="8"/>
  </r>
  <r>
    <x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713"/>
    <d v="2016-06-05T12:42:12"/>
    <b v="0"/>
    <x v="29"/>
    <b v="0"/>
    <x v="8"/>
    <n v="7.9600000000000001E-3"/>
    <x v="538"/>
    <x v="2"/>
    <x v="8"/>
  </r>
  <r>
    <x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x v="714"/>
    <d v="2017-02-28T18:54:42"/>
    <b v="0"/>
    <x v="33"/>
    <b v="0"/>
    <x v="8"/>
    <n v="0.14993333333333334"/>
    <x v="539"/>
    <x v="2"/>
    <x v="8"/>
  </r>
  <r>
    <x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715"/>
    <d v="2015-11-05T03:10:40"/>
    <b v="0"/>
    <x v="8"/>
    <b v="0"/>
    <x v="8"/>
    <n v="5.0509090909090906E-2"/>
    <x v="540"/>
    <x v="2"/>
    <x v="8"/>
  </r>
  <r>
    <x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x v="716"/>
    <d v="2014-12-01T00:00:00"/>
    <b v="0"/>
    <x v="38"/>
    <b v="0"/>
    <x v="8"/>
    <n v="0.10214285714285715"/>
    <x v="541"/>
    <x v="2"/>
    <x v="8"/>
  </r>
  <r>
    <x v="717"/>
    <x v="717"/>
    <s v="Cool air flowing under clothing keeps you cool."/>
    <x v="57"/>
    <x v="527"/>
    <x v="2"/>
    <x v="0"/>
    <s v="USD"/>
    <n v="1409949002"/>
    <n v="1407357002"/>
    <x v="717"/>
    <d v="2014-09-05T20:30:02"/>
    <b v="0"/>
    <x v="80"/>
    <b v="0"/>
    <x v="8"/>
    <n v="3.0500000000000002E-3"/>
    <x v="542"/>
    <x v="2"/>
    <x v="8"/>
  </r>
  <r>
    <x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x v="718"/>
    <d v="2017-02-18T05:59:00"/>
    <b v="0"/>
    <x v="80"/>
    <b v="0"/>
    <x v="8"/>
    <n v="7.4999999999999997E-3"/>
    <x v="381"/>
    <x v="2"/>
    <x v="8"/>
  </r>
  <r>
    <x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719"/>
    <d v="2016-02-23T00:57:56"/>
    <b v="0"/>
    <x v="73"/>
    <b v="0"/>
    <x v="8"/>
    <n v="1.2933333333333333E-2"/>
    <x v="543"/>
    <x v="2"/>
    <x v="8"/>
  </r>
  <r>
    <x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x v="720"/>
    <d v="2012-01-29T15:34:51"/>
    <b v="0"/>
    <x v="14"/>
    <b v="1"/>
    <x v="9"/>
    <n v="1.4394736842105262"/>
    <x v="544"/>
    <x v="3"/>
    <x v="9"/>
  </r>
  <r>
    <x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721"/>
    <d v="2014-08-01T13:43:27"/>
    <b v="0"/>
    <x v="46"/>
    <b v="1"/>
    <x v="9"/>
    <n v="1.2210975609756098"/>
    <x v="545"/>
    <x v="3"/>
    <x v="9"/>
  </r>
  <r>
    <x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722"/>
    <d v="2012-04-08T18:19:38"/>
    <b v="0"/>
    <x v="234"/>
    <b v="1"/>
    <x v="9"/>
    <n v="1.3202400000000001"/>
    <x v="546"/>
    <x v="3"/>
    <x v="9"/>
  </r>
  <r>
    <x v="723"/>
    <x v="723"/>
    <s v="The Definitive (and Slightly Ridiculous) Guide to Enjoying the 2015 Pro Football Season"/>
    <x v="10"/>
    <x v="532"/>
    <x v="0"/>
    <x v="0"/>
    <s v="USD"/>
    <n v="1438228740"/>
    <n v="1435606549"/>
    <x v="723"/>
    <d v="2015-07-30T03:59:00"/>
    <b v="0"/>
    <x v="61"/>
    <b v="1"/>
    <x v="9"/>
    <n v="1.0938000000000001"/>
    <x v="547"/>
    <x v="3"/>
    <x v="9"/>
  </r>
  <r>
    <x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724"/>
    <d v="2011-06-30T15:19:23"/>
    <b v="0"/>
    <x v="235"/>
    <b v="1"/>
    <x v="9"/>
    <n v="1.0547157142857144"/>
    <x v="548"/>
    <x v="3"/>
    <x v="9"/>
  </r>
  <r>
    <x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x v="725"/>
    <d v="2015-12-13T15:01:52"/>
    <b v="0"/>
    <x v="205"/>
    <b v="1"/>
    <x v="9"/>
    <n v="1.0035000000000001"/>
    <x v="549"/>
    <x v="3"/>
    <x v="9"/>
  </r>
  <r>
    <x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726"/>
    <d v="2013-04-12T01:01:27"/>
    <b v="0"/>
    <x v="2"/>
    <b v="1"/>
    <x v="9"/>
    <n v="1.014"/>
    <x v="550"/>
    <x v="3"/>
    <x v="9"/>
  </r>
  <r>
    <x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727"/>
    <d v="2013-01-14T21:20:00"/>
    <b v="0"/>
    <x v="184"/>
    <b v="1"/>
    <x v="9"/>
    <n v="1.5551428571428572"/>
    <x v="551"/>
    <x v="3"/>
    <x v="9"/>
  </r>
  <r>
    <x v="728"/>
    <x v="728"/>
    <s v="A big idea non-fiction book by an impatient three-time author and insomniac willing to bet on himself."/>
    <x v="51"/>
    <x v="537"/>
    <x v="0"/>
    <x v="0"/>
    <s v="USD"/>
    <n v="1313957157"/>
    <n v="1310069157"/>
    <x v="728"/>
    <d v="2011-08-21T20:05:57"/>
    <b v="0"/>
    <x v="208"/>
    <b v="1"/>
    <x v="9"/>
    <n v="1.05566"/>
    <x v="552"/>
    <x v="3"/>
    <x v="9"/>
  </r>
  <r>
    <x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729"/>
    <d v="2012-09-19T04:27:41"/>
    <b v="0"/>
    <x v="148"/>
    <b v="1"/>
    <x v="9"/>
    <n v="1.3065"/>
    <x v="553"/>
    <x v="3"/>
    <x v="9"/>
  </r>
  <r>
    <x v="730"/>
    <x v="730"/>
    <s v="A Massive but Cheerful Online Digital Archive of Surfing"/>
    <x v="22"/>
    <x v="539"/>
    <x v="0"/>
    <x v="0"/>
    <s v="USD"/>
    <n v="1323280391"/>
    <n v="1320688391"/>
    <x v="730"/>
    <d v="2011-12-07T17:53:11"/>
    <b v="0"/>
    <x v="236"/>
    <b v="1"/>
    <x v="9"/>
    <n v="1.3219000000000001"/>
    <x v="554"/>
    <x v="3"/>
    <x v="9"/>
  </r>
  <r>
    <x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x v="731"/>
    <d v="2012-01-22T06:00:00"/>
    <b v="0"/>
    <x v="26"/>
    <b v="1"/>
    <x v="9"/>
    <n v="1.26"/>
    <x v="555"/>
    <x v="3"/>
    <x v="9"/>
  </r>
  <r>
    <x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732"/>
    <d v="2013-09-29T10:11:01"/>
    <b v="0"/>
    <x v="62"/>
    <b v="1"/>
    <x v="9"/>
    <n v="1.6"/>
    <x v="556"/>
    <x v="3"/>
    <x v="9"/>
  </r>
  <r>
    <x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733"/>
    <d v="2013-12-20T10:04:52"/>
    <b v="0"/>
    <x v="39"/>
    <b v="1"/>
    <x v="9"/>
    <n v="1.2048000000000001"/>
    <x v="557"/>
    <x v="3"/>
    <x v="9"/>
  </r>
  <r>
    <x v="734"/>
    <x v="734"/>
    <s v="Sideswiped is my story of growing in and trusting God through the mess and mysteries of life."/>
    <x v="0"/>
    <x v="543"/>
    <x v="0"/>
    <x v="5"/>
    <s v="CAD"/>
    <n v="1431147600"/>
    <n v="1428465420"/>
    <x v="734"/>
    <d v="2015-05-09T05:00:00"/>
    <b v="0"/>
    <x v="7"/>
    <b v="1"/>
    <x v="9"/>
    <n v="1.2552941176470589"/>
    <x v="558"/>
    <x v="3"/>
    <x v="9"/>
  </r>
  <r>
    <x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x v="735"/>
    <d v="2014-12-04T00:39:00"/>
    <b v="0"/>
    <x v="194"/>
    <b v="1"/>
    <x v="9"/>
    <n v="1.1440638297872341"/>
    <x v="559"/>
    <x v="3"/>
    <x v="9"/>
  </r>
  <r>
    <x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736"/>
    <d v="2013-11-21T04:59:00"/>
    <b v="0"/>
    <x v="52"/>
    <b v="1"/>
    <x v="9"/>
    <n v="3.151388888888889"/>
    <x v="560"/>
    <x v="3"/>
    <x v="9"/>
  </r>
  <r>
    <x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737"/>
    <d v="2014-02-14T20:00:00"/>
    <b v="0"/>
    <x v="52"/>
    <b v="1"/>
    <x v="9"/>
    <n v="1.224"/>
    <x v="98"/>
    <x v="3"/>
    <x v="9"/>
  </r>
  <r>
    <x v="738"/>
    <x v="738"/>
    <s v="The true story of a child's struggle with hunger, poverty, and war in El Salvador."/>
    <x v="15"/>
    <x v="547"/>
    <x v="0"/>
    <x v="0"/>
    <s v="USD"/>
    <n v="1417409940"/>
    <n v="1414765794"/>
    <x v="738"/>
    <d v="2014-12-01T04:59:00"/>
    <b v="0"/>
    <x v="14"/>
    <b v="1"/>
    <x v="9"/>
    <n v="1.0673333333333332"/>
    <x v="561"/>
    <x v="3"/>
    <x v="9"/>
  </r>
  <r>
    <x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739"/>
    <d v="2014-08-11T12:03:49"/>
    <b v="0"/>
    <x v="237"/>
    <b v="1"/>
    <x v="9"/>
    <n v="1.5833333333333333"/>
    <x v="562"/>
    <x v="3"/>
    <x v="9"/>
  </r>
  <r>
    <x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740"/>
    <d v="2015-06-21T03:31:22"/>
    <b v="0"/>
    <x v="10"/>
    <b v="1"/>
    <x v="9"/>
    <n v="1.0740000000000001"/>
    <x v="563"/>
    <x v="3"/>
    <x v="9"/>
  </r>
  <r>
    <x v="741"/>
    <x v="741"/>
    <s v="A revolutionary digital mapping project of the Vilna Ghetto"/>
    <x v="93"/>
    <x v="550"/>
    <x v="0"/>
    <x v="0"/>
    <s v="USD"/>
    <n v="1370964806"/>
    <n v="1367940806"/>
    <x v="741"/>
    <d v="2013-06-11T15:33:26"/>
    <b v="0"/>
    <x v="225"/>
    <b v="1"/>
    <x v="9"/>
    <n v="1.0226"/>
    <x v="564"/>
    <x v="3"/>
    <x v="9"/>
  </r>
  <r>
    <x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742"/>
    <d v="2014-03-21T21:01:52"/>
    <b v="0"/>
    <x v="23"/>
    <b v="1"/>
    <x v="9"/>
    <n v="1.1071428571428572"/>
    <x v="565"/>
    <x v="3"/>
    <x v="9"/>
  </r>
  <r>
    <x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743"/>
    <d v="2012-04-16T21:00:00"/>
    <b v="0"/>
    <x v="41"/>
    <b v="1"/>
    <x v="9"/>
    <n v="1.48"/>
    <x v="566"/>
    <x v="3"/>
    <x v="9"/>
  </r>
  <r>
    <x v="744"/>
    <x v="744"/>
    <s v="Join others to help create a world that is possible -- in your workplace, community and society!"/>
    <x v="10"/>
    <x v="553"/>
    <x v="0"/>
    <x v="0"/>
    <s v="USD"/>
    <n v="1355439503"/>
    <n v="1352847503"/>
    <x v="744"/>
    <d v="2012-12-13T22:58:23"/>
    <b v="0"/>
    <x v="95"/>
    <b v="1"/>
    <x v="9"/>
    <n v="1.0232000000000001"/>
    <x v="567"/>
    <x v="3"/>
    <x v="9"/>
  </r>
  <r>
    <x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745"/>
    <d v="2013-05-03T13:44:05"/>
    <b v="0"/>
    <x v="142"/>
    <b v="1"/>
    <x v="9"/>
    <n v="1.7909909909909909"/>
    <x v="568"/>
    <x v="3"/>
    <x v="9"/>
  </r>
  <r>
    <x v="746"/>
    <x v="746"/>
    <s v="This is a book of letters. Letters to our body parts."/>
    <x v="174"/>
    <x v="555"/>
    <x v="0"/>
    <x v="0"/>
    <s v="USD"/>
    <n v="1348372740"/>
    <n v="1346806909"/>
    <x v="746"/>
    <d v="2012-09-23T03:59:00"/>
    <b v="0"/>
    <x v="174"/>
    <b v="1"/>
    <x v="9"/>
    <n v="1.1108135252761968"/>
    <x v="569"/>
    <x v="3"/>
    <x v="9"/>
  </r>
  <r>
    <x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747"/>
    <d v="2015-01-15T10:54:00"/>
    <b v="0"/>
    <x v="165"/>
    <b v="1"/>
    <x v="9"/>
    <n v="1.0004285714285714"/>
    <x v="570"/>
    <x v="3"/>
    <x v="9"/>
  </r>
  <r>
    <x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x v="748"/>
    <d v="2014-08-10T20:19:26"/>
    <b v="0"/>
    <x v="34"/>
    <b v="1"/>
    <x v="9"/>
    <n v="1.0024999999999999"/>
    <x v="571"/>
    <x v="3"/>
    <x v="9"/>
  </r>
  <r>
    <x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x v="749"/>
    <d v="2017-01-28T22:35:30"/>
    <b v="0"/>
    <x v="238"/>
    <b v="1"/>
    <x v="9"/>
    <n v="1.0556000000000001"/>
    <x v="572"/>
    <x v="3"/>
    <x v="9"/>
  </r>
  <r>
    <x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x v="750"/>
    <d v="2013-02-24T21:04:32"/>
    <b v="0"/>
    <x v="211"/>
    <b v="1"/>
    <x v="9"/>
    <n v="1.0258775877587758"/>
    <x v="573"/>
    <x v="3"/>
    <x v="9"/>
  </r>
  <r>
    <x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x v="751"/>
    <d v="2011-08-04T15:07:55"/>
    <b v="0"/>
    <x v="95"/>
    <b v="1"/>
    <x v="9"/>
    <n v="1.1850000000000001"/>
    <x v="574"/>
    <x v="3"/>
    <x v="9"/>
  </r>
  <r>
    <x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752"/>
    <d v="2016-10-16T11:00:00"/>
    <b v="0"/>
    <x v="217"/>
    <b v="1"/>
    <x v="9"/>
    <n v="1.117"/>
    <x v="575"/>
    <x v="3"/>
    <x v="9"/>
  </r>
  <r>
    <x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753"/>
    <d v="2015-02-14T14:09:51"/>
    <b v="0"/>
    <x v="55"/>
    <b v="1"/>
    <x v="9"/>
    <n v="1.28"/>
    <x v="576"/>
    <x v="3"/>
    <x v="9"/>
  </r>
  <r>
    <x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754"/>
    <d v="2013-01-05T17:58:41"/>
    <b v="0"/>
    <x v="72"/>
    <b v="1"/>
    <x v="9"/>
    <n v="1.0375000000000001"/>
    <x v="577"/>
    <x v="3"/>
    <x v="9"/>
  </r>
  <r>
    <x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755"/>
    <d v="2013-05-20T00:41:00"/>
    <b v="0"/>
    <x v="32"/>
    <b v="1"/>
    <x v="9"/>
    <n v="1.0190760000000001"/>
    <x v="578"/>
    <x v="3"/>
    <x v="9"/>
  </r>
  <r>
    <x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x v="756"/>
    <d v="2011-04-18T17:24:19"/>
    <b v="0"/>
    <x v="19"/>
    <b v="1"/>
    <x v="9"/>
    <n v="1.177142857142857"/>
    <x v="579"/>
    <x v="3"/>
    <x v="9"/>
  </r>
  <r>
    <x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757"/>
    <d v="2012-12-06T01:18:34"/>
    <b v="0"/>
    <x v="59"/>
    <b v="1"/>
    <x v="9"/>
    <n v="2.38"/>
    <x v="580"/>
    <x v="3"/>
    <x v="9"/>
  </r>
  <r>
    <x v="758"/>
    <x v="758"/>
    <s v="I am publishing my book, Waiting on Humanity and need some finishing funds to do so."/>
    <x v="30"/>
    <x v="567"/>
    <x v="0"/>
    <x v="0"/>
    <s v="USD"/>
    <n v="1286568268"/>
    <n v="1283976268"/>
    <x v="758"/>
    <d v="2010-10-08T20:04:28"/>
    <b v="0"/>
    <x v="10"/>
    <b v="1"/>
    <x v="9"/>
    <n v="1.02"/>
    <x v="581"/>
    <x v="3"/>
    <x v="9"/>
  </r>
  <r>
    <x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x v="759"/>
    <d v="2014-07-09T07:55:39"/>
    <b v="0"/>
    <x v="221"/>
    <b v="1"/>
    <x v="9"/>
    <n v="1.0192000000000001"/>
    <x v="582"/>
    <x v="3"/>
    <x v="9"/>
  </r>
  <r>
    <x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760"/>
    <d v="2016-11-26T19:20:13"/>
    <b v="0"/>
    <x v="78"/>
    <b v="0"/>
    <x v="10"/>
    <n v="0"/>
    <x v="121"/>
    <x v="3"/>
    <x v="10"/>
  </r>
  <r>
    <x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x v="761"/>
    <d v="2014-02-02T18:02:06"/>
    <b v="0"/>
    <x v="79"/>
    <b v="0"/>
    <x v="10"/>
    <n v="4.7E-2"/>
    <x v="583"/>
    <x v="3"/>
    <x v="10"/>
  </r>
  <r>
    <x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x v="762"/>
    <d v="2016-12-04T06:00:00"/>
    <b v="0"/>
    <x v="78"/>
    <b v="0"/>
    <x v="10"/>
    <n v="0"/>
    <x v="121"/>
    <x v="3"/>
    <x v="10"/>
  </r>
  <r>
    <x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763"/>
    <d v="2013-08-15T10:43:28"/>
    <b v="0"/>
    <x v="29"/>
    <b v="0"/>
    <x v="10"/>
    <n v="1.1655011655011655E-3"/>
    <x v="144"/>
    <x v="3"/>
    <x v="10"/>
  </r>
  <r>
    <x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x v="764"/>
    <d v="2015-09-10T04:09:21"/>
    <b v="0"/>
    <x v="78"/>
    <b v="0"/>
    <x v="10"/>
    <n v="0"/>
    <x v="121"/>
    <x v="3"/>
    <x v="10"/>
  </r>
  <r>
    <x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765"/>
    <d v="2014-10-19T13:01:24"/>
    <b v="0"/>
    <x v="34"/>
    <b v="0"/>
    <x v="10"/>
    <n v="0.36014285714285715"/>
    <x v="584"/>
    <x v="3"/>
    <x v="10"/>
  </r>
  <r>
    <x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766"/>
    <d v="2015-02-16T18:48:03"/>
    <b v="0"/>
    <x v="78"/>
    <b v="0"/>
    <x v="10"/>
    <n v="0"/>
    <x v="121"/>
    <x v="3"/>
    <x v="10"/>
  </r>
  <r>
    <x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767"/>
    <d v="2015-05-21T03:26:50"/>
    <b v="0"/>
    <x v="83"/>
    <b v="0"/>
    <x v="10"/>
    <n v="3.5400000000000001E-2"/>
    <x v="585"/>
    <x v="3"/>
    <x v="10"/>
  </r>
  <r>
    <x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768"/>
    <d v="2013-12-16T04:58:10"/>
    <b v="0"/>
    <x v="78"/>
    <b v="0"/>
    <x v="10"/>
    <n v="0"/>
    <x v="121"/>
    <x v="3"/>
    <x v="10"/>
  </r>
  <r>
    <x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769"/>
    <d v="2013-12-26T23:54:54"/>
    <b v="0"/>
    <x v="47"/>
    <b v="0"/>
    <x v="10"/>
    <n v="0.41399999999999998"/>
    <x v="586"/>
    <x v="3"/>
    <x v="10"/>
  </r>
  <r>
    <x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770"/>
    <d v="2013-02-24T23:59:29"/>
    <b v="0"/>
    <x v="78"/>
    <b v="0"/>
    <x v="10"/>
    <n v="0"/>
    <x v="121"/>
    <x v="3"/>
    <x v="10"/>
  </r>
  <r>
    <x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x v="771"/>
    <d v="2016-01-30T19:46:42"/>
    <b v="0"/>
    <x v="29"/>
    <b v="0"/>
    <x v="10"/>
    <n v="2.631578947368421E-4"/>
    <x v="119"/>
    <x v="3"/>
    <x v="10"/>
  </r>
  <r>
    <x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772"/>
    <d v="2009-11-01T03:59:00"/>
    <b v="0"/>
    <x v="29"/>
    <b v="0"/>
    <x v="10"/>
    <n v="3.3333333333333333E-2"/>
    <x v="73"/>
    <x v="3"/>
    <x v="10"/>
  </r>
  <r>
    <x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773"/>
    <d v="2015-05-10T23:01:00"/>
    <b v="0"/>
    <x v="84"/>
    <b v="0"/>
    <x v="10"/>
    <n v="8.5129023676509714E-3"/>
    <x v="587"/>
    <x v="3"/>
    <x v="10"/>
  </r>
  <r>
    <x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774"/>
    <d v="2014-02-23T18:43:38"/>
    <b v="0"/>
    <x v="82"/>
    <b v="0"/>
    <x v="10"/>
    <n v="0.70199999999999996"/>
    <x v="498"/>
    <x v="3"/>
    <x v="10"/>
  </r>
  <r>
    <x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x v="775"/>
    <d v="2011-12-16T01:26:35"/>
    <b v="0"/>
    <x v="81"/>
    <b v="0"/>
    <x v="10"/>
    <n v="1.7000000000000001E-2"/>
    <x v="447"/>
    <x v="3"/>
    <x v="10"/>
  </r>
  <r>
    <x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776"/>
    <d v="2015-10-11T05:00:00"/>
    <b v="0"/>
    <x v="7"/>
    <b v="0"/>
    <x v="10"/>
    <n v="0.51400000000000001"/>
    <x v="588"/>
    <x v="3"/>
    <x v="10"/>
  </r>
  <r>
    <x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777"/>
    <d v="2013-07-31T23:32:57"/>
    <b v="0"/>
    <x v="83"/>
    <b v="0"/>
    <x v="10"/>
    <n v="7.0000000000000001E-3"/>
    <x v="589"/>
    <x v="3"/>
    <x v="10"/>
  </r>
  <r>
    <x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x v="778"/>
    <d v="2014-04-30T16:51:20"/>
    <b v="0"/>
    <x v="29"/>
    <b v="0"/>
    <x v="10"/>
    <n v="4.0000000000000001E-3"/>
    <x v="453"/>
    <x v="3"/>
    <x v="10"/>
  </r>
  <r>
    <x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779"/>
    <d v="2010-10-15T04:00:00"/>
    <b v="0"/>
    <x v="79"/>
    <b v="0"/>
    <x v="10"/>
    <n v="2.6666666666666668E-2"/>
    <x v="590"/>
    <x v="3"/>
    <x v="10"/>
  </r>
  <r>
    <x v="780"/>
    <x v="780"/>
    <s v="We are finishing up recording our new record and we would like help with its physical CD release."/>
    <x v="28"/>
    <x v="578"/>
    <x v="0"/>
    <x v="0"/>
    <s v="USD"/>
    <n v="1304439025"/>
    <n v="1301847025"/>
    <x v="780"/>
    <d v="2011-05-03T16:10:25"/>
    <b v="0"/>
    <x v="74"/>
    <b v="1"/>
    <x v="11"/>
    <n v="1.04"/>
    <x v="591"/>
    <x v="4"/>
    <x v="11"/>
  </r>
  <r>
    <x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x v="781"/>
    <d v="2013-06-08T00:01:14"/>
    <b v="0"/>
    <x v="20"/>
    <b v="1"/>
    <x v="11"/>
    <n v="1.3315375"/>
    <x v="592"/>
    <x v="4"/>
    <x v="11"/>
  </r>
  <r>
    <x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x v="782"/>
    <d v="2012-08-25T18:11:42"/>
    <b v="0"/>
    <x v="25"/>
    <b v="1"/>
    <x v="11"/>
    <n v="1"/>
    <x v="73"/>
    <x v="4"/>
    <x v="11"/>
  </r>
  <r>
    <x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783"/>
    <d v="2012-04-27T22:00:00"/>
    <b v="0"/>
    <x v="2"/>
    <b v="1"/>
    <x v="11"/>
    <n v="1.4813333333333334"/>
    <x v="593"/>
    <x v="4"/>
    <x v="11"/>
  </r>
  <r>
    <x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784"/>
    <d v="2014-03-17T02:35:19"/>
    <b v="0"/>
    <x v="73"/>
    <b v="1"/>
    <x v="11"/>
    <n v="1.0249999999999999"/>
    <x v="594"/>
    <x v="4"/>
    <x v="11"/>
  </r>
  <r>
    <x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785"/>
    <d v="2013-02-28T14:15:15"/>
    <b v="0"/>
    <x v="60"/>
    <b v="1"/>
    <x v="11"/>
    <n v="1.8062799999999999"/>
    <x v="595"/>
    <x v="4"/>
    <x v="11"/>
  </r>
  <r>
    <x v="786"/>
    <x v="786"/>
    <s v="In June, Columbus rock veterans, Watershed, will release and tour behind a new album, BRICK AND MORTAR."/>
    <x v="10"/>
    <x v="583"/>
    <x v="0"/>
    <x v="0"/>
    <s v="USD"/>
    <n v="1336751220"/>
    <n v="1331774434"/>
    <x v="786"/>
    <d v="2012-05-11T15:47:00"/>
    <b v="0"/>
    <x v="34"/>
    <b v="1"/>
    <x v="11"/>
    <n v="1.4279999999999999"/>
    <x v="596"/>
    <x v="4"/>
    <x v="11"/>
  </r>
  <r>
    <x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787"/>
    <d v="2013-11-01T15:03:46"/>
    <b v="0"/>
    <x v="57"/>
    <b v="1"/>
    <x v="11"/>
    <n v="1.1416666666666666"/>
    <x v="597"/>
    <x v="4"/>
    <x v="11"/>
  </r>
  <r>
    <x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788"/>
    <d v="2012-07-07T03:59:00"/>
    <b v="0"/>
    <x v="69"/>
    <b v="1"/>
    <x v="11"/>
    <n v="2.03505"/>
    <x v="598"/>
    <x v="4"/>
    <x v="11"/>
  </r>
  <r>
    <x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789"/>
    <d v="2013-01-21T07:59:00"/>
    <b v="0"/>
    <x v="25"/>
    <b v="1"/>
    <x v="11"/>
    <n v="1.0941176470588236"/>
    <x v="599"/>
    <x v="4"/>
    <x v="11"/>
  </r>
  <r>
    <x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790"/>
    <d v="2013-02-01T01:08:59"/>
    <b v="0"/>
    <x v="239"/>
    <b v="1"/>
    <x v="11"/>
    <n v="1.443746"/>
    <x v="600"/>
    <x v="4"/>
    <x v="11"/>
  </r>
  <r>
    <x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791"/>
    <d v="2013-11-13T05:59:00"/>
    <b v="0"/>
    <x v="130"/>
    <b v="1"/>
    <x v="11"/>
    <n v="1.0386666666666666"/>
    <x v="601"/>
    <x v="4"/>
    <x v="11"/>
  </r>
  <r>
    <x v="792"/>
    <x v="792"/>
    <s v="Rock n' Roll about the intersection of lies and belief: the Believable Lie."/>
    <x v="30"/>
    <x v="589"/>
    <x v="0"/>
    <x v="0"/>
    <s v="USD"/>
    <n v="1383861483"/>
    <n v="1381265883"/>
    <x v="792"/>
    <d v="2013-11-07T21:58:03"/>
    <b v="0"/>
    <x v="65"/>
    <b v="1"/>
    <x v="11"/>
    <n v="1.0044440000000001"/>
    <x v="602"/>
    <x v="4"/>
    <x v="11"/>
  </r>
  <r>
    <x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793"/>
    <d v="2013-07-03T04:59:00"/>
    <b v="0"/>
    <x v="58"/>
    <b v="1"/>
    <x v="11"/>
    <n v="1.0277927272727272"/>
    <x v="603"/>
    <x v="4"/>
    <x v="11"/>
  </r>
  <r>
    <x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794"/>
    <d v="2011-09-05T17:06:00"/>
    <b v="0"/>
    <x v="28"/>
    <b v="1"/>
    <x v="11"/>
    <n v="1.0531250000000001"/>
    <x v="604"/>
    <x v="4"/>
    <x v="11"/>
  </r>
  <r>
    <x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795"/>
    <d v="2012-04-07T04:59:00"/>
    <b v="0"/>
    <x v="192"/>
    <b v="1"/>
    <x v="11"/>
    <n v="1.1178571428571429"/>
    <x v="605"/>
    <x v="4"/>
    <x v="11"/>
  </r>
  <r>
    <x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796"/>
    <d v="2013-09-15T21:10:00"/>
    <b v="0"/>
    <x v="240"/>
    <b v="1"/>
    <x v="11"/>
    <n v="1.0135000000000001"/>
    <x v="606"/>
    <x v="4"/>
    <x v="11"/>
  </r>
  <r>
    <x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797"/>
    <d v="2012-04-29T04:00:00"/>
    <b v="0"/>
    <x v="26"/>
    <b v="1"/>
    <x v="11"/>
    <n v="1.0753333333333333"/>
    <x v="607"/>
    <x v="4"/>
    <x v="11"/>
  </r>
  <r>
    <x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x v="798"/>
    <d v="2014-09-30T14:09:47"/>
    <b v="0"/>
    <x v="45"/>
    <b v="1"/>
    <x v="11"/>
    <n v="1.1488571428571428"/>
    <x v="608"/>
    <x v="4"/>
    <x v="11"/>
  </r>
  <r>
    <x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799"/>
    <d v="2012-04-27T16:00:46"/>
    <b v="0"/>
    <x v="33"/>
    <b v="1"/>
    <x v="11"/>
    <n v="1.0002"/>
    <x v="609"/>
    <x v="4"/>
    <x v="11"/>
  </r>
  <r>
    <x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x v="800"/>
    <d v="2014-09-11T10:24:14"/>
    <b v="0"/>
    <x v="66"/>
    <b v="1"/>
    <x v="11"/>
    <n v="1.5213333333333334"/>
    <x v="610"/>
    <x v="4"/>
    <x v="11"/>
  </r>
  <r>
    <x v="801"/>
    <x v="801"/>
    <s v="ALL WE WANT TO DO IS DRIVE AROUND AMERICA AND PLAY A BUNCH OF SHOWS, BUT WE DON'T HAVE ANY MONEY..."/>
    <x v="13"/>
    <x v="598"/>
    <x v="0"/>
    <x v="0"/>
    <s v="USD"/>
    <n v="1309547120"/>
    <n v="1306955120"/>
    <x v="801"/>
    <d v="2011-07-01T19:05:20"/>
    <b v="0"/>
    <x v="13"/>
    <b v="1"/>
    <x v="11"/>
    <n v="1.1152149999999998"/>
    <x v="611"/>
    <x v="4"/>
    <x v="11"/>
  </r>
  <r>
    <x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802"/>
    <d v="2012-09-17T04:05:00"/>
    <b v="0"/>
    <x v="11"/>
    <b v="1"/>
    <x v="11"/>
    <n v="1.0133333333333334"/>
    <x v="612"/>
    <x v="4"/>
    <x v="11"/>
  </r>
  <r>
    <x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803"/>
    <d v="2011-05-29T01:00:00"/>
    <b v="0"/>
    <x v="44"/>
    <b v="1"/>
    <x v="11"/>
    <n v="1.232608695652174"/>
    <x v="613"/>
    <x v="4"/>
    <x v="11"/>
  </r>
  <r>
    <x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804"/>
    <d v="2011-07-23T03:59:00"/>
    <b v="0"/>
    <x v="59"/>
    <b v="1"/>
    <x v="11"/>
    <n v="1"/>
    <x v="614"/>
    <x v="4"/>
    <x v="11"/>
  </r>
  <r>
    <x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x v="805"/>
    <d v="2011-07-16T23:00:00"/>
    <b v="0"/>
    <x v="241"/>
    <b v="1"/>
    <x v="11"/>
    <n v="1.05"/>
    <x v="615"/>
    <x v="4"/>
    <x v="11"/>
  </r>
  <r>
    <x v="806"/>
    <x v="806"/>
    <s v="Help Golden Animals finish their NEW Album!"/>
    <x v="6"/>
    <x v="603"/>
    <x v="0"/>
    <x v="0"/>
    <s v="USD"/>
    <n v="1315413339"/>
    <n v="1312821339"/>
    <x v="806"/>
    <d v="2011-09-07T16:35:39"/>
    <b v="0"/>
    <x v="26"/>
    <b v="1"/>
    <x v="11"/>
    <n v="1.0443750000000001"/>
    <x v="616"/>
    <x v="4"/>
    <x v="11"/>
  </r>
  <r>
    <x v="807"/>
    <x v="807"/>
    <s v="Join the Sic Vita family and lend a hand as we create a new album!"/>
    <x v="23"/>
    <x v="604"/>
    <x v="0"/>
    <x v="0"/>
    <s v="USD"/>
    <n v="1488333600"/>
    <n v="1485270311"/>
    <x v="807"/>
    <d v="2017-03-01T02:00:00"/>
    <b v="0"/>
    <x v="7"/>
    <b v="1"/>
    <x v="11"/>
    <n v="1.05125"/>
    <x v="617"/>
    <x v="4"/>
    <x v="11"/>
  </r>
  <r>
    <x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808"/>
    <d v="2014-12-22T04:59:00"/>
    <b v="0"/>
    <x v="68"/>
    <b v="1"/>
    <x v="11"/>
    <n v="1"/>
    <x v="618"/>
    <x v="4"/>
    <x v="11"/>
  </r>
  <r>
    <x v="809"/>
    <x v="809"/>
    <s v="Acknowledged songwriter looking to record album of new songs to secure a Publishing Contract"/>
    <x v="23"/>
    <x v="606"/>
    <x v="0"/>
    <x v="0"/>
    <s v="USD"/>
    <n v="1390161630"/>
    <n v="1387569630"/>
    <x v="809"/>
    <d v="2014-01-19T20:00:30"/>
    <b v="0"/>
    <x v="47"/>
    <b v="1"/>
    <x v="11"/>
    <n v="1.03775"/>
    <x v="619"/>
    <x v="4"/>
    <x v="11"/>
  </r>
  <r>
    <x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810"/>
    <d v="2012-09-01T01:21:02"/>
    <b v="0"/>
    <x v="74"/>
    <b v="1"/>
    <x v="11"/>
    <n v="1.05"/>
    <x v="615"/>
    <x v="4"/>
    <x v="11"/>
  </r>
  <r>
    <x v="811"/>
    <x v="811"/>
    <s v="We need your financial support to cover the tour costs!  (Sound, lights, travel, stage design)"/>
    <x v="28"/>
    <x v="578"/>
    <x v="0"/>
    <x v="0"/>
    <s v="USD"/>
    <n v="1373475120"/>
    <n v="1371569202"/>
    <x v="811"/>
    <d v="2013-07-10T16:52:00"/>
    <b v="0"/>
    <x v="8"/>
    <b v="1"/>
    <x v="11"/>
    <n v="1.04"/>
    <x v="64"/>
    <x v="4"/>
    <x v="11"/>
  </r>
  <r>
    <x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812"/>
    <d v="2013-03-01T13:58:00"/>
    <b v="0"/>
    <x v="51"/>
    <b v="1"/>
    <x v="11"/>
    <n v="1.5183333333333333"/>
    <x v="620"/>
    <x v="4"/>
    <x v="11"/>
  </r>
  <r>
    <x v="813"/>
    <x v="813"/>
    <s v="A pre order campaign to fund the pressing of our second full length vinyl LP"/>
    <x v="15"/>
    <x v="609"/>
    <x v="0"/>
    <x v="0"/>
    <s v="USD"/>
    <n v="1342825365"/>
    <n v="1340233365"/>
    <x v="813"/>
    <d v="2012-07-20T23:02:45"/>
    <b v="0"/>
    <x v="93"/>
    <b v="1"/>
    <x v="11"/>
    <n v="1.59996"/>
    <x v="621"/>
    <x v="4"/>
    <x v="11"/>
  </r>
  <r>
    <x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814"/>
    <d v="2011-05-31T18:04:00"/>
    <b v="0"/>
    <x v="33"/>
    <b v="1"/>
    <x v="11"/>
    <n v="1.2729999999999999"/>
    <x v="622"/>
    <x v="4"/>
    <x v="11"/>
  </r>
  <r>
    <x v="815"/>
    <x v="815"/>
    <s v="Be a part of helping The Early Reset finish their new 7 song EP."/>
    <x v="23"/>
    <x v="611"/>
    <x v="0"/>
    <x v="0"/>
    <s v="USD"/>
    <n v="1414879303"/>
    <n v="1412287303"/>
    <x v="815"/>
    <d v="2014-11-01T22:01:43"/>
    <b v="0"/>
    <x v="68"/>
    <b v="1"/>
    <x v="11"/>
    <n v="1.07"/>
    <x v="623"/>
    <x v="4"/>
    <x v="11"/>
  </r>
  <r>
    <x v="816"/>
    <x v="816"/>
    <s v="Friends and Family have an album for you. They need your help to release it to the world."/>
    <x v="39"/>
    <x v="612"/>
    <x v="0"/>
    <x v="0"/>
    <s v="USD"/>
    <n v="1365489000"/>
    <n v="1362776043"/>
    <x v="816"/>
    <d v="2013-04-09T06:30:00"/>
    <b v="0"/>
    <x v="242"/>
    <b v="1"/>
    <x v="11"/>
    <n v="1.1512214285714286"/>
    <x v="624"/>
    <x v="4"/>
    <x v="11"/>
  </r>
  <r>
    <x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x v="817"/>
    <d v="2012-03-11T04:59:00"/>
    <b v="0"/>
    <x v="23"/>
    <b v="1"/>
    <x v="11"/>
    <n v="1.3711066666666665"/>
    <x v="625"/>
    <x v="4"/>
    <x v="11"/>
  </r>
  <r>
    <x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818"/>
    <d v="2012-08-07T17:01:00"/>
    <b v="0"/>
    <x v="10"/>
    <b v="1"/>
    <x v="11"/>
    <n v="1.5571428571428572"/>
    <x v="626"/>
    <x v="4"/>
    <x v="11"/>
  </r>
  <r>
    <x v="819"/>
    <x v="819"/>
    <s v="We are touring the Southeast in support of our new EP"/>
    <x v="44"/>
    <x v="140"/>
    <x v="0"/>
    <x v="0"/>
    <s v="USD"/>
    <n v="1387601040"/>
    <n v="1386806254"/>
    <x v="819"/>
    <d v="2013-12-21T04:44:00"/>
    <b v="0"/>
    <x v="25"/>
    <b v="1"/>
    <x v="11"/>
    <n v="1.0874999999999999"/>
    <x v="627"/>
    <x v="4"/>
    <x v="11"/>
  </r>
  <r>
    <x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x v="820"/>
    <d v="2014-06-09T05:00:00"/>
    <b v="0"/>
    <x v="44"/>
    <b v="1"/>
    <x v="11"/>
    <n v="1.3405"/>
    <x v="628"/>
    <x v="4"/>
    <x v="11"/>
  </r>
  <r>
    <x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x v="821"/>
    <d v="2015-05-04T04:01:00"/>
    <b v="0"/>
    <x v="76"/>
    <b v="1"/>
    <x v="11"/>
    <n v="1"/>
    <x v="629"/>
    <x v="4"/>
    <x v="11"/>
  </r>
  <r>
    <x v="822"/>
    <x v="822"/>
    <s v="Soul Easy recording our first full length CD.  Inspired by lots of friends and lots of good times."/>
    <x v="9"/>
    <x v="617"/>
    <x v="0"/>
    <x v="0"/>
    <s v="USD"/>
    <n v="1349477050"/>
    <n v="1346885050"/>
    <x v="822"/>
    <d v="2012-10-05T22:44:10"/>
    <b v="0"/>
    <x v="50"/>
    <b v="1"/>
    <x v="11"/>
    <n v="1.1916666666666667"/>
    <x v="630"/>
    <x v="4"/>
    <x v="11"/>
  </r>
  <r>
    <x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x v="823"/>
    <d v="2015-03-22T22:20:52"/>
    <b v="0"/>
    <x v="51"/>
    <b v="1"/>
    <x v="11"/>
    <n v="1.7949999999999999"/>
    <x v="631"/>
    <x v="4"/>
    <x v="11"/>
  </r>
  <r>
    <x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824"/>
    <d v="2010-04-18T06:59:00"/>
    <b v="0"/>
    <x v="241"/>
    <b v="1"/>
    <x v="11"/>
    <n v="1.3438124999999999"/>
    <x v="632"/>
    <x v="4"/>
    <x v="11"/>
  </r>
  <r>
    <x v="825"/>
    <x v="825"/>
    <s v="Kickstarting Kill Freeman independently. Help fund the New Record, Video and Live Shows."/>
    <x v="78"/>
    <x v="620"/>
    <x v="0"/>
    <x v="0"/>
    <s v="USD"/>
    <n v="1351495284"/>
    <n v="1349335284"/>
    <x v="825"/>
    <d v="2012-10-29T07:21:24"/>
    <b v="0"/>
    <x v="221"/>
    <b v="1"/>
    <x v="11"/>
    <n v="1.0043200000000001"/>
    <x v="633"/>
    <x v="4"/>
    <x v="11"/>
  </r>
  <r>
    <x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x v="826"/>
    <d v="2012-03-25T23:55:30"/>
    <b v="0"/>
    <x v="72"/>
    <b v="1"/>
    <x v="11"/>
    <n v="1.0145454545454546"/>
    <x v="634"/>
    <x v="4"/>
    <x v="11"/>
  </r>
  <r>
    <x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827"/>
    <d v="2012-02-14T19:49:00"/>
    <b v="0"/>
    <x v="202"/>
    <b v="1"/>
    <x v="11"/>
    <n v="1.0333333333333334"/>
    <x v="635"/>
    <x v="4"/>
    <x v="11"/>
  </r>
  <r>
    <x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828"/>
    <d v="2012-06-25T16:24:00"/>
    <b v="0"/>
    <x v="44"/>
    <b v="1"/>
    <x v="11"/>
    <n v="1.07"/>
    <x v="636"/>
    <x v="4"/>
    <x v="11"/>
  </r>
  <r>
    <x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829"/>
    <d v="2016-07-13T19:14:00"/>
    <b v="0"/>
    <x v="38"/>
    <b v="1"/>
    <x v="11"/>
    <n v="1.04"/>
    <x v="151"/>
    <x v="4"/>
    <x v="11"/>
  </r>
  <r>
    <x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x v="830"/>
    <d v="2013-03-22T11:37:05"/>
    <b v="0"/>
    <x v="58"/>
    <b v="1"/>
    <x v="11"/>
    <n v="1.0783333333333334"/>
    <x v="637"/>
    <x v="4"/>
    <x v="11"/>
  </r>
  <r>
    <x v="831"/>
    <x v="831"/>
    <s v="7Horse is a new band with a self-funded album and a show they want to rock in your town!"/>
    <x v="15"/>
    <x v="98"/>
    <x v="0"/>
    <x v="0"/>
    <s v="USD"/>
    <n v="1335540694"/>
    <n v="1332948694"/>
    <x v="831"/>
    <d v="2012-04-27T15:31:34"/>
    <b v="0"/>
    <x v="9"/>
    <b v="1"/>
    <x v="11"/>
    <n v="2.3333333333333335"/>
    <x v="638"/>
    <x v="4"/>
    <x v="11"/>
  </r>
  <r>
    <x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832"/>
    <d v="2012-01-21T08:13:00"/>
    <b v="0"/>
    <x v="243"/>
    <b v="1"/>
    <x v="11"/>
    <n v="1.0060706666666666"/>
    <x v="639"/>
    <x v="4"/>
    <x v="11"/>
  </r>
  <r>
    <x v="833"/>
    <x v="833"/>
    <s v="This is an American rock album."/>
    <x v="12"/>
    <x v="627"/>
    <x v="0"/>
    <x v="0"/>
    <s v="USD"/>
    <n v="1397941475"/>
    <n v="1395349475"/>
    <x v="833"/>
    <d v="2014-04-19T21:04:35"/>
    <b v="0"/>
    <x v="14"/>
    <b v="1"/>
    <x v="11"/>
    <n v="1.0166666666666666"/>
    <x v="640"/>
    <x v="4"/>
    <x v="11"/>
  </r>
  <r>
    <x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834"/>
    <d v="2013-07-01T03:59:00"/>
    <b v="0"/>
    <x v="11"/>
    <b v="1"/>
    <x v="11"/>
    <n v="1.3101818181818181"/>
    <x v="641"/>
    <x v="4"/>
    <x v="11"/>
  </r>
  <r>
    <x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835"/>
    <d v="2012-05-19T03:00:00"/>
    <b v="0"/>
    <x v="244"/>
    <b v="1"/>
    <x v="11"/>
    <n v="1.1725000000000001"/>
    <x v="642"/>
    <x v="4"/>
    <x v="11"/>
  </r>
  <r>
    <x v="836"/>
    <x v="836"/>
    <s v="An album you can bring home to mom."/>
    <x v="10"/>
    <x v="630"/>
    <x v="0"/>
    <x v="0"/>
    <s v="USD"/>
    <n v="1381108918"/>
    <n v="1378516918"/>
    <x v="836"/>
    <d v="2013-10-07T01:21:58"/>
    <b v="0"/>
    <x v="67"/>
    <b v="1"/>
    <x v="11"/>
    <n v="1.009304"/>
    <x v="643"/>
    <x v="4"/>
    <x v="11"/>
  </r>
  <r>
    <x v="837"/>
    <x v="837"/>
    <s v="Take 147 is currently in the process of recording the debut album called, &quot;Nothin' to Lose&quot;."/>
    <x v="30"/>
    <x v="631"/>
    <x v="0"/>
    <x v="0"/>
    <s v="USD"/>
    <n v="1398988662"/>
    <n v="1396396662"/>
    <x v="837"/>
    <d v="2014-05-01T23:57:42"/>
    <b v="0"/>
    <x v="95"/>
    <b v="1"/>
    <x v="11"/>
    <n v="1.218"/>
    <x v="644"/>
    <x v="4"/>
    <x v="11"/>
  </r>
  <r>
    <x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x v="838"/>
    <d v="2012-01-17T21:33:05"/>
    <b v="0"/>
    <x v="42"/>
    <b v="1"/>
    <x v="11"/>
    <n v="1.454"/>
    <x v="645"/>
    <x v="4"/>
    <x v="11"/>
  </r>
  <r>
    <x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x v="839"/>
    <d v="2012-09-22T18:19:16"/>
    <b v="0"/>
    <x v="93"/>
    <b v="1"/>
    <x v="11"/>
    <n v="1.166166"/>
    <x v="646"/>
    <x v="4"/>
    <x v="11"/>
  </r>
  <r>
    <x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x v="840"/>
    <d v="2016-09-24T05:26:27"/>
    <b v="0"/>
    <x v="245"/>
    <b v="1"/>
    <x v="12"/>
    <n v="1.2041660000000001"/>
    <x v="647"/>
    <x v="4"/>
    <x v="12"/>
  </r>
  <r>
    <x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841"/>
    <d v="2014-11-10T21:07:43"/>
    <b v="1"/>
    <x v="225"/>
    <b v="1"/>
    <x v="12"/>
    <n v="1.0132000000000001"/>
    <x v="648"/>
    <x v="4"/>
    <x v="12"/>
  </r>
  <r>
    <x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842"/>
    <d v="2013-10-14T03:59:00"/>
    <b v="1"/>
    <x v="70"/>
    <b v="1"/>
    <x v="12"/>
    <n v="1.0431999999999999"/>
    <x v="649"/>
    <x v="4"/>
    <x v="12"/>
  </r>
  <r>
    <x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843"/>
    <d v="2016-12-08T08:00:00"/>
    <b v="0"/>
    <x v="246"/>
    <b v="1"/>
    <x v="12"/>
    <n v="2.6713333333333331"/>
    <x v="650"/>
    <x v="4"/>
    <x v="12"/>
  </r>
  <r>
    <x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844"/>
    <d v="2014-11-01T04:59:00"/>
    <b v="1"/>
    <x v="180"/>
    <b v="1"/>
    <x v="12"/>
    <n v="1.9413333333333334"/>
    <x v="651"/>
    <x v="4"/>
    <x v="12"/>
  </r>
  <r>
    <x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x v="845"/>
    <d v="2016-09-05T03:59:00"/>
    <b v="0"/>
    <x v="247"/>
    <b v="1"/>
    <x v="12"/>
    <n v="1.203802"/>
    <x v="652"/>
    <x v="4"/>
    <x v="12"/>
  </r>
  <r>
    <x v="846"/>
    <x v="846"/>
    <s v="Pre-order and help me fund new merchandise so we can make the album release something amazing."/>
    <x v="184"/>
    <x v="640"/>
    <x v="0"/>
    <x v="1"/>
    <s v="GBP"/>
    <n v="1394460000"/>
    <n v="1393233855"/>
    <x v="846"/>
    <d v="2014-03-10T14:00:00"/>
    <b v="0"/>
    <x v="5"/>
    <b v="1"/>
    <x v="12"/>
    <n v="1.2200090909090908"/>
    <x v="653"/>
    <x v="4"/>
    <x v="12"/>
  </r>
  <r>
    <x v="847"/>
    <x v="847"/>
    <s v="MUSIC WITH MEANING!  MUSIC THAT MATTERS!!!"/>
    <x v="185"/>
    <x v="115"/>
    <x v="0"/>
    <x v="0"/>
    <s v="USD"/>
    <n v="1436555376"/>
    <n v="1433963376"/>
    <x v="847"/>
    <d v="2015-07-10T19:09:36"/>
    <b v="0"/>
    <x v="29"/>
    <b v="1"/>
    <x v="12"/>
    <n v="1"/>
    <x v="119"/>
    <x v="4"/>
    <x v="12"/>
  </r>
  <r>
    <x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848"/>
    <d v="2015-04-14T19:00:33"/>
    <b v="0"/>
    <x v="38"/>
    <b v="1"/>
    <x v="12"/>
    <n v="1"/>
    <x v="654"/>
    <x v="4"/>
    <x v="12"/>
  </r>
  <r>
    <x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849"/>
    <d v="2015-03-16T02:34:24"/>
    <b v="0"/>
    <x v="248"/>
    <b v="1"/>
    <x v="12"/>
    <n v="1.1990000000000001"/>
    <x v="655"/>
    <x v="4"/>
    <x v="12"/>
  </r>
  <r>
    <x v="850"/>
    <x v="850"/>
    <s v="Help Chicago-based instrumental group Sioum complete the production of their 2nd full-length album."/>
    <x v="23"/>
    <x v="642"/>
    <x v="0"/>
    <x v="0"/>
    <s v="USD"/>
    <n v="1461560340"/>
    <n v="1458762717"/>
    <x v="850"/>
    <d v="2016-04-25T04:59:00"/>
    <b v="0"/>
    <x v="182"/>
    <b v="1"/>
    <x v="12"/>
    <n v="1.55175"/>
    <x v="656"/>
    <x v="4"/>
    <x v="12"/>
  </r>
  <r>
    <x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x v="851"/>
    <d v="2016-07-31T19:45:00"/>
    <b v="0"/>
    <x v="16"/>
    <b v="1"/>
    <x v="12"/>
    <n v="1.3045"/>
    <x v="657"/>
    <x v="4"/>
    <x v="12"/>
  </r>
  <r>
    <x v="852"/>
    <x v="852"/>
    <s v="Limited edition 2x12&quot; vinyl pressing of our latest album &quot;Who Do You Think We Are?&quot;"/>
    <x v="8"/>
    <x v="644"/>
    <x v="0"/>
    <x v="0"/>
    <s v="USD"/>
    <n v="1477342800"/>
    <n v="1476386395"/>
    <x v="852"/>
    <d v="2016-10-24T21:00:00"/>
    <b v="0"/>
    <x v="95"/>
    <b v="1"/>
    <x v="12"/>
    <n v="1.0497142857142858"/>
    <x v="658"/>
    <x v="4"/>
    <x v="12"/>
  </r>
  <r>
    <x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853"/>
    <d v="2015-02-16T19:58:29"/>
    <b v="0"/>
    <x v="73"/>
    <b v="1"/>
    <x v="12"/>
    <n v="1"/>
    <x v="180"/>
    <x v="4"/>
    <x v="12"/>
  </r>
  <r>
    <x v="854"/>
    <x v="854"/>
    <s v="Writing and Recording Sophomore record, and funding Tour to support Spring 2017 album release."/>
    <x v="186"/>
    <x v="645"/>
    <x v="0"/>
    <x v="0"/>
    <s v="USD"/>
    <n v="1482901546"/>
    <n v="1480309546"/>
    <x v="854"/>
    <d v="2016-12-28T05:05:46"/>
    <b v="0"/>
    <x v="249"/>
    <b v="1"/>
    <x v="12"/>
    <n v="1.1822050359712231"/>
    <x v="659"/>
    <x v="4"/>
    <x v="12"/>
  </r>
  <r>
    <x v="855"/>
    <x v="855"/>
    <s v="AtteroTerra's &quot;Pray for Apocalypse&quot; is fully completed, and only being held up by funding."/>
    <x v="187"/>
    <x v="646"/>
    <x v="0"/>
    <x v="0"/>
    <s v="USD"/>
    <n v="1469329217"/>
    <n v="1466737217"/>
    <x v="855"/>
    <d v="2016-07-24T03:00:17"/>
    <b v="0"/>
    <x v="5"/>
    <b v="1"/>
    <x v="12"/>
    <n v="1.0344827586206897"/>
    <x v="660"/>
    <x v="4"/>
    <x v="12"/>
  </r>
  <r>
    <x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856"/>
    <d v="2016-10-25T19:00:00"/>
    <b v="0"/>
    <x v="33"/>
    <b v="1"/>
    <x v="12"/>
    <n v="2.1800000000000002"/>
    <x v="661"/>
    <x v="4"/>
    <x v="12"/>
  </r>
  <r>
    <x v="857"/>
    <x v="857"/>
    <s v="Modern Post-Hardcore/Electro music (Hardstyle, EDM, Trap, Dubstep, Dembow, House)."/>
    <x v="38"/>
    <x v="647"/>
    <x v="0"/>
    <x v="3"/>
    <s v="EUR"/>
    <n v="1448463431"/>
    <n v="1444831031"/>
    <x v="857"/>
    <d v="2015-11-25T14:57:11"/>
    <b v="0"/>
    <x v="54"/>
    <b v="1"/>
    <x v="12"/>
    <n v="1"/>
    <x v="73"/>
    <x v="4"/>
    <x v="12"/>
  </r>
  <r>
    <x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858"/>
    <d v="2015-04-15T22:59:00"/>
    <b v="0"/>
    <x v="88"/>
    <b v="1"/>
    <x v="12"/>
    <n v="1.4400583333333332"/>
    <x v="662"/>
    <x v="4"/>
    <x v="12"/>
  </r>
  <r>
    <x v="859"/>
    <x v="859"/>
    <s v="We are heading to the studio to create our second album and we want you to be right there with us!"/>
    <x v="23"/>
    <x v="649"/>
    <x v="0"/>
    <x v="0"/>
    <s v="USD"/>
    <n v="1433376000"/>
    <n v="1430768468"/>
    <x v="859"/>
    <d v="2015-06-04T00:00:00"/>
    <b v="0"/>
    <x v="15"/>
    <b v="1"/>
    <x v="12"/>
    <n v="1.0467500000000001"/>
    <x v="663"/>
    <x v="4"/>
    <x v="12"/>
  </r>
  <r>
    <x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860"/>
    <d v="2013-11-22T12:35:13"/>
    <b v="0"/>
    <x v="53"/>
    <b v="0"/>
    <x v="13"/>
    <n v="0.18142857142857144"/>
    <x v="664"/>
    <x v="4"/>
    <x v="13"/>
  </r>
  <r>
    <x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861"/>
    <d v="2016-09-16T23:10:04"/>
    <b v="0"/>
    <x v="84"/>
    <b v="0"/>
    <x v="13"/>
    <n v="2.2444444444444444E-2"/>
    <x v="476"/>
    <x v="4"/>
    <x v="13"/>
  </r>
  <r>
    <x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x v="862"/>
    <d v="2013-11-11T14:19:08"/>
    <b v="0"/>
    <x v="80"/>
    <b v="0"/>
    <x v="13"/>
    <n v="3.3999999999999998E-3"/>
    <x v="665"/>
    <x v="4"/>
    <x v="13"/>
  </r>
  <r>
    <x v="863"/>
    <x v="863"/>
    <s v="I'm making the move from a side man in local groups to the leader with this debut jazz CD project."/>
    <x v="13"/>
    <x v="456"/>
    <x v="2"/>
    <x v="0"/>
    <s v="USD"/>
    <n v="1329014966"/>
    <n v="1326422966"/>
    <x v="863"/>
    <d v="2012-02-12T02:49:26"/>
    <b v="0"/>
    <x v="81"/>
    <b v="0"/>
    <x v="13"/>
    <n v="4.4999999999999998E-2"/>
    <x v="666"/>
    <x v="4"/>
    <x v="13"/>
  </r>
  <r>
    <x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864"/>
    <d v="2013-10-16T09:59:00"/>
    <b v="0"/>
    <x v="1"/>
    <b v="0"/>
    <x v="13"/>
    <n v="0.41538461538461541"/>
    <x v="667"/>
    <x v="4"/>
    <x v="13"/>
  </r>
  <r>
    <x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865"/>
    <d v="2013-01-16T18:33:17"/>
    <b v="0"/>
    <x v="84"/>
    <b v="0"/>
    <x v="13"/>
    <n v="2.0454545454545454E-2"/>
    <x v="381"/>
    <x v="4"/>
    <x v="13"/>
  </r>
  <r>
    <x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x v="866"/>
    <d v="2015-02-28T15:10:00"/>
    <b v="0"/>
    <x v="202"/>
    <b v="0"/>
    <x v="13"/>
    <n v="0.18285714285714286"/>
    <x v="668"/>
    <x v="4"/>
    <x v="13"/>
  </r>
  <r>
    <x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867"/>
    <d v="2009-12-01T04:59:00"/>
    <b v="0"/>
    <x v="202"/>
    <b v="0"/>
    <x v="13"/>
    <n v="0.2402"/>
    <x v="669"/>
    <x v="4"/>
    <x v="13"/>
  </r>
  <r>
    <x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868"/>
    <d v="2014-01-07T00:39:58"/>
    <b v="0"/>
    <x v="29"/>
    <b v="0"/>
    <x v="13"/>
    <n v="1.1111111111111111E-3"/>
    <x v="73"/>
    <x v="4"/>
    <x v="13"/>
  </r>
  <r>
    <x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869"/>
    <d v="2013-04-08T19:17:37"/>
    <b v="0"/>
    <x v="83"/>
    <b v="0"/>
    <x v="13"/>
    <n v="0.11818181818181818"/>
    <x v="670"/>
    <x v="4"/>
    <x v="13"/>
  </r>
  <r>
    <x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870"/>
    <d v="2013-09-01T00:32:03"/>
    <b v="0"/>
    <x v="81"/>
    <b v="0"/>
    <x v="13"/>
    <n v="3.0999999999999999E-3"/>
    <x v="671"/>
    <x v="4"/>
    <x v="13"/>
  </r>
  <r>
    <x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871"/>
    <d v="2013-11-29T14:28:15"/>
    <b v="0"/>
    <x v="8"/>
    <b v="0"/>
    <x v="13"/>
    <n v="5.4166666666666669E-2"/>
    <x v="672"/>
    <x v="4"/>
    <x v="13"/>
  </r>
  <r>
    <x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x v="872"/>
    <d v="2011-03-10T19:48:47"/>
    <b v="0"/>
    <x v="84"/>
    <b v="0"/>
    <x v="13"/>
    <n v="8.1250000000000003E-3"/>
    <x v="151"/>
    <x v="4"/>
    <x v="13"/>
  </r>
  <r>
    <x v="873"/>
    <x v="873"/>
    <s v="Fall in love with &quot;The Dreamer&quot;, new original music from trumpeter Freddie Dunn!"/>
    <x v="8"/>
    <x v="372"/>
    <x v="2"/>
    <x v="0"/>
    <s v="USD"/>
    <n v="1352610040"/>
    <n v="1349150440"/>
    <x v="873"/>
    <d v="2012-11-11T05:00:40"/>
    <b v="0"/>
    <x v="81"/>
    <b v="0"/>
    <x v="13"/>
    <n v="1.2857142857142857E-2"/>
    <x v="377"/>
    <x v="4"/>
    <x v="13"/>
  </r>
  <r>
    <x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874"/>
    <d v="2013-05-04T14:00:34"/>
    <b v="0"/>
    <x v="64"/>
    <b v="0"/>
    <x v="13"/>
    <n v="0.24333333333333335"/>
    <x v="673"/>
    <x v="4"/>
    <x v="13"/>
  </r>
  <r>
    <x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875"/>
    <d v="2015-09-21T17:22:11"/>
    <b v="0"/>
    <x v="78"/>
    <b v="0"/>
    <x v="13"/>
    <n v="0"/>
    <x v="121"/>
    <x v="4"/>
    <x v="13"/>
  </r>
  <r>
    <x v="876"/>
    <x v="876"/>
    <s v="What was the greatest record shop ever?  DOBELLS!"/>
    <x v="189"/>
    <x v="656"/>
    <x v="2"/>
    <x v="1"/>
    <s v="GBP"/>
    <n v="1359978927"/>
    <n v="1357127727"/>
    <x v="876"/>
    <d v="2013-02-04T11:55:27"/>
    <b v="0"/>
    <x v="43"/>
    <b v="0"/>
    <x v="13"/>
    <n v="0.40799492385786801"/>
    <x v="674"/>
    <x v="4"/>
    <x v="13"/>
  </r>
  <r>
    <x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877"/>
    <d v="2013-12-19T18:56:00"/>
    <b v="0"/>
    <x v="60"/>
    <b v="0"/>
    <x v="13"/>
    <n v="0.67549999999999999"/>
    <x v="675"/>
    <x v="4"/>
    <x v="13"/>
  </r>
  <r>
    <x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878"/>
    <d v="2010-12-23T05:35:24"/>
    <b v="0"/>
    <x v="84"/>
    <b v="0"/>
    <x v="13"/>
    <n v="1.2999999999999999E-2"/>
    <x v="151"/>
    <x v="4"/>
    <x v="13"/>
  </r>
  <r>
    <x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879"/>
    <d v="2012-05-29T19:55:05"/>
    <b v="0"/>
    <x v="209"/>
    <b v="0"/>
    <x v="13"/>
    <n v="0.30666666666666664"/>
    <x v="676"/>
    <x v="4"/>
    <x v="13"/>
  </r>
  <r>
    <x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880"/>
    <d v="2012-10-30T07:42:18"/>
    <b v="0"/>
    <x v="22"/>
    <b v="0"/>
    <x v="14"/>
    <n v="2.9894179894179893E-2"/>
    <x v="677"/>
    <x v="4"/>
    <x v="14"/>
  </r>
  <r>
    <x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x v="881"/>
    <d v="2012-01-14T06:01:26"/>
    <b v="0"/>
    <x v="29"/>
    <b v="0"/>
    <x v="14"/>
    <n v="8.0000000000000002E-3"/>
    <x v="180"/>
    <x v="4"/>
    <x v="14"/>
  </r>
  <r>
    <x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882"/>
    <d v="2011-09-06T20:39:10"/>
    <b v="0"/>
    <x v="25"/>
    <b v="0"/>
    <x v="14"/>
    <n v="0.20133333333333334"/>
    <x v="678"/>
    <x v="4"/>
    <x v="14"/>
  </r>
  <r>
    <x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883"/>
    <d v="2016-03-02T22:27:15"/>
    <b v="0"/>
    <x v="54"/>
    <b v="0"/>
    <x v="14"/>
    <n v="0.4002"/>
    <x v="679"/>
    <x v="4"/>
    <x v="14"/>
  </r>
  <r>
    <x v="884"/>
    <x v="884"/>
    <s v="We need to hire an animal trainer to have a chimpanzee actor perform in our music video with us!"/>
    <x v="13"/>
    <x v="170"/>
    <x v="2"/>
    <x v="0"/>
    <s v="USD"/>
    <n v="1336789860"/>
    <n v="1331666146"/>
    <x v="884"/>
    <d v="2012-05-12T02:31:00"/>
    <b v="0"/>
    <x v="84"/>
    <b v="0"/>
    <x v="14"/>
    <n v="0.01"/>
    <x v="119"/>
    <x v="4"/>
    <x v="14"/>
  </r>
  <r>
    <x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x v="885"/>
    <d v="2016-12-30T22:35:11"/>
    <b v="0"/>
    <x v="64"/>
    <b v="0"/>
    <x v="14"/>
    <n v="0.75"/>
    <x v="680"/>
    <x v="4"/>
    <x v="14"/>
  </r>
  <r>
    <x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886"/>
    <d v="2016-09-15T20:53:33"/>
    <b v="0"/>
    <x v="63"/>
    <b v="0"/>
    <x v="14"/>
    <n v="0.41"/>
    <x v="681"/>
    <x v="4"/>
    <x v="14"/>
  </r>
  <r>
    <x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887"/>
    <d v="2012-05-27T23:00:55"/>
    <b v="0"/>
    <x v="78"/>
    <b v="0"/>
    <x v="14"/>
    <n v="0"/>
    <x v="121"/>
    <x v="4"/>
    <x v="14"/>
  </r>
  <r>
    <x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888"/>
    <d v="2011-09-01T06:00:00"/>
    <b v="0"/>
    <x v="80"/>
    <b v="0"/>
    <x v="14"/>
    <n v="7.1999999999999995E-2"/>
    <x v="666"/>
    <x v="4"/>
    <x v="14"/>
  </r>
  <r>
    <x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889"/>
    <d v="2014-10-05T18:49:03"/>
    <b v="0"/>
    <x v="58"/>
    <b v="0"/>
    <x v="14"/>
    <n v="9.4412800000000005E-2"/>
    <x v="682"/>
    <x v="4"/>
    <x v="14"/>
  </r>
  <r>
    <x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890"/>
    <d v="2013-11-21T17:46:19"/>
    <b v="0"/>
    <x v="80"/>
    <b v="0"/>
    <x v="14"/>
    <n v="4.1666666666666664E-2"/>
    <x v="683"/>
    <x v="4"/>
    <x v="14"/>
  </r>
  <r>
    <x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891"/>
    <d v="2014-08-21T00:45:30"/>
    <b v="0"/>
    <x v="82"/>
    <b v="0"/>
    <x v="14"/>
    <n v="3.2500000000000001E-2"/>
    <x v="684"/>
    <x v="4"/>
    <x v="14"/>
  </r>
  <r>
    <x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892"/>
    <d v="2010-08-01T04:00:00"/>
    <b v="0"/>
    <x v="57"/>
    <b v="0"/>
    <x v="14"/>
    <n v="0.40749999999999997"/>
    <x v="685"/>
    <x v="4"/>
    <x v="14"/>
  </r>
  <r>
    <x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x v="893"/>
    <d v="2015-04-01T20:32:43"/>
    <b v="0"/>
    <x v="81"/>
    <b v="0"/>
    <x v="14"/>
    <n v="0.1"/>
    <x v="379"/>
    <x v="4"/>
    <x v="14"/>
  </r>
  <r>
    <x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894"/>
    <d v="2016-06-05T23:33:30"/>
    <b v="0"/>
    <x v="28"/>
    <b v="0"/>
    <x v="14"/>
    <n v="0.39169999999999999"/>
    <x v="686"/>
    <x v="4"/>
    <x v="14"/>
  </r>
  <r>
    <x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895"/>
    <d v="2010-10-25T03:03:49"/>
    <b v="0"/>
    <x v="63"/>
    <b v="0"/>
    <x v="14"/>
    <n v="2.4375000000000001E-2"/>
    <x v="687"/>
    <x v="4"/>
    <x v="14"/>
  </r>
  <r>
    <x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896"/>
    <d v="2015-08-28T04:00:00"/>
    <b v="0"/>
    <x v="250"/>
    <b v="0"/>
    <x v="14"/>
    <n v="0.4"/>
    <x v="688"/>
    <x v="4"/>
    <x v="14"/>
  </r>
  <r>
    <x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897"/>
    <d v="2012-11-28T17:31:48"/>
    <b v="0"/>
    <x v="78"/>
    <b v="0"/>
    <x v="14"/>
    <n v="0"/>
    <x v="121"/>
    <x v="4"/>
    <x v="14"/>
  </r>
  <r>
    <x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x v="898"/>
    <d v="2012-01-15T18:11:50"/>
    <b v="0"/>
    <x v="84"/>
    <b v="0"/>
    <x v="14"/>
    <n v="2.8000000000000001E-2"/>
    <x v="436"/>
    <x v="4"/>
    <x v="14"/>
  </r>
  <r>
    <x v="899"/>
    <x v="899"/>
    <s v="Lets get 48/14 pressed and in your cd players,ipods,blogs, and facebook status'. Lets get it everywhere!"/>
    <x v="47"/>
    <x v="668"/>
    <x v="2"/>
    <x v="0"/>
    <s v="USD"/>
    <n v="1306549362"/>
    <n v="1302661362"/>
    <x v="899"/>
    <d v="2011-05-28T02:22:42"/>
    <b v="0"/>
    <x v="22"/>
    <b v="0"/>
    <x v="14"/>
    <n v="0.37333333333333335"/>
    <x v="436"/>
    <x v="4"/>
    <x v="14"/>
  </r>
  <r>
    <x v="900"/>
    <x v="900"/>
    <s v="With Project Revive, I aim to protect and nurture the creative impulse through music."/>
    <x v="10"/>
    <x v="577"/>
    <x v="2"/>
    <x v="0"/>
    <s v="USD"/>
    <n v="1459365802"/>
    <n v="1456777402"/>
    <x v="900"/>
    <d v="2016-03-30T19:23:22"/>
    <b v="0"/>
    <x v="84"/>
    <b v="0"/>
    <x v="13"/>
    <n v="4.1999999999999997E-3"/>
    <x v="689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901"/>
    <d v="2010-06-08T19:11:00"/>
    <b v="0"/>
    <x v="78"/>
    <b v="0"/>
    <x v="13"/>
    <n v="0"/>
    <x v="121"/>
    <x v="4"/>
    <x v="13"/>
  </r>
  <r>
    <x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902"/>
    <d v="2014-08-30T15:30:00"/>
    <b v="0"/>
    <x v="83"/>
    <b v="0"/>
    <x v="13"/>
    <n v="3.0000000000000001E-3"/>
    <x v="180"/>
    <x v="4"/>
    <x v="13"/>
  </r>
  <r>
    <x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x v="903"/>
    <d v="2012-09-23T02:25:00"/>
    <b v="0"/>
    <x v="80"/>
    <b v="0"/>
    <x v="13"/>
    <n v="3.2000000000000001E-2"/>
    <x v="379"/>
    <x v="4"/>
    <x v="13"/>
  </r>
  <r>
    <x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904"/>
    <d v="2016-01-03T01:55:37"/>
    <b v="0"/>
    <x v="83"/>
    <b v="0"/>
    <x v="13"/>
    <n v="3.0200000000000001E-3"/>
    <x v="690"/>
    <x v="4"/>
    <x v="13"/>
  </r>
  <r>
    <x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x v="905"/>
    <d v="2011-01-24T05:45:26"/>
    <b v="0"/>
    <x v="79"/>
    <b v="0"/>
    <x v="13"/>
    <n v="3.0153846153846153E-2"/>
    <x v="691"/>
    <x v="4"/>
    <x v="13"/>
  </r>
  <r>
    <x v="906"/>
    <x v="906"/>
    <s v="The DMV's most respected saxophonist pay tribute to Motown."/>
    <x v="36"/>
    <x v="117"/>
    <x v="2"/>
    <x v="0"/>
    <s v="USD"/>
    <n v="1394681590"/>
    <n v="1392093190"/>
    <x v="906"/>
    <d v="2014-03-13T03:33:10"/>
    <b v="0"/>
    <x v="78"/>
    <b v="0"/>
    <x v="13"/>
    <n v="0"/>
    <x v="121"/>
    <x v="4"/>
    <x v="13"/>
  </r>
  <r>
    <x v="907"/>
    <x v="907"/>
    <s v="Greg Chambers' self-titled CD needs support for post production, replication, and promotion."/>
    <x v="193"/>
    <x v="117"/>
    <x v="2"/>
    <x v="0"/>
    <s v="USD"/>
    <n v="1315715823"/>
    <n v="1313123823"/>
    <x v="907"/>
    <d v="2011-09-11T04:37:03"/>
    <b v="0"/>
    <x v="78"/>
    <b v="0"/>
    <x v="13"/>
    <n v="0"/>
    <x v="121"/>
    <x v="4"/>
    <x v="13"/>
  </r>
  <r>
    <x v="908"/>
    <x v="908"/>
    <s v="This project is designed to help protect the environment by using Eco-friendly product packaging."/>
    <x v="30"/>
    <x v="117"/>
    <x v="2"/>
    <x v="0"/>
    <s v="USD"/>
    <n v="1280206740"/>
    <n v="1276283655"/>
    <x v="908"/>
    <d v="2010-07-27T04:59:00"/>
    <b v="0"/>
    <x v="78"/>
    <b v="0"/>
    <x v="13"/>
    <n v="0"/>
    <x v="121"/>
    <x v="4"/>
    <x v="13"/>
  </r>
  <r>
    <x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909"/>
    <d v="2012-07-23T04:00:00"/>
    <b v="0"/>
    <x v="22"/>
    <b v="0"/>
    <x v="13"/>
    <n v="3.2500000000000001E-2"/>
    <x v="178"/>
    <x v="4"/>
    <x v="13"/>
  </r>
  <r>
    <x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910"/>
    <d v="2017-03-03T13:05:19"/>
    <b v="0"/>
    <x v="81"/>
    <b v="0"/>
    <x v="13"/>
    <n v="0.22363636363636363"/>
    <x v="692"/>
    <x v="4"/>
    <x v="13"/>
  </r>
  <r>
    <x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911"/>
    <d v="2014-01-24T00:07:25"/>
    <b v="0"/>
    <x v="78"/>
    <b v="0"/>
    <x v="13"/>
    <n v="0"/>
    <x v="121"/>
    <x v="4"/>
    <x v="13"/>
  </r>
  <r>
    <x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x v="912"/>
    <d v="2012-12-11T03:37:27"/>
    <b v="0"/>
    <x v="84"/>
    <b v="0"/>
    <x v="13"/>
    <n v="8.5714285714285719E-3"/>
    <x v="2"/>
    <x v="4"/>
    <x v="13"/>
  </r>
  <r>
    <x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913"/>
    <d v="2012-05-05T03:20:19"/>
    <b v="0"/>
    <x v="54"/>
    <b v="0"/>
    <x v="13"/>
    <n v="6.6066666666666662E-2"/>
    <x v="693"/>
    <x v="4"/>
    <x v="13"/>
  </r>
  <r>
    <x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x v="914"/>
    <d v="2012-08-25T18:19:07"/>
    <b v="0"/>
    <x v="78"/>
    <b v="0"/>
    <x v="13"/>
    <n v="0"/>
    <x v="121"/>
    <x v="4"/>
    <x v="13"/>
  </r>
  <r>
    <x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x v="915"/>
    <d v="2012-03-01T04:59:00"/>
    <b v="0"/>
    <x v="82"/>
    <b v="0"/>
    <x v="13"/>
    <n v="5.7692307692307696E-2"/>
    <x v="694"/>
    <x v="4"/>
    <x v="13"/>
  </r>
  <r>
    <x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x v="916"/>
    <d v="2010-10-22T05:00:00"/>
    <b v="0"/>
    <x v="78"/>
    <b v="0"/>
    <x v="13"/>
    <n v="0"/>
    <x v="121"/>
    <x v="4"/>
    <x v="13"/>
  </r>
  <r>
    <x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917"/>
    <d v="2014-07-14T02:30:00"/>
    <b v="0"/>
    <x v="29"/>
    <b v="0"/>
    <x v="13"/>
    <n v="6.0000000000000001E-3"/>
    <x v="180"/>
    <x v="4"/>
    <x v="13"/>
  </r>
  <r>
    <x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918"/>
    <d v="2014-12-01T22:59:21"/>
    <b v="0"/>
    <x v="73"/>
    <b v="0"/>
    <x v="13"/>
    <n v="5.0256410256410255E-2"/>
    <x v="695"/>
    <x v="4"/>
    <x v="13"/>
  </r>
  <r>
    <x v="919"/>
    <x v="919"/>
    <s v="Cool jazz with a New Orleans flavor."/>
    <x v="22"/>
    <x v="173"/>
    <x v="2"/>
    <x v="0"/>
    <s v="USD"/>
    <n v="1355930645"/>
    <n v="1352906645"/>
    <x v="919"/>
    <d v="2012-12-19T15:24:05"/>
    <b v="0"/>
    <x v="29"/>
    <b v="0"/>
    <x v="13"/>
    <n v="5.0000000000000001E-3"/>
    <x v="101"/>
    <x v="4"/>
    <x v="13"/>
  </r>
  <r>
    <x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x v="920"/>
    <d v="2013-11-14T17:07:02"/>
    <b v="0"/>
    <x v="78"/>
    <b v="0"/>
    <x v="13"/>
    <n v="0"/>
    <x v="121"/>
    <x v="4"/>
    <x v="13"/>
  </r>
  <r>
    <x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921"/>
    <d v="2011-12-12T05:06:16"/>
    <b v="0"/>
    <x v="9"/>
    <b v="0"/>
    <x v="13"/>
    <n v="0.309"/>
    <x v="696"/>
    <x v="4"/>
    <x v="13"/>
  </r>
  <r>
    <x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x v="922"/>
    <d v="2014-10-01T12:43:13"/>
    <b v="0"/>
    <x v="209"/>
    <b v="0"/>
    <x v="13"/>
    <n v="0.21037037037037037"/>
    <x v="697"/>
    <x v="4"/>
    <x v="13"/>
  </r>
  <r>
    <x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923"/>
    <d v="2014-11-22T00:02:03"/>
    <b v="0"/>
    <x v="79"/>
    <b v="0"/>
    <x v="13"/>
    <n v="2.1999999999999999E-2"/>
    <x v="698"/>
    <x v="4"/>
    <x v="13"/>
  </r>
  <r>
    <x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924"/>
    <d v="2013-02-13T22:37:49"/>
    <b v="0"/>
    <x v="41"/>
    <b v="0"/>
    <x v="13"/>
    <n v="0.109"/>
    <x v="699"/>
    <x v="4"/>
    <x v="13"/>
  </r>
  <r>
    <x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x v="925"/>
    <d v="2013-11-27T22:08:31"/>
    <b v="0"/>
    <x v="81"/>
    <b v="0"/>
    <x v="13"/>
    <n v="2.6666666666666668E-2"/>
    <x v="700"/>
    <x v="4"/>
    <x v="13"/>
  </r>
  <r>
    <x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926"/>
    <d v="2010-07-08T22:40:00"/>
    <b v="0"/>
    <x v="78"/>
    <b v="0"/>
    <x v="13"/>
    <n v="0"/>
    <x v="121"/>
    <x v="4"/>
    <x v="13"/>
  </r>
  <r>
    <x v="927"/>
    <x v="927"/>
    <s v="Studio CD/DVD Solo project of Pianist &amp; Keyboardist Jetro da Silva"/>
    <x v="22"/>
    <x v="117"/>
    <x v="2"/>
    <x v="0"/>
    <s v="USD"/>
    <n v="1337024695"/>
    <n v="1334432695"/>
    <x v="927"/>
    <d v="2012-05-14T19:44:55"/>
    <b v="0"/>
    <x v="78"/>
    <b v="0"/>
    <x v="13"/>
    <n v="0"/>
    <x v="121"/>
    <x v="4"/>
    <x v="13"/>
  </r>
  <r>
    <x v="928"/>
    <x v="928"/>
    <s v="A real Motown Backup singer on 22 gold and platinum albums headlines her own Jazz CD of Motown songs."/>
    <x v="107"/>
    <x v="607"/>
    <x v="2"/>
    <x v="0"/>
    <s v="USD"/>
    <n v="1353196800"/>
    <n v="1348864913"/>
    <x v="928"/>
    <d v="2012-11-18T00:00:00"/>
    <b v="0"/>
    <x v="33"/>
    <b v="0"/>
    <x v="13"/>
    <n v="0.10862068965517241"/>
    <x v="701"/>
    <x v="4"/>
    <x v="13"/>
  </r>
  <r>
    <x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x v="929"/>
    <d v="2012-04-09T04:42:49"/>
    <b v="0"/>
    <x v="78"/>
    <b v="0"/>
    <x v="13"/>
    <n v="0"/>
    <x v="121"/>
    <x v="4"/>
    <x v="13"/>
  </r>
  <r>
    <x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930"/>
    <d v="2010-06-25T21:32:00"/>
    <b v="0"/>
    <x v="81"/>
    <b v="0"/>
    <x v="13"/>
    <n v="0.38333333333333336"/>
    <x v="160"/>
    <x v="4"/>
    <x v="13"/>
  </r>
  <r>
    <x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x v="931"/>
    <d v="2014-03-16T22:00:00"/>
    <b v="0"/>
    <x v="63"/>
    <b v="0"/>
    <x v="13"/>
    <n v="6.5500000000000003E-2"/>
    <x v="702"/>
    <x v="4"/>
    <x v="13"/>
  </r>
  <r>
    <x v="932"/>
    <x v="932"/>
    <s v="Help me to create my 3rd album, a Christmas CD with 16 Holiday/Original favorites!"/>
    <x v="196"/>
    <x v="677"/>
    <x v="2"/>
    <x v="0"/>
    <s v="USD"/>
    <n v="1363990545"/>
    <n v="1360106145"/>
    <x v="932"/>
    <d v="2013-03-22T22:15:45"/>
    <b v="0"/>
    <x v="209"/>
    <b v="0"/>
    <x v="13"/>
    <n v="0.14536842105263159"/>
    <x v="703"/>
    <x v="4"/>
    <x v="13"/>
  </r>
  <r>
    <x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933"/>
    <d v="2014-05-12T04:03:29"/>
    <b v="0"/>
    <x v="84"/>
    <b v="0"/>
    <x v="13"/>
    <n v="0.06"/>
    <x v="88"/>
    <x v="4"/>
    <x v="13"/>
  </r>
  <r>
    <x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934"/>
    <d v="2014-05-04T06:00:00"/>
    <b v="0"/>
    <x v="209"/>
    <b v="0"/>
    <x v="13"/>
    <n v="0.30399999999999999"/>
    <x v="704"/>
    <x v="4"/>
    <x v="13"/>
  </r>
  <r>
    <x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935"/>
    <d v="2016-01-29T08:00:29"/>
    <b v="0"/>
    <x v="84"/>
    <b v="0"/>
    <x v="13"/>
    <n v="1.4285714285714285E-2"/>
    <x v="384"/>
    <x v="4"/>
    <x v="13"/>
  </r>
  <r>
    <x v="936"/>
    <x v="936"/>
    <s v="A CD of a live Jazz concert featuring Marti Mendenhall, George Mitchell, Scott Steed and Todd Strait."/>
    <x v="123"/>
    <x v="117"/>
    <x v="2"/>
    <x v="0"/>
    <s v="USD"/>
    <n v="1326916800"/>
    <n v="1323131689"/>
    <x v="936"/>
    <d v="2012-01-18T20:00:00"/>
    <b v="0"/>
    <x v="78"/>
    <b v="0"/>
    <x v="13"/>
    <n v="0"/>
    <x v="121"/>
    <x v="4"/>
    <x v="13"/>
  </r>
  <r>
    <x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x v="937"/>
    <d v="2013-11-03T20:09:17"/>
    <b v="0"/>
    <x v="84"/>
    <b v="0"/>
    <x v="13"/>
    <n v="1.1428571428571429E-2"/>
    <x v="135"/>
    <x v="4"/>
    <x v="13"/>
  </r>
  <r>
    <x v="938"/>
    <x v="938"/>
    <s v="Creating new avenues of exposure for young Jazz &amp; Soul artists_x000a_to express their Art of Music."/>
    <x v="39"/>
    <x v="379"/>
    <x v="2"/>
    <x v="0"/>
    <s v="USD"/>
    <n v="1346585448"/>
    <n v="1343993448"/>
    <x v="938"/>
    <d v="2012-09-02T11:30:48"/>
    <b v="0"/>
    <x v="29"/>
    <b v="0"/>
    <x v="13"/>
    <n v="3.5714285714285713E-3"/>
    <x v="384"/>
    <x v="4"/>
    <x v="13"/>
  </r>
  <r>
    <x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939"/>
    <d v="2013-06-30T19:58:00"/>
    <b v="0"/>
    <x v="84"/>
    <b v="0"/>
    <x v="13"/>
    <n v="1.4545454545454545E-2"/>
    <x v="135"/>
    <x v="4"/>
    <x v="13"/>
  </r>
  <r>
    <x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x v="940"/>
    <d v="2015-08-11T00:12:06"/>
    <b v="0"/>
    <x v="25"/>
    <b v="0"/>
    <x v="8"/>
    <n v="0.17155555555555554"/>
    <x v="705"/>
    <x v="2"/>
    <x v="8"/>
  </r>
  <r>
    <x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941"/>
    <d v="2017-02-10T02:19:05"/>
    <b v="0"/>
    <x v="162"/>
    <b v="0"/>
    <x v="8"/>
    <n v="2.3220000000000001E-2"/>
    <x v="706"/>
    <x v="2"/>
    <x v="8"/>
  </r>
  <r>
    <x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942"/>
    <d v="2016-02-18T20:14:20"/>
    <b v="0"/>
    <x v="38"/>
    <b v="0"/>
    <x v="8"/>
    <n v="8.9066666666666669E-2"/>
    <x v="707"/>
    <x v="2"/>
    <x v="8"/>
  </r>
  <r>
    <x v="943"/>
    <x v="943"/>
    <s v="A mask for home or travel that will give you the best, undisturbed sleep of your life."/>
    <x v="9"/>
    <x v="683"/>
    <x v="2"/>
    <x v="0"/>
    <s v="USD"/>
    <n v="1480438905"/>
    <n v="1477843305"/>
    <x v="943"/>
    <d v="2016-11-29T17:01:45"/>
    <b v="0"/>
    <x v="8"/>
    <b v="0"/>
    <x v="8"/>
    <n v="9.633333333333334E-2"/>
    <x v="708"/>
    <x v="2"/>
    <x v="8"/>
  </r>
  <r>
    <x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944"/>
    <d v="2016-04-18T14:00:00"/>
    <b v="0"/>
    <x v="93"/>
    <b v="0"/>
    <x v="8"/>
    <n v="0.13325999999999999"/>
    <x v="709"/>
    <x v="2"/>
    <x v="8"/>
  </r>
  <r>
    <x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x v="945"/>
    <d v="2017-02-18T23:59:00"/>
    <b v="0"/>
    <x v="38"/>
    <b v="0"/>
    <x v="8"/>
    <n v="2.4840000000000001E-2"/>
    <x v="710"/>
    <x v="2"/>
    <x v="8"/>
  </r>
  <r>
    <x v="946"/>
    <x v="946"/>
    <s v="Soft edged-Hard working. The perfect wearable organization for the home and professional shop."/>
    <x v="36"/>
    <x v="686"/>
    <x v="2"/>
    <x v="0"/>
    <s v="USD"/>
    <n v="1473444048"/>
    <n v="1470852048"/>
    <x v="946"/>
    <d v="2016-09-09T18:00:48"/>
    <b v="0"/>
    <x v="81"/>
    <b v="0"/>
    <x v="8"/>
    <n v="1.9066666666666666E-2"/>
    <x v="711"/>
    <x v="2"/>
    <x v="8"/>
  </r>
  <r>
    <x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947"/>
    <d v="2016-06-30T18:45:06"/>
    <b v="0"/>
    <x v="78"/>
    <b v="0"/>
    <x v="8"/>
    <n v="0"/>
    <x v="121"/>
    <x v="2"/>
    <x v="8"/>
  </r>
  <r>
    <x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x v="948"/>
    <d v="2016-03-12T19:52:44"/>
    <b v="0"/>
    <x v="22"/>
    <b v="0"/>
    <x v="8"/>
    <n v="0.12"/>
    <x v="88"/>
    <x v="2"/>
    <x v="8"/>
  </r>
  <r>
    <x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x v="949"/>
    <d v="2016-02-21T01:02:56"/>
    <b v="0"/>
    <x v="63"/>
    <b v="0"/>
    <x v="8"/>
    <n v="1.3650000000000001E-2"/>
    <x v="498"/>
    <x v="2"/>
    <x v="8"/>
  </r>
  <r>
    <x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x v="950"/>
    <d v="2016-01-17T18:01:01"/>
    <b v="0"/>
    <x v="54"/>
    <b v="0"/>
    <x v="8"/>
    <n v="0.28039999999999998"/>
    <x v="712"/>
    <x v="2"/>
    <x v="8"/>
  </r>
  <r>
    <x v="951"/>
    <x v="951"/>
    <s v="Revolutionizing the way we walk our dogs!"/>
    <x v="63"/>
    <x v="689"/>
    <x v="2"/>
    <x v="0"/>
    <s v="USD"/>
    <n v="1465054872"/>
    <n v="1461166872"/>
    <x v="951"/>
    <d v="2016-06-04T15:41:12"/>
    <b v="0"/>
    <x v="212"/>
    <b v="0"/>
    <x v="8"/>
    <n v="0.38390000000000002"/>
    <x v="713"/>
    <x v="2"/>
    <x v="8"/>
  </r>
  <r>
    <x v="952"/>
    <x v="952"/>
    <s v="Audionoggin: Wireless personal surround sound for the athlete in everyone."/>
    <x v="197"/>
    <x v="690"/>
    <x v="2"/>
    <x v="0"/>
    <s v="USD"/>
    <n v="1479483812"/>
    <n v="1476888212"/>
    <x v="952"/>
    <d v="2016-11-18T15:43:32"/>
    <b v="0"/>
    <x v="193"/>
    <b v="0"/>
    <x v="8"/>
    <n v="0.39942857142857141"/>
    <x v="714"/>
    <x v="2"/>
    <x v="8"/>
  </r>
  <r>
    <x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953"/>
    <d v="2015-01-25T03:56:39"/>
    <b v="0"/>
    <x v="81"/>
    <b v="0"/>
    <x v="8"/>
    <n v="8.3999999999999995E-3"/>
    <x v="715"/>
    <x v="2"/>
    <x v="8"/>
  </r>
  <r>
    <x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954"/>
    <d v="2015-08-20T20:00:39"/>
    <b v="0"/>
    <x v="196"/>
    <b v="0"/>
    <x v="8"/>
    <n v="0.43406666666666666"/>
    <x v="716"/>
    <x v="2"/>
    <x v="8"/>
  </r>
  <r>
    <x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955"/>
    <d v="2016-09-13T07:05:00"/>
    <b v="0"/>
    <x v="251"/>
    <b v="0"/>
    <x v="8"/>
    <n v="5.6613333333333335E-2"/>
    <x v="717"/>
    <x v="2"/>
    <x v="8"/>
  </r>
  <r>
    <x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956"/>
    <d v="2015-04-26T20:55:59"/>
    <b v="0"/>
    <x v="57"/>
    <b v="0"/>
    <x v="8"/>
    <n v="1.7219999999999999E-2"/>
    <x v="718"/>
    <x v="2"/>
    <x v="8"/>
  </r>
  <r>
    <x v="957"/>
    <x v="957"/>
    <s v="A Leather Smart watch Band, that NEVER needs to be charged for only $37!"/>
    <x v="14"/>
    <x v="694"/>
    <x v="2"/>
    <x v="0"/>
    <s v="USD"/>
    <n v="1479392133"/>
    <n v="1476710133"/>
    <x v="957"/>
    <d v="2016-11-17T14:15:33"/>
    <b v="0"/>
    <x v="63"/>
    <b v="0"/>
    <x v="8"/>
    <n v="1.9416666666666665E-2"/>
    <x v="719"/>
    <x v="2"/>
    <x v="8"/>
  </r>
  <r>
    <x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958"/>
    <d v="2015-04-10T04:59:00"/>
    <b v="0"/>
    <x v="57"/>
    <b v="0"/>
    <x v="8"/>
    <n v="0.11328275684711328"/>
    <x v="720"/>
    <x v="2"/>
    <x v="8"/>
  </r>
  <r>
    <x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959"/>
    <d v="2015-01-19T04:11:05"/>
    <b v="0"/>
    <x v="199"/>
    <b v="0"/>
    <x v="8"/>
    <n v="0.3886"/>
    <x v="721"/>
    <x v="2"/>
    <x v="8"/>
  </r>
  <r>
    <x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960"/>
    <d v="2017-03-14T14:02:35"/>
    <b v="0"/>
    <x v="101"/>
    <b v="0"/>
    <x v="8"/>
    <n v="0.46100628930817611"/>
    <x v="722"/>
    <x v="2"/>
    <x v="8"/>
  </r>
  <r>
    <x v="961"/>
    <x v="961"/>
    <s v="Active, happy &amp; healthy together! _x000a_Thatâ€™s our mission for all dogs and their parents."/>
    <x v="75"/>
    <x v="698"/>
    <x v="2"/>
    <x v="0"/>
    <s v="USD"/>
    <n v="1487617200"/>
    <n v="1483634335"/>
    <x v="961"/>
    <d v="2017-02-20T19:00:00"/>
    <b v="0"/>
    <x v="238"/>
    <b v="0"/>
    <x v="8"/>
    <n v="0.42188421052631581"/>
    <x v="723"/>
    <x v="2"/>
    <x v="8"/>
  </r>
  <r>
    <x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962"/>
    <d v="2016-02-11T17:05:53"/>
    <b v="0"/>
    <x v="77"/>
    <b v="0"/>
    <x v="8"/>
    <n v="0.2848"/>
    <x v="724"/>
    <x v="2"/>
    <x v="8"/>
  </r>
  <r>
    <x v="963"/>
    <x v="963"/>
    <s v="WE are molding an educated, motivated, non violent GENERATION!"/>
    <x v="19"/>
    <x v="700"/>
    <x v="2"/>
    <x v="0"/>
    <s v="USD"/>
    <n v="1476717319"/>
    <n v="1473693319"/>
    <x v="963"/>
    <d v="2016-10-17T15:15:19"/>
    <b v="0"/>
    <x v="82"/>
    <b v="0"/>
    <x v="8"/>
    <n v="1.0771428571428571E-2"/>
    <x v="725"/>
    <x v="2"/>
    <x v="8"/>
  </r>
  <r>
    <x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964"/>
    <d v="2015-09-01T15:05:19"/>
    <b v="0"/>
    <x v="60"/>
    <b v="0"/>
    <x v="8"/>
    <n v="7.9909090909090902E-3"/>
    <x v="726"/>
    <x v="2"/>
    <x v="8"/>
  </r>
  <r>
    <x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965"/>
    <d v="2016-10-26T03:59:00"/>
    <b v="0"/>
    <x v="79"/>
    <b v="0"/>
    <x v="8"/>
    <n v="1.192E-2"/>
    <x v="727"/>
    <x v="2"/>
    <x v="8"/>
  </r>
  <r>
    <x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x v="966"/>
    <d v="2016-10-06T15:15:32"/>
    <b v="0"/>
    <x v="209"/>
    <b v="0"/>
    <x v="8"/>
    <n v="0.14799999999999999"/>
    <x v="728"/>
    <x v="2"/>
    <x v="8"/>
  </r>
  <r>
    <x v="967"/>
    <x v="967"/>
    <s v="Better Beanie is the new therapeutic wearable designed to assist you while keeping your hands free."/>
    <x v="22"/>
    <x v="703"/>
    <x v="2"/>
    <x v="0"/>
    <s v="USD"/>
    <n v="1461301574"/>
    <n v="1456121174"/>
    <x v="967"/>
    <d v="2016-04-22T05:06:14"/>
    <b v="0"/>
    <x v="75"/>
    <b v="0"/>
    <x v="8"/>
    <n v="0.17810000000000001"/>
    <x v="729"/>
    <x v="2"/>
    <x v="8"/>
  </r>
  <r>
    <x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968"/>
    <d v="2014-08-15T20:20:34"/>
    <b v="0"/>
    <x v="80"/>
    <b v="0"/>
    <x v="8"/>
    <n v="1.325E-2"/>
    <x v="730"/>
    <x v="2"/>
    <x v="8"/>
  </r>
  <r>
    <x v="969"/>
    <x v="969"/>
    <s v="Geek &amp; Chic Smart Jewelry Collection, Wearables Meet Style!"/>
    <x v="11"/>
    <x v="704"/>
    <x v="2"/>
    <x v="14"/>
    <s v="MXN"/>
    <n v="1486624607"/>
    <n v="1483773407"/>
    <x v="969"/>
    <d v="2017-02-09T07:16:47"/>
    <b v="0"/>
    <x v="202"/>
    <b v="0"/>
    <x v="8"/>
    <n v="0.46666666666666667"/>
    <x v="731"/>
    <x v="2"/>
    <x v="8"/>
  </r>
  <r>
    <x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970"/>
    <d v="2017-01-23T04:59:00"/>
    <b v="0"/>
    <x v="25"/>
    <b v="0"/>
    <x v="8"/>
    <n v="0.4592"/>
    <x v="732"/>
    <x v="2"/>
    <x v="8"/>
  </r>
  <r>
    <x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971"/>
    <d v="2015-06-01T17:01:00"/>
    <b v="0"/>
    <x v="81"/>
    <b v="0"/>
    <x v="8"/>
    <n v="2.2599999999999999E-3"/>
    <x v="733"/>
    <x v="2"/>
    <x v="8"/>
  </r>
  <r>
    <x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x v="972"/>
    <d v="2014-09-04T06:59:00"/>
    <b v="0"/>
    <x v="43"/>
    <b v="0"/>
    <x v="8"/>
    <n v="0.34625"/>
    <x v="734"/>
    <x v="2"/>
    <x v="8"/>
  </r>
  <r>
    <x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973"/>
    <d v="2015-11-09T01:21:33"/>
    <b v="0"/>
    <x v="22"/>
    <b v="0"/>
    <x v="8"/>
    <n v="2.0549999999999999E-2"/>
    <x v="735"/>
    <x v="2"/>
    <x v="8"/>
  </r>
  <r>
    <x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974"/>
    <d v="2016-03-25T16:59:16"/>
    <b v="0"/>
    <x v="83"/>
    <b v="0"/>
    <x v="8"/>
    <n v="5.5999999999999999E-3"/>
    <x v="736"/>
    <x v="2"/>
    <x v="8"/>
  </r>
  <r>
    <x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975"/>
    <d v="2016-06-28T16:43:05"/>
    <b v="0"/>
    <x v="54"/>
    <b v="0"/>
    <x v="8"/>
    <n v="2.6069999999999999E-2"/>
    <x v="737"/>
    <x v="2"/>
    <x v="8"/>
  </r>
  <r>
    <x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976"/>
    <d v="2015-08-14T01:24:57"/>
    <b v="0"/>
    <x v="59"/>
    <b v="0"/>
    <x v="8"/>
    <n v="1.9259999999999999E-2"/>
    <x v="738"/>
    <x v="2"/>
    <x v="8"/>
  </r>
  <r>
    <x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977"/>
    <d v="2016-02-21T22:36:37"/>
    <b v="0"/>
    <x v="8"/>
    <b v="0"/>
    <x v="8"/>
    <n v="0.33666666666666667"/>
    <x v="739"/>
    <x v="2"/>
    <x v="8"/>
  </r>
  <r>
    <x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x v="978"/>
    <d v="2016-02-25T07:25:01"/>
    <b v="0"/>
    <x v="252"/>
    <b v="0"/>
    <x v="8"/>
    <n v="0.5626326718299024"/>
    <x v="740"/>
    <x v="2"/>
    <x v="8"/>
  </r>
  <r>
    <x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979"/>
    <d v="2016-06-20T18:59:00"/>
    <b v="0"/>
    <x v="93"/>
    <b v="0"/>
    <x v="8"/>
    <n v="0.82817600000000002"/>
    <x v="741"/>
    <x v="2"/>
    <x v="8"/>
  </r>
  <r>
    <x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980"/>
    <d v="2014-11-30T22:42:02"/>
    <b v="0"/>
    <x v="162"/>
    <b v="0"/>
    <x v="8"/>
    <n v="0.14860000000000001"/>
    <x v="742"/>
    <x v="2"/>
    <x v="8"/>
  </r>
  <r>
    <x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981"/>
    <d v="2014-08-09T22:43:42"/>
    <b v="0"/>
    <x v="80"/>
    <b v="0"/>
    <x v="8"/>
    <n v="1.2375123751237513E-4"/>
    <x v="743"/>
    <x v="2"/>
    <x v="8"/>
  </r>
  <r>
    <x v="982"/>
    <x v="982"/>
    <s v="revolutonary ultra-slim 2-in-1 Smart  2-in-1 I-PHONE handle/WALLETtm with 360 rotatiion"/>
    <x v="178"/>
    <x v="158"/>
    <x v="2"/>
    <x v="0"/>
    <s v="USD"/>
    <n v="1475431486"/>
    <n v="1472839486"/>
    <x v="982"/>
    <d v="2016-10-02T18:04:46"/>
    <b v="0"/>
    <x v="83"/>
    <b v="0"/>
    <x v="8"/>
    <n v="1.7142857142857143E-4"/>
    <x v="120"/>
    <x v="2"/>
    <x v="8"/>
  </r>
  <r>
    <x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983"/>
    <d v="2016-08-23T20:54:00"/>
    <b v="0"/>
    <x v="122"/>
    <b v="0"/>
    <x v="8"/>
    <n v="0.2950613611721471"/>
    <x v="744"/>
    <x v="2"/>
    <x v="8"/>
  </r>
  <r>
    <x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984"/>
    <d v="2015-03-28T01:46:48"/>
    <b v="0"/>
    <x v="83"/>
    <b v="0"/>
    <x v="8"/>
    <n v="1.06E-2"/>
    <x v="745"/>
    <x v="2"/>
    <x v="8"/>
  </r>
  <r>
    <x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985"/>
    <d v="2015-12-31T23:00:00"/>
    <b v="0"/>
    <x v="23"/>
    <b v="0"/>
    <x v="8"/>
    <n v="6.2933333333333327E-2"/>
    <x v="746"/>
    <x v="2"/>
    <x v="8"/>
  </r>
  <r>
    <x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986"/>
    <d v="2016-01-10T00:00:00"/>
    <b v="0"/>
    <x v="23"/>
    <b v="0"/>
    <x v="8"/>
    <n v="0.1275"/>
    <x v="747"/>
    <x v="2"/>
    <x v="8"/>
  </r>
  <r>
    <x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987"/>
    <d v="2014-06-23T07:04:10"/>
    <b v="0"/>
    <x v="14"/>
    <b v="0"/>
    <x v="8"/>
    <n v="0.13220000000000001"/>
    <x v="748"/>
    <x v="2"/>
    <x v="8"/>
  </r>
  <r>
    <x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988"/>
    <d v="2016-10-01T08:33:45"/>
    <b v="0"/>
    <x v="78"/>
    <b v="0"/>
    <x v="8"/>
    <n v="0"/>
    <x v="121"/>
    <x v="2"/>
    <x v="8"/>
  </r>
  <r>
    <x v="989"/>
    <x v="989"/>
    <s v="The most useful phone charger you will ever buy"/>
    <x v="3"/>
    <x v="718"/>
    <x v="2"/>
    <x v="0"/>
    <s v="USD"/>
    <n v="1475101495"/>
    <n v="1472509495"/>
    <x v="989"/>
    <d v="2016-09-28T22:24:55"/>
    <b v="0"/>
    <x v="58"/>
    <b v="0"/>
    <x v="8"/>
    <n v="0.16769999999999999"/>
    <x v="749"/>
    <x v="2"/>
    <x v="8"/>
  </r>
  <r>
    <x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990"/>
    <d v="2014-09-03T18:49:24"/>
    <b v="0"/>
    <x v="84"/>
    <b v="0"/>
    <x v="8"/>
    <n v="1.0399999999999999E-3"/>
    <x v="31"/>
    <x v="2"/>
    <x v="8"/>
  </r>
  <r>
    <x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991"/>
    <d v="2016-07-12T18:51:00"/>
    <b v="0"/>
    <x v="63"/>
    <b v="0"/>
    <x v="8"/>
    <n v="4.24E-2"/>
    <x v="750"/>
    <x v="2"/>
    <x v="8"/>
  </r>
  <r>
    <x v="992"/>
    <x v="992"/>
    <s v="The HOTTEST and COOLEST thing yet! WairConditioning... an entirely new level of comfortability!"/>
    <x v="57"/>
    <x v="720"/>
    <x v="2"/>
    <x v="0"/>
    <s v="USD"/>
    <n v="1462655519"/>
    <n v="1457475119"/>
    <x v="992"/>
    <d v="2016-05-07T21:11:59"/>
    <b v="0"/>
    <x v="80"/>
    <b v="0"/>
    <x v="8"/>
    <n v="4.6699999999999997E-3"/>
    <x v="751"/>
    <x v="2"/>
    <x v="8"/>
  </r>
  <r>
    <x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993"/>
    <d v="2016-11-12T05:00:00"/>
    <b v="0"/>
    <x v="193"/>
    <b v="0"/>
    <x v="8"/>
    <n v="0.25087142857142858"/>
    <x v="752"/>
    <x v="2"/>
    <x v="8"/>
  </r>
  <r>
    <x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994"/>
    <d v="2014-11-30T22:59:00"/>
    <b v="0"/>
    <x v="202"/>
    <b v="0"/>
    <x v="8"/>
    <n v="2.3345000000000001E-2"/>
    <x v="753"/>
    <x v="2"/>
    <x v="8"/>
  </r>
  <r>
    <x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995"/>
    <d v="2014-11-29T16:00:00"/>
    <b v="0"/>
    <x v="82"/>
    <b v="0"/>
    <x v="8"/>
    <n v="7.2599999999999998E-2"/>
    <x v="754"/>
    <x v="2"/>
    <x v="8"/>
  </r>
  <r>
    <x v="996"/>
    <x v="996"/>
    <s v="Study the behaviour of technical communities by tracking their movement  through wearables"/>
    <x v="23"/>
    <x v="654"/>
    <x v="2"/>
    <x v="0"/>
    <s v="USD"/>
    <n v="1406474820"/>
    <n v="1403902060"/>
    <x v="996"/>
    <d v="2014-07-27T15:27:00"/>
    <b v="0"/>
    <x v="81"/>
    <b v="0"/>
    <x v="8"/>
    <n v="1.6250000000000001E-2"/>
    <x v="31"/>
    <x v="2"/>
    <x v="8"/>
  </r>
  <r>
    <x v="997"/>
    <x v="997"/>
    <s v="The iPhanny keeps your iPhone 6 safe from bending in those dangerous pants pockets."/>
    <x v="10"/>
    <x v="654"/>
    <x v="2"/>
    <x v="0"/>
    <s v="USD"/>
    <n v="1417145297"/>
    <n v="1414549697"/>
    <x v="997"/>
    <d v="2014-11-28T03:28:17"/>
    <b v="0"/>
    <x v="22"/>
    <b v="0"/>
    <x v="8"/>
    <n v="1.2999999999999999E-2"/>
    <x v="755"/>
    <x v="2"/>
    <x v="8"/>
  </r>
  <r>
    <x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x v="998"/>
    <d v="2015-11-19T05:03:21"/>
    <b v="0"/>
    <x v="194"/>
    <b v="0"/>
    <x v="8"/>
    <n v="0.58558333333333334"/>
    <x v="756"/>
    <x v="2"/>
    <x v="8"/>
  </r>
  <r>
    <x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x v="999"/>
    <d v="2014-11-13T08:02:00"/>
    <b v="0"/>
    <x v="244"/>
    <b v="0"/>
    <x v="8"/>
    <n v="7.7886666666666673E-2"/>
    <x v="757"/>
    <x v="2"/>
    <x v="8"/>
  </r>
  <r>
    <x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x v="1000"/>
    <d v="2017-03-15T00:26:00"/>
    <b v="0"/>
    <x v="79"/>
    <b v="0"/>
    <x v="8"/>
    <n v="2.2157147647256063E-2"/>
    <x v="758"/>
    <x v="2"/>
    <x v="8"/>
  </r>
  <r>
    <x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1001"/>
    <d v="2017-01-30T17:16:53"/>
    <b v="0"/>
    <x v="80"/>
    <b v="0"/>
    <x v="8"/>
    <n v="1.04"/>
    <x v="759"/>
    <x v="2"/>
    <x v="8"/>
  </r>
  <r>
    <x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1002"/>
    <d v="2015-12-17T05:59:00"/>
    <b v="0"/>
    <x v="19"/>
    <b v="0"/>
    <x v="8"/>
    <n v="0.29602960296029601"/>
    <x v="760"/>
    <x v="2"/>
    <x v="8"/>
  </r>
  <r>
    <x v="1003"/>
    <x v="1003"/>
    <s v="Connected, heating, premium quality and comfortable leather sneakers - hand-crafted in France."/>
    <x v="22"/>
    <x v="728"/>
    <x v="1"/>
    <x v="6"/>
    <s v="EUR"/>
    <n v="1489680061"/>
    <n v="1487091661"/>
    <x v="1003"/>
    <d v="2017-03-16T16:01:01"/>
    <b v="0"/>
    <x v="41"/>
    <b v="0"/>
    <x v="8"/>
    <n v="0.16055"/>
    <x v="761"/>
    <x v="2"/>
    <x v="8"/>
  </r>
  <r>
    <x v="1004"/>
    <x v="1004"/>
    <s v="Harnessing wearable technology as a powerful defense for food-allergy children."/>
    <x v="31"/>
    <x v="729"/>
    <x v="1"/>
    <x v="0"/>
    <s v="USD"/>
    <n v="1455814827"/>
    <n v="1453222827"/>
    <x v="1004"/>
    <d v="2016-02-18T17:00:27"/>
    <b v="0"/>
    <x v="195"/>
    <b v="0"/>
    <x v="8"/>
    <n v="0.82208000000000003"/>
    <x v="762"/>
    <x v="2"/>
    <x v="8"/>
  </r>
  <r>
    <x v="1005"/>
    <x v="1005"/>
    <s v="The Forcite Alpine helmet records 4K footage and keeps you connected all in one sleek design."/>
    <x v="61"/>
    <x v="730"/>
    <x v="1"/>
    <x v="0"/>
    <s v="USD"/>
    <n v="1446217183"/>
    <n v="1443538783"/>
    <x v="1005"/>
    <d v="2015-10-30T14:59:43"/>
    <b v="0"/>
    <x v="253"/>
    <b v="0"/>
    <x v="8"/>
    <n v="0.75051000000000001"/>
    <x v="763"/>
    <x v="2"/>
    <x v="8"/>
  </r>
  <r>
    <x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x v="1006"/>
    <d v="2014-12-12T07:11:00"/>
    <b v="0"/>
    <x v="22"/>
    <b v="0"/>
    <x v="8"/>
    <n v="5.8500000000000003E-2"/>
    <x v="764"/>
    <x v="2"/>
    <x v="8"/>
  </r>
  <r>
    <x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x v="1007"/>
    <d v="2016-12-14T15:00:23"/>
    <b v="0"/>
    <x v="88"/>
    <b v="0"/>
    <x v="8"/>
    <n v="0.44319999999999998"/>
    <x v="765"/>
    <x v="2"/>
    <x v="8"/>
  </r>
  <r>
    <x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1008"/>
    <d v="2016-12-28T19:25:15"/>
    <b v="0"/>
    <x v="29"/>
    <b v="0"/>
    <x v="8"/>
    <n v="2.6737967914438501E-3"/>
    <x v="409"/>
    <x v="2"/>
    <x v="8"/>
  </r>
  <r>
    <x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1009"/>
    <d v="2016-06-19T14:30:46"/>
    <b v="0"/>
    <x v="21"/>
    <b v="0"/>
    <x v="8"/>
    <n v="0.1313"/>
    <x v="178"/>
    <x v="2"/>
    <x v="8"/>
  </r>
  <r>
    <x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1010"/>
    <d v="2016-09-05T02:59:00"/>
    <b v="0"/>
    <x v="80"/>
    <b v="0"/>
    <x v="8"/>
    <n v="1.9088937093275488E-3"/>
    <x v="698"/>
    <x v="2"/>
    <x v="8"/>
  </r>
  <r>
    <x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x v="1011"/>
    <d v="2014-12-18T21:33:15"/>
    <b v="0"/>
    <x v="29"/>
    <b v="0"/>
    <x v="8"/>
    <n v="3.7499999999999999E-3"/>
    <x v="766"/>
    <x v="2"/>
    <x v="8"/>
  </r>
  <r>
    <x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1012"/>
    <d v="2017-01-24T10:34:12"/>
    <b v="0"/>
    <x v="254"/>
    <b v="0"/>
    <x v="8"/>
    <n v="215.35021"/>
    <x v="767"/>
    <x v="2"/>
    <x v="8"/>
  </r>
  <r>
    <x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1013"/>
    <d v="2015-12-29T20:00:00"/>
    <b v="0"/>
    <x v="240"/>
    <b v="0"/>
    <x v="8"/>
    <n v="0.34527999999999998"/>
    <x v="768"/>
    <x v="2"/>
    <x v="8"/>
  </r>
  <r>
    <x v="1014"/>
    <x v="1014"/>
    <s v="CHEMION is an eyewear device that lets you show your creativity to the world."/>
    <x v="3"/>
    <x v="738"/>
    <x v="1"/>
    <x v="0"/>
    <s v="USD"/>
    <n v="1420070615"/>
    <n v="1415750615"/>
    <x v="1014"/>
    <d v="2015-01-01T00:03:35"/>
    <b v="0"/>
    <x v="38"/>
    <b v="0"/>
    <x v="8"/>
    <n v="0.30599999999999999"/>
    <x v="769"/>
    <x v="2"/>
    <x v="8"/>
  </r>
  <r>
    <x v="1015"/>
    <x v="1015"/>
    <s v="SKIN - The wearable music remote control which makes your fitness lifestyle a bit easier"/>
    <x v="7"/>
    <x v="739"/>
    <x v="1"/>
    <x v="16"/>
    <s v="CHF"/>
    <n v="1448489095"/>
    <n v="1445893495"/>
    <x v="1015"/>
    <d v="2015-11-25T22:04:55"/>
    <b v="0"/>
    <x v="79"/>
    <b v="0"/>
    <x v="8"/>
    <n v="2.6666666666666668E-2"/>
    <x v="379"/>
    <x v="2"/>
    <x v="8"/>
  </r>
  <r>
    <x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x v="1016"/>
    <d v="2016-04-07T01:34:16"/>
    <b v="0"/>
    <x v="44"/>
    <b v="0"/>
    <x v="8"/>
    <n v="2.8420000000000001E-2"/>
    <x v="770"/>
    <x v="2"/>
    <x v="8"/>
  </r>
  <r>
    <x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1017"/>
    <d v="2015-11-21T17:12:15"/>
    <b v="0"/>
    <x v="255"/>
    <b v="0"/>
    <x v="8"/>
    <n v="0.22878799999999999"/>
    <x v="771"/>
    <x v="2"/>
    <x v="8"/>
  </r>
  <r>
    <x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x v="1018"/>
    <d v="2016-07-14T11:48:53"/>
    <b v="0"/>
    <x v="63"/>
    <b v="0"/>
    <x v="8"/>
    <n v="3.1050000000000001E-2"/>
    <x v="772"/>
    <x v="2"/>
    <x v="8"/>
  </r>
  <r>
    <x v="1019"/>
    <x v="1019"/>
    <s v="Tempi Is a Wearable Bluetooth Device That Gives Accurate Temperature and Humidity Readings."/>
    <x v="101"/>
    <x v="743"/>
    <x v="1"/>
    <x v="0"/>
    <s v="USD"/>
    <n v="1423092149"/>
    <n v="1420500149"/>
    <x v="1019"/>
    <d v="2015-02-04T23:22:29"/>
    <b v="0"/>
    <x v="256"/>
    <b v="0"/>
    <x v="8"/>
    <n v="0.47333333333333333"/>
    <x v="460"/>
    <x v="2"/>
    <x v="8"/>
  </r>
  <r>
    <x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1020"/>
    <d v="2015-06-02T00:47:00"/>
    <b v="0"/>
    <x v="209"/>
    <b v="1"/>
    <x v="15"/>
    <n v="2.0554838709677421"/>
    <x v="773"/>
    <x v="4"/>
    <x v="15"/>
  </r>
  <r>
    <x v="1021"/>
    <x v="1021"/>
    <s v="Rick and Morty concept album written by Allie Goertz + music video directed by Paul B. Cummings!"/>
    <x v="9"/>
    <x v="745"/>
    <x v="0"/>
    <x v="0"/>
    <s v="USD"/>
    <n v="1445054400"/>
    <n v="1443074571"/>
    <x v="1021"/>
    <d v="2015-10-17T04:00:00"/>
    <b v="1"/>
    <x v="257"/>
    <b v="1"/>
    <x v="15"/>
    <n v="3.5180366666666667"/>
    <x v="774"/>
    <x v="4"/>
    <x v="15"/>
  </r>
  <r>
    <x v="1022"/>
    <x v="1022"/>
    <s v="Help get four new bootlegs onto vinyl in the second installment of my series!"/>
    <x v="13"/>
    <x v="746"/>
    <x v="0"/>
    <x v="0"/>
    <s v="USD"/>
    <n v="1431876677"/>
    <n v="1429284677"/>
    <x v="1022"/>
    <d v="2015-05-17T15:31:17"/>
    <b v="1"/>
    <x v="142"/>
    <b v="1"/>
    <x v="15"/>
    <n v="1.149"/>
    <x v="775"/>
    <x v="4"/>
    <x v="15"/>
  </r>
  <r>
    <x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x v="1023"/>
    <d v="2015-06-20T22:04:21"/>
    <b v="0"/>
    <x v="132"/>
    <b v="1"/>
    <x v="15"/>
    <n v="2.3715000000000002"/>
    <x v="776"/>
    <x v="4"/>
    <x v="15"/>
  </r>
  <r>
    <x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024"/>
    <d v="2016-01-31T13:56:03"/>
    <b v="1"/>
    <x v="42"/>
    <b v="1"/>
    <x v="15"/>
    <n v="1.1863774999999999"/>
    <x v="777"/>
    <x v="4"/>
    <x v="15"/>
  </r>
  <r>
    <x v="1025"/>
    <x v="1025"/>
    <s v="Jake Kaufman and Jessie Seely present THE WORLD'S FIRST VIRTUAL REALITY ROCK OPERA."/>
    <x v="54"/>
    <x v="749"/>
    <x v="0"/>
    <x v="0"/>
    <s v="USD"/>
    <n v="1426532437"/>
    <n v="1423944037"/>
    <x v="1025"/>
    <d v="2015-03-16T19:00:37"/>
    <b v="1"/>
    <x v="258"/>
    <b v="1"/>
    <x v="15"/>
    <n v="1.099283142857143"/>
    <x v="778"/>
    <x v="4"/>
    <x v="15"/>
  </r>
  <r>
    <x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026"/>
    <d v="2016-03-31T08:46:56"/>
    <b v="1"/>
    <x v="259"/>
    <b v="1"/>
    <x v="15"/>
    <n v="1.0000828571428571"/>
    <x v="779"/>
    <x v="4"/>
    <x v="15"/>
  </r>
  <r>
    <x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027"/>
    <d v="2014-10-23T00:49:07"/>
    <b v="1"/>
    <x v="112"/>
    <b v="1"/>
    <x v="15"/>
    <n v="1.0309292094387414"/>
    <x v="780"/>
    <x v="4"/>
    <x v="15"/>
  </r>
  <r>
    <x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028"/>
    <d v="2017-03-06T20:00:00"/>
    <b v="1"/>
    <x v="260"/>
    <b v="1"/>
    <x v="15"/>
    <n v="1.1727000000000001"/>
    <x v="781"/>
    <x v="4"/>
    <x v="15"/>
  </r>
  <r>
    <x v="1029"/>
    <x v="1029"/>
    <s v="We want to recreate last years massive Valborgparty in Lund but this time even bigger!"/>
    <x v="3"/>
    <x v="753"/>
    <x v="0"/>
    <x v="11"/>
    <s v="SEK"/>
    <n v="1428184740"/>
    <n v="1423501507"/>
    <x v="1029"/>
    <d v="2015-04-04T21:59:00"/>
    <b v="0"/>
    <x v="261"/>
    <b v="1"/>
    <x v="15"/>
    <n v="1.1175999999999999"/>
    <x v="782"/>
    <x v="4"/>
    <x v="15"/>
  </r>
  <r>
    <x v="1030"/>
    <x v="1030"/>
    <s v="Help fund the latest Gothsicles mega-album, I FEEL SICLE!"/>
    <x v="13"/>
    <x v="754"/>
    <x v="0"/>
    <x v="0"/>
    <s v="USD"/>
    <n v="1473680149"/>
    <n v="1472470549"/>
    <x v="1030"/>
    <d v="2016-09-12T11:35:49"/>
    <b v="0"/>
    <x v="180"/>
    <b v="1"/>
    <x v="15"/>
    <n v="3.4209999999999998"/>
    <x v="783"/>
    <x v="4"/>
    <x v="15"/>
  </r>
  <r>
    <x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1031"/>
    <d v="2015-12-16T18:20:10"/>
    <b v="0"/>
    <x v="221"/>
    <b v="1"/>
    <x v="15"/>
    <n v="1.0740000000000001"/>
    <x v="784"/>
    <x v="4"/>
    <x v="15"/>
  </r>
  <r>
    <x v="1032"/>
    <x v="1032"/>
    <s v="Ideal for living rooms and open spaces."/>
    <x v="105"/>
    <x v="756"/>
    <x v="0"/>
    <x v="0"/>
    <s v="USD"/>
    <n v="1466697625"/>
    <n v="1464105625"/>
    <x v="1032"/>
    <d v="2016-06-23T16:00:25"/>
    <b v="0"/>
    <x v="93"/>
    <b v="1"/>
    <x v="15"/>
    <n v="1.0849703703703704"/>
    <x v="785"/>
    <x v="4"/>
    <x v="15"/>
  </r>
  <r>
    <x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1033"/>
    <d v="2016-12-12T17:34:40"/>
    <b v="0"/>
    <x v="74"/>
    <b v="1"/>
    <x v="15"/>
    <n v="1.0286144578313252"/>
    <x v="786"/>
    <x v="4"/>
    <x v="15"/>
  </r>
  <r>
    <x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x v="1034"/>
    <d v="2016-08-05T03:59:00"/>
    <b v="0"/>
    <x v="262"/>
    <b v="1"/>
    <x v="15"/>
    <n v="1.3000180000000001"/>
    <x v="787"/>
    <x v="4"/>
    <x v="15"/>
  </r>
  <r>
    <x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1035"/>
    <d v="2015-02-11T15:23:40"/>
    <b v="0"/>
    <x v="88"/>
    <b v="1"/>
    <x v="15"/>
    <n v="1.0765217391304347"/>
    <x v="788"/>
    <x v="4"/>
    <x v="15"/>
  </r>
  <r>
    <x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x v="1036"/>
    <d v="2013-01-07T08:00:00"/>
    <b v="0"/>
    <x v="263"/>
    <b v="1"/>
    <x v="15"/>
    <n v="1.1236044444444444"/>
    <x v="789"/>
    <x v="4"/>
    <x v="15"/>
  </r>
  <r>
    <x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1037"/>
    <d v="2015-05-18T05:00:00"/>
    <b v="0"/>
    <x v="64"/>
    <b v="1"/>
    <x v="15"/>
    <n v="1.0209999999999999"/>
    <x v="790"/>
    <x v="4"/>
    <x v="15"/>
  </r>
  <r>
    <x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1038"/>
    <d v="2016-03-19T04:33:43"/>
    <b v="0"/>
    <x v="42"/>
    <b v="1"/>
    <x v="15"/>
    <n v="1.4533333333333334"/>
    <x v="791"/>
    <x v="4"/>
    <x v="15"/>
  </r>
  <r>
    <x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1039"/>
    <d v="2016-12-13T07:59:00"/>
    <b v="0"/>
    <x v="209"/>
    <b v="1"/>
    <x v="15"/>
    <n v="1.282"/>
    <x v="792"/>
    <x v="4"/>
    <x v="15"/>
  </r>
  <r>
    <x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1040"/>
    <d v="2016-08-27T17:00:09"/>
    <b v="0"/>
    <x v="29"/>
    <b v="0"/>
    <x v="16"/>
    <n v="2.9411764705882353E-3"/>
    <x v="409"/>
    <x v="5"/>
    <x v="16"/>
  </r>
  <r>
    <x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x v="1041"/>
    <d v="2014-07-31T01:26:32"/>
    <b v="0"/>
    <x v="78"/>
    <b v="0"/>
    <x v="16"/>
    <n v="0"/>
    <x v="121"/>
    <x v="5"/>
    <x v="16"/>
  </r>
  <r>
    <x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1042"/>
    <d v="2014-09-12T10:00:00"/>
    <b v="0"/>
    <x v="29"/>
    <b v="0"/>
    <x v="16"/>
    <n v="1.5384615384615385E-2"/>
    <x v="119"/>
    <x v="5"/>
    <x v="16"/>
  </r>
  <r>
    <x v="1043"/>
    <x v="1043"/>
    <s v="We're seeking funding for a special 10th Anniversary PRINT EDITION! Receive your own copy for only $8"/>
    <x v="57"/>
    <x v="763"/>
    <x v="1"/>
    <x v="0"/>
    <s v="USD"/>
    <n v="1432101855"/>
    <n v="1429509855"/>
    <x v="1043"/>
    <d v="2015-05-20T06:04:15"/>
    <b v="0"/>
    <x v="264"/>
    <b v="0"/>
    <x v="16"/>
    <n v="8.5370000000000001E-2"/>
    <x v="793"/>
    <x v="5"/>
    <x v="16"/>
  </r>
  <r>
    <x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1044"/>
    <d v="2015-03-05T20:27:00"/>
    <b v="0"/>
    <x v="84"/>
    <b v="0"/>
    <x v="16"/>
    <n v="8.571428571428571E-4"/>
    <x v="366"/>
    <x v="5"/>
    <x v="16"/>
  </r>
  <r>
    <x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x v="1045"/>
    <d v="2014-08-23T20:59:10"/>
    <b v="0"/>
    <x v="22"/>
    <b v="0"/>
    <x v="16"/>
    <n v="2.6599999999999999E-2"/>
    <x v="794"/>
    <x v="5"/>
    <x v="16"/>
  </r>
  <r>
    <x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1046"/>
    <d v="2015-12-26T20:26:00"/>
    <b v="0"/>
    <x v="78"/>
    <b v="0"/>
    <x v="16"/>
    <n v="0"/>
    <x v="121"/>
    <x v="5"/>
    <x v="16"/>
  </r>
  <r>
    <x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x v="1047"/>
    <d v="2014-11-05T20:38:35"/>
    <b v="0"/>
    <x v="29"/>
    <b v="0"/>
    <x v="16"/>
    <n v="5.0000000000000001E-4"/>
    <x v="120"/>
    <x v="5"/>
    <x v="16"/>
  </r>
  <r>
    <x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1048"/>
    <d v="2016-09-25T01:16:29"/>
    <b v="0"/>
    <x v="80"/>
    <b v="0"/>
    <x v="16"/>
    <n v="1.4133333333333333E-2"/>
    <x v="450"/>
    <x v="5"/>
    <x v="16"/>
  </r>
  <r>
    <x v="1049"/>
    <x v="1049"/>
    <s v="------"/>
    <x v="14"/>
    <x v="117"/>
    <x v="1"/>
    <x v="0"/>
    <s v="USD"/>
    <n v="1455272445"/>
    <n v="1452680445"/>
    <x v="1049"/>
    <d v="2016-02-12T10:20:45"/>
    <b v="0"/>
    <x v="78"/>
    <b v="0"/>
    <x v="16"/>
    <n v="0"/>
    <x v="121"/>
    <x v="5"/>
    <x v="16"/>
  </r>
  <r>
    <x v="1050"/>
    <x v="1050"/>
    <s v="Secularism is on the rise and I hear you.Talk to me."/>
    <x v="30"/>
    <x v="117"/>
    <x v="1"/>
    <x v="0"/>
    <s v="USD"/>
    <n v="1442257677"/>
    <n v="1439665677"/>
    <x v="1050"/>
    <d v="2015-09-14T19:07:57"/>
    <b v="0"/>
    <x v="78"/>
    <b v="0"/>
    <x v="16"/>
    <n v="0"/>
    <x v="121"/>
    <x v="5"/>
    <x v="16"/>
  </r>
  <r>
    <x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1051"/>
    <d v="2014-08-27T00:20:25"/>
    <b v="0"/>
    <x v="78"/>
    <b v="0"/>
    <x v="16"/>
    <n v="0"/>
    <x v="121"/>
    <x v="5"/>
    <x v="16"/>
  </r>
  <r>
    <x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1052"/>
    <d v="2016-06-06T20:09:00"/>
    <b v="0"/>
    <x v="78"/>
    <b v="0"/>
    <x v="16"/>
    <n v="0"/>
    <x v="121"/>
    <x v="5"/>
    <x v="16"/>
  </r>
  <r>
    <x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1053"/>
    <d v="2017-03-06T04:08:52"/>
    <b v="0"/>
    <x v="29"/>
    <b v="0"/>
    <x v="16"/>
    <n v="0.01"/>
    <x v="2"/>
    <x v="5"/>
    <x v="16"/>
  </r>
  <r>
    <x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1054"/>
    <d v="2014-08-10T22:00:00"/>
    <b v="0"/>
    <x v="78"/>
    <b v="0"/>
    <x v="16"/>
    <n v="0"/>
    <x v="121"/>
    <x v="5"/>
    <x v="16"/>
  </r>
  <r>
    <x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x v="1055"/>
    <d v="2016-03-07T23:49:05"/>
    <b v="0"/>
    <x v="78"/>
    <b v="0"/>
    <x v="16"/>
    <n v="0"/>
    <x v="121"/>
    <x v="5"/>
    <x v="16"/>
  </r>
  <r>
    <x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1056"/>
    <d v="2015-04-24T16:16:17"/>
    <b v="0"/>
    <x v="78"/>
    <b v="0"/>
    <x v="16"/>
    <n v="0"/>
    <x v="121"/>
    <x v="5"/>
    <x v="16"/>
  </r>
  <r>
    <x v="1057"/>
    <x v="1057"/>
    <s v="Sayin it Plain is a Independent Radio Show created to inform the public and empower the community."/>
    <x v="3"/>
    <x v="117"/>
    <x v="1"/>
    <x v="0"/>
    <s v="USD"/>
    <n v="1480888483"/>
    <n v="1478292883"/>
    <x v="1057"/>
    <d v="2016-12-04T21:54:43"/>
    <b v="0"/>
    <x v="78"/>
    <b v="0"/>
    <x v="16"/>
    <n v="0"/>
    <x v="121"/>
    <x v="5"/>
    <x v="16"/>
  </r>
  <r>
    <x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1058"/>
    <d v="2015-03-26T00:00:00"/>
    <b v="0"/>
    <x v="78"/>
    <b v="0"/>
    <x v="16"/>
    <n v="0"/>
    <x v="121"/>
    <x v="5"/>
    <x v="16"/>
  </r>
  <r>
    <x v="1059"/>
    <x v="1059"/>
    <s v="Turning myself into a vocal artist."/>
    <x v="184"/>
    <x v="117"/>
    <x v="1"/>
    <x v="0"/>
    <s v="USD"/>
    <n v="1426269456"/>
    <n v="1423681056"/>
    <x v="1059"/>
    <d v="2015-03-13T17:57:36"/>
    <b v="0"/>
    <x v="78"/>
    <b v="0"/>
    <x v="16"/>
    <n v="0"/>
    <x v="121"/>
    <x v="5"/>
    <x v="16"/>
  </r>
  <r>
    <x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1060"/>
    <d v="2015-04-15T21:54:53"/>
    <b v="0"/>
    <x v="29"/>
    <b v="0"/>
    <x v="16"/>
    <n v="0.01"/>
    <x v="73"/>
    <x v="5"/>
    <x v="16"/>
  </r>
  <r>
    <x v="1061"/>
    <x v="1061"/>
    <s v="T.O., Adi &amp; Mercedes discuss their point of views, women's issues &amp; Hollywood Hotties."/>
    <x v="23"/>
    <x v="117"/>
    <x v="1"/>
    <x v="0"/>
    <s v="USD"/>
    <n v="1462150800"/>
    <n v="1456987108"/>
    <x v="1061"/>
    <d v="2016-05-02T01:00:00"/>
    <b v="0"/>
    <x v="78"/>
    <b v="0"/>
    <x v="16"/>
    <n v="0"/>
    <x v="121"/>
    <x v="5"/>
    <x v="16"/>
  </r>
  <r>
    <x v="1062"/>
    <x v="1062"/>
    <s v="SEE US ON PATREON www.badgirlartwork.com"/>
    <x v="212"/>
    <x v="121"/>
    <x v="1"/>
    <x v="0"/>
    <s v="USD"/>
    <n v="1468351341"/>
    <n v="1467746541"/>
    <x v="1062"/>
    <d v="2016-07-12T19:22:21"/>
    <b v="0"/>
    <x v="80"/>
    <b v="0"/>
    <x v="16"/>
    <n v="0.95477386934673369"/>
    <x v="125"/>
    <x v="5"/>
    <x v="16"/>
  </r>
  <r>
    <x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1063"/>
    <d v="2016-08-31T00:44:22"/>
    <b v="0"/>
    <x v="78"/>
    <b v="0"/>
    <x v="16"/>
    <n v="0"/>
    <x v="121"/>
    <x v="5"/>
    <x v="16"/>
  </r>
  <r>
    <x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1064"/>
    <d v="2013-07-07T05:28:23"/>
    <b v="0"/>
    <x v="252"/>
    <b v="0"/>
    <x v="17"/>
    <n v="8.9744444444444446E-2"/>
    <x v="795"/>
    <x v="6"/>
    <x v="17"/>
  </r>
  <r>
    <x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1065"/>
    <d v="2014-02-19T09:08:42"/>
    <b v="0"/>
    <x v="81"/>
    <b v="0"/>
    <x v="17"/>
    <n v="2.7E-2"/>
    <x v="796"/>
    <x v="6"/>
    <x v="17"/>
  </r>
  <r>
    <x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x v="1066"/>
    <d v="2013-08-04T23:06:22"/>
    <b v="0"/>
    <x v="265"/>
    <b v="0"/>
    <x v="17"/>
    <n v="3.3673333333333333E-2"/>
    <x v="797"/>
    <x v="6"/>
    <x v="17"/>
  </r>
  <r>
    <x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x v="1067"/>
    <d v="2013-12-21T20:32:11"/>
    <b v="0"/>
    <x v="73"/>
    <b v="0"/>
    <x v="17"/>
    <n v="0.26"/>
    <x v="31"/>
    <x v="6"/>
    <x v="17"/>
  </r>
  <r>
    <x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1068"/>
    <d v="2016-04-10T07:54:24"/>
    <b v="0"/>
    <x v="80"/>
    <b v="0"/>
    <x v="17"/>
    <n v="1.5E-3"/>
    <x v="798"/>
    <x v="6"/>
    <x v="17"/>
  </r>
  <r>
    <x v="1069"/>
    <x v="1069"/>
    <s v="A run-n-gun zombie survival game where you scavenge for items to make the night a little less scary."/>
    <x v="41"/>
    <x v="447"/>
    <x v="2"/>
    <x v="0"/>
    <s v="USD"/>
    <n v="1385447459"/>
    <n v="1382679059"/>
    <x v="1069"/>
    <d v="2013-11-26T06:30:59"/>
    <b v="0"/>
    <x v="64"/>
    <b v="0"/>
    <x v="17"/>
    <n v="0.38636363636363635"/>
    <x v="799"/>
    <x v="6"/>
    <x v="17"/>
  </r>
  <r>
    <x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x v="1070"/>
    <d v="2012-10-01T00:17:02"/>
    <b v="0"/>
    <x v="84"/>
    <b v="0"/>
    <x v="17"/>
    <n v="7.0000000000000001E-3"/>
    <x v="436"/>
    <x v="6"/>
    <x v="17"/>
  </r>
  <r>
    <x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1071"/>
    <d v="2015-11-17T19:04:53"/>
    <b v="0"/>
    <x v="78"/>
    <b v="0"/>
    <x v="17"/>
    <n v="0"/>
    <x v="121"/>
    <x v="6"/>
    <x v="17"/>
  </r>
  <r>
    <x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1072"/>
    <d v="2014-02-05T19:58:17"/>
    <b v="0"/>
    <x v="80"/>
    <b v="0"/>
    <x v="17"/>
    <n v="6.8000000000000005E-4"/>
    <x v="800"/>
    <x v="6"/>
    <x v="17"/>
  </r>
  <r>
    <x v="1073"/>
    <x v="1073"/>
    <s v="We want to bring our Game Rainbow Ball to the iphone and to do that we need a little help"/>
    <x v="47"/>
    <x v="115"/>
    <x v="2"/>
    <x v="0"/>
    <s v="USD"/>
    <n v="1318806541"/>
    <n v="1316214541"/>
    <x v="1073"/>
    <d v="2011-10-16T23:09:01"/>
    <b v="0"/>
    <x v="29"/>
    <b v="0"/>
    <x v="17"/>
    <n v="1.3333333333333334E-2"/>
    <x v="119"/>
    <x v="6"/>
    <x v="17"/>
  </r>
  <r>
    <x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1074"/>
    <d v="2014-01-04T04:09:05"/>
    <b v="0"/>
    <x v="209"/>
    <b v="0"/>
    <x v="17"/>
    <n v="6.3092592592592589E-2"/>
    <x v="801"/>
    <x v="6"/>
    <x v="17"/>
  </r>
  <r>
    <x v="1075"/>
    <x v="1075"/>
    <s v="Fully 3D, post Apocalyptic themed tower defense video game. New take on the genre."/>
    <x v="28"/>
    <x v="372"/>
    <x v="2"/>
    <x v="0"/>
    <s v="USD"/>
    <n v="1336340516"/>
    <n v="1333748516"/>
    <x v="1075"/>
    <d v="2012-05-06T21:41:56"/>
    <b v="0"/>
    <x v="83"/>
    <b v="0"/>
    <x v="17"/>
    <n v="4.4999999999999998E-2"/>
    <x v="2"/>
    <x v="6"/>
    <x v="17"/>
  </r>
  <r>
    <x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x v="1076"/>
    <d v="2014-09-11T09:04:10"/>
    <b v="0"/>
    <x v="266"/>
    <b v="0"/>
    <x v="17"/>
    <n v="0.62765333333333329"/>
    <x v="802"/>
    <x v="6"/>
    <x v="17"/>
  </r>
  <r>
    <x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x v="1077"/>
    <d v="2016-01-14T04:00:11"/>
    <b v="0"/>
    <x v="157"/>
    <b v="0"/>
    <x v="17"/>
    <n v="0.29376000000000002"/>
    <x v="803"/>
    <x v="6"/>
    <x v="17"/>
  </r>
  <r>
    <x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1078"/>
    <d v="2011-07-22T04:42:01"/>
    <b v="0"/>
    <x v="81"/>
    <b v="0"/>
    <x v="17"/>
    <n v="7.4999999999999997E-2"/>
    <x v="377"/>
    <x v="6"/>
    <x v="17"/>
  </r>
  <r>
    <x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1079"/>
    <d v="2016-05-14T13:35:36"/>
    <b v="0"/>
    <x v="59"/>
    <b v="0"/>
    <x v="17"/>
    <n v="2.6076923076923077E-2"/>
    <x v="804"/>
    <x v="6"/>
    <x v="17"/>
  </r>
  <r>
    <x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x v="1080"/>
    <d v="2014-05-11T03:18:53"/>
    <b v="0"/>
    <x v="15"/>
    <b v="0"/>
    <x v="17"/>
    <n v="9.1050000000000006E-2"/>
    <x v="805"/>
    <x v="6"/>
    <x v="17"/>
  </r>
  <r>
    <x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x v="1081"/>
    <d v="2015-01-28T22:14:52"/>
    <b v="0"/>
    <x v="80"/>
    <b v="0"/>
    <x v="17"/>
    <n v="1.7647058823529413E-4"/>
    <x v="366"/>
    <x v="6"/>
    <x v="17"/>
  </r>
  <r>
    <x v="1082"/>
    <x v="1082"/>
    <s v="Challenge your trivia skills in this action oriented game against several opponents across time."/>
    <x v="3"/>
    <x v="443"/>
    <x v="2"/>
    <x v="0"/>
    <s v="USD"/>
    <n v="1344635088"/>
    <n v="1342043088"/>
    <x v="1082"/>
    <d v="2012-08-10T21:44:48"/>
    <b v="0"/>
    <x v="83"/>
    <b v="0"/>
    <x v="17"/>
    <n v="5.5999999999999999E-3"/>
    <x v="806"/>
    <x v="6"/>
    <x v="17"/>
  </r>
  <r>
    <x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1083"/>
    <d v="2014-08-02T15:49:43"/>
    <b v="0"/>
    <x v="29"/>
    <b v="0"/>
    <x v="17"/>
    <n v="8.2000000000000007E-3"/>
    <x v="807"/>
    <x v="6"/>
    <x v="17"/>
  </r>
  <r>
    <x v="1084"/>
    <x v="1084"/>
    <s v="I want to start my own channel for gaming"/>
    <x v="131"/>
    <x v="117"/>
    <x v="2"/>
    <x v="0"/>
    <s v="USD"/>
    <n v="1407534804"/>
    <n v="1404942804"/>
    <x v="1084"/>
    <d v="2014-08-08T21:53:24"/>
    <b v="0"/>
    <x v="78"/>
    <b v="0"/>
    <x v="17"/>
    <n v="0"/>
    <x v="121"/>
    <x v="6"/>
    <x v="17"/>
  </r>
  <r>
    <x v="1085"/>
    <x v="1085"/>
    <s v="The new kid on the block. Re-imagining old games and creating new ones. Ship, Lazer, Rock is first."/>
    <x v="11"/>
    <x v="772"/>
    <x v="2"/>
    <x v="5"/>
    <s v="CAD"/>
    <n v="1457967975"/>
    <n v="1455379575"/>
    <x v="1085"/>
    <d v="2016-03-14T15:06:15"/>
    <b v="0"/>
    <x v="82"/>
    <b v="0"/>
    <x v="17"/>
    <n v="3.4200000000000001E-2"/>
    <x v="808"/>
    <x v="6"/>
    <x v="17"/>
  </r>
  <r>
    <x v="1086"/>
    <x v="1086"/>
    <s v="Humanity's future in the Galaxy"/>
    <x v="102"/>
    <x v="493"/>
    <x v="2"/>
    <x v="0"/>
    <s v="USD"/>
    <n v="1408913291"/>
    <n v="1406321291"/>
    <x v="1086"/>
    <d v="2014-08-24T20:48:11"/>
    <b v="0"/>
    <x v="84"/>
    <b v="0"/>
    <x v="17"/>
    <n v="8.3333333333333339E-4"/>
    <x v="507"/>
    <x v="6"/>
    <x v="17"/>
  </r>
  <r>
    <x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1087"/>
    <d v="2014-06-15T17:08:07"/>
    <b v="0"/>
    <x v="78"/>
    <b v="0"/>
    <x v="17"/>
    <n v="0"/>
    <x v="121"/>
    <x v="6"/>
    <x v="17"/>
  </r>
  <r>
    <x v="1088"/>
    <x v="1088"/>
    <s v="A fresh twist on survival games. Intense, high-stakes 30 minute rounds for up to 10 players."/>
    <x v="101"/>
    <x v="773"/>
    <x v="2"/>
    <x v="0"/>
    <s v="USD"/>
    <n v="1398366667"/>
    <n v="1395774667"/>
    <x v="1088"/>
    <d v="2014-04-24T19:11:07"/>
    <b v="0"/>
    <x v="206"/>
    <b v="0"/>
    <x v="17"/>
    <n v="0.14182977777777778"/>
    <x v="809"/>
    <x v="6"/>
    <x v="17"/>
  </r>
  <r>
    <x v="1089"/>
    <x v="1089"/>
    <s v="Farabel is a single player turn-based fantasy strategy game for Mac/PC/Linux"/>
    <x v="36"/>
    <x v="774"/>
    <x v="2"/>
    <x v="6"/>
    <s v="EUR"/>
    <n v="1435293175"/>
    <n v="1432701175"/>
    <x v="1089"/>
    <d v="2015-06-26T04:32:55"/>
    <b v="0"/>
    <x v="72"/>
    <b v="0"/>
    <x v="17"/>
    <n v="7.8266666666666665E-2"/>
    <x v="810"/>
    <x v="6"/>
    <x v="17"/>
  </r>
  <r>
    <x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1090"/>
    <d v="2015-05-29T04:27:33"/>
    <b v="0"/>
    <x v="29"/>
    <b v="0"/>
    <x v="17"/>
    <n v="3.8464497269020693E-4"/>
    <x v="144"/>
    <x v="6"/>
    <x v="17"/>
  </r>
  <r>
    <x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1091"/>
    <d v="2016-04-10T18:41:12"/>
    <b v="0"/>
    <x v="84"/>
    <b v="0"/>
    <x v="17"/>
    <n v="0.125"/>
    <x v="385"/>
    <x v="6"/>
    <x v="17"/>
  </r>
  <r>
    <x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1092"/>
    <d v="2013-01-06T00:37:18"/>
    <b v="0"/>
    <x v="63"/>
    <b v="0"/>
    <x v="17"/>
    <n v="1.0500000000000001E-2"/>
    <x v="366"/>
    <x v="6"/>
    <x v="17"/>
  </r>
  <r>
    <x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1093"/>
    <d v="2016-02-11T23:22:17"/>
    <b v="0"/>
    <x v="80"/>
    <b v="0"/>
    <x v="17"/>
    <n v="0.14083333333333334"/>
    <x v="811"/>
    <x v="6"/>
    <x v="17"/>
  </r>
  <r>
    <x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1094"/>
    <d v="2011-10-09T17:07:13"/>
    <b v="0"/>
    <x v="74"/>
    <b v="0"/>
    <x v="17"/>
    <n v="0.18300055555555556"/>
    <x v="812"/>
    <x v="6"/>
    <x v="17"/>
  </r>
  <r>
    <x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1095"/>
    <d v="2013-08-30T12:53:40"/>
    <b v="0"/>
    <x v="225"/>
    <b v="0"/>
    <x v="17"/>
    <n v="5.0347999999999997E-2"/>
    <x v="813"/>
    <x v="6"/>
    <x v="17"/>
  </r>
  <r>
    <x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1096"/>
    <d v="2014-10-04T03:30:00"/>
    <b v="0"/>
    <x v="60"/>
    <b v="0"/>
    <x v="17"/>
    <n v="0.17933333333333334"/>
    <x v="814"/>
    <x v="6"/>
    <x v="17"/>
  </r>
  <r>
    <x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x v="1097"/>
    <d v="2014-03-02T19:01:17"/>
    <b v="0"/>
    <x v="63"/>
    <b v="0"/>
    <x v="17"/>
    <n v="4.6999999999999999E-4"/>
    <x v="815"/>
    <x v="6"/>
    <x v="17"/>
  </r>
  <r>
    <x v="1098"/>
    <x v="1098"/>
    <s v="Kick, Punch... Fireball is an FPS type arena game set inside the fantasy world."/>
    <x v="31"/>
    <x v="780"/>
    <x v="2"/>
    <x v="0"/>
    <s v="USD"/>
    <n v="1397413095"/>
    <n v="1394821095"/>
    <x v="1098"/>
    <d v="2014-04-13T18:18:15"/>
    <b v="0"/>
    <x v="19"/>
    <b v="0"/>
    <x v="17"/>
    <n v="7.2120000000000004E-2"/>
    <x v="816"/>
    <x v="6"/>
    <x v="17"/>
  </r>
  <r>
    <x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1099"/>
    <d v="2015-05-13T20:04:28"/>
    <b v="0"/>
    <x v="29"/>
    <b v="0"/>
    <x v="17"/>
    <n v="5.0000000000000001E-3"/>
    <x v="384"/>
    <x v="6"/>
    <x v="17"/>
  </r>
  <r>
    <x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x v="1100"/>
    <d v="2016-02-14T02:39:31"/>
    <b v="0"/>
    <x v="73"/>
    <b v="0"/>
    <x v="17"/>
    <n v="2.5000000000000001E-2"/>
    <x v="119"/>
    <x v="6"/>
    <x v="17"/>
  </r>
  <r>
    <x v="1101"/>
    <x v="1101"/>
    <s v="Different strains of marijuana leafs battling to the death to see which one is the top strain."/>
    <x v="57"/>
    <x v="781"/>
    <x v="2"/>
    <x v="0"/>
    <s v="USD"/>
    <n v="1468519920"/>
    <n v="1466188338"/>
    <x v="1101"/>
    <d v="2016-07-14T18:12:00"/>
    <b v="0"/>
    <x v="79"/>
    <b v="0"/>
    <x v="17"/>
    <n v="4.0999999999999999E-4"/>
    <x v="817"/>
    <x v="6"/>
    <x v="17"/>
  </r>
  <r>
    <x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1102"/>
    <d v="2013-12-09T05:59:00"/>
    <b v="0"/>
    <x v="54"/>
    <b v="0"/>
    <x v="17"/>
    <n v="5.3124999999999999E-2"/>
    <x v="818"/>
    <x v="6"/>
    <x v="17"/>
  </r>
  <r>
    <x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1103"/>
    <d v="2016-06-18T05:19:50"/>
    <b v="0"/>
    <x v="41"/>
    <b v="0"/>
    <x v="17"/>
    <n v="1.6199999999999999E-2"/>
    <x v="796"/>
    <x v="6"/>
    <x v="17"/>
  </r>
  <r>
    <x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1104"/>
    <d v="2014-06-11T09:50:21"/>
    <b v="0"/>
    <x v="77"/>
    <b v="0"/>
    <x v="17"/>
    <n v="4.9516666666666667E-2"/>
    <x v="819"/>
    <x v="6"/>
    <x v="17"/>
  </r>
  <r>
    <x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1105"/>
    <d v="2014-03-24T02:15:27"/>
    <b v="0"/>
    <x v="9"/>
    <b v="0"/>
    <x v="17"/>
    <n v="1.5900000000000001E-3"/>
    <x v="820"/>
    <x v="6"/>
    <x v="17"/>
  </r>
  <r>
    <x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x v="1106"/>
    <d v="2012-04-04T16:46:15"/>
    <b v="0"/>
    <x v="63"/>
    <b v="0"/>
    <x v="17"/>
    <n v="0.41249999999999998"/>
    <x v="821"/>
    <x v="6"/>
    <x v="17"/>
  </r>
  <r>
    <x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1107"/>
    <d v="2014-07-23T20:40:24"/>
    <b v="0"/>
    <x v="78"/>
    <b v="0"/>
    <x v="17"/>
    <n v="0"/>
    <x v="121"/>
    <x v="6"/>
    <x v="17"/>
  </r>
  <r>
    <x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1108"/>
    <d v="2012-04-13T14:17:15"/>
    <b v="0"/>
    <x v="64"/>
    <b v="0"/>
    <x v="17"/>
    <n v="2.93E-2"/>
    <x v="822"/>
    <x v="6"/>
    <x v="17"/>
  </r>
  <r>
    <x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1109"/>
    <d v="2016-11-18T19:03:10"/>
    <b v="0"/>
    <x v="83"/>
    <b v="0"/>
    <x v="17"/>
    <n v="4.4999999999999997E-3"/>
    <x v="2"/>
    <x v="6"/>
    <x v="17"/>
  </r>
  <r>
    <x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x v="1110"/>
    <d v="2012-12-07T22:23:42"/>
    <b v="0"/>
    <x v="202"/>
    <b v="0"/>
    <x v="17"/>
    <n v="5.1000000000000004E-3"/>
    <x v="823"/>
    <x v="6"/>
    <x v="17"/>
  </r>
  <r>
    <x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1111"/>
    <d v="2016-01-08T04:53:10"/>
    <b v="0"/>
    <x v="29"/>
    <b v="0"/>
    <x v="17"/>
    <n v="4.0000000000000002E-4"/>
    <x v="120"/>
    <x v="6"/>
    <x v="17"/>
  </r>
  <r>
    <x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x v="1112"/>
    <d v="2015-01-19T08:30:00"/>
    <b v="0"/>
    <x v="267"/>
    <b v="0"/>
    <x v="17"/>
    <n v="0.35537409090909089"/>
    <x v="824"/>
    <x v="6"/>
    <x v="17"/>
  </r>
  <r>
    <x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1113"/>
    <d v="2014-08-14T23:27:00"/>
    <b v="0"/>
    <x v="29"/>
    <b v="0"/>
    <x v="17"/>
    <n v="5.0000000000000001E-3"/>
    <x v="144"/>
    <x v="6"/>
    <x v="17"/>
  </r>
  <r>
    <x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1114"/>
    <d v="2013-10-09T08:18:07"/>
    <b v="0"/>
    <x v="83"/>
    <b v="0"/>
    <x v="17"/>
    <n v="1.6666666666666668E-3"/>
    <x v="825"/>
    <x v="6"/>
    <x v="17"/>
  </r>
  <r>
    <x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1115"/>
    <d v="2016-03-30T15:41:35"/>
    <b v="0"/>
    <x v="80"/>
    <b v="0"/>
    <x v="17"/>
    <n v="1.325E-3"/>
    <x v="514"/>
    <x v="6"/>
    <x v="17"/>
  </r>
  <r>
    <x v="1116"/>
    <x v="1116"/>
    <s v="A medieval, post apocolyptic, Online, MMORPG. Class morphing, character customization game."/>
    <x v="69"/>
    <x v="789"/>
    <x v="2"/>
    <x v="0"/>
    <s v="USD"/>
    <n v="1339273208"/>
    <n v="1334089208"/>
    <x v="1116"/>
    <d v="2012-06-09T20:20:08"/>
    <b v="0"/>
    <x v="73"/>
    <b v="0"/>
    <x v="17"/>
    <n v="3.5704000000000004E-4"/>
    <x v="826"/>
    <x v="6"/>
    <x v="17"/>
  </r>
  <r>
    <x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x v="1117"/>
    <d v="2015-12-25T14:21:53"/>
    <b v="0"/>
    <x v="22"/>
    <b v="0"/>
    <x v="17"/>
    <n v="8.3000000000000004E-2"/>
    <x v="827"/>
    <x v="6"/>
    <x v="17"/>
  </r>
  <r>
    <x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1118"/>
    <d v="2014-04-05T02:59:39"/>
    <b v="0"/>
    <x v="83"/>
    <b v="0"/>
    <x v="17"/>
    <n v="2.4222222222222221E-2"/>
    <x v="828"/>
    <x v="6"/>
    <x v="17"/>
  </r>
  <r>
    <x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1119"/>
    <d v="2014-04-06T19:01:04"/>
    <b v="0"/>
    <x v="29"/>
    <b v="0"/>
    <x v="17"/>
    <n v="2.3809523809523812E-3"/>
    <x v="144"/>
    <x v="6"/>
    <x v="17"/>
  </r>
  <r>
    <x v="1120"/>
    <x v="1120"/>
    <s v="Planet Ninjahwah is a highly anticipated futuristic action adventure game that will blow your mind!!"/>
    <x v="31"/>
    <x v="117"/>
    <x v="2"/>
    <x v="0"/>
    <s v="USD"/>
    <n v="1319835400"/>
    <n v="1315947400"/>
    <x v="1120"/>
    <d v="2011-10-28T20:56:40"/>
    <b v="0"/>
    <x v="78"/>
    <b v="0"/>
    <x v="17"/>
    <n v="0"/>
    <x v="121"/>
    <x v="6"/>
    <x v="17"/>
  </r>
  <r>
    <x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x v="1121"/>
    <d v="2016-03-13T21:25:16"/>
    <b v="0"/>
    <x v="81"/>
    <b v="0"/>
    <x v="17"/>
    <n v="1.16E-4"/>
    <x v="829"/>
    <x v="6"/>
    <x v="17"/>
  </r>
  <r>
    <x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1122"/>
    <d v="2013-05-30T16:53:45"/>
    <b v="0"/>
    <x v="78"/>
    <b v="0"/>
    <x v="17"/>
    <n v="0"/>
    <x v="121"/>
    <x v="6"/>
    <x v="17"/>
  </r>
  <r>
    <x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1123"/>
    <d v="2014-04-19T12:34:08"/>
    <b v="0"/>
    <x v="83"/>
    <b v="0"/>
    <x v="17"/>
    <n v="2.2000000000000001E-3"/>
    <x v="830"/>
    <x v="6"/>
    <x v="17"/>
  </r>
  <r>
    <x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1124"/>
    <d v="2015-04-30T16:00:51"/>
    <b v="0"/>
    <x v="63"/>
    <b v="0"/>
    <x v="18"/>
    <n v="4.7222222222222223E-3"/>
    <x v="831"/>
    <x v="6"/>
    <x v="18"/>
  </r>
  <r>
    <x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1125"/>
    <d v="2015-09-25T14:58:50"/>
    <b v="0"/>
    <x v="78"/>
    <b v="0"/>
    <x v="18"/>
    <n v="0"/>
    <x v="121"/>
    <x v="6"/>
    <x v="18"/>
  </r>
  <r>
    <x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x v="1126"/>
    <d v="2016-07-14T07:51:34"/>
    <b v="0"/>
    <x v="84"/>
    <b v="0"/>
    <x v="18"/>
    <n v="5.0000000000000001E-3"/>
    <x v="144"/>
    <x v="6"/>
    <x v="18"/>
  </r>
  <r>
    <x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1127"/>
    <d v="2014-11-14T21:30:00"/>
    <b v="0"/>
    <x v="23"/>
    <b v="0"/>
    <x v="18"/>
    <n v="1.6714285714285713E-2"/>
    <x v="832"/>
    <x v="6"/>
    <x v="18"/>
  </r>
  <r>
    <x v="1128"/>
    <x v="1128"/>
    <s v="#havingfunFTW"/>
    <x v="28"/>
    <x v="116"/>
    <x v="2"/>
    <x v="1"/>
    <s v="GBP"/>
    <n v="1407425717"/>
    <n v="1404833717"/>
    <x v="1128"/>
    <d v="2014-08-07T15:35:17"/>
    <b v="0"/>
    <x v="29"/>
    <b v="0"/>
    <x v="18"/>
    <n v="1E-3"/>
    <x v="120"/>
    <x v="6"/>
    <x v="18"/>
  </r>
  <r>
    <x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x v="1129"/>
    <d v="2016-06-05T06:21:33"/>
    <b v="0"/>
    <x v="84"/>
    <b v="0"/>
    <x v="18"/>
    <n v="1.0499999999999999E-3"/>
    <x v="689"/>
    <x v="6"/>
    <x v="18"/>
  </r>
  <r>
    <x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1130"/>
    <d v="2014-11-26T00:55:00"/>
    <b v="0"/>
    <x v="83"/>
    <b v="0"/>
    <x v="18"/>
    <n v="2.2000000000000001E-3"/>
    <x v="830"/>
    <x v="6"/>
    <x v="18"/>
  </r>
  <r>
    <x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1131"/>
    <d v="2015-12-24T21:47:48"/>
    <b v="0"/>
    <x v="78"/>
    <b v="0"/>
    <x v="18"/>
    <n v="0"/>
    <x v="121"/>
    <x v="6"/>
    <x v="18"/>
  </r>
  <r>
    <x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x v="1132"/>
    <d v="2017-01-01T02:46:11"/>
    <b v="0"/>
    <x v="62"/>
    <b v="0"/>
    <x v="18"/>
    <n v="0.14380000000000001"/>
    <x v="833"/>
    <x v="6"/>
    <x v="18"/>
  </r>
  <r>
    <x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1133"/>
    <d v="2014-07-31T09:46:21"/>
    <b v="0"/>
    <x v="29"/>
    <b v="0"/>
    <x v="18"/>
    <n v="6.6666666666666671E-3"/>
    <x v="135"/>
    <x v="6"/>
    <x v="18"/>
  </r>
  <r>
    <x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x v="1134"/>
    <d v="2014-11-29T04:33:00"/>
    <b v="0"/>
    <x v="29"/>
    <b v="0"/>
    <x v="18"/>
    <n v="4.0000000000000003E-5"/>
    <x v="120"/>
    <x v="6"/>
    <x v="18"/>
  </r>
  <r>
    <x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1135"/>
    <d v="2016-08-06T23:44:54"/>
    <b v="0"/>
    <x v="29"/>
    <b v="0"/>
    <x v="18"/>
    <n v="0.05"/>
    <x v="73"/>
    <x v="6"/>
    <x v="18"/>
  </r>
  <r>
    <x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1136"/>
    <d v="2015-12-19T16:07:09"/>
    <b v="0"/>
    <x v="79"/>
    <b v="0"/>
    <x v="18"/>
    <n v="6.4439140811455853E-2"/>
    <x v="834"/>
    <x v="6"/>
    <x v="18"/>
  </r>
  <r>
    <x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1137"/>
    <d v="2016-04-23T19:40:21"/>
    <b v="0"/>
    <x v="70"/>
    <b v="0"/>
    <x v="18"/>
    <n v="0.39500000000000002"/>
    <x v="835"/>
    <x v="6"/>
    <x v="18"/>
  </r>
  <r>
    <x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1138"/>
    <d v="2017-01-21T21:45:31"/>
    <b v="0"/>
    <x v="80"/>
    <b v="0"/>
    <x v="18"/>
    <n v="3.5714285714285713E-3"/>
    <x v="683"/>
    <x v="6"/>
    <x v="18"/>
  </r>
  <r>
    <x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1139"/>
    <d v="2015-01-01T08:20:26"/>
    <b v="0"/>
    <x v="29"/>
    <b v="0"/>
    <x v="18"/>
    <n v="6.2500000000000001E-4"/>
    <x v="144"/>
    <x v="6"/>
    <x v="18"/>
  </r>
  <r>
    <x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x v="1140"/>
    <d v="2015-08-06T11:05:21"/>
    <b v="0"/>
    <x v="78"/>
    <b v="0"/>
    <x v="18"/>
    <n v="0"/>
    <x v="121"/>
    <x v="6"/>
    <x v="18"/>
  </r>
  <r>
    <x v="1141"/>
    <x v="1141"/>
    <s v="I think this will be a great game!"/>
    <x v="2"/>
    <x v="117"/>
    <x v="2"/>
    <x v="12"/>
    <s v="EUR"/>
    <n v="1436460450"/>
    <n v="1433868450"/>
    <x v="1141"/>
    <d v="2015-07-09T16:47:30"/>
    <b v="0"/>
    <x v="78"/>
    <b v="0"/>
    <x v="18"/>
    <n v="0"/>
    <x v="121"/>
    <x v="6"/>
    <x v="18"/>
  </r>
  <r>
    <x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1142"/>
    <d v="2015-02-17T00:08:47"/>
    <b v="0"/>
    <x v="78"/>
    <b v="0"/>
    <x v="18"/>
    <n v="0"/>
    <x v="121"/>
    <x v="6"/>
    <x v="18"/>
  </r>
  <r>
    <x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1143"/>
    <d v="2015-12-17T04:38:46"/>
    <b v="0"/>
    <x v="22"/>
    <b v="0"/>
    <x v="18"/>
    <n v="4.1333333333333335E-3"/>
    <x v="836"/>
    <x v="6"/>
    <x v="18"/>
  </r>
  <r>
    <x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x v="1144"/>
    <d v="2015-04-29T04:22:00"/>
    <b v="0"/>
    <x v="78"/>
    <b v="0"/>
    <x v="19"/>
    <n v="0"/>
    <x v="121"/>
    <x v="7"/>
    <x v="19"/>
  </r>
  <r>
    <x v="1145"/>
    <x v="1145"/>
    <s v="Emphasizing locally and responsibly raised ingredients, serving delicious food! I need your help."/>
    <x v="58"/>
    <x v="173"/>
    <x v="2"/>
    <x v="0"/>
    <s v="USD"/>
    <n v="1412272592"/>
    <n v="1407088592"/>
    <x v="1145"/>
    <d v="2014-10-02T17:56:32"/>
    <b v="0"/>
    <x v="29"/>
    <b v="0"/>
    <x v="19"/>
    <n v="1.25E-3"/>
    <x v="101"/>
    <x v="7"/>
    <x v="19"/>
  </r>
  <r>
    <x v="1146"/>
    <x v="1146"/>
    <s v="Bringing the flavor of competition BBQ to small town Auburn with the ease of a big city food truck."/>
    <x v="12"/>
    <x v="798"/>
    <x v="2"/>
    <x v="0"/>
    <s v="USD"/>
    <n v="1399071173"/>
    <n v="1395787973"/>
    <x v="1146"/>
    <d v="2014-05-02T22:52:53"/>
    <b v="0"/>
    <x v="8"/>
    <b v="0"/>
    <x v="19"/>
    <n v="8.8333333333333333E-2"/>
    <x v="837"/>
    <x v="7"/>
    <x v="19"/>
  </r>
  <r>
    <x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1147"/>
    <d v="2014-10-19T23:19:43"/>
    <b v="0"/>
    <x v="78"/>
    <b v="0"/>
    <x v="19"/>
    <n v="0"/>
    <x v="121"/>
    <x v="7"/>
    <x v="19"/>
  </r>
  <r>
    <x v="1148"/>
    <x v="1148"/>
    <s v="New local (Louisville, KY.) food truck with a refreshing spin on rolling kitchens."/>
    <x v="36"/>
    <x v="799"/>
    <x v="2"/>
    <x v="0"/>
    <s v="USD"/>
    <n v="1480568781"/>
    <n v="1477973181"/>
    <x v="1148"/>
    <d v="2016-12-01T05:06:21"/>
    <b v="0"/>
    <x v="83"/>
    <b v="0"/>
    <x v="19"/>
    <n v="4.8666666666666667E-3"/>
    <x v="838"/>
    <x v="7"/>
    <x v="19"/>
  </r>
  <r>
    <x v="1149"/>
    <x v="1149"/>
    <s v="Bringing culturally diverse Floridian cuisine to the people!"/>
    <x v="63"/>
    <x v="735"/>
    <x v="2"/>
    <x v="0"/>
    <s v="USD"/>
    <n v="1466096566"/>
    <n v="1463504566"/>
    <x v="1149"/>
    <d v="2016-06-16T17:02:46"/>
    <b v="0"/>
    <x v="84"/>
    <b v="0"/>
    <x v="19"/>
    <n v="1.5E-3"/>
    <x v="839"/>
    <x v="7"/>
    <x v="19"/>
  </r>
  <r>
    <x v="1150"/>
    <x v="1150"/>
    <s v="Bringing delicious authentic and fusion Taiwanese Food to the West Coast."/>
    <x v="30"/>
    <x v="800"/>
    <x v="2"/>
    <x v="0"/>
    <s v="USD"/>
    <n v="1452293675"/>
    <n v="1447109675"/>
    <x v="1150"/>
    <d v="2016-01-08T22:54:35"/>
    <b v="0"/>
    <x v="79"/>
    <b v="0"/>
    <x v="19"/>
    <n v="0.1008"/>
    <x v="840"/>
    <x v="7"/>
    <x v="19"/>
  </r>
  <r>
    <x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1151"/>
    <d v="2015-09-07T02:27:43"/>
    <b v="0"/>
    <x v="78"/>
    <b v="0"/>
    <x v="19"/>
    <n v="0"/>
    <x v="121"/>
    <x v="7"/>
    <x v="19"/>
  </r>
  <r>
    <x v="1152"/>
    <x v="1152"/>
    <s v="Peruvian food truck with an LA twist."/>
    <x v="194"/>
    <x v="608"/>
    <x v="2"/>
    <x v="0"/>
    <s v="USD"/>
    <n v="1431709312"/>
    <n v="1429117312"/>
    <x v="1152"/>
    <d v="2015-05-15T17:01:52"/>
    <b v="0"/>
    <x v="41"/>
    <b v="0"/>
    <x v="19"/>
    <n v="5.6937500000000002E-2"/>
    <x v="841"/>
    <x v="7"/>
    <x v="19"/>
  </r>
  <r>
    <x v="1153"/>
    <x v="1153"/>
    <s v="A mobile concession trailer for snow cones, ice cream, smoothies and more"/>
    <x v="6"/>
    <x v="155"/>
    <x v="2"/>
    <x v="0"/>
    <s v="USD"/>
    <n v="1434647305"/>
    <n v="1432055305"/>
    <x v="1153"/>
    <d v="2015-06-18T17:08:25"/>
    <b v="0"/>
    <x v="29"/>
    <b v="0"/>
    <x v="19"/>
    <n v="6.2500000000000003E-3"/>
    <x v="73"/>
    <x v="7"/>
    <x v="19"/>
  </r>
  <r>
    <x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x v="1154"/>
    <d v="2015-09-06T02:36:46"/>
    <b v="0"/>
    <x v="83"/>
    <b v="0"/>
    <x v="19"/>
    <n v="6.5000000000000002E-2"/>
    <x v="149"/>
    <x v="7"/>
    <x v="19"/>
  </r>
  <r>
    <x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1155"/>
    <d v="2014-08-14T18:20:08"/>
    <b v="0"/>
    <x v="22"/>
    <b v="0"/>
    <x v="19"/>
    <n v="7.5199999999999998E-3"/>
    <x v="842"/>
    <x v="7"/>
    <x v="19"/>
  </r>
  <r>
    <x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1156"/>
    <d v="2015-02-24T01:42:42"/>
    <b v="0"/>
    <x v="78"/>
    <b v="0"/>
    <x v="19"/>
    <n v="0"/>
    <x v="121"/>
    <x v="7"/>
    <x v="19"/>
  </r>
  <r>
    <x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1157"/>
    <d v="2014-12-05T16:04:40"/>
    <b v="0"/>
    <x v="83"/>
    <b v="0"/>
    <x v="19"/>
    <n v="1.5100000000000001E-2"/>
    <x v="690"/>
    <x v="7"/>
    <x v="19"/>
  </r>
  <r>
    <x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1158"/>
    <d v="2014-12-09T02:12:08"/>
    <b v="0"/>
    <x v="83"/>
    <b v="0"/>
    <x v="19"/>
    <n v="4.6666666666666671E-3"/>
    <x v="123"/>
    <x v="7"/>
    <x v="19"/>
  </r>
  <r>
    <x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1159"/>
    <d v="2015-06-30T15:45:00"/>
    <b v="0"/>
    <x v="78"/>
    <b v="0"/>
    <x v="19"/>
    <n v="0"/>
    <x v="121"/>
    <x v="7"/>
    <x v="19"/>
  </r>
  <r>
    <x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x v="1160"/>
    <d v="2015-03-28T02:43:06"/>
    <b v="0"/>
    <x v="10"/>
    <b v="0"/>
    <x v="19"/>
    <n v="3.85E-2"/>
    <x v="843"/>
    <x v="7"/>
    <x v="19"/>
  </r>
  <r>
    <x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1161"/>
    <d v="2015-05-19T15:06:29"/>
    <b v="0"/>
    <x v="78"/>
    <b v="0"/>
    <x v="19"/>
    <n v="0"/>
    <x v="121"/>
    <x v="7"/>
    <x v="19"/>
  </r>
  <r>
    <x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1162"/>
    <d v="2014-09-25T16:24:24"/>
    <b v="0"/>
    <x v="84"/>
    <b v="0"/>
    <x v="19"/>
    <n v="5.8333333333333338E-4"/>
    <x v="844"/>
    <x v="7"/>
    <x v="19"/>
  </r>
  <r>
    <x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1163"/>
    <d v="2014-08-09T17:22:00"/>
    <b v="0"/>
    <x v="78"/>
    <b v="0"/>
    <x v="19"/>
    <n v="0"/>
    <x v="121"/>
    <x v="7"/>
    <x v="19"/>
  </r>
  <r>
    <x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1164"/>
    <d v="2016-06-18T17:23:02"/>
    <b v="0"/>
    <x v="78"/>
    <b v="0"/>
    <x v="19"/>
    <n v="0"/>
    <x v="121"/>
    <x v="7"/>
    <x v="19"/>
  </r>
  <r>
    <x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1165"/>
    <d v="2014-07-06T05:08:50"/>
    <b v="0"/>
    <x v="20"/>
    <b v="0"/>
    <x v="19"/>
    <n v="0.20705000000000001"/>
    <x v="845"/>
    <x v="7"/>
    <x v="19"/>
  </r>
  <r>
    <x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1166"/>
    <d v="2015-06-26T04:00:00"/>
    <b v="0"/>
    <x v="22"/>
    <b v="0"/>
    <x v="19"/>
    <n v="0.19139999999999999"/>
    <x v="846"/>
    <x v="7"/>
    <x v="19"/>
  </r>
  <r>
    <x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x v="1167"/>
    <d v="2014-09-12T17:38:15"/>
    <b v="0"/>
    <x v="38"/>
    <b v="0"/>
    <x v="19"/>
    <n v="1.6316666666666667E-2"/>
    <x v="847"/>
    <x v="7"/>
    <x v="19"/>
  </r>
  <r>
    <x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x v="1168"/>
    <d v="2016-09-22T01:17:45"/>
    <b v="0"/>
    <x v="83"/>
    <b v="0"/>
    <x v="19"/>
    <n v="5.6666666666666664E-2"/>
    <x v="848"/>
    <x v="7"/>
    <x v="19"/>
  </r>
  <r>
    <x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1169"/>
    <d v="2015-02-22T08:29:23"/>
    <b v="0"/>
    <x v="83"/>
    <b v="0"/>
    <x v="19"/>
    <n v="1.6999999999999999E-3"/>
    <x v="162"/>
    <x v="7"/>
    <x v="19"/>
  </r>
  <r>
    <x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1170"/>
    <d v="2015-05-30T21:26:11"/>
    <b v="0"/>
    <x v="84"/>
    <b v="0"/>
    <x v="19"/>
    <n v="4.0000000000000001E-3"/>
    <x v="73"/>
    <x v="7"/>
    <x v="19"/>
  </r>
  <r>
    <x v="1171"/>
    <x v="1171"/>
    <s v="Tulsa's first true biodiesel, alternative energy powered food truck! Oh yeah, and delicious food!"/>
    <x v="31"/>
    <x v="379"/>
    <x v="2"/>
    <x v="0"/>
    <s v="USD"/>
    <n v="1415909927"/>
    <n v="1414351127"/>
    <x v="1171"/>
    <d v="2014-11-13T20:18:47"/>
    <b v="0"/>
    <x v="29"/>
    <b v="0"/>
    <x v="19"/>
    <n v="1E-3"/>
    <x v="384"/>
    <x v="7"/>
    <x v="19"/>
  </r>
  <r>
    <x v="1172"/>
    <x v="1172"/>
    <s v="Bringing YOUR favorite dog recipes to the streets."/>
    <x v="7"/>
    <x v="117"/>
    <x v="2"/>
    <x v="0"/>
    <s v="USD"/>
    <n v="1408551752"/>
    <n v="1405959752"/>
    <x v="1172"/>
    <d v="2014-08-20T16:22:32"/>
    <b v="0"/>
    <x v="78"/>
    <b v="0"/>
    <x v="19"/>
    <n v="0"/>
    <x v="121"/>
    <x v="7"/>
    <x v="19"/>
  </r>
  <r>
    <x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1173"/>
    <d v="2015-08-03T04:27:37"/>
    <b v="0"/>
    <x v="29"/>
    <b v="0"/>
    <x v="19"/>
    <n v="2.4000000000000001E-4"/>
    <x v="180"/>
    <x v="7"/>
    <x v="19"/>
  </r>
  <r>
    <x v="1174"/>
    <x v="1174"/>
    <s v="Help me purchase a parking space to be the Burro's permanant home, I need your help to raise $15,000!"/>
    <x v="36"/>
    <x v="807"/>
    <x v="2"/>
    <x v="0"/>
    <s v="USD"/>
    <n v="1462738327"/>
    <n v="1460146327"/>
    <x v="1174"/>
    <d v="2016-05-08T20:12:07"/>
    <b v="0"/>
    <x v="10"/>
    <b v="0"/>
    <x v="19"/>
    <n v="5.906666666666667E-2"/>
    <x v="849"/>
    <x v="7"/>
    <x v="19"/>
  </r>
  <r>
    <x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x v="1175"/>
    <d v="2015-07-15T17:28:59"/>
    <b v="0"/>
    <x v="82"/>
    <b v="0"/>
    <x v="19"/>
    <n v="2.9250000000000002E-2"/>
    <x v="178"/>
    <x v="7"/>
    <x v="19"/>
  </r>
  <r>
    <x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1176"/>
    <d v="2017-03-06T13:00:00"/>
    <b v="0"/>
    <x v="29"/>
    <b v="0"/>
    <x v="19"/>
    <n v="5.7142857142857142E-5"/>
    <x v="119"/>
    <x v="7"/>
    <x v="19"/>
  </r>
  <r>
    <x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1177"/>
    <d v="2014-10-15T15:51:36"/>
    <b v="0"/>
    <x v="78"/>
    <b v="0"/>
    <x v="19"/>
    <n v="0"/>
    <x v="121"/>
    <x v="7"/>
    <x v="19"/>
  </r>
  <r>
    <x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1178"/>
    <d v="2014-08-16T21:44:12"/>
    <b v="0"/>
    <x v="29"/>
    <b v="0"/>
    <x v="19"/>
    <n v="6.666666666666667E-5"/>
    <x v="144"/>
    <x v="7"/>
    <x v="19"/>
  </r>
  <r>
    <x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x v="1179"/>
    <d v="2015-10-28T17:17:07"/>
    <b v="0"/>
    <x v="81"/>
    <b v="0"/>
    <x v="19"/>
    <n v="5.3333333333333337E-2"/>
    <x v="850"/>
    <x v="7"/>
    <x v="19"/>
  </r>
  <r>
    <x v="1180"/>
    <x v="1180"/>
    <s v="We would like to start a military-themed food truck to serve the Battle Creek/Kalamazoo area."/>
    <x v="63"/>
    <x v="808"/>
    <x v="2"/>
    <x v="0"/>
    <s v="USD"/>
    <n v="1403983314"/>
    <n v="1400786514"/>
    <x v="1180"/>
    <d v="2014-06-28T19:21:54"/>
    <b v="0"/>
    <x v="268"/>
    <b v="0"/>
    <x v="19"/>
    <n v="0.11749999999999999"/>
    <x v="851"/>
    <x v="7"/>
    <x v="19"/>
  </r>
  <r>
    <x v="1181"/>
    <x v="1181"/>
    <s v="Bringing the best tacos to the streets of Chicago!"/>
    <x v="63"/>
    <x v="460"/>
    <x v="2"/>
    <x v="0"/>
    <s v="USD"/>
    <n v="1425197321"/>
    <n v="1422605321"/>
    <x v="1181"/>
    <d v="2015-03-01T08:08:41"/>
    <b v="0"/>
    <x v="83"/>
    <b v="0"/>
    <x v="19"/>
    <n v="8.0000000000000007E-5"/>
    <x v="852"/>
    <x v="7"/>
    <x v="19"/>
  </r>
  <r>
    <x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1182"/>
    <d v="2017-01-12T16:42:00"/>
    <b v="0"/>
    <x v="80"/>
    <b v="0"/>
    <x v="19"/>
    <n v="4.2000000000000003E-2"/>
    <x v="689"/>
    <x v="7"/>
    <x v="19"/>
  </r>
  <r>
    <x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1183"/>
    <d v="2016-11-02T03:59:00"/>
    <b v="0"/>
    <x v="83"/>
    <b v="0"/>
    <x v="19"/>
    <n v="0.04"/>
    <x v="853"/>
    <x v="7"/>
    <x v="19"/>
  </r>
  <r>
    <x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1184"/>
    <d v="2017-02-06T14:23:31"/>
    <b v="0"/>
    <x v="269"/>
    <b v="1"/>
    <x v="20"/>
    <n v="1.0493636363636363"/>
    <x v="854"/>
    <x v="8"/>
    <x v="20"/>
  </r>
  <r>
    <x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1185"/>
    <d v="2015-06-08T04:00:00"/>
    <b v="0"/>
    <x v="112"/>
    <b v="1"/>
    <x v="20"/>
    <n v="1.0544"/>
    <x v="855"/>
    <x v="8"/>
    <x v="20"/>
  </r>
  <r>
    <x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1186"/>
    <d v="2015-06-01T22:42:00"/>
    <b v="0"/>
    <x v="252"/>
    <b v="1"/>
    <x v="20"/>
    <n v="1.0673333333333332"/>
    <x v="856"/>
    <x v="8"/>
    <x v="20"/>
  </r>
  <r>
    <x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1187"/>
    <d v="2015-05-17T18:00:00"/>
    <b v="0"/>
    <x v="16"/>
    <b v="1"/>
    <x v="20"/>
    <n v="1.0412571428571429"/>
    <x v="857"/>
    <x v="8"/>
    <x v="20"/>
  </r>
  <r>
    <x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x v="1188"/>
    <d v="2016-12-28T16:49:00"/>
    <b v="0"/>
    <x v="268"/>
    <b v="1"/>
    <x v="20"/>
    <n v="1.6054999999999999"/>
    <x v="858"/>
    <x v="8"/>
    <x v="20"/>
  </r>
  <r>
    <x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1189"/>
    <d v="2016-06-29T23:29:55"/>
    <b v="0"/>
    <x v="48"/>
    <b v="1"/>
    <x v="20"/>
    <n v="1.0777777777777777"/>
    <x v="859"/>
    <x v="8"/>
    <x v="20"/>
  </r>
  <r>
    <x v="1190"/>
    <x v="1190"/>
    <s v="A pairing of self portraiture and writing to shed light on the reality of life with chronic illness."/>
    <x v="2"/>
    <x v="815"/>
    <x v="0"/>
    <x v="0"/>
    <s v="USD"/>
    <n v="1409500725"/>
    <n v="1406908725"/>
    <x v="1190"/>
    <d v="2014-08-31T15:58:45"/>
    <b v="0"/>
    <x v="62"/>
    <b v="1"/>
    <x v="20"/>
    <n v="1.35"/>
    <x v="860"/>
    <x v="8"/>
    <x v="20"/>
  </r>
  <r>
    <x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1191"/>
    <d v="2016-03-20T13:29:20"/>
    <b v="0"/>
    <x v="51"/>
    <b v="1"/>
    <x v="20"/>
    <n v="1.0907407407407408"/>
    <x v="861"/>
    <x v="8"/>
    <x v="20"/>
  </r>
  <r>
    <x v="1192"/>
    <x v="1192"/>
    <s v="A macro landscape photography art book &amp; limited edition prints. A Make 100 project."/>
    <x v="213"/>
    <x v="817"/>
    <x v="0"/>
    <x v="1"/>
    <s v="GBP"/>
    <n v="1486814978"/>
    <n v="1484222978"/>
    <x v="1192"/>
    <d v="2017-02-11T12:09:38"/>
    <b v="0"/>
    <x v="41"/>
    <b v="1"/>
    <x v="20"/>
    <n v="2.9"/>
    <x v="862"/>
    <x v="8"/>
    <x v="20"/>
  </r>
  <r>
    <x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1193"/>
    <d v="2016-04-09T17:37:33"/>
    <b v="0"/>
    <x v="270"/>
    <b v="1"/>
    <x v="20"/>
    <n v="1.0395714285714286"/>
    <x v="863"/>
    <x v="8"/>
    <x v="20"/>
  </r>
  <r>
    <x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1194"/>
    <d v="2015-04-08T11:42:59"/>
    <b v="0"/>
    <x v="271"/>
    <b v="1"/>
    <x v="20"/>
    <n v="3.2223999999999999"/>
    <x v="864"/>
    <x v="8"/>
    <x v="20"/>
  </r>
  <r>
    <x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1195"/>
    <d v="2015-12-20T09:00:00"/>
    <b v="0"/>
    <x v="203"/>
    <b v="1"/>
    <x v="20"/>
    <n v="1.35"/>
    <x v="865"/>
    <x v="8"/>
    <x v="20"/>
  </r>
  <r>
    <x v="1196"/>
    <x v="1196"/>
    <s v="A book of male nudes photographed on location in Ibiza over the last 4 years."/>
    <x v="107"/>
    <x v="821"/>
    <x v="0"/>
    <x v="1"/>
    <s v="GBP"/>
    <n v="1450467539"/>
    <n v="1447875539"/>
    <x v="1196"/>
    <d v="2015-12-18T19:38:59"/>
    <b v="0"/>
    <x v="272"/>
    <b v="1"/>
    <x v="20"/>
    <n v="2.6991034482758622"/>
    <x v="866"/>
    <x v="8"/>
    <x v="20"/>
  </r>
  <r>
    <x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1197"/>
    <d v="2016-06-13T05:59:00"/>
    <b v="0"/>
    <x v="100"/>
    <b v="1"/>
    <x v="20"/>
    <n v="2.5329333333333333"/>
    <x v="867"/>
    <x v="8"/>
    <x v="20"/>
  </r>
  <r>
    <x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1198"/>
    <d v="2015-12-31T03:00:00"/>
    <b v="0"/>
    <x v="157"/>
    <b v="1"/>
    <x v="20"/>
    <n v="2.6059999999999999"/>
    <x v="868"/>
    <x v="8"/>
    <x v="20"/>
  </r>
  <r>
    <x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1199"/>
    <d v="2015-07-08T18:30:00"/>
    <b v="0"/>
    <x v="82"/>
    <b v="1"/>
    <x v="20"/>
    <n v="1.0131677953348381"/>
    <x v="869"/>
    <x v="8"/>
    <x v="20"/>
  </r>
  <r>
    <x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1200"/>
    <d v="2015-04-16T11:27:36"/>
    <b v="0"/>
    <x v="273"/>
    <b v="1"/>
    <x v="20"/>
    <n v="1.2560416666666667"/>
    <x v="870"/>
    <x v="8"/>
    <x v="20"/>
  </r>
  <r>
    <x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1201"/>
    <d v="2016-07-15T14:34:06"/>
    <b v="0"/>
    <x v="112"/>
    <b v="1"/>
    <x v="20"/>
    <n v="1.0243783333333334"/>
    <x v="871"/>
    <x v="8"/>
    <x v="20"/>
  </r>
  <r>
    <x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1202"/>
    <d v="2015-06-27T06:55:54"/>
    <b v="0"/>
    <x v="197"/>
    <b v="1"/>
    <x v="20"/>
    <n v="1.99244"/>
    <x v="872"/>
    <x v="8"/>
    <x v="20"/>
  </r>
  <r>
    <x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1203"/>
    <d v="2015-05-31T14:45:27"/>
    <b v="0"/>
    <x v="21"/>
    <b v="1"/>
    <x v="20"/>
    <n v="1.0245398773006136"/>
    <x v="873"/>
    <x v="8"/>
    <x v="20"/>
  </r>
  <r>
    <x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x v="1204"/>
    <d v="2015-12-04T05:00:00"/>
    <b v="0"/>
    <x v="7"/>
    <b v="1"/>
    <x v="20"/>
    <n v="1.0294615384615384"/>
    <x v="874"/>
    <x v="8"/>
    <x v="20"/>
  </r>
  <r>
    <x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1205"/>
    <d v="2015-06-13T12:09:11"/>
    <b v="0"/>
    <x v="95"/>
    <b v="1"/>
    <x v="20"/>
    <n v="1.0086153846153847"/>
    <x v="875"/>
    <x v="8"/>
    <x v="20"/>
  </r>
  <r>
    <x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1206"/>
    <d v="2017-03-11T13:29:00"/>
    <b v="0"/>
    <x v="58"/>
    <b v="1"/>
    <x v="20"/>
    <n v="1.1499999999999999"/>
    <x v="876"/>
    <x v="8"/>
    <x v="20"/>
  </r>
  <r>
    <x v="1207"/>
    <x v="1207"/>
    <s v="A humanistic photo book about ancestral &amp; post-modern Italy."/>
    <x v="227"/>
    <x v="832"/>
    <x v="0"/>
    <x v="13"/>
    <s v="EUR"/>
    <n v="1459418400"/>
    <n v="1456827573"/>
    <x v="1207"/>
    <d v="2016-03-31T10:00:00"/>
    <b v="0"/>
    <x v="261"/>
    <b v="1"/>
    <x v="20"/>
    <n v="1.0416766467065868"/>
    <x v="877"/>
    <x v="8"/>
    <x v="20"/>
  </r>
  <r>
    <x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x v="1208"/>
    <d v="2016-03-24T16:01:04"/>
    <b v="0"/>
    <x v="11"/>
    <b v="1"/>
    <x v="20"/>
    <n v="1.5529999999999999"/>
    <x v="878"/>
    <x v="8"/>
    <x v="20"/>
  </r>
  <r>
    <x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1209"/>
    <d v="2017-02-25T20:18:25"/>
    <b v="0"/>
    <x v="67"/>
    <b v="1"/>
    <x v="20"/>
    <n v="1.06"/>
    <x v="879"/>
    <x v="8"/>
    <x v="20"/>
  </r>
  <r>
    <x v="1210"/>
    <x v="1210"/>
    <s v="En fotobok om livet i det enda andra GÃ¶teborg i vÃ¤rlden"/>
    <x v="22"/>
    <x v="835"/>
    <x v="0"/>
    <x v="11"/>
    <s v="SEK"/>
    <n v="1433106000"/>
    <n v="1431124572"/>
    <x v="1210"/>
    <d v="2015-05-31T21:00:00"/>
    <b v="0"/>
    <x v="273"/>
    <b v="1"/>
    <x v="20"/>
    <n v="2.5431499999999998"/>
    <x v="880"/>
    <x v="8"/>
    <x v="20"/>
  </r>
  <r>
    <x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x v="1211"/>
    <d v="2016-06-09T20:47:41"/>
    <b v="0"/>
    <x v="79"/>
    <b v="1"/>
    <x v="20"/>
    <n v="1.0109999999999999"/>
    <x v="881"/>
    <x v="8"/>
    <x v="20"/>
  </r>
  <r>
    <x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1212"/>
    <d v="2015-11-27T01:00:00"/>
    <b v="0"/>
    <x v="183"/>
    <b v="1"/>
    <x v="20"/>
    <n v="1.2904"/>
    <x v="882"/>
    <x v="8"/>
    <x v="20"/>
  </r>
  <r>
    <x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1213"/>
    <d v="2017-01-31T18:08:20"/>
    <b v="0"/>
    <x v="52"/>
    <b v="1"/>
    <x v="20"/>
    <n v="1.0223076923076924"/>
    <x v="883"/>
    <x v="8"/>
    <x v="20"/>
  </r>
  <r>
    <x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1214"/>
    <d v="2015-06-09T20:10:05"/>
    <b v="0"/>
    <x v="20"/>
    <b v="1"/>
    <x v="20"/>
    <n v="1.3180000000000001"/>
    <x v="884"/>
    <x v="8"/>
    <x v="20"/>
  </r>
  <r>
    <x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1215"/>
    <d v="2014-05-30T22:09:16"/>
    <b v="0"/>
    <x v="274"/>
    <b v="1"/>
    <x v="20"/>
    <n v="7.8608020000000005"/>
    <x v="885"/>
    <x v="8"/>
    <x v="20"/>
  </r>
  <r>
    <x v="1216"/>
    <x v="1216"/>
    <s v="A fine art photography book taking a new look at the art of bonsai."/>
    <x v="32"/>
    <x v="840"/>
    <x v="0"/>
    <x v="0"/>
    <s v="USD"/>
    <n v="1443826980"/>
    <n v="1441032457"/>
    <x v="1216"/>
    <d v="2015-10-02T23:03:00"/>
    <b v="0"/>
    <x v="147"/>
    <b v="1"/>
    <x v="20"/>
    <n v="1.4570000000000001"/>
    <x v="886"/>
    <x v="8"/>
    <x v="20"/>
  </r>
  <r>
    <x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1217"/>
    <d v="2016-07-14T19:25:40"/>
    <b v="0"/>
    <x v="275"/>
    <b v="1"/>
    <x v="20"/>
    <n v="1.026"/>
    <x v="887"/>
    <x v="8"/>
    <x v="20"/>
  </r>
  <r>
    <x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1218"/>
    <d v="2015-11-01T03:00:00"/>
    <b v="0"/>
    <x v="30"/>
    <b v="1"/>
    <x v="20"/>
    <n v="1.7227777777777777"/>
    <x v="888"/>
    <x v="8"/>
    <x v="20"/>
  </r>
  <r>
    <x v="1219"/>
    <x v="1219"/>
    <s v="The Box is a fine art book of Ron Amato's innovative and seductive photography project."/>
    <x v="229"/>
    <x v="843"/>
    <x v="0"/>
    <x v="0"/>
    <s v="USD"/>
    <n v="1476961513"/>
    <n v="1474369513"/>
    <x v="1219"/>
    <d v="2016-10-20T11:05:13"/>
    <b v="0"/>
    <x v="35"/>
    <b v="1"/>
    <x v="20"/>
    <n v="1.5916819571865444"/>
    <x v="889"/>
    <x v="8"/>
    <x v="20"/>
  </r>
  <r>
    <x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x v="1220"/>
    <d v="2015-08-25T15:05:12"/>
    <b v="0"/>
    <x v="205"/>
    <b v="1"/>
    <x v="20"/>
    <n v="1.0376666666666667"/>
    <x v="890"/>
    <x v="8"/>
    <x v="20"/>
  </r>
  <r>
    <x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1221"/>
    <d v="2016-12-04T00:00:00"/>
    <b v="0"/>
    <x v="273"/>
    <b v="1"/>
    <x v="20"/>
    <n v="1.1140954545454547"/>
    <x v="891"/>
    <x v="8"/>
    <x v="20"/>
  </r>
  <r>
    <x v="1222"/>
    <x v="1222"/>
    <s v="Project Pilgrim is my effort to work towards normalizing mental health."/>
    <x v="23"/>
    <x v="846"/>
    <x v="0"/>
    <x v="5"/>
    <s v="CAD"/>
    <n v="1459483200"/>
    <n v="1456852647"/>
    <x v="1222"/>
    <d v="2016-04-01T04:00:00"/>
    <b v="0"/>
    <x v="276"/>
    <b v="1"/>
    <x v="20"/>
    <n v="2.80375"/>
    <x v="892"/>
    <x v="8"/>
    <x v="20"/>
  </r>
  <r>
    <x v="1223"/>
    <x v="1223"/>
    <s v="A photography book focusing on the people rather than the nature at Yosemite National Park."/>
    <x v="230"/>
    <x v="847"/>
    <x v="0"/>
    <x v="0"/>
    <s v="USD"/>
    <n v="1478754909"/>
    <n v="1476159309"/>
    <x v="1223"/>
    <d v="2016-11-10T05:15:09"/>
    <b v="0"/>
    <x v="277"/>
    <b v="1"/>
    <x v="20"/>
    <n v="1.1210606060606061"/>
    <x v="893"/>
    <x v="8"/>
    <x v="20"/>
  </r>
  <r>
    <x v="1224"/>
    <x v="1224"/>
    <s v="Modern Celtic influenced CD.  Help me finish what I started before the stroke."/>
    <x v="36"/>
    <x v="848"/>
    <x v="1"/>
    <x v="0"/>
    <s v="USD"/>
    <n v="1402060302"/>
    <n v="1396876302"/>
    <x v="1224"/>
    <d v="2014-06-06T13:11:42"/>
    <b v="0"/>
    <x v="59"/>
    <b v="0"/>
    <x v="21"/>
    <n v="7.0666666666666669E-2"/>
    <x v="894"/>
    <x v="4"/>
    <x v="21"/>
  </r>
  <r>
    <x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1225"/>
    <d v="2013-10-22T21:44:38"/>
    <b v="0"/>
    <x v="83"/>
    <b v="0"/>
    <x v="21"/>
    <n v="4.3999999999999997E-2"/>
    <x v="895"/>
    <x v="4"/>
    <x v="21"/>
  </r>
  <r>
    <x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x v="1226"/>
    <d v="2014-04-21T01:00:00"/>
    <b v="0"/>
    <x v="244"/>
    <b v="0"/>
    <x v="21"/>
    <n v="3.8739999999999997E-2"/>
    <x v="896"/>
    <x v="4"/>
    <x v="21"/>
  </r>
  <r>
    <x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1227"/>
    <d v="2014-08-07T07:00:00"/>
    <b v="0"/>
    <x v="78"/>
    <b v="0"/>
    <x v="21"/>
    <n v="0"/>
    <x v="121"/>
    <x v="4"/>
    <x v="21"/>
  </r>
  <r>
    <x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x v="1228"/>
    <d v="2011-09-28T17:30:08"/>
    <b v="0"/>
    <x v="54"/>
    <b v="0"/>
    <x v="21"/>
    <n v="0.29299999999999998"/>
    <x v="897"/>
    <x v="4"/>
    <x v="21"/>
  </r>
  <r>
    <x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1229"/>
    <d v="2012-04-16T16:00:00"/>
    <b v="0"/>
    <x v="29"/>
    <b v="0"/>
    <x v="21"/>
    <n v="9.0909090909090905E-3"/>
    <x v="384"/>
    <x v="4"/>
    <x v="21"/>
  </r>
  <r>
    <x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1230"/>
    <d v="2011-02-24T23:20:30"/>
    <b v="0"/>
    <x v="78"/>
    <b v="0"/>
    <x v="21"/>
    <n v="0"/>
    <x v="121"/>
    <x v="4"/>
    <x v="21"/>
  </r>
  <r>
    <x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1231"/>
    <d v="2015-08-28T01:00:00"/>
    <b v="0"/>
    <x v="78"/>
    <b v="0"/>
    <x v="21"/>
    <n v="0"/>
    <x v="121"/>
    <x v="4"/>
    <x v="21"/>
  </r>
  <r>
    <x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1232"/>
    <d v="2013-10-06T20:21:10"/>
    <b v="0"/>
    <x v="29"/>
    <b v="0"/>
    <x v="21"/>
    <n v="8.0000000000000002E-3"/>
    <x v="379"/>
    <x v="4"/>
    <x v="21"/>
  </r>
  <r>
    <x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1233"/>
    <d v="2012-02-21T22:46:14"/>
    <b v="0"/>
    <x v="79"/>
    <b v="0"/>
    <x v="21"/>
    <n v="0.11600000000000001"/>
    <x v="862"/>
    <x v="4"/>
    <x v="21"/>
  </r>
  <r>
    <x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1234"/>
    <d v="2015-02-02T18:55:42"/>
    <b v="0"/>
    <x v="78"/>
    <b v="0"/>
    <x v="21"/>
    <n v="0"/>
    <x v="121"/>
    <x v="4"/>
    <x v="21"/>
  </r>
  <r>
    <x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1235"/>
    <d v="2013-12-15T03:14:59"/>
    <b v="0"/>
    <x v="79"/>
    <b v="0"/>
    <x v="21"/>
    <n v="2.787363950092912E-2"/>
    <x v="436"/>
    <x v="4"/>
    <x v="21"/>
  </r>
  <r>
    <x v="1236"/>
    <x v="1236"/>
    <s v="Raising money to give the musicians their due."/>
    <x v="30"/>
    <x v="117"/>
    <x v="1"/>
    <x v="0"/>
    <s v="USD"/>
    <n v="1343491200"/>
    <n v="1342801164"/>
    <x v="1236"/>
    <d v="2012-07-28T16:00:00"/>
    <b v="0"/>
    <x v="78"/>
    <b v="0"/>
    <x v="21"/>
    <n v="0"/>
    <x v="121"/>
    <x v="4"/>
    <x v="21"/>
  </r>
  <r>
    <x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1237"/>
    <d v="2012-08-24T06:47:45"/>
    <b v="0"/>
    <x v="78"/>
    <b v="0"/>
    <x v="21"/>
    <n v="0"/>
    <x v="121"/>
    <x v="4"/>
    <x v="21"/>
  </r>
  <r>
    <x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1238"/>
    <d v="2011-08-06T14:38:56"/>
    <b v="0"/>
    <x v="83"/>
    <b v="0"/>
    <x v="21"/>
    <n v="0.17799999999999999"/>
    <x v="898"/>
    <x v="4"/>
    <x v="21"/>
  </r>
  <r>
    <x v="1239"/>
    <x v="1239"/>
    <s v="Please consider helping us with our new CD and Riverdance Tour"/>
    <x v="30"/>
    <x v="117"/>
    <x v="1"/>
    <x v="0"/>
    <s v="USD"/>
    <n v="1325804767"/>
    <n v="1323212767"/>
    <x v="1239"/>
    <d v="2012-01-05T23:06:07"/>
    <b v="0"/>
    <x v="78"/>
    <b v="0"/>
    <x v="21"/>
    <n v="0"/>
    <x v="121"/>
    <x v="4"/>
    <x v="21"/>
  </r>
  <r>
    <x v="1240"/>
    <x v="1240"/>
    <s v="Sharing positive vibes of Peace, Love &amp; Unity with the World through conscious Reggae Music!"/>
    <x v="6"/>
    <x v="854"/>
    <x v="1"/>
    <x v="0"/>
    <s v="USD"/>
    <n v="1373665860"/>
    <n v="1368579457"/>
    <x v="1240"/>
    <d v="2013-07-12T21:51:00"/>
    <b v="0"/>
    <x v="22"/>
    <b v="0"/>
    <x v="21"/>
    <n v="3.0124999999999999E-2"/>
    <x v="899"/>
    <x v="4"/>
    <x v="21"/>
  </r>
  <r>
    <x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1241"/>
    <d v="2014-11-03T05:59:00"/>
    <b v="0"/>
    <x v="69"/>
    <b v="0"/>
    <x v="21"/>
    <n v="0.50739999999999996"/>
    <x v="900"/>
    <x v="4"/>
    <x v="21"/>
  </r>
  <r>
    <x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1242"/>
    <d v="2011-09-11T13:18:00"/>
    <b v="0"/>
    <x v="29"/>
    <b v="0"/>
    <x v="21"/>
    <n v="5.4884742041712408E-3"/>
    <x v="144"/>
    <x v="4"/>
    <x v="21"/>
  </r>
  <r>
    <x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x v="1243"/>
    <d v="2011-07-08T21:00:00"/>
    <b v="0"/>
    <x v="44"/>
    <b v="0"/>
    <x v="21"/>
    <n v="0.14091666666666666"/>
    <x v="901"/>
    <x v="4"/>
    <x v="21"/>
  </r>
  <r>
    <x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x v="1244"/>
    <d v="2013-04-22T21:00:00"/>
    <b v="1"/>
    <x v="43"/>
    <b v="1"/>
    <x v="11"/>
    <n v="1.038"/>
    <x v="902"/>
    <x v="4"/>
    <x v="11"/>
  </r>
  <r>
    <x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245"/>
    <d v="2014-06-14T14:23:54"/>
    <b v="1"/>
    <x v="57"/>
    <b v="1"/>
    <x v="11"/>
    <n v="1.2024999999999999"/>
    <x v="903"/>
    <x v="4"/>
    <x v="11"/>
  </r>
  <r>
    <x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246"/>
    <d v="2011-12-06T02:02:29"/>
    <b v="1"/>
    <x v="162"/>
    <b v="1"/>
    <x v="11"/>
    <n v="1.17"/>
    <x v="904"/>
    <x v="4"/>
    <x v="11"/>
  </r>
  <r>
    <x v="1247"/>
    <x v="1247"/>
    <s v="BRAIN DEAD is going to record their debut EP and they need your help, Bozos!"/>
    <x v="8"/>
    <x v="860"/>
    <x v="0"/>
    <x v="0"/>
    <s v="USD"/>
    <n v="1367823655"/>
    <n v="1365231655"/>
    <x v="1247"/>
    <d v="2013-05-06T07:00:55"/>
    <b v="1"/>
    <x v="133"/>
    <b v="1"/>
    <x v="11"/>
    <n v="1.2214285714285715"/>
    <x v="905"/>
    <x v="4"/>
    <x v="11"/>
  </r>
  <r>
    <x v="1248"/>
    <x v="1248"/>
    <s v="The Vandies make pop rock in glorious Portland, Oregon. Help us fund our first full length album!"/>
    <x v="30"/>
    <x v="861"/>
    <x v="0"/>
    <x v="0"/>
    <s v="USD"/>
    <n v="1402642740"/>
    <n v="1399563953"/>
    <x v="1248"/>
    <d v="2014-06-13T06:59:00"/>
    <b v="1"/>
    <x v="211"/>
    <b v="1"/>
    <x v="11"/>
    <n v="1.5164"/>
    <x v="906"/>
    <x v="4"/>
    <x v="11"/>
  </r>
  <r>
    <x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x v="1249"/>
    <d v="2012-07-07T17:46:51"/>
    <b v="1"/>
    <x v="75"/>
    <b v="1"/>
    <x v="11"/>
    <n v="1.0444"/>
    <x v="907"/>
    <x v="4"/>
    <x v="11"/>
  </r>
  <r>
    <x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250"/>
    <d v="2014-09-06T15:25:31"/>
    <b v="1"/>
    <x v="278"/>
    <b v="1"/>
    <x v="11"/>
    <n v="2.0015333333333332"/>
    <x v="908"/>
    <x v="4"/>
    <x v="11"/>
  </r>
  <r>
    <x v="1251"/>
    <x v="1251"/>
    <s v="A tour of europe with 3 memphis artist, Jack Oblivian, Harlan T Bobo and Shawn Cripps."/>
    <x v="12"/>
    <x v="864"/>
    <x v="0"/>
    <x v="0"/>
    <s v="USD"/>
    <n v="1316979167"/>
    <n v="1311795167"/>
    <x v="1251"/>
    <d v="2011-09-25T19:32:47"/>
    <b v="1"/>
    <x v="142"/>
    <b v="1"/>
    <x v="11"/>
    <n v="1.018"/>
    <x v="909"/>
    <x v="4"/>
    <x v="11"/>
  </r>
  <r>
    <x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252"/>
    <d v="2013-10-24T23:42:49"/>
    <b v="1"/>
    <x v="261"/>
    <b v="1"/>
    <x v="11"/>
    <n v="1.3765714285714286"/>
    <x v="910"/>
    <x v="4"/>
    <x v="11"/>
  </r>
  <r>
    <x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253"/>
    <d v="2014-09-03T18:48:27"/>
    <b v="1"/>
    <x v="279"/>
    <b v="1"/>
    <x v="11"/>
    <n v="3038.3319999999999"/>
    <x v="911"/>
    <x v="4"/>
    <x v="11"/>
  </r>
  <r>
    <x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254"/>
    <d v="2011-01-01T04:59:00"/>
    <b v="1"/>
    <x v="261"/>
    <b v="1"/>
    <x v="11"/>
    <n v="1.9885074626865671"/>
    <x v="912"/>
    <x v="4"/>
    <x v="11"/>
  </r>
  <r>
    <x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x v="1255"/>
    <d v="2013-12-01T21:17:32"/>
    <b v="1"/>
    <x v="280"/>
    <b v="1"/>
    <x v="11"/>
    <n v="2.0236666666666667"/>
    <x v="913"/>
    <x v="4"/>
    <x v="11"/>
  </r>
  <r>
    <x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256"/>
    <d v="2012-02-12T22:03:51"/>
    <b v="1"/>
    <x v="281"/>
    <b v="1"/>
    <x v="11"/>
    <n v="1.1796376666666666"/>
    <x v="914"/>
    <x v="4"/>
    <x v="11"/>
  </r>
  <r>
    <x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257"/>
    <d v="2011-04-03T01:03:10"/>
    <b v="1"/>
    <x v="282"/>
    <b v="1"/>
    <x v="11"/>
    <n v="2.9472727272727273"/>
    <x v="915"/>
    <x v="4"/>
    <x v="11"/>
  </r>
  <r>
    <x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x v="1258"/>
    <d v="2013-08-31T14:40:12"/>
    <b v="1"/>
    <x v="283"/>
    <b v="1"/>
    <x v="11"/>
    <n v="2.1314633333333335"/>
    <x v="916"/>
    <x v="4"/>
    <x v="11"/>
  </r>
  <r>
    <x v="1259"/>
    <x v="1259"/>
    <s v="Falling From One is currently in the studio recording their first CD and they need your help!"/>
    <x v="30"/>
    <x v="872"/>
    <x v="0"/>
    <x v="0"/>
    <s v="USD"/>
    <n v="1402286340"/>
    <n v="1399504664"/>
    <x v="1259"/>
    <d v="2014-06-09T03:59:00"/>
    <b v="1"/>
    <x v="93"/>
    <b v="1"/>
    <x v="11"/>
    <n v="1.0424"/>
    <x v="917"/>
    <x v="4"/>
    <x v="11"/>
  </r>
  <r>
    <x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260"/>
    <d v="2014-02-26T20:13:40"/>
    <b v="1"/>
    <x v="142"/>
    <b v="1"/>
    <x v="11"/>
    <n v="1.1366666666666667"/>
    <x v="918"/>
    <x v="4"/>
    <x v="11"/>
  </r>
  <r>
    <x v="1261"/>
    <x v="1261"/>
    <s v="We just recorded a stellar EP and we're trying to put it out on vinyl.  Can you help these punx out?"/>
    <x v="13"/>
    <x v="874"/>
    <x v="0"/>
    <x v="0"/>
    <s v="USD"/>
    <n v="1390983227"/>
    <n v="1388391227"/>
    <x v="1261"/>
    <d v="2014-01-29T08:13:47"/>
    <b v="1"/>
    <x v="47"/>
    <b v="1"/>
    <x v="11"/>
    <n v="1.0125"/>
    <x v="919"/>
    <x v="4"/>
    <x v="11"/>
  </r>
  <r>
    <x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262"/>
    <d v="2014-02-16T18:18:12"/>
    <b v="1"/>
    <x v="217"/>
    <b v="1"/>
    <x v="11"/>
    <n v="1.2541538461538462"/>
    <x v="920"/>
    <x v="4"/>
    <x v="11"/>
  </r>
  <r>
    <x v="1263"/>
    <x v="1263"/>
    <s v="A fresh batch of chaos from Toledo, Ohio's reggae-rockers, Tropic Bombs!"/>
    <x v="15"/>
    <x v="137"/>
    <x v="0"/>
    <x v="0"/>
    <s v="USD"/>
    <n v="1396054800"/>
    <n v="1393034470"/>
    <x v="1263"/>
    <d v="2014-03-29T01:00:00"/>
    <b v="1"/>
    <x v="14"/>
    <b v="1"/>
    <x v="11"/>
    <n v="1.19"/>
    <x v="921"/>
    <x v="4"/>
    <x v="11"/>
  </r>
  <r>
    <x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264"/>
    <d v="2013-10-29T15:54:43"/>
    <b v="1"/>
    <x v="69"/>
    <b v="1"/>
    <x v="11"/>
    <n v="1.6646153846153846"/>
    <x v="922"/>
    <x v="4"/>
    <x v="11"/>
  </r>
  <r>
    <x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265"/>
    <d v="2010-11-30T15:43:35"/>
    <b v="1"/>
    <x v="36"/>
    <b v="1"/>
    <x v="11"/>
    <n v="1.1914771428571429"/>
    <x v="923"/>
    <x v="4"/>
    <x v="11"/>
  </r>
  <r>
    <x v="1266"/>
    <x v="1266"/>
    <s v="We are looking to record our first EP produced by Aaron Harris (ISIS/Palms) at Studio West."/>
    <x v="196"/>
    <x v="878"/>
    <x v="0"/>
    <x v="0"/>
    <s v="USD"/>
    <n v="1389474145"/>
    <n v="1386882145"/>
    <x v="1266"/>
    <d v="2014-01-11T21:02:25"/>
    <b v="1"/>
    <x v="133"/>
    <b v="1"/>
    <x v="11"/>
    <n v="1.0047368421052632"/>
    <x v="924"/>
    <x v="4"/>
    <x v="11"/>
  </r>
  <r>
    <x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267"/>
    <d v="2013-07-24T14:02:38"/>
    <b v="1"/>
    <x v="180"/>
    <b v="1"/>
    <x v="11"/>
    <n v="1.018"/>
    <x v="925"/>
    <x v="4"/>
    <x v="11"/>
  </r>
  <r>
    <x v="1268"/>
    <x v="1268"/>
    <s v="Full Devil Jacket Is releasing their first record in over 12 yrs and we want you to be a part of it!"/>
    <x v="14"/>
    <x v="704"/>
    <x v="0"/>
    <x v="0"/>
    <s v="USD"/>
    <n v="1379708247"/>
    <n v="1377116247"/>
    <x v="1268"/>
    <d v="2013-09-20T20:17:27"/>
    <b v="1"/>
    <x v="0"/>
    <b v="1"/>
    <x v="11"/>
    <n v="1.1666666666666667"/>
    <x v="926"/>
    <x v="4"/>
    <x v="11"/>
  </r>
  <r>
    <x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269"/>
    <d v="2016-04-16T00:00:00"/>
    <b v="1"/>
    <x v="190"/>
    <b v="1"/>
    <x v="11"/>
    <n v="1.0864893617021276"/>
    <x v="927"/>
    <x v="4"/>
    <x v="11"/>
  </r>
  <r>
    <x v="1270"/>
    <x v="1270"/>
    <s v="We make awake metal using violins in place of guitars and want to record a full length album."/>
    <x v="3"/>
    <x v="881"/>
    <x v="0"/>
    <x v="0"/>
    <s v="USD"/>
    <n v="1332704042"/>
    <n v="1327523642"/>
    <x v="1270"/>
    <d v="2012-03-25T19:34:02"/>
    <b v="1"/>
    <x v="39"/>
    <b v="1"/>
    <x v="11"/>
    <n v="1.1472"/>
    <x v="928"/>
    <x v="4"/>
    <x v="11"/>
  </r>
  <r>
    <x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271"/>
    <d v="2013-11-13T17:24:19"/>
    <b v="1"/>
    <x v="162"/>
    <b v="1"/>
    <x v="11"/>
    <n v="1.018"/>
    <x v="929"/>
    <x v="4"/>
    <x v="11"/>
  </r>
  <r>
    <x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272"/>
    <d v="2010-06-15T04:00:00"/>
    <b v="1"/>
    <x v="33"/>
    <b v="1"/>
    <x v="11"/>
    <n v="1.06"/>
    <x v="930"/>
    <x v="4"/>
    <x v="11"/>
  </r>
  <r>
    <x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x v="1273"/>
    <d v="2014-08-31T17:31:31"/>
    <b v="1"/>
    <x v="241"/>
    <b v="1"/>
    <x v="11"/>
    <n v="1.0349999999999999"/>
    <x v="474"/>
    <x v="4"/>
    <x v="11"/>
  </r>
  <r>
    <x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274"/>
    <d v="2012-08-30T16:33:45"/>
    <b v="1"/>
    <x v="284"/>
    <b v="1"/>
    <x v="11"/>
    <n v="1.5497535999999998"/>
    <x v="931"/>
    <x v="4"/>
    <x v="11"/>
  </r>
  <r>
    <x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x v="1275"/>
    <d v="2013-08-07T20:49:47"/>
    <b v="1"/>
    <x v="285"/>
    <b v="1"/>
    <x v="11"/>
    <n v="1.6214066666666667"/>
    <x v="932"/>
    <x v="4"/>
    <x v="11"/>
  </r>
  <r>
    <x v="1276"/>
    <x v="1276"/>
    <s v="Sponsor this Brooklyn punk band's debut seven-inch, MR. DREAM GOES TO JAIL."/>
    <x v="9"/>
    <x v="887"/>
    <x v="0"/>
    <x v="0"/>
    <s v="USD"/>
    <n v="1251777600"/>
    <n v="1247504047"/>
    <x v="1276"/>
    <d v="2009-09-01T04:00:00"/>
    <b v="1"/>
    <x v="32"/>
    <b v="1"/>
    <x v="11"/>
    <n v="1.0442100000000001"/>
    <x v="933"/>
    <x v="4"/>
    <x v="11"/>
  </r>
  <r>
    <x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277"/>
    <d v="2012-09-04T13:29:07"/>
    <b v="1"/>
    <x v="286"/>
    <b v="1"/>
    <x v="11"/>
    <n v="1.0612433333333333"/>
    <x v="934"/>
    <x v="4"/>
    <x v="11"/>
  </r>
  <r>
    <x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278"/>
    <d v="2014-06-25T02:00:00"/>
    <b v="1"/>
    <x v="245"/>
    <b v="1"/>
    <x v="11"/>
    <n v="1.5493846153846154"/>
    <x v="935"/>
    <x v="4"/>
    <x v="11"/>
  </r>
  <r>
    <x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279"/>
    <d v="2014-03-24T01:22:50"/>
    <b v="1"/>
    <x v="143"/>
    <b v="1"/>
    <x v="11"/>
    <n v="1.1077157238734421"/>
    <x v="936"/>
    <x v="4"/>
    <x v="11"/>
  </r>
  <r>
    <x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x v="1280"/>
    <d v="2011-03-01T18:10:54"/>
    <b v="1"/>
    <x v="208"/>
    <b v="1"/>
    <x v="11"/>
    <n v="1.1091186666666666"/>
    <x v="937"/>
    <x v="4"/>
    <x v="11"/>
  </r>
  <r>
    <x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281"/>
    <d v="2013-07-28T17:50:36"/>
    <b v="1"/>
    <x v="142"/>
    <b v="1"/>
    <x v="11"/>
    <n v="1.1071428571428572"/>
    <x v="938"/>
    <x v="4"/>
    <x v="11"/>
  </r>
  <r>
    <x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282"/>
    <d v="2013-12-09T04:59:00"/>
    <b v="1"/>
    <x v="220"/>
    <b v="1"/>
    <x v="11"/>
    <n v="1.2361333333333333"/>
    <x v="939"/>
    <x v="4"/>
    <x v="11"/>
  </r>
  <r>
    <x v="1283"/>
    <x v="1283"/>
    <s v="Our 3rd album is halfway complete, but we need your help to record, mix and master the final product!"/>
    <x v="28"/>
    <x v="894"/>
    <x v="0"/>
    <x v="0"/>
    <s v="USD"/>
    <n v="1362974400"/>
    <n v="1360948389"/>
    <x v="1283"/>
    <d v="2013-03-11T04:00:00"/>
    <b v="1"/>
    <x v="19"/>
    <b v="1"/>
    <x v="11"/>
    <n v="2.1105"/>
    <x v="940"/>
    <x v="4"/>
    <x v="11"/>
  </r>
  <r>
    <x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1284"/>
    <d v="2016-12-31T16:59:00"/>
    <b v="0"/>
    <x v="162"/>
    <b v="1"/>
    <x v="6"/>
    <n v="1.01"/>
    <x v="941"/>
    <x v="1"/>
    <x v="6"/>
  </r>
  <r>
    <x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x v="1285"/>
    <d v="2015-06-20T13:59:35"/>
    <b v="0"/>
    <x v="287"/>
    <b v="1"/>
    <x v="6"/>
    <n v="1.0165"/>
    <x v="942"/>
    <x v="1"/>
    <x v="6"/>
  </r>
  <r>
    <x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x v="1286"/>
    <d v="2015-02-17T14:00:00"/>
    <b v="0"/>
    <x v="9"/>
    <b v="1"/>
    <x v="6"/>
    <n v="1.0833333333333333"/>
    <x v="943"/>
    <x v="1"/>
    <x v="6"/>
  </r>
  <r>
    <x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1287"/>
    <d v="2015-06-12T14:54:16"/>
    <b v="0"/>
    <x v="20"/>
    <b v="1"/>
    <x v="6"/>
    <n v="2.42"/>
    <x v="944"/>
    <x v="1"/>
    <x v="6"/>
  </r>
  <r>
    <x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1288"/>
    <d v="2016-08-10T04:00:00"/>
    <b v="0"/>
    <x v="42"/>
    <b v="1"/>
    <x v="6"/>
    <n v="1.0044999999999999"/>
    <x v="945"/>
    <x v="1"/>
    <x v="6"/>
  </r>
  <r>
    <x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x v="1289"/>
    <d v="2017-01-04T03:14:05"/>
    <b v="0"/>
    <x v="47"/>
    <b v="1"/>
    <x v="6"/>
    <n v="1.2506666666666666"/>
    <x v="946"/>
    <x v="1"/>
    <x v="6"/>
  </r>
  <r>
    <x v="1290"/>
    <x v="1290"/>
    <s v="Sometimes your Heart has to STOP for your Life to START."/>
    <x v="8"/>
    <x v="900"/>
    <x v="0"/>
    <x v="0"/>
    <s v="USD"/>
    <n v="1429772340"/>
    <n v="1427121931"/>
    <x v="1290"/>
    <d v="2015-04-23T06:59:00"/>
    <b v="0"/>
    <x v="48"/>
    <b v="1"/>
    <x v="6"/>
    <n v="1.0857142857142856"/>
    <x v="947"/>
    <x v="1"/>
    <x v="6"/>
  </r>
  <r>
    <x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1291"/>
    <d v="2015-04-07T07:00:00"/>
    <b v="0"/>
    <x v="288"/>
    <b v="1"/>
    <x v="6"/>
    <n v="1.4570000000000001"/>
    <x v="948"/>
    <x v="1"/>
    <x v="6"/>
  </r>
  <r>
    <x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1292"/>
    <d v="2015-10-06T22:59:00"/>
    <b v="0"/>
    <x v="47"/>
    <b v="1"/>
    <x v="6"/>
    <n v="1.1000000000000001"/>
    <x v="949"/>
    <x v="1"/>
    <x v="6"/>
  </r>
  <r>
    <x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1293"/>
    <d v="2015-11-14T17:49:31"/>
    <b v="0"/>
    <x v="148"/>
    <b v="1"/>
    <x v="6"/>
    <n v="1.0223333333333333"/>
    <x v="950"/>
    <x v="1"/>
    <x v="6"/>
  </r>
  <r>
    <x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1294"/>
    <d v="2015-10-19T11:00:00"/>
    <b v="0"/>
    <x v="19"/>
    <b v="1"/>
    <x v="6"/>
    <n v="1.22"/>
    <x v="951"/>
    <x v="1"/>
    <x v="6"/>
  </r>
  <r>
    <x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1295"/>
    <d v="2015-07-29T17:00:00"/>
    <b v="0"/>
    <x v="31"/>
    <b v="1"/>
    <x v="6"/>
    <n v="1.0196000000000001"/>
    <x v="952"/>
    <x v="1"/>
    <x v="6"/>
  </r>
  <r>
    <x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1296"/>
    <d v="2016-03-14T00:12:53"/>
    <b v="0"/>
    <x v="23"/>
    <b v="1"/>
    <x v="6"/>
    <n v="1.411764705882353"/>
    <x v="953"/>
    <x v="1"/>
    <x v="6"/>
  </r>
  <r>
    <x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1297"/>
    <d v="2016-05-01T17:55:58"/>
    <b v="0"/>
    <x v="146"/>
    <b v="1"/>
    <x v="6"/>
    <n v="1.0952500000000001"/>
    <x v="954"/>
    <x v="1"/>
    <x v="6"/>
  </r>
  <r>
    <x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x v="1298"/>
    <d v="2016-04-28T16:20:32"/>
    <b v="0"/>
    <x v="51"/>
    <b v="1"/>
    <x v="6"/>
    <n v="1.0465"/>
    <x v="955"/>
    <x v="1"/>
    <x v="6"/>
  </r>
  <r>
    <x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x v="1299"/>
    <d v="2015-07-14T19:32:39"/>
    <b v="0"/>
    <x v="58"/>
    <b v="1"/>
    <x v="6"/>
    <n v="1.24"/>
    <x v="956"/>
    <x v="1"/>
    <x v="6"/>
  </r>
  <r>
    <x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1300"/>
    <d v="2016-06-01T18:57:00"/>
    <b v="0"/>
    <x v="54"/>
    <b v="1"/>
    <x v="6"/>
    <n v="1.35"/>
    <x v="957"/>
    <x v="1"/>
    <x v="6"/>
  </r>
  <r>
    <x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1301"/>
    <d v="2015-07-21T03:00:00"/>
    <b v="0"/>
    <x v="60"/>
    <b v="1"/>
    <x v="6"/>
    <n v="1.0275000000000001"/>
    <x v="958"/>
    <x v="1"/>
    <x v="6"/>
  </r>
  <r>
    <x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x v="1302"/>
    <d v="2016-12-01T02:23:31"/>
    <b v="0"/>
    <x v="133"/>
    <b v="1"/>
    <x v="6"/>
    <n v="1"/>
    <x v="73"/>
    <x v="1"/>
    <x v="6"/>
  </r>
  <r>
    <x v="1303"/>
    <x v="1303"/>
    <s v="Groundbreaking queer theatre."/>
    <x v="8"/>
    <x v="912"/>
    <x v="0"/>
    <x v="1"/>
    <s v="GBP"/>
    <n v="1469962800"/>
    <n v="1468578920"/>
    <x v="1303"/>
    <d v="2016-07-31T11:00:00"/>
    <b v="0"/>
    <x v="52"/>
    <b v="1"/>
    <x v="6"/>
    <n v="1.3026085714285716"/>
    <x v="959"/>
    <x v="1"/>
    <x v="6"/>
  </r>
  <r>
    <x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x v="1304"/>
    <d v="2017-03-13T03:40:05"/>
    <b v="0"/>
    <x v="201"/>
    <b v="0"/>
    <x v="8"/>
    <n v="0.39627499999999999"/>
    <x v="960"/>
    <x v="2"/>
    <x v="8"/>
  </r>
  <r>
    <x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1305"/>
    <d v="2016-07-21T17:30:00"/>
    <b v="0"/>
    <x v="48"/>
    <b v="0"/>
    <x v="8"/>
    <n v="0.25976666666666665"/>
    <x v="961"/>
    <x v="2"/>
    <x v="8"/>
  </r>
  <r>
    <x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1306"/>
    <d v="2014-12-04T10:58:54"/>
    <b v="0"/>
    <x v="289"/>
    <b v="0"/>
    <x v="8"/>
    <n v="0.65246363636363636"/>
    <x v="962"/>
    <x v="2"/>
    <x v="8"/>
  </r>
  <r>
    <x v="1307"/>
    <x v="1307"/>
    <s v="Get VR to Everyone with Mailable, Ready to Use Viewers"/>
    <x v="63"/>
    <x v="916"/>
    <x v="1"/>
    <x v="0"/>
    <s v="USD"/>
    <n v="1455710679"/>
    <n v="1453118679"/>
    <x v="1307"/>
    <d v="2016-02-17T12:04:39"/>
    <b v="0"/>
    <x v="43"/>
    <b v="0"/>
    <x v="8"/>
    <n v="0.11514000000000001"/>
    <x v="963"/>
    <x v="2"/>
    <x v="8"/>
  </r>
  <r>
    <x v="1308"/>
    <x v="1308"/>
    <s v="Boost Band, a wristband that charges any device"/>
    <x v="3"/>
    <x v="917"/>
    <x v="1"/>
    <x v="0"/>
    <s v="USD"/>
    <n v="1475937812"/>
    <n v="1472481812"/>
    <x v="1308"/>
    <d v="2016-10-08T14:43:32"/>
    <b v="0"/>
    <x v="44"/>
    <b v="0"/>
    <x v="8"/>
    <n v="0.11360000000000001"/>
    <x v="964"/>
    <x v="2"/>
    <x v="8"/>
  </r>
  <r>
    <x v="1309"/>
    <x v="1309"/>
    <s v="Wicked fun and built for excitement, CORE is the safest and most versatile speaker you've ever worn."/>
    <x v="236"/>
    <x v="918"/>
    <x v="1"/>
    <x v="0"/>
    <s v="USD"/>
    <n v="1444943468"/>
    <n v="1441919468"/>
    <x v="1309"/>
    <d v="2015-10-15T21:11:08"/>
    <b v="0"/>
    <x v="2"/>
    <b v="0"/>
    <x v="8"/>
    <n v="1.1199130434782609"/>
    <x v="965"/>
    <x v="2"/>
    <x v="8"/>
  </r>
  <r>
    <x v="1310"/>
    <x v="1310"/>
    <s v="An essential hoodie that holds all sized smart phones and keep your headphone wires tangle free."/>
    <x v="22"/>
    <x v="109"/>
    <x v="1"/>
    <x v="0"/>
    <s v="USD"/>
    <n v="1471622450"/>
    <n v="1467734450"/>
    <x v="1310"/>
    <d v="2016-08-19T16:00:50"/>
    <b v="0"/>
    <x v="54"/>
    <b v="0"/>
    <x v="8"/>
    <n v="0.155"/>
    <x v="966"/>
    <x v="2"/>
    <x v="8"/>
  </r>
  <r>
    <x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1311"/>
    <d v="2016-11-30T20:15:19"/>
    <b v="0"/>
    <x v="61"/>
    <b v="0"/>
    <x v="8"/>
    <n v="0.32028000000000001"/>
    <x v="967"/>
    <x v="2"/>
    <x v="8"/>
  </r>
  <r>
    <x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x v="1312"/>
    <d v="2015-04-18T16:52:02"/>
    <b v="0"/>
    <x v="29"/>
    <b v="0"/>
    <x v="8"/>
    <n v="6.0869565217391303E-3"/>
    <x v="138"/>
    <x v="2"/>
    <x v="8"/>
  </r>
  <r>
    <x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1313"/>
    <d v="2016-03-03T17:01:54"/>
    <b v="0"/>
    <x v="259"/>
    <b v="0"/>
    <x v="8"/>
    <n v="0.31114999999999998"/>
    <x v="968"/>
    <x v="2"/>
    <x v="8"/>
  </r>
  <r>
    <x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1314"/>
    <d v="2016-10-21T16:04:20"/>
    <b v="0"/>
    <x v="202"/>
    <b v="0"/>
    <x v="8"/>
    <n v="1.1266666666666666E-2"/>
    <x v="969"/>
    <x v="2"/>
    <x v="8"/>
  </r>
  <r>
    <x v="1315"/>
    <x v="1315"/>
    <s v="Zoom will happen - THANK YOU! Received outside funding due amazing early success!"/>
    <x v="57"/>
    <x v="923"/>
    <x v="1"/>
    <x v="0"/>
    <s v="USD"/>
    <n v="1446771600"/>
    <n v="1443700648"/>
    <x v="1315"/>
    <d v="2015-11-06T01:00:00"/>
    <b v="0"/>
    <x v="290"/>
    <b v="0"/>
    <x v="8"/>
    <n v="0.40404000000000001"/>
    <x v="970"/>
    <x v="2"/>
    <x v="8"/>
  </r>
  <r>
    <x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x v="1316"/>
    <d v="2016-02-28T23:05:09"/>
    <b v="0"/>
    <x v="29"/>
    <b v="0"/>
    <x v="8"/>
    <n v="1.3333333333333333E-5"/>
    <x v="120"/>
    <x v="2"/>
    <x v="8"/>
  </r>
  <r>
    <x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1317"/>
    <d v="2016-07-21T14:00:00"/>
    <b v="0"/>
    <x v="10"/>
    <b v="0"/>
    <x v="8"/>
    <n v="5.7334999999999997E-2"/>
    <x v="971"/>
    <x v="2"/>
    <x v="8"/>
  </r>
  <r>
    <x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x v="1318"/>
    <d v="2015-01-11T01:02:52"/>
    <b v="0"/>
    <x v="125"/>
    <b v="0"/>
    <x v="8"/>
    <n v="0.15325"/>
    <x v="972"/>
    <x v="2"/>
    <x v="8"/>
  </r>
  <r>
    <x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1319"/>
    <d v="2014-07-11T16:00:00"/>
    <b v="0"/>
    <x v="82"/>
    <b v="0"/>
    <x v="8"/>
    <n v="0.15103448275862069"/>
    <x v="973"/>
    <x v="2"/>
    <x v="8"/>
  </r>
  <r>
    <x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1320"/>
    <d v="2016-12-30T23:00:00"/>
    <b v="0"/>
    <x v="83"/>
    <b v="0"/>
    <x v="8"/>
    <n v="5.0299999999999997E-3"/>
    <x v="974"/>
    <x v="2"/>
    <x v="8"/>
  </r>
  <r>
    <x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1321"/>
    <d v="2016-12-23T17:58:57"/>
    <b v="0"/>
    <x v="63"/>
    <b v="0"/>
    <x v="8"/>
    <n v="1.3028138528138528E-2"/>
    <x v="975"/>
    <x v="2"/>
    <x v="8"/>
  </r>
  <r>
    <x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1322"/>
    <d v="2015-05-21T15:45:25"/>
    <b v="0"/>
    <x v="80"/>
    <b v="0"/>
    <x v="8"/>
    <n v="3.0285714285714286E-3"/>
    <x v="730"/>
    <x v="2"/>
    <x v="8"/>
  </r>
  <r>
    <x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1323"/>
    <d v="2016-04-26T06:55:00"/>
    <b v="0"/>
    <x v="34"/>
    <b v="0"/>
    <x v="8"/>
    <n v="8.8800000000000004E-2"/>
    <x v="976"/>
    <x v="2"/>
    <x v="8"/>
  </r>
  <r>
    <x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1324"/>
    <d v="2016-10-13T15:12:32"/>
    <b v="0"/>
    <x v="240"/>
    <b v="0"/>
    <x v="8"/>
    <n v="9.8400000000000001E-2"/>
    <x v="977"/>
    <x v="2"/>
    <x v="8"/>
  </r>
  <r>
    <x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1325"/>
    <d v="2016-12-30T02:03:55"/>
    <b v="0"/>
    <x v="22"/>
    <b v="0"/>
    <x v="8"/>
    <n v="2.4299999999999999E-2"/>
    <x v="978"/>
    <x v="2"/>
    <x v="8"/>
  </r>
  <r>
    <x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1326"/>
    <d v="2015-01-15T19:00:28"/>
    <b v="0"/>
    <x v="202"/>
    <b v="0"/>
    <x v="8"/>
    <n v="1.1299999999999999E-2"/>
    <x v="979"/>
    <x v="2"/>
    <x v="8"/>
  </r>
  <r>
    <x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1327"/>
    <d v="2015-05-29T16:17:15"/>
    <b v="0"/>
    <x v="14"/>
    <b v="0"/>
    <x v="8"/>
    <n v="3.5520833333333335E-2"/>
    <x v="980"/>
    <x v="2"/>
    <x v="8"/>
  </r>
  <r>
    <x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1328"/>
    <d v="2016-10-14T15:25:34"/>
    <b v="0"/>
    <x v="41"/>
    <b v="0"/>
    <x v="8"/>
    <n v="2.3306666666666667E-2"/>
    <x v="981"/>
    <x v="2"/>
    <x v="8"/>
  </r>
  <r>
    <x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1329"/>
    <d v="2014-12-02T06:19:05"/>
    <b v="0"/>
    <x v="82"/>
    <b v="0"/>
    <x v="8"/>
    <n v="8.1600000000000006E-3"/>
    <x v="982"/>
    <x v="2"/>
    <x v="8"/>
  </r>
  <r>
    <x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x v="1330"/>
    <d v="2016-07-02T04:00:00"/>
    <b v="0"/>
    <x v="133"/>
    <b v="0"/>
    <x v="8"/>
    <n v="0.22494285714285714"/>
    <x v="983"/>
    <x v="2"/>
    <x v="8"/>
  </r>
  <r>
    <x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x v="1331"/>
    <d v="2016-08-17T12:05:54"/>
    <b v="0"/>
    <x v="69"/>
    <b v="0"/>
    <x v="8"/>
    <n v="1.3668E-2"/>
    <x v="984"/>
    <x v="2"/>
    <x v="8"/>
  </r>
  <r>
    <x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1332"/>
    <d v="2017-01-27T01:26:48"/>
    <b v="0"/>
    <x v="78"/>
    <b v="0"/>
    <x v="8"/>
    <n v="0"/>
    <x v="121"/>
    <x v="2"/>
    <x v="8"/>
  </r>
  <r>
    <x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1333"/>
    <d v="2014-07-16T02:33:45"/>
    <b v="0"/>
    <x v="78"/>
    <b v="0"/>
    <x v="8"/>
    <n v="0"/>
    <x v="121"/>
    <x v="2"/>
    <x v="8"/>
  </r>
  <r>
    <x v="1334"/>
    <x v="1334"/>
    <s v="A wearable device that allows you to dock and operate your phone hands-free anywhere and everywhere!"/>
    <x v="242"/>
    <x v="938"/>
    <x v="1"/>
    <x v="0"/>
    <s v="USD"/>
    <n v="1457721287"/>
    <n v="1455129287"/>
    <x v="1334"/>
    <d v="2016-03-11T18:34:47"/>
    <b v="0"/>
    <x v="222"/>
    <b v="0"/>
    <x v="8"/>
    <n v="0.10754135338345865"/>
    <x v="985"/>
    <x v="2"/>
    <x v="8"/>
  </r>
  <r>
    <x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1335"/>
    <d v="2015-12-05T22:28:22"/>
    <b v="0"/>
    <x v="38"/>
    <b v="0"/>
    <x v="8"/>
    <n v="0.1976"/>
    <x v="986"/>
    <x v="2"/>
    <x v="8"/>
  </r>
  <r>
    <x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1336"/>
    <d v="2014-12-17T20:43:48"/>
    <b v="0"/>
    <x v="291"/>
    <b v="0"/>
    <x v="8"/>
    <n v="0.84946999999999995"/>
    <x v="987"/>
    <x v="2"/>
    <x v="8"/>
  </r>
  <r>
    <x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x v="1337"/>
    <d v="2017-03-03T13:51:19"/>
    <b v="0"/>
    <x v="205"/>
    <b v="0"/>
    <x v="8"/>
    <n v="0.49381999999999998"/>
    <x v="988"/>
    <x v="2"/>
    <x v="8"/>
  </r>
  <r>
    <x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1338"/>
    <d v="2015-08-02T19:17:13"/>
    <b v="0"/>
    <x v="41"/>
    <b v="0"/>
    <x v="8"/>
    <n v="3.3033333333333331E-2"/>
    <x v="989"/>
    <x v="2"/>
    <x v="8"/>
  </r>
  <r>
    <x v="1339"/>
    <x v="1339"/>
    <s v="World's Smallest customizable Phone &amp; GPS Watch for kids !"/>
    <x v="63"/>
    <x v="943"/>
    <x v="1"/>
    <x v="0"/>
    <s v="USD"/>
    <n v="1418056315"/>
    <n v="1414164715"/>
    <x v="1339"/>
    <d v="2014-12-08T16:31:55"/>
    <b v="0"/>
    <x v="77"/>
    <b v="0"/>
    <x v="8"/>
    <n v="6.6339999999999996E-2"/>
    <x v="990"/>
    <x v="2"/>
    <x v="8"/>
  </r>
  <r>
    <x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x v="1340"/>
    <d v="2014-08-15T14:17:33"/>
    <b v="0"/>
    <x v="78"/>
    <b v="0"/>
    <x v="8"/>
    <n v="0"/>
    <x v="121"/>
    <x v="2"/>
    <x v="8"/>
  </r>
  <r>
    <x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1341"/>
    <d v="2016-10-01T14:58:37"/>
    <b v="0"/>
    <x v="67"/>
    <b v="0"/>
    <x v="8"/>
    <n v="0.7036"/>
    <x v="991"/>
    <x v="2"/>
    <x v="8"/>
  </r>
  <r>
    <x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1342"/>
    <d v="2015-07-17T19:35:39"/>
    <b v="0"/>
    <x v="29"/>
    <b v="0"/>
    <x v="8"/>
    <n v="2E-3"/>
    <x v="101"/>
    <x v="2"/>
    <x v="8"/>
  </r>
  <r>
    <x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1343"/>
    <d v="2016-08-19T03:59:00"/>
    <b v="0"/>
    <x v="292"/>
    <b v="0"/>
    <x v="8"/>
    <n v="1.02298"/>
    <x v="992"/>
    <x v="2"/>
    <x v="8"/>
  </r>
  <r>
    <x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1344"/>
    <d v="2016-06-30T18:57:19"/>
    <b v="0"/>
    <x v="237"/>
    <b v="1"/>
    <x v="9"/>
    <n v="3.7773333333333334"/>
    <x v="993"/>
    <x v="3"/>
    <x v="9"/>
  </r>
  <r>
    <x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1345"/>
    <d v="2014-07-14T19:32:39"/>
    <b v="0"/>
    <x v="63"/>
    <b v="1"/>
    <x v="9"/>
    <n v="1.25"/>
    <x v="994"/>
    <x v="3"/>
    <x v="9"/>
  </r>
  <r>
    <x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x v="1346"/>
    <d v="2013-06-27T01:49:11"/>
    <b v="0"/>
    <x v="184"/>
    <b v="1"/>
    <x v="9"/>
    <n v="1.473265306122449"/>
    <x v="995"/>
    <x v="3"/>
    <x v="9"/>
  </r>
  <r>
    <x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1347"/>
    <d v="2015-03-07T15:18:45"/>
    <b v="0"/>
    <x v="162"/>
    <b v="1"/>
    <x v="9"/>
    <n v="1.022"/>
    <x v="996"/>
    <x v="3"/>
    <x v="9"/>
  </r>
  <r>
    <x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1348"/>
    <d v="2014-12-18T12:08:53"/>
    <b v="0"/>
    <x v="55"/>
    <b v="1"/>
    <x v="9"/>
    <n v="1.018723404255319"/>
    <x v="997"/>
    <x v="3"/>
    <x v="9"/>
  </r>
  <r>
    <x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1349"/>
    <d v="2015-12-16T06:59:00"/>
    <b v="0"/>
    <x v="293"/>
    <b v="1"/>
    <x v="9"/>
    <n v="2.0419999999999998"/>
    <x v="998"/>
    <x v="3"/>
    <x v="9"/>
  </r>
  <r>
    <x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1350"/>
    <d v="2015-12-26T00:18:54"/>
    <b v="0"/>
    <x v="76"/>
    <b v="1"/>
    <x v="9"/>
    <n v="1.0405"/>
    <x v="999"/>
    <x v="3"/>
    <x v="9"/>
  </r>
  <r>
    <x v="1351"/>
    <x v="1351"/>
    <s v="Discover your purpose, live a more fulfilling life, leave a positive footprint on society."/>
    <x v="22"/>
    <x v="952"/>
    <x v="0"/>
    <x v="0"/>
    <s v="USD"/>
    <n v="1455299144"/>
    <n v="1452707144"/>
    <x v="1351"/>
    <d v="2016-02-12T17:45:44"/>
    <b v="0"/>
    <x v="148"/>
    <b v="1"/>
    <x v="9"/>
    <n v="1.0126500000000001"/>
    <x v="1000"/>
    <x v="3"/>
    <x v="9"/>
  </r>
  <r>
    <x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1352"/>
    <d v="2015-09-05T03:59:00"/>
    <b v="0"/>
    <x v="294"/>
    <b v="1"/>
    <x v="9"/>
    <n v="1.3613999999999999"/>
    <x v="1001"/>
    <x v="3"/>
    <x v="9"/>
  </r>
  <r>
    <x v="1353"/>
    <x v="1353"/>
    <s v="A book that teaches aspiring writers how to get from a basic idea to a fully rewritten screenplay."/>
    <x v="28"/>
    <x v="954"/>
    <x v="0"/>
    <x v="0"/>
    <s v="USD"/>
    <n v="1362960000"/>
    <n v="1359946188"/>
    <x v="1353"/>
    <d v="2013-03-11T00:00:00"/>
    <b v="0"/>
    <x v="288"/>
    <b v="1"/>
    <x v="9"/>
    <n v="1.3360000000000001"/>
    <x v="1002"/>
    <x v="3"/>
    <x v="9"/>
  </r>
  <r>
    <x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1354"/>
    <d v="2016-06-11T19:22:59"/>
    <b v="0"/>
    <x v="31"/>
    <b v="1"/>
    <x v="9"/>
    <n v="1.3025"/>
    <x v="1003"/>
    <x v="3"/>
    <x v="9"/>
  </r>
  <r>
    <x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1355"/>
    <d v="2012-11-30T10:00:00"/>
    <b v="0"/>
    <x v="212"/>
    <b v="1"/>
    <x v="9"/>
    <n v="1.2267999999999999"/>
    <x v="1004"/>
    <x v="3"/>
    <x v="9"/>
  </r>
  <r>
    <x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1356"/>
    <d v="2013-07-05T00:56:00"/>
    <b v="0"/>
    <x v="45"/>
    <b v="1"/>
    <x v="9"/>
    <n v="1.8281058823529412"/>
    <x v="1005"/>
    <x v="3"/>
    <x v="9"/>
  </r>
  <r>
    <x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x v="1357"/>
    <d v="2013-03-01T05:59:00"/>
    <b v="0"/>
    <x v="71"/>
    <b v="1"/>
    <x v="9"/>
    <n v="1.2529999999999999"/>
    <x v="1006"/>
    <x v="3"/>
    <x v="9"/>
  </r>
  <r>
    <x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x v="1358"/>
    <d v="2011-06-25T13:42:03"/>
    <b v="0"/>
    <x v="72"/>
    <b v="1"/>
    <x v="9"/>
    <n v="1.1166666666666667"/>
    <x v="1007"/>
    <x v="3"/>
    <x v="9"/>
  </r>
  <r>
    <x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1359"/>
    <d v="2011-07-06T19:33:10"/>
    <b v="0"/>
    <x v="10"/>
    <b v="1"/>
    <x v="9"/>
    <n v="1.1575757575757575"/>
    <x v="1008"/>
    <x v="3"/>
    <x v="9"/>
  </r>
  <r>
    <x v="1360"/>
    <x v="1360"/>
    <s v="So Bad, It's Good! is a guide to finding the best films for your bad movie night."/>
    <x v="15"/>
    <x v="961"/>
    <x v="0"/>
    <x v="0"/>
    <s v="USD"/>
    <n v="1343943420"/>
    <n v="1341524220"/>
    <x v="1360"/>
    <d v="2012-08-02T21:37:00"/>
    <b v="0"/>
    <x v="75"/>
    <b v="1"/>
    <x v="9"/>
    <n v="1.732"/>
    <x v="1009"/>
    <x v="3"/>
    <x v="9"/>
  </r>
  <r>
    <x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x v="1361"/>
    <d v="2014-06-21T17:12:52"/>
    <b v="0"/>
    <x v="295"/>
    <b v="1"/>
    <x v="9"/>
    <n v="1.2598333333333334"/>
    <x v="1010"/>
    <x v="3"/>
    <x v="9"/>
  </r>
  <r>
    <x v="1362"/>
    <x v="1362"/>
    <s v="The never-before-told story of Karl Barth's (first and only) journey to the United States in 1962."/>
    <x v="28"/>
    <x v="963"/>
    <x v="0"/>
    <x v="0"/>
    <s v="USD"/>
    <n v="1378592731"/>
    <n v="1373408731"/>
    <x v="1362"/>
    <d v="2013-09-07T22:25:31"/>
    <b v="0"/>
    <x v="20"/>
    <b v="1"/>
    <x v="9"/>
    <n v="1.091"/>
    <x v="1011"/>
    <x v="3"/>
    <x v="9"/>
  </r>
  <r>
    <x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1363"/>
    <d v="2016-02-15T07:59:00"/>
    <b v="0"/>
    <x v="81"/>
    <b v="1"/>
    <x v="9"/>
    <n v="1"/>
    <x v="379"/>
    <x v="3"/>
    <x v="9"/>
  </r>
  <r>
    <x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1364"/>
    <d v="2015-01-07T16:41:46"/>
    <b v="0"/>
    <x v="296"/>
    <b v="1"/>
    <x v="11"/>
    <n v="1.1864285714285714"/>
    <x v="1012"/>
    <x v="4"/>
    <x v="11"/>
  </r>
  <r>
    <x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1365"/>
    <d v="2015-03-16T16:35:52"/>
    <b v="0"/>
    <x v="297"/>
    <b v="1"/>
    <x v="11"/>
    <n v="1.0026666666666666"/>
    <x v="1013"/>
    <x v="4"/>
    <x v="11"/>
  </r>
  <r>
    <x v="1366"/>
    <x v="1366"/>
    <s v="A musical memorial for Alexi Petersen."/>
    <x v="51"/>
    <x v="966"/>
    <x v="0"/>
    <x v="0"/>
    <s v="USD"/>
    <n v="1417049663"/>
    <n v="1413158063"/>
    <x v="1366"/>
    <d v="2014-11-27T00:54:23"/>
    <b v="0"/>
    <x v="206"/>
    <b v="1"/>
    <x v="11"/>
    <n v="1.2648920000000001"/>
    <x v="1014"/>
    <x v="4"/>
    <x v="11"/>
  </r>
  <r>
    <x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x v="1367"/>
    <d v="2015-11-14T01:04:10"/>
    <b v="0"/>
    <x v="240"/>
    <b v="1"/>
    <x v="11"/>
    <n v="1.1426000000000001"/>
    <x v="1015"/>
    <x v="4"/>
    <x v="11"/>
  </r>
  <r>
    <x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x v="1368"/>
    <d v="2015-06-15T04:34:54"/>
    <b v="0"/>
    <x v="45"/>
    <b v="1"/>
    <x v="11"/>
    <n v="1.107"/>
    <x v="1016"/>
    <x v="4"/>
    <x v="11"/>
  </r>
  <r>
    <x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1369"/>
    <d v="2014-04-11T14:15:46"/>
    <b v="0"/>
    <x v="298"/>
    <b v="1"/>
    <x v="11"/>
    <n v="1.0534805315203954"/>
    <x v="1017"/>
    <x v="4"/>
    <x v="11"/>
  </r>
  <r>
    <x v="1370"/>
    <x v="1370"/>
    <s v="Songs about the first year of parenthood, often inappropriate for children"/>
    <x v="15"/>
    <x v="970"/>
    <x v="0"/>
    <x v="0"/>
    <s v="USD"/>
    <n v="1381881890"/>
    <n v="1380585890"/>
    <x v="1370"/>
    <d v="2013-10-16T00:04:50"/>
    <b v="0"/>
    <x v="9"/>
    <b v="1"/>
    <x v="11"/>
    <n v="1.0366666666666666"/>
    <x v="1018"/>
    <x v="4"/>
    <x v="11"/>
  </r>
  <r>
    <x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1371"/>
    <d v="2015-05-07T18:12:22"/>
    <b v="0"/>
    <x v="16"/>
    <b v="1"/>
    <x v="11"/>
    <n v="1.0708672667523933"/>
    <x v="1019"/>
    <x v="4"/>
    <x v="11"/>
  </r>
  <r>
    <x v="1372"/>
    <x v="1372"/>
    <s v="Please help us raise funds to press our new CD!"/>
    <x v="2"/>
    <x v="972"/>
    <x v="0"/>
    <x v="0"/>
    <s v="USD"/>
    <n v="1342115132"/>
    <n v="1339523132"/>
    <x v="1372"/>
    <d v="2012-07-12T17:45:32"/>
    <b v="0"/>
    <x v="38"/>
    <b v="1"/>
    <x v="11"/>
    <n v="1.24"/>
    <x v="1020"/>
    <x v="4"/>
    <x v="11"/>
  </r>
  <r>
    <x v="1373"/>
    <x v="1373"/>
    <s v="Help Broccoli Samurai raise money to get a new van and continue bringing you the jams!"/>
    <x v="3"/>
    <x v="973"/>
    <x v="0"/>
    <x v="0"/>
    <s v="USD"/>
    <n v="1483138233"/>
    <n v="1480546233"/>
    <x v="1373"/>
    <d v="2016-12-30T22:50:33"/>
    <b v="0"/>
    <x v="47"/>
    <b v="1"/>
    <x v="11"/>
    <n v="1.0501"/>
    <x v="1021"/>
    <x v="4"/>
    <x v="11"/>
  </r>
  <r>
    <x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1374"/>
    <d v="2016-03-25T02:53:08"/>
    <b v="0"/>
    <x v="36"/>
    <b v="1"/>
    <x v="11"/>
    <n v="1.8946666666666667"/>
    <x v="1022"/>
    <x v="4"/>
    <x v="11"/>
  </r>
  <r>
    <x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1375"/>
    <d v="2017-01-15T01:35:19"/>
    <b v="0"/>
    <x v="280"/>
    <b v="1"/>
    <x v="11"/>
    <n v="1.7132499999999999"/>
    <x v="1023"/>
    <x v="4"/>
    <x v="11"/>
  </r>
  <r>
    <x v="1376"/>
    <x v="1376"/>
    <s v="Dead Pirates are planning a second pressing of HIGHMARE LP, who wants one ?"/>
    <x v="250"/>
    <x v="975"/>
    <x v="0"/>
    <x v="1"/>
    <s v="GBP"/>
    <n v="1480784606"/>
    <n v="1478189006"/>
    <x v="1376"/>
    <d v="2016-12-03T17:03:26"/>
    <b v="0"/>
    <x v="129"/>
    <b v="1"/>
    <x v="11"/>
    <n v="2.5248648648648651"/>
    <x v="1024"/>
    <x v="4"/>
    <x v="11"/>
  </r>
  <r>
    <x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1377"/>
    <d v="2017-02-03T04:11:00"/>
    <b v="0"/>
    <x v="162"/>
    <b v="1"/>
    <x v="11"/>
    <n v="1.1615384615384616"/>
    <x v="1025"/>
    <x v="4"/>
    <x v="11"/>
  </r>
  <r>
    <x v="1378"/>
    <x v="1378"/>
    <s v="A psychedelic post rock masterpiece!"/>
    <x v="13"/>
    <x v="976"/>
    <x v="0"/>
    <x v="1"/>
    <s v="GBP"/>
    <n v="1470075210"/>
    <n v="1468779210"/>
    <x v="1378"/>
    <d v="2016-08-01T18:13:30"/>
    <b v="0"/>
    <x v="182"/>
    <b v="1"/>
    <x v="11"/>
    <n v="2.0335000000000001"/>
    <x v="1026"/>
    <x v="4"/>
    <x v="11"/>
  </r>
  <r>
    <x v="1379"/>
    <x v="1379"/>
    <s v="---------The long-awaited debut full-length from Justin Ruddy--------"/>
    <x v="3"/>
    <x v="977"/>
    <x v="0"/>
    <x v="0"/>
    <s v="USD"/>
    <n v="1433504876"/>
    <n v="1430912876"/>
    <x v="1379"/>
    <d v="2015-06-05T11:47:56"/>
    <b v="0"/>
    <x v="299"/>
    <b v="1"/>
    <x v="11"/>
    <n v="1.1160000000000001"/>
    <x v="1027"/>
    <x v="4"/>
    <x v="11"/>
  </r>
  <r>
    <x v="1380"/>
    <x v="1380"/>
    <s v="A DIY MUSIC FESTIVAL FROM ST. LOUIS MO! Bands make their own festival, help make it legit!"/>
    <x v="251"/>
    <x v="437"/>
    <x v="0"/>
    <x v="0"/>
    <s v="USD"/>
    <n v="1433815200"/>
    <n v="1431886706"/>
    <x v="1380"/>
    <d v="2015-06-09T02:00:00"/>
    <b v="0"/>
    <x v="81"/>
    <b v="1"/>
    <x v="11"/>
    <n v="4.24"/>
    <x v="1028"/>
    <x v="4"/>
    <x v="11"/>
  </r>
  <r>
    <x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1381"/>
    <d v="2016-12-29T05:08:45"/>
    <b v="0"/>
    <x v="196"/>
    <b v="1"/>
    <x v="11"/>
    <n v="1.071"/>
    <x v="1029"/>
    <x v="4"/>
    <x v="11"/>
  </r>
  <r>
    <x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x v="1382"/>
    <d v="2013-05-06T19:12:16"/>
    <b v="0"/>
    <x v="265"/>
    <b v="1"/>
    <x v="11"/>
    <n v="1.043625"/>
    <x v="1030"/>
    <x v="4"/>
    <x v="11"/>
  </r>
  <r>
    <x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1383"/>
    <d v="2016-12-23T01:47:58"/>
    <b v="0"/>
    <x v="251"/>
    <b v="1"/>
    <x v="11"/>
    <n v="2.124090909090909"/>
    <x v="1031"/>
    <x v="4"/>
    <x v="11"/>
  </r>
  <r>
    <x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x v="1384"/>
    <d v="2015-07-05T17:38:42"/>
    <b v="0"/>
    <x v="287"/>
    <b v="1"/>
    <x v="11"/>
    <n v="1.2408571428571429"/>
    <x v="1032"/>
    <x v="4"/>
    <x v="11"/>
  </r>
  <r>
    <x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x v="1385"/>
    <d v="2016-04-29T12:11:00"/>
    <b v="0"/>
    <x v="179"/>
    <b v="1"/>
    <x v="11"/>
    <n v="1.10406125"/>
    <x v="1033"/>
    <x v="4"/>
    <x v="11"/>
  </r>
  <r>
    <x v="1386"/>
    <x v="1386"/>
    <s v="We are a classic hard rock/heavy metal band just trying to keep rock alive!"/>
    <x v="44"/>
    <x v="983"/>
    <x v="0"/>
    <x v="0"/>
    <s v="USD"/>
    <n v="1438183889"/>
    <n v="1435591889"/>
    <x v="1386"/>
    <d v="2015-07-29T15:31:29"/>
    <b v="0"/>
    <x v="25"/>
    <b v="1"/>
    <x v="11"/>
    <n v="2.1875"/>
    <x v="372"/>
    <x v="4"/>
    <x v="11"/>
  </r>
  <r>
    <x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1387"/>
    <d v="2015-06-03T04:30:00"/>
    <b v="0"/>
    <x v="76"/>
    <b v="1"/>
    <x v="11"/>
    <n v="1.36625"/>
    <x v="1034"/>
    <x v="4"/>
    <x v="11"/>
  </r>
  <r>
    <x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1388"/>
    <d v="2016-10-17T16:14:00"/>
    <b v="0"/>
    <x v="300"/>
    <b v="1"/>
    <x v="11"/>
    <n v="1.348074"/>
    <x v="1035"/>
    <x v="4"/>
    <x v="11"/>
  </r>
  <r>
    <x v="1389"/>
    <x v="1389"/>
    <s v="Help fund the pressing of DANCEHALL's first record by pre-ordering it in advance!!!"/>
    <x v="2"/>
    <x v="986"/>
    <x v="0"/>
    <x v="1"/>
    <s v="GBP"/>
    <n v="1471087957"/>
    <n v="1468495957"/>
    <x v="1389"/>
    <d v="2016-08-13T11:32:37"/>
    <b v="0"/>
    <x v="69"/>
    <b v="1"/>
    <x v="11"/>
    <n v="1.454"/>
    <x v="1036"/>
    <x v="4"/>
    <x v="11"/>
  </r>
  <r>
    <x v="1390"/>
    <x v="1390"/>
    <s v="Breakout Artist Management will be working with us on a brand new music video and we need your help!"/>
    <x v="70"/>
    <x v="987"/>
    <x v="0"/>
    <x v="0"/>
    <s v="USD"/>
    <n v="1430154720"/>
    <n v="1427224606"/>
    <x v="1390"/>
    <d v="2015-04-27T17:12:00"/>
    <b v="0"/>
    <x v="10"/>
    <b v="1"/>
    <x v="11"/>
    <n v="1.0910714285714285"/>
    <x v="1037"/>
    <x v="4"/>
    <x v="11"/>
  </r>
  <r>
    <x v="1391"/>
    <x v="1391"/>
    <s v="With the money donated through this project we intend on investing in sound equipment for live shows"/>
    <x v="2"/>
    <x v="988"/>
    <x v="0"/>
    <x v="0"/>
    <s v="USD"/>
    <n v="1440219540"/>
    <n v="1436369818"/>
    <x v="1391"/>
    <d v="2015-08-22T04:59:00"/>
    <b v="0"/>
    <x v="62"/>
    <b v="1"/>
    <x v="11"/>
    <n v="1.1020000000000001"/>
    <x v="1038"/>
    <x v="4"/>
    <x v="11"/>
  </r>
  <r>
    <x v="1392"/>
    <x v="1392"/>
    <s v="Telesomniac is a rock band from Provo, UT releasing their debut album Thirty-One Flashes in the Dark."/>
    <x v="30"/>
    <x v="989"/>
    <x v="0"/>
    <x v="0"/>
    <s v="USD"/>
    <n v="1456976586"/>
    <n v="1454298186"/>
    <x v="1392"/>
    <d v="2016-03-03T03:43:06"/>
    <b v="0"/>
    <x v="201"/>
    <b v="1"/>
    <x v="11"/>
    <n v="1.1364000000000001"/>
    <x v="1039"/>
    <x v="4"/>
    <x v="11"/>
  </r>
  <r>
    <x v="1393"/>
    <x v="1393"/>
    <s v="Rock n' Roll tales of our times"/>
    <x v="3"/>
    <x v="990"/>
    <x v="0"/>
    <x v="0"/>
    <s v="USD"/>
    <n v="1470068523"/>
    <n v="1467476523"/>
    <x v="1393"/>
    <d v="2016-08-01T16:22:03"/>
    <b v="0"/>
    <x v="47"/>
    <b v="1"/>
    <x v="11"/>
    <n v="1.0235000000000001"/>
    <x v="1040"/>
    <x v="4"/>
    <x v="11"/>
  </r>
  <r>
    <x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1394"/>
    <d v="2017-03-01T03:00:00"/>
    <b v="0"/>
    <x v="57"/>
    <b v="1"/>
    <x v="11"/>
    <n v="1.2213333333333334"/>
    <x v="1041"/>
    <x v="4"/>
    <x v="11"/>
  </r>
  <r>
    <x v="1395"/>
    <x v="1395"/>
    <s v="Help Quiet Oaks record their debut album!!!"/>
    <x v="8"/>
    <x v="992"/>
    <x v="0"/>
    <x v="0"/>
    <s v="USD"/>
    <n v="1484430481"/>
    <n v="1481838481"/>
    <x v="1395"/>
    <d v="2017-01-14T21:48:01"/>
    <b v="0"/>
    <x v="141"/>
    <b v="1"/>
    <x v="11"/>
    <n v="1.1188571428571428"/>
    <x v="1042"/>
    <x v="4"/>
    <x v="11"/>
  </r>
  <r>
    <x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1396"/>
    <d v="2015-02-13T23:58:02"/>
    <b v="0"/>
    <x v="196"/>
    <b v="1"/>
    <x v="11"/>
    <n v="1.073"/>
    <x v="1043"/>
    <x v="4"/>
    <x v="11"/>
  </r>
  <r>
    <x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1397"/>
    <d v="2016-10-27T21:19:00"/>
    <b v="0"/>
    <x v="150"/>
    <b v="1"/>
    <x v="11"/>
    <n v="1.1385000000000001"/>
    <x v="1044"/>
    <x v="4"/>
    <x v="11"/>
  </r>
  <r>
    <x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x v="1398"/>
    <d v="2016-07-05T20:58:54"/>
    <b v="0"/>
    <x v="71"/>
    <b v="1"/>
    <x v="11"/>
    <n v="1.0968181818181819"/>
    <x v="1045"/>
    <x v="4"/>
    <x v="11"/>
  </r>
  <r>
    <x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1399"/>
    <d v="2014-10-07T00:06:13"/>
    <b v="0"/>
    <x v="192"/>
    <b v="1"/>
    <x v="11"/>
    <n v="1.2614444444444444"/>
    <x v="1046"/>
    <x v="4"/>
    <x v="11"/>
  </r>
  <r>
    <x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1400"/>
    <d v="2016-06-12T05:30:00"/>
    <b v="0"/>
    <x v="69"/>
    <b v="1"/>
    <x v="11"/>
    <n v="1.6742857142857144"/>
    <x v="1047"/>
    <x v="4"/>
    <x v="11"/>
  </r>
  <r>
    <x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1401"/>
    <d v="2013-05-26T23:54:34"/>
    <b v="0"/>
    <x v="301"/>
    <b v="1"/>
    <x v="11"/>
    <n v="4.9652000000000003"/>
    <x v="1048"/>
    <x v="4"/>
    <x v="11"/>
  </r>
  <r>
    <x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1402"/>
    <d v="2015-05-01T00:16:51"/>
    <b v="0"/>
    <x v="116"/>
    <b v="1"/>
    <x v="11"/>
    <n v="1.0915999999999999"/>
    <x v="1049"/>
    <x v="4"/>
    <x v="11"/>
  </r>
  <r>
    <x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1403"/>
    <d v="2013-07-26T01:30:35"/>
    <b v="0"/>
    <x v="36"/>
    <b v="1"/>
    <x v="11"/>
    <n v="1.0257499999999999"/>
    <x v="1050"/>
    <x v="4"/>
    <x v="11"/>
  </r>
  <r>
    <x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404"/>
    <d v="2015-02-22T12:14:45"/>
    <b v="1"/>
    <x v="81"/>
    <b v="0"/>
    <x v="22"/>
    <n v="1.6620689655172414E-2"/>
    <x v="1051"/>
    <x v="3"/>
    <x v="22"/>
  </r>
  <r>
    <x v="1405"/>
    <x v="1405"/>
    <s v="Will more people read the Bible if it were translated into Emoticons?"/>
    <x v="31"/>
    <x v="522"/>
    <x v="2"/>
    <x v="0"/>
    <s v="USD"/>
    <n v="1417195201"/>
    <n v="1414599601"/>
    <x v="1405"/>
    <d v="2014-11-28T17:20:01"/>
    <b v="1"/>
    <x v="57"/>
    <b v="0"/>
    <x v="22"/>
    <n v="4.1999999999999997E-3"/>
    <x v="1052"/>
    <x v="3"/>
    <x v="22"/>
  </r>
  <r>
    <x v="1406"/>
    <x v="1406"/>
    <s v="The White coat and the battle dress uniform"/>
    <x v="14"/>
    <x v="493"/>
    <x v="2"/>
    <x v="13"/>
    <s v="EUR"/>
    <n v="1449914400"/>
    <n v="1445336607"/>
    <x v="1406"/>
    <d v="2015-12-12T10:00:00"/>
    <b v="0"/>
    <x v="83"/>
    <b v="0"/>
    <x v="22"/>
    <n v="1.25E-3"/>
    <x v="144"/>
    <x v="3"/>
    <x v="22"/>
  </r>
  <r>
    <x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1407"/>
    <d v="2014-08-12T12:52:58"/>
    <b v="0"/>
    <x v="84"/>
    <b v="0"/>
    <x v="22"/>
    <n v="5.0000000000000001E-3"/>
    <x v="507"/>
    <x v="3"/>
    <x v="22"/>
  </r>
  <r>
    <x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1408"/>
    <d v="2015-11-13T21:55:56"/>
    <b v="0"/>
    <x v="79"/>
    <b v="0"/>
    <x v="22"/>
    <n v="7.1999999999999995E-2"/>
    <x v="1053"/>
    <x v="3"/>
    <x v="22"/>
  </r>
  <r>
    <x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x v="1409"/>
    <d v="2015-01-01T04:12:15"/>
    <b v="0"/>
    <x v="78"/>
    <b v="0"/>
    <x v="22"/>
    <n v="0"/>
    <x v="121"/>
    <x v="3"/>
    <x v="22"/>
  </r>
  <r>
    <x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1410"/>
    <d v="2016-06-03T07:38:40"/>
    <b v="0"/>
    <x v="29"/>
    <b v="0"/>
    <x v="22"/>
    <n v="1.6666666666666666E-4"/>
    <x v="120"/>
    <x v="3"/>
    <x v="22"/>
  </r>
  <r>
    <x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1411"/>
    <d v="2015-02-06T01:25:00"/>
    <b v="0"/>
    <x v="83"/>
    <b v="0"/>
    <x v="22"/>
    <n v="2.3333333333333335E-3"/>
    <x v="1054"/>
    <x v="3"/>
    <x v="22"/>
  </r>
  <r>
    <x v="1412"/>
    <x v="1412"/>
    <s v="â€œClimbing Silver!â€- An English translation of the Young Adult Shogi novella"/>
    <x v="39"/>
    <x v="1002"/>
    <x v="2"/>
    <x v="0"/>
    <s v="USD"/>
    <n v="1417656699"/>
    <n v="1415064699"/>
    <x v="1412"/>
    <d v="2014-12-04T01:31:39"/>
    <b v="0"/>
    <x v="62"/>
    <b v="0"/>
    <x v="22"/>
    <n v="4.5714285714285714E-2"/>
    <x v="1055"/>
    <x v="3"/>
    <x v="22"/>
  </r>
  <r>
    <x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1413"/>
    <d v="2016-02-20T10:29:30"/>
    <b v="0"/>
    <x v="29"/>
    <b v="0"/>
    <x v="22"/>
    <n v="0.05"/>
    <x v="101"/>
    <x v="3"/>
    <x v="22"/>
  </r>
  <r>
    <x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1414"/>
    <d v="2017-01-03T06:04:27"/>
    <b v="0"/>
    <x v="29"/>
    <b v="0"/>
    <x v="22"/>
    <n v="2E-3"/>
    <x v="120"/>
    <x v="3"/>
    <x v="22"/>
  </r>
  <r>
    <x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1415"/>
    <d v="2015-08-16T16:13:11"/>
    <b v="0"/>
    <x v="82"/>
    <b v="0"/>
    <x v="22"/>
    <n v="0.18181818181818182"/>
    <x v="1056"/>
    <x v="3"/>
    <x v="22"/>
  </r>
  <r>
    <x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1416"/>
    <d v="2015-11-21T23:13:39"/>
    <b v="0"/>
    <x v="78"/>
    <b v="0"/>
    <x v="22"/>
    <n v="0"/>
    <x v="121"/>
    <x v="3"/>
    <x v="22"/>
  </r>
  <r>
    <x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1417"/>
    <d v="2015-09-15T11:11:00"/>
    <b v="0"/>
    <x v="84"/>
    <b v="0"/>
    <x v="22"/>
    <n v="1.2222222222222223E-2"/>
    <x v="446"/>
    <x v="3"/>
    <x v="22"/>
  </r>
  <r>
    <x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1418"/>
    <d v="2016-02-25T10:57:14"/>
    <b v="0"/>
    <x v="29"/>
    <b v="0"/>
    <x v="22"/>
    <n v="2E-3"/>
    <x v="1057"/>
    <x v="3"/>
    <x v="22"/>
  </r>
  <r>
    <x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1419"/>
    <d v="2016-10-09T10:56:59"/>
    <b v="0"/>
    <x v="73"/>
    <b v="0"/>
    <x v="22"/>
    <n v="7.0634920634920634E-2"/>
    <x v="901"/>
    <x v="3"/>
    <x v="22"/>
  </r>
  <r>
    <x v="1420"/>
    <x v="1420"/>
    <s v="Help me butcher Shakespeare in a satirical fashion."/>
    <x v="252"/>
    <x v="158"/>
    <x v="2"/>
    <x v="0"/>
    <s v="USD"/>
    <n v="1467129686"/>
    <n v="1464969686"/>
    <x v="1420"/>
    <d v="2016-06-28T16:01:26"/>
    <b v="0"/>
    <x v="83"/>
    <b v="0"/>
    <x v="22"/>
    <n v="2.7272727272727271E-2"/>
    <x v="120"/>
    <x v="3"/>
    <x v="22"/>
  </r>
  <r>
    <x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1421"/>
    <d v="2015-02-08T21:58:29"/>
    <b v="0"/>
    <x v="84"/>
    <b v="0"/>
    <x v="22"/>
    <n v="1E-3"/>
    <x v="101"/>
    <x v="3"/>
    <x v="22"/>
  </r>
  <r>
    <x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1422"/>
    <d v="2016-09-21T05:45:04"/>
    <b v="0"/>
    <x v="84"/>
    <b v="0"/>
    <x v="22"/>
    <n v="1.0399999999999999E-3"/>
    <x v="31"/>
    <x v="3"/>
    <x v="22"/>
  </r>
  <r>
    <x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1423"/>
    <d v="2016-01-01T08:38:51"/>
    <b v="0"/>
    <x v="29"/>
    <b v="0"/>
    <x v="22"/>
    <n v="3.3333333333333335E-3"/>
    <x v="101"/>
    <x v="3"/>
    <x v="22"/>
  </r>
  <r>
    <x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x v="1424"/>
    <d v="2016-11-15T18:13:22"/>
    <b v="0"/>
    <x v="25"/>
    <b v="0"/>
    <x v="22"/>
    <n v="0.2036"/>
    <x v="1058"/>
    <x v="3"/>
    <x v="22"/>
  </r>
  <r>
    <x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1425"/>
    <d v="2015-04-29T03:09:19"/>
    <b v="0"/>
    <x v="78"/>
    <b v="0"/>
    <x v="22"/>
    <n v="0"/>
    <x v="121"/>
    <x v="3"/>
    <x v="22"/>
  </r>
  <r>
    <x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1426"/>
    <d v="2015-08-24T09:22:00"/>
    <b v="0"/>
    <x v="78"/>
    <b v="0"/>
    <x v="22"/>
    <n v="0"/>
    <x v="121"/>
    <x v="3"/>
    <x v="22"/>
  </r>
  <r>
    <x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1427"/>
    <d v="2016-09-18T20:26:25"/>
    <b v="0"/>
    <x v="80"/>
    <b v="0"/>
    <x v="22"/>
    <n v="8.3799999999999999E-2"/>
    <x v="1059"/>
    <x v="3"/>
    <x v="22"/>
  </r>
  <r>
    <x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1428"/>
    <d v="2016-04-02T08:06:57"/>
    <b v="0"/>
    <x v="83"/>
    <b v="0"/>
    <x v="22"/>
    <n v="4.4999999999999998E-2"/>
    <x v="2"/>
    <x v="3"/>
    <x v="22"/>
  </r>
  <r>
    <x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x v="1429"/>
    <d v="2015-04-10T01:27:22"/>
    <b v="0"/>
    <x v="78"/>
    <b v="0"/>
    <x v="22"/>
    <n v="0"/>
    <x v="121"/>
    <x v="3"/>
    <x v="22"/>
  </r>
  <r>
    <x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x v="1430"/>
    <d v="2014-12-19T19:31:28"/>
    <b v="0"/>
    <x v="81"/>
    <b v="0"/>
    <x v="22"/>
    <n v="8.0600000000000005E-2"/>
    <x v="128"/>
    <x v="3"/>
    <x v="22"/>
  </r>
  <r>
    <x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1431"/>
    <d v="2015-11-26T06:03:36"/>
    <b v="0"/>
    <x v="5"/>
    <b v="0"/>
    <x v="22"/>
    <n v="0.31947058823529412"/>
    <x v="1060"/>
    <x v="3"/>
    <x v="22"/>
  </r>
  <r>
    <x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1432"/>
    <d v="2015-07-20T18:43:48"/>
    <b v="0"/>
    <x v="78"/>
    <b v="0"/>
    <x v="22"/>
    <n v="0"/>
    <x v="121"/>
    <x v="3"/>
    <x v="22"/>
  </r>
  <r>
    <x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1433"/>
    <d v="2016-12-10T11:00:00"/>
    <b v="0"/>
    <x v="73"/>
    <b v="0"/>
    <x v="22"/>
    <n v="6.7083333333333328E-2"/>
    <x v="1061"/>
    <x v="3"/>
    <x v="22"/>
  </r>
  <r>
    <x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x v="1434"/>
    <d v="2015-06-08T15:00:00"/>
    <b v="0"/>
    <x v="202"/>
    <b v="0"/>
    <x v="22"/>
    <n v="9.987804878048781E-2"/>
    <x v="1062"/>
    <x v="3"/>
    <x v="22"/>
  </r>
  <r>
    <x v="1435"/>
    <x v="1435"/>
    <s v="English translation of the first book from a sword and sorcery Fantasy trilogy, by Paolo Parente"/>
    <x v="36"/>
    <x v="493"/>
    <x v="2"/>
    <x v="13"/>
    <s v="EUR"/>
    <n v="1444589020"/>
    <n v="1441997020"/>
    <x v="1435"/>
    <d v="2015-10-11T18:43:40"/>
    <b v="0"/>
    <x v="84"/>
    <b v="0"/>
    <x v="22"/>
    <n v="1E-3"/>
    <x v="507"/>
    <x v="3"/>
    <x v="22"/>
  </r>
  <r>
    <x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1436"/>
    <d v="2016-02-21T08:24:17"/>
    <b v="0"/>
    <x v="84"/>
    <b v="0"/>
    <x v="22"/>
    <n v="7.7000000000000002E-3"/>
    <x v="1063"/>
    <x v="3"/>
    <x v="22"/>
  </r>
  <r>
    <x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1437"/>
    <d v="2014-07-13T04:59:00"/>
    <b v="0"/>
    <x v="19"/>
    <b v="0"/>
    <x v="22"/>
    <n v="0.26900000000000002"/>
    <x v="1064"/>
    <x v="3"/>
    <x v="22"/>
  </r>
  <r>
    <x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1438"/>
    <d v="2016-04-27T13:55:00"/>
    <b v="0"/>
    <x v="22"/>
    <b v="0"/>
    <x v="22"/>
    <n v="0.03"/>
    <x v="766"/>
    <x v="3"/>
    <x v="22"/>
  </r>
  <r>
    <x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1439"/>
    <d v="2015-03-07T19:55:01"/>
    <b v="0"/>
    <x v="79"/>
    <b v="0"/>
    <x v="22"/>
    <n v="6.6055045871559637E-2"/>
    <x v="180"/>
    <x v="3"/>
    <x v="22"/>
  </r>
  <r>
    <x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1440"/>
    <d v="2016-05-26T17:57:43"/>
    <b v="0"/>
    <x v="29"/>
    <b v="0"/>
    <x v="22"/>
    <n v="7.6923076923076926E-5"/>
    <x v="120"/>
    <x v="3"/>
    <x v="22"/>
  </r>
  <r>
    <x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1441"/>
    <d v="2015-09-11T18:22:49"/>
    <b v="0"/>
    <x v="83"/>
    <b v="0"/>
    <x v="22"/>
    <n v="1.1222222222222222E-2"/>
    <x v="1065"/>
    <x v="3"/>
    <x v="22"/>
  </r>
  <r>
    <x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1442"/>
    <d v="2016-05-25T15:29:18"/>
    <b v="0"/>
    <x v="78"/>
    <b v="0"/>
    <x v="22"/>
    <n v="0"/>
    <x v="121"/>
    <x v="3"/>
    <x v="22"/>
  </r>
  <r>
    <x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x v="1443"/>
    <d v="2017-01-02T22:13:29"/>
    <b v="0"/>
    <x v="78"/>
    <b v="0"/>
    <x v="22"/>
    <n v="0"/>
    <x v="121"/>
    <x v="3"/>
    <x v="22"/>
  </r>
  <r>
    <x v="1444"/>
    <x v="1444"/>
    <s v="We as a successfull german stock market newsletter publisher want expand in the US market!"/>
    <x v="255"/>
    <x v="117"/>
    <x v="2"/>
    <x v="12"/>
    <s v="EUR"/>
    <n v="1442091462"/>
    <n v="1436907462"/>
    <x v="1444"/>
    <d v="2015-09-12T20:57:42"/>
    <b v="0"/>
    <x v="78"/>
    <b v="0"/>
    <x v="22"/>
    <n v="0"/>
    <x v="121"/>
    <x v="3"/>
    <x v="22"/>
  </r>
  <r>
    <x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1445"/>
    <d v="2015-06-14T13:00:55"/>
    <b v="0"/>
    <x v="78"/>
    <b v="0"/>
    <x v="22"/>
    <n v="0"/>
    <x v="121"/>
    <x v="3"/>
    <x v="22"/>
  </r>
  <r>
    <x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1446"/>
    <d v="2016-04-21T10:44:38"/>
    <b v="0"/>
    <x v="78"/>
    <b v="0"/>
    <x v="22"/>
    <n v="0"/>
    <x v="121"/>
    <x v="3"/>
    <x v="22"/>
  </r>
  <r>
    <x v="1447"/>
    <x v="1447"/>
    <s v="I'm creating a dictionary of multiple Indian languages."/>
    <x v="69"/>
    <x v="735"/>
    <x v="2"/>
    <x v="0"/>
    <s v="USD"/>
    <n v="1467999134"/>
    <n v="1465407134"/>
    <x v="1447"/>
    <d v="2016-07-08T17:32:14"/>
    <b v="0"/>
    <x v="83"/>
    <b v="0"/>
    <x v="22"/>
    <n v="1.4999999999999999E-4"/>
    <x v="384"/>
    <x v="3"/>
    <x v="22"/>
  </r>
  <r>
    <x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1448"/>
    <d v="2015-05-22T05:25:00"/>
    <b v="0"/>
    <x v="78"/>
    <b v="0"/>
    <x v="22"/>
    <n v="0"/>
    <x v="121"/>
    <x v="3"/>
    <x v="22"/>
  </r>
  <r>
    <x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1449"/>
    <d v="2015-05-10T19:28:25"/>
    <b v="0"/>
    <x v="78"/>
    <b v="0"/>
    <x v="22"/>
    <n v="0"/>
    <x v="121"/>
    <x v="3"/>
    <x v="22"/>
  </r>
  <r>
    <x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1450"/>
    <d v="2016-02-20T04:06:37"/>
    <b v="0"/>
    <x v="29"/>
    <b v="0"/>
    <x v="22"/>
    <n v="1.0000000000000001E-5"/>
    <x v="120"/>
    <x v="3"/>
    <x v="22"/>
  </r>
  <r>
    <x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x v="1451"/>
    <d v="2014-11-19T00:00:59"/>
    <b v="0"/>
    <x v="84"/>
    <b v="0"/>
    <x v="22"/>
    <n v="1.0554089709762533E-4"/>
    <x v="120"/>
    <x v="3"/>
    <x v="22"/>
  </r>
  <r>
    <x v="1452"/>
    <x v="1452"/>
    <s v="I am gathering rare, out-of-print Judo books for preservation, translation and sharing."/>
    <x v="32"/>
    <x v="117"/>
    <x v="1"/>
    <x v="0"/>
    <s v="USD"/>
    <n v="1406566363"/>
    <n v="1403974363"/>
    <x v="1452"/>
    <d v="2014-07-28T16:52:43"/>
    <b v="0"/>
    <x v="78"/>
    <b v="0"/>
    <x v="22"/>
    <n v="0"/>
    <x v="121"/>
    <x v="3"/>
    <x v="22"/>
  </r>
  <r>
    <x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1453"/>
    <d v="2017-04-15T15:42:27"/>
    <b v="0"/>
    <x v="78"/>
    <b v="0"/>
    <x v="22"/>
    <n v="0"/>
    <x v="121"/>
    <x v="3"/>
    <x v="22"/>
  </r>
  <r>
    <x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1454"/>
    <d v="2016-04-24T21:59:00"/>
    <b v="0"/>
    <x v="29"/>
    <b v="0"/>
    <x v="22"/>
    <n v="8.5714285714285719E-3"/>
    <x v="2"/>
    <x v="3"/>
    <x v="22"/>
  </r>
  <r>
    <x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1455"/>
    <d v="2014-09-05T13:39:00"/>
    <b v="0"/>
    <x v="63"/>
    <b v="0"/>
    <x v="22"/>
    <n v="0.105"/>
    <x v="1066"/>
    <x v="3"/>
    <x v="22"/>
  </r>
  <r>
    <x v="1456"/>
    <x v="1456"/>
    <s v="English Version of my auto-published novel"/>
    <x v="10"/>
    <x v="1011"/>
    <x v="1"/>
    <x v="13"/>
    <s v="EUR"/>
    <n v="1483459365"/>
    <n v="1480867365"/>
    <x v="1456"/>
    <d v="2017-01-03T16:02:45"/>
    <b v="0"/>
    <x v="83"/>
    <b v="0"/>
    <x v="22"/>
    <n v="2.9000000000000001E-2"/>
    <x v="1067"/>
    <x v="3"/>
    <x v="22"/>
  </r>
  <r>
    <x v="1457"/>
    <x v="1457"/>
    <s v="Age is more than just a number, I hope your younger than you feel."/>
    <x v="12"/>
    <x v="117"/>
    <x v="1"/>
    <x v="0"/>
    <s v="USD"/>
    <n v="1447281044"/>
    <n v="1444685444"/>
    <x v="1457"/>
    <d v="2015-11-11T22:30:44"/>
    <b v="0"/>
    <x v="78"/>
    <b v="0"/>
    <x v="22"/>
    <n v="0"/>
    <x v="121"/>
    <x v="3"/>
    <x v="22"/>
  </r>
  <r>
    <x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1458"/>
    <d v="2014-08-11T04:00:00"/>
    <b v="0"/>
    <x v="78"/>
    <b v="0"/>
    <x v="22"/>
    <n v="0"/>
    <x v="121"/>
    <x v="3"/>
    <x v="22"/>
  </r>
  <r>
    <x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1459"/>
    <d v="2015-12-02T17:25:00"/>
    <b v="0"/>
    <x v="78"/>
    <b v="0"/>
    <x v="22"/>
    <n v="0"/>
    <x v="121"/>
    <x v="3"/>
    <x v="22"/>
  </r>
  <r>
    <x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x v="1460"/>
    <d v="2014-11-30T23:45:00"/>
    <b v="0"/>
    <x v="78"/>
    <b v="0"/>
    <x v="22"/>
    <n v="0"/>
    <x v="121"/>
    <x v="3"/>
    <x v="22"/>
  </r>
  <r>
    <x v="1461"/>
    <x v="1461"/>
    <s v="Series 2 of Relatively Prime, a podcast of stories from the Mathematical Domain"/>
    <x v="36"/>
    <x v="1012"/>
    <x v="0"/>
    <x v="0"/>
    <s v="USD"/>
    <n v="1413849600"/>
    <n v="1410967754"/>
    <x v="1461"/>
    <d v="2014-10-21T00:00:00"/>
    <b v="1"/>
    <x v="158"/>
    <b v="1"/>
    <x v="23"/>
    <n v="1.012446"/>
    <x v="1068"/>
    <x v="3"/>
    <x v="23"/>
  </r>
  <r>
    <x v="1462"/>
    <x v="1462"/>
    <s v="A new radio show focused on short fiction produced by Louisville Public Media"/>
    <x v="23"/>
    <x v="1013"/>
    <x v="0"/>
    <x v="0"/>
    <s v="USD"/>
    <n v="1365609271"/>
    <n v="1363017271"/>
    <x v="1462"/>
    <d v="2013-04-10T15:54:31"/>
    <b v="1"/>
    <x v="3"/>
    <b v="1"/>
    <x v="23"/>
    <n v="1.085175"/>
    <x v="1069"/>
    <x v="3"/>
    <x v="23"/>
  </r>
  <r>
    <x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463"/>
    <d v="2013-04-07T20:52:18"/>
    <b v="1"/>
    <x v="20"/>
    <b v="1"/>
    <x v="23"/>
    <n v="1.4766666666666666"/>
    <x v="1070"/>
    <x v="3"/>
    <x v="23"/>
  </r>
  <r>
    <x v="1464"/>
    <x v="1464"/>
    <s v="The Best Science Media on the Web"/>
    <x v="10"/>
    <x v="1014"/>
    <x v="0"/>
    <x v="0"/>
    <s v="USD"/>
    <n v="1361029958"/>
    <n v="1358437958"/>
    <x v="1464"/>
    <d v="2013-02-16T15:52:38"/>
    <b v="1"/>
    <x v="302"/>
    <b v="1"/>
    <x v="23"/>
    <n v="1.6319999999999999"/>
    <x v="1071"/>
    <x v="3"/>
    <x v="23"/>
  </r>
  <r>
    <x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465"/>
    <d v="2012-03-22T03:00:00"/>
    <b v="1"/>
    <x v="303"/>
    <b v="1"/>
    <x v="23"/>
    <n v="4.5641449999999999"/>
    <x v="1072"/>
    <x v="3"/>
    <x v="23"/>
  </r>
  <r>
    <x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466"/>
    <d v="2016-01-12T05:00:00"/>
    <b v="1"/>
    <x v="290"/>
    <b v="1"/>
    <x v="23"/>
    <n v="1.0787731249999999"/>
    <x v="1073"/>
    <x v="3"/>
    <x v="23"/>
  </r>
  <r>
    <x v="1467"/>
    <x v="1467"/>
    <s v="We are a new Spanish language podcast telling uniquely Latin American stories."/>
    <x v="79"/>
    <x v="1017"/>
    <x v="0"/>
    <x v="0"/>
    <s v="USD"/>
    <n v="1332699285"/>
    <n v="1327518885"/>
    <x v="1467"/>
    <d v="2012-03-25T18:14:45"/>
    <b v="1"/>
    <x v="304"/>
    <b v="1"/>
    <x v="23"/>
    <n v="1.1508"/>
    <x v="1074"/>
    <x v="3"/>
    <x v="23"/>
  </r>
  <r>
    <x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468"/>
    <d v="2011-06-12T00:20:49"/>
    <b v="1"/>
    <x v="305"/>
    <b v="1"/>
    <x v="23"/>
    <n v="1.0236842105263158"/>
    <x v="1075"/>
    <x v="3"/>
    <x v="23"/>
  </r>
  <r>
    <x v="1469"/>
    <x v="1469"/>
    <s v="Get the inside edge on the stories that connect Americans to the world -- in your ear every week."/>
    <x v="260"/>
    <x v="1019"/>
    <x v="0"/>
    <x v="0"/>
    <s v="USD"/>
    <n v="1360938109"/>
    <n v="1358346109"/>
    <x v="1469"/>
    <d v="2013-02-15T14:21:49"/>
    <b v="1"/>
    <x v="306"/>
    <b v="1"/>
    <x v="23"/>
    <n v="1.0842485875706214"/>
    <x v="1076"/>
    <x v="3"/>
    <x v="23"/>
  </r>
  <r>
    <x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470"/>
    <d v="2012-12-28T19:51:03"/>
    <b v="1"/>
    <x v="75"/>
    <b v="1"/>
    <x v="23"/>
    <n v="1.2513333333333334"/>
    <x v="1077"/>
    <x v="3"/>
    <x v="23"/>
  </r>
  <r>
    <x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471"/>
    <d v="2015-04-09T22:58:54"/>
    <b v="1"/>
    <x v="307"/>
    <b v="1"/>
    <x v="23"/>
    <n v="1.03840625"/>
    <x v="1078"/>
    <x v="3"/>
    <x v="23"/>
  </r>
  <r>
    <x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472"/>
    <d v="2013-10-16T13:01:43"/>
    <b v="1"/>
    <x v="226"/>
    <b v="1"/>
    <x v="23"/>
    <n v="1.3870400000000001"/>
    <x v="1079"/>
    <x v="3"/>
    <x v="23"/>
  </r>
  <r>
    <x v="1473"/>
    <x v="1473"/>
    <s v="Public Radio Project"/>
    <x v="15"/>
    <x v="1023"/>
    <x v="0"/>
    <x v="0"/>
    <s v="USD"/>
    <n v="1330644639"/>
    <n v="1328052639"/>
    <x v="1473"/>
    <d v="2012-03-01T23:30:39"/>
    <b v="1"/>
    <x v="5"/>
    <b v="1"/>
    <x v="23"/>
    <n v="1.20516"/>
    <x v="1080"/>
    <x v="3"/>
    <x v="23"/>
  </r>
  <r>
    <x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x v="1474"/>
    <d v="2013-09-13T17:28:12"/>
    <b v="1"/>
    <x v="88"/>
    <b v="1"/>
    <x v="23"/>
    <n v="1.1226666666666667"/>
    <x v="1081"/>
    <x v="3"/>
    <x v="23"/>
  </r>
  <r>
    <x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475"/>
    <d v="2014-12-20T04:59:00"/>
    <b v="1"/>
    <x v="308"/>
    <b v="1"/>
    <x v="23"/>
    <n v="1.8866966666666667"/>
    <x v="1082"/>
    <x v="3"/>
    <x v="23"/>
  </r>
  <r>
    <x v="1476"/>
    <x v="1476"/>
    <s v="The Comedy Button is a brand new nerd pop culture podcast with weekly video sketches."/>
    <x v="12"/>
    <x v="1026"/>
    <x v="0"/>
    <x v="0"/>
    <s v="USD"/>
    <n v="1315616422"/>
    <n v="1313024422"/>
    <x v="1476"/>
    <d v="2011-09-10T01:00:22"/>
    <b v="1"/>
    <x v="309"/>
    <b v="1"/>
    <x v="23"/>
    <n v="6.6155466666666669"/>
    <x v="1083"/>
    <x v="3"/>
    <x v="23"/>
  </r>
  <r>
    <x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477"/>
    <d v="2011-12-23T03:00:00"/>
    <b v="1"/>
    <x v="232"/>
    <b v="1"/>
    <x v="23"/>
    <n v="1.1131"/>
    <x v="1084"/>
    <x v="3"/>
    <x v="23"/>
  </r>
  <r>
    <x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478"/>
    <d v="2013-05-14T20:55:13"/>
    <b v="1"/>
    <x v="310"/>
    <b v="1"/>
    <x v="23"/>
    <n v="11.8161422"/>
    <x v="1085"/>
    <x v="3"/>
    <x v="23"/>
  </r>
  <r>
    <x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479"/>
    <d v="2014-05-10T03:59:00"/>
    <b v="1"/>
    <x v="26"/>
    <b v="1"/>
    <x v="23"/>
    <n v="1.37375"/>
    <x v="1086"/>
    <x v="3"/>
    <x v="23"/>
  </r>
  <r>
    <x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480"/>
    <d v="2013-07-26T17:00:00"/>
    <b v="1"/>
    <x v="311"/>
    <b v="1"/>
    <x v="23"/>
    <n v="1.170404"/>
    <x v="1087"/>
    <x v="3"/>
    <x v="23"/>
  </r>
  <r>
    <x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1481"/>
    <d v="2013-11-02T22:09:05"/>
    <b v="0"/>
    <x v="79"/>
    <b v="0"/>
    <x v="10"/>
    <n v="2.1000000000000001E-2"/>
    <x v="844"/>
    <x v="3"/>
    <x v="10"/>
  </r>
  <r>
    <x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1482"/>
    <d v="2012-09-07T07:51:00"/>
    <b v="0"/>
    <x v="29"/>
    <b v="0"/>
    <x v="10"/>
    <n v="1E-3"/>
    <x v="144"/>
    <x v="3"/>
    <x v="10"/>
  </r>
  <r>
    <x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1483"/>
    <d v="2016-07-22T04:37:55"/>
    <b v="0"/>
    <x v="84"/>
    <b v="0"/>
    <x v="10"/>
    <n v="7.1428571428571426E-3"/>
    <x v="384"/>
    <x v="3"/>
    <x v="10"/>
  </r>
  <r>
    <x v="1484"/>
    <x v="1484"/>
    <s v="The mussings of an old wizard"/>
    <x v="13"/>
    <x v="117"/>
    <x v="2"/>
    <x v="0"/>
    <s v="USD"/>
    <n v="1342882260"/>
    <n v="1337834963"/>
    <x v="1484"/>
    <d v="2012-07-21T14:51:00"/>
    <b v="0"/>
    <x v="78"/>
    <b v="0"/>
    <x v="10"/>
    <n v="0"/>
    <x v="121"/>
    <x v="3"/>
    <x v="10"/>
  </r>
  <r>
    <x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1485"/>
    <d v="2015-06-20T19:06:13"/>
    <b v="0"/>
    <x v="83"/>
    <b v="0"/>
    <x v="10"/>
    <n v="2.2388059701492536E-2"/>
    <x v="73"/>
    <x v="3"/>
    <x v="10"/>
  </r>
  <r>
    <x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1486"/>
    <d v="2015-02-27T04:02:41"/>
    <b v="0"/>
    <x v="83"/>
    <b v="0"/>
    <x v="10"/>
    <n v="2.3999999999999998E-3"/>
    <x v="587"/>
    <x v="3"/>
    <x v="10"/>
  </r>
  <r>
    <x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x v="1487"/>
    <d v="2016-08-02T22:01:11"/>
    <b v="0"/>
    <x v="78"/>
    <b v="0"/>
    <x v="10"/>
    <n v="0"/>
    <x v="121"/>
    <x v="3"/>
    <x v="10"/>
  </r>
  <r>
    <x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x v="1488"/>
    <d v="2014-01-05T13:31:00"/>
    <b v="0"/>
    <x v="79"/>
    <b v="0"/>
    <x v="10"/>
    <n v="2.4E-2"/>
    <x v="88"/>
    <x v="3"/>
    <x v="10"/>
  </r>
  <r>
    <x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x v="1489"/>
    <d v="2012-11-15T15:40:52"/>
    <b v="0"/>
    <x v="78"/>
    <b v="0"/>
    <x v="10"/>
    <n v="0"/>
    <x v="121"/>
    <x v="3"/>
    <x v="10"/>
  </r>
  <r>
    <x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1490"/>
    <d v="2013-10-02T13:27:54"/>
    <b v="0"/>
    <x v="10"/>
    <b v="0"/>
    <x v="10"/>
    <n v="0.30862068965517242"/>
    <x v="1088"/>
    <x v="3"/>
    <x v="10"/>
  </r>
  <r>
    <x v="1491"/>
    <x v="1491"/>
    <s v="What do you get when you take outlaws, guns, gold and and old beagle in the old west? Adventure!"/>
    <x v="38"/>
    <x v="173"/>
    <x v="2"/>
    <x v="0"/>
    <s v="USD"/>
    <n v="1424014680"/>
    <n v="1418922443"/>
    <x v="1491"/>
    <d v="2015-02-15T15:38:00"/>
    <b v="0"/>
    <x v="29"/>
    <b v="0"/>
    <x v="10"/>
    <n v="8.3333333333333329E-2"/>
    <x v="101"/>
    <x v="3"/>
    <x v="10"/>
  </r>
  <r>
    <x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1492"/>
    <d v="2011-06-18T21:14:06"/>
    <b v="0"/>
    <x v="84"/>
    <b v="0"/>
    <x v="10"/>
    <n v="7.4999999999999997E-3"/>
    <x v="2"/>
    <x v="3"/>
    <x v="10"/>
  </r>
  <r>
    <x v="1493"/>
    <x v="1493"/>
    <s v="Help illustrate the sequel to the bestselling _x000a_The Transylvania Flying Squad of Detectives"/>
    <x v="262"/>
    <x v="117"/>
    <x v="2"/>
    <x v="0"/>
    <s v="USD"/>
    <n v="1371415675"/>
    <n v="1368823675"/>
    <x v="1493"/>
    <d v="2013-06-16T20:47:55"/>
    <b v="0"/>
    <x v="78"/>
    <b v="0"/>
    <x v="10"/>
    <n v="0"/>
    <x v="121"/>
    <x v="3"/>
    <x v="10"/>
  </r>
  <r>
    <x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1494"/>
    <d v="2015-04-03T15:38:00"/>
    <b v="0"/>
    <x v="202"/>
    <b v="0"/>
    <x v="10"/>
    <n v="8.8999999999999996E-2"/>
    <x v="1089"/>
    <x v="3"/>
    <x v="10"/>
  </r>
  <r>
    <x v="1495"/>
    <x v="1495"/>
    <s v="The Adventures of Penelope Hawthorne. Part One: The Spellbook of Dracone."/>
    <x v="13"/>
    <x v="117"/>
    <x v="2"/>
    <x v="0"/>
    <s v="USD"/>
    <n v="1314471431"/>
    <n v="1311879431"/>
    <x v="1495"/>
    <d v="2011-08-27T18:57:11"/>
    <b v="0"/>
    <x v="78"/>
    <b v="0"/>
    <x v="10"/>
    <n v="0"/>
    <x v="121"/>
    <x v="3"/>
    <x v="10"/>
  </r>
  <r>
    <x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1496"/>
    <d v="2014-09-16T11:24:19"/>
    <b v="0"/>
    <x v="78"/>
    <b v="0"/>
    <x v="10"/>
    <n v="0"/>
    <x v="121"/>
    <x v="3"/>
    <x v="10"/>
  </r>
  <r>
    <x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1497"/>
    <d v="2013-07-31T19:43:00"/>
    <b v="0"/>
    <x v="29"/>
    <b v="0"/>
    <x v="10"/>
    <n v="6.666666666666667E-5"/>
    <x v="120"/>
    <x v="3"/>
    <x v="10"/>
  </r>
  <r>
    <x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1498"/>
    <d v="2014-09-03T23:36:18"/>
    <b v="0"/>
    <x v="83"/>
    <b v="0"/>
    <x v="10"/>
    <n v="1.9E-2"/>
    <x v="1090"/>
    <x v="3"/>
    <x v="10"/>
  </r>
  <r>
    <x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1499"/>
    <d v="2016-08-05T00:10:33"/>
    <b v="0"/>
    <x v="29"/>
    <b v="0"/>
    <x v="10"/>
    <n v="2.5000000000000001E-3"/>
    <x v="144"/>
    <x v="3"/>
    <x v="10"/>
  </r>
  <r>
    <x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1500"/>
    <d v="2013-05-01T21:42:37"/>
    <b v="0"/>
    <x v="41"/>
    <b v="0"/>
    <x v="10"/>
    <n v="0.25035714285714283"/>
    <x v="1091"/>
    <x v="3"/>
    <x v="10"/>
  </r>
  <r>
    <x v="1501"/>
    <x v="1501"/>
    <s v="A hardcover book of surf, outdoor and nature photos from the British Columbia coast."/>
    <x v="263"/>
    <x v="1035"/>
    <x v="0"/>
    <x v="5"/>
    <s v="CAD"/>
    <n v="1436364023"/>
    <n v="1433772023"/>
    <x v="1501"/>
    <d v="2015-07-08T14:00:23"/>
    <b v="1"/>
    <x v="312"/>
    <b v="1"/>
    <x v="20"/>
    <n v="1.6633076923076924"/>
    <x v="1092"/>
    <x v="8"/>
    <x v="20"/>
  </r>
  <r>
    <x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502"/>
    <d v="2016-03-25T22:00:00"/>
    <b v="1"/>
    <x v="313"/>
    <b v="1"/>
    <x v="20"/>
    <n v="1.0144545454545455"/>
    <x v="1093"/>
    <x v="8"/>
    <x v="20"/>
  </r>
  <r>
    <x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503"/>
    <d v="2016-10-23T08:20:01"/>
    <b v="1"/>
    <x v="26"/>
    <b v="1"/>
    <x v="20"/>
    <n v="1.0789146666666667"/>
    <x v="1094"/>
    <x v="8"/>
    <x v="20"/>
  </r>
  <r>
    <x v="1504"/>
    <x v="1504"/>
    <s v="A football photography book like no other about the 2014 World Cup in Brazil, by Ryu Voelkel."/>
    <x v="115"/>
    <x v="1038"/>
    <x v="0"/>
    <x v="1"/>
    <s v="GBP"/>
    <n v="1402389180"/>
    <n v="1399996024"/>
    <x v="1504"/>
    <d v="2014-06-10T08:33:00"/>
    <b v="1"/>
    <x v="314"/>
    <b v="1"/>
    <x v="20"/>
    <n v="2.7793846153846156"/>
    <x v="1095"/>
    <x v="8"/>
    <x v="20"/>
  </r>
  <r>
    <x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505"/>
    <d v="2016-03-22T20:01:00"/>
    <b v="1"/>
    <x v="315"/>
    <b v="1"/>
    <x v="20"/>
    <n v="1.0358125"/>
    <x v="1096"/>
    <x v="8"/>
    <x v="20"/>
  </r>
  <r>
    <x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x v="1506"/>
    <d v="2014-07-24T18:51:44"/>
    <b v="1"/>
    <x v="68"/>
    <b v="1"/>
    <x v="20"/>
    <n v="1.1140000000000001"/>
    <x v="1097"/>
    <x v="8"/>
    <x v="20"/>
  </r>
  <r>
    <x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507"/>
    <d v="2010-05-15T08:10:00"/>
    <b v="1"/>
    <x v="51"/>
    <b v="1"/>
    <x v="20"/>
    <n v="2.15"/>
    <x v="1098"/>
    <x v="8"/>
    <x v="20"/>
  </r>
  <r>
    <x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x v="1508"/>
    <d v="2014-06-27T14:44:41"/>
    <b v="1"/>
    <x v="263"/>
    <b v="1"/>
    <x v="20"/>
    <n v="1.1076216216216217"/>
    <x v="1099"/>
    <x v="8"/>
    <x v="20"/>
  </r>
  <r>
    <x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509"/>
    <d v="2017-02-14T22:59:00"/>
    <b v="1"/>
    <x v="193"/>
    <b v="1"/>
    <x v="20"/>
    <n v="1.2364125714285714"/>
    <x v="1100"/>
    <x v="8"/>
    <x v="20"/>
  </r>
  <r>
    <x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510"/>
    <d v="2014-07-19T09:14:38"/>
    <b v="1"/>
    <x v="316"/>
    <b v="1"/>
    <x v="20"/>
    <n v="1.0103500000000001"/>
    <x v="1101"/>
    <x v="8"/>
    <x v="20"/>
  </r>
  <r>
    <x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511"/>
    <d v="2015-11-18T15:00:04"/>
    <b v="1"/>
    <x v="190"/>
    <b v="1"/>
    <x v="20"/>
    <n v="1.1179285714285714"/>
    <x v="1102"/>
    <x v="8"/>
    <x v="20"/>
  </r>
  <r>
    <x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512"/>
    <d v="2017-02-05T16:25:39"/>
    <b v="1"/>
    <x v="317"/>
    <b v="1"/>
    <x v="20"/>
    <n v="5.5877142857142861"/>
    <x v="1103"/>
    <x v="8"/>
    <x v="20"/>
  </r>
  <r>
    <x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x v="1513"/>
    <d v="2014-07-16T15:17:46"/>
    <b v="1"/>
    <x v="224"/>
    <b v="1"/>
    <x v="20"/>
    <n v="1.5001875"/>
    <x v="1104"/>
    <x v="8"/>
    <x v="20"/>
  </r>
  <r>
    <x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x v="1514"/>
    <d v="2015-09-27T14:20:40"/>
    <b v="1"/>
    <x v="282"/>
    <b v="1"/>
    <x v="20"/>
    <n v="1.0647599999999999"/>
    <x v="1105"/>
    <x v="8"/>
    <x v="20"/>
  </r>
  <r>
    <x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515"/>
    <d v="2016-03-16T05:04:57"/>
    <b v="1"/>
    <x v="160"/>
    <b v="1"/>
    <x v="20"/>
    <n v="1.57189"/>
    <x v="1106"/>
    <x v="8"/>
    <x v="20"/>
  </r>
  <r>
    <x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516"/>
    <d v="2016-10-06T14:00:00"/>
    <b v="1"/>
    <x v="318"/>
    <b v="1"/>
    <x v="20"/>
    <n v="1.0865882352941176"/>
    <x v="1107"/>
    <x v="8"/>
    <x v="20"/>
  </r>
  <r>
    <x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517"/>
    <d v="2014-12-06T06:00:00"/>
    <b v="1"/>
    <x v="319"/>
    <b v="1"/>
    <x v="20"/>
    <n v="1.6197999999999999"/>
    <x v="1108"/>
    <x v="8"/>
    <x v="20"/>
  </r>
  <r>
    <x v="1518"/>
    <x v="1518"/>
    <s v="A photobook of Robin Schwartz's ongoing series with her daughter Amelia."/>
    <x v="36"/>
    <x v="1052"/>
    <x v="0"/>
    <x v="0"/>
    <s v="USD"/>
    <n v="1401565252"/>
    <n v="1398973252"/>
    <x v="1518"/>
    <d v="2014-05-31T19:40:52"/>
    <b v="1"/>
    <x v="163"/>
    <b v="1"/>
    <x v="20"/>
    <n v="2.0536666666666665"/>
    <x v="1109"/>
    <x v="8"/>
    <x v="20"/>
  </r>
  <r>
    <x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519"/>
    <d v="2014-06-20T21:59:00"/>
    <b v="1"/>
    <x v="108"/>
    <b v="1"/>
    <x v="20"/>
    <n v="1.033638888888889"/>
    <x v="1110"/>
    <x v="8"/>
    <x v="20"/>
  </r>
  <r>
    <x v="1520"/>
    <x v="1520"/>
    <s v="A self-published photography book by Andrew Miksys from his new series about Belarus"/>
    <x v="102"/>
    <x v="1054"/>
    <x v="0"/>
    <x v="0"/>
    <s v="USD"/>
    <n v="1418961600"/>
    <n v="1415824513"/>
    <x v="1520"/>
    <d v="2014-12-19T04:00:00"/>
    <b v="1"/>
    <x v="157"/>
    <b v="1"/>
    <x v="20"/>
    <n v="1.0347222222222223"/>
    <x v="1111"/>
    <x v="8"/>
    <x v="20"/>
  </r>
  <r>
    <x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521"/>
    <d v="2016-06-07T04:01:31"/>
    <b v="1"/>
    <x v="97"/>
    <b v="1"/>
    <x v="20"/>
    <n v="1.0681333333333334"/>
    <x v="1112"/>
    <x v="8"/>
    <x v="20"/>
  </r>
  <r>
    <x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522"/>
    <d v="2014-10-17T19:55:39"/>
    <b v="1"/>
    <x v="320"/>
    <b v="1"/>
    <x v="20"/>
    <n v="1.3896574712643677"/>
    <x v="1113"/>
    <x v="8"/>
    <x v="20"/>
  </r>
  <r>
    <x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523"/>
    <d v="2014-12-23T00:00:00"/>
    <b v="1"/>
    <x v="198"/>
    <b v="1"/>
    <x v="20"/>
    <n v="1.2484324324324325"/>
    <x v="1114"/>
    <x v="8"/>
    <x v="20"/>
  </r>
  <r>
    <x v="1524"/>
    <x v="1524"/>
    <s v="Limited edition split zine by photographers AdeY and Kersti K. 100 signed and hand numbered copies!"/>
    <x v="9"/>
    <x v="1058"/>
    <x v="0"/>
    <x v="11"/>
    <s v="SEK"/>
    <n v="1487592090"/>
    <n v="1485000090"/>
    <x v="1524"/>
    <d v="2017-02-20T12:01:30"/>
    <b v="1"/>
    <x v="33"/>
    <b v="1"/>
    <x v="20"/>
    <n v="2.0699999999999998"/>
    <x v="1115"/>
    <x v="8"/>
    <x v="20"/>
  </r>
  <r>
    <x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525"/>
    <d v="2016-08-18T16:52:18"/>
    <b v="1"/>
    <x v="205"/>
    <b v="1"/>
    <x v="20"/>
    <n v="1.7400576923076922"/>
    <x v="1116"/>
    <x v="8"/>
    <x v="20"/>
  </r>
  <r>
    <x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526"/>
    <d v="2016-01-19T06:37:27"/>
    <b v="1"/>
    <x v="321"/>
    <b v="1"/>
    <x v="20"/>
    <n v="1.2032608695652174"/>
    <x v="1117"/>
    <x v="8"/>
    <x v="20"/>
  </r>
  <r>
    <x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x v="1527"/>
    <d v="2017-03-14T13:24:46"/>
    <b v="1"/>
    <x v="16"/>
    <b v="1"/>
    <x v="20"/>
    <n v="1.1044428571428573"/>
    <x v="1118"/>
    <x v="8"/>
    <x v="20"/>
  </r>
  <r>
    <x v="1528"/>
    <x v="1528"/>
    <s v="A book of street photos from around Shibuya that I've made between 2011-2016."/>
    <x v="9"/>
    <x v="1062"/>
    <x v="0"/>
    <x v="0"/>
    <s v="USD"/>
    <n v="1485907200"/>
    <n v="1483292122"/>
    <x v="1528"/>
    <d v="2017-02-01T00:00:00"/>
    <b v="1"/>
    <x v="322"/>
    <b v="1"/>
    <x v="20"/>
    <n v="2.8156666666666665"/>
    <x v="1119"/>
    <x v="8"/>
    <x v="20"/>
  </r>
  <r>
    <x v="1529"/>
    <x v="1529"/>
    <s v="An empowering photo book that transforms hurtful experiences into strength and solidarity."/>
    <x v="266"/>
    <x v="1063"/>
    <x v="0"/>
    <x v="0"/>
    <s v="USD"/>
    <n v="1426773920"/>
    <n v="1424185520"/>
    <x v="1529"/>
    <d v="2015-03-19T14:05:20"/>
    <b v="1"/>
    <x v="261"/>
    <b v="1"/>
    <x v="20"/>
    <n v="1.0067894736842105"/>
    <x v="1120"/>
    <x v="8"/>
    <x v="20"/>
  </r>
  <r>
    <x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530"/>
    <d v="2015-10-23T18:24:55"/>
    <b v="1"/>
    <x v="323"/>
    <b v="1"/>
    <x v="20"/>
    <n v="1.3482571428571428"/>
    <x v="1121"/>
    <x v="8"/>
    <x v="20"/>
  </r>
  <r>
    <x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531"/>
    <d v="2014-12-01T03:00:00"/>
    <b v="1"/>
    <x v="196"/>
    <b v="1"/>
    <x v="20"/>
    <n v="1.7595744680851064"/>
    <x v="1122"/>
    <x v="8"/>
    <x v="20"/>
  </r>
  <r>
    <x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532"/>
    <d v="2016-02-15T15:00:00"/>
    <b v="1"/>
    <x v="324"/>
    <b v="1"/>
    <x v="20"/>
    <n v="4.8402000000000003"/>
    <x v="1123"/>
    <x v="8"/>
    <x v="20"/>
  </r>
  <r>
    <x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x v="1533"/>
    <d v="2016-05-02T03:59:00"/>
    <b v="1"/>
    <x v="325"/>
    <b v="1"/>
    <x v="20"/>
    <n v="1.4514"/>
    <x v="1124"/>
    <x v="8"/>
    <x v="20"/>
  </r>
  <r>
    <x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x v="1534"/>
    <d v="2015-09-04T16:11:02"/>
    <b v="1"/>
    <x v="232"/>
    <b v="1"/>
    <x v="20"/>
    <n v="4.1773333333333333"/>
    <x v="1125"/>
    <x v="8"/>
    <x v="20"/>
  </r>
  <r>
    <x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535"/>
    <d v="2016-05-23T22:00:00"/>
    <b v="1"/>
    <x v="238"/>
    <b v="1"/>
    <x v="20"/>
    <n v="1.3242499999999999"/>
    <x v="1126"/>
    <x v="8"/>
    <x v="20"/>
  </r>
  <r>
    <x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536"/>
    <d v="2015-08-27T19:15:10"/>
    <b v="1"/>
    <x v="326"/>
    <b v="1"/>
    <x v="20"/>
    <n v="2.5030841666666666"/>
    <x v="1127"/>
    <x v="8"/>
    <x v="20"/>
  </r>
  <r>
    <x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x v="1537"/>
    <d v="2016-08-06T18:00:00"/>
    <b v="1"/>
    <x v="291"/>
    <b v="1"/>
    <x v="20"/>
    <n v="1.7989999999999999"/>
    <x v="1128"/>
    <x v="8"/>
    <x v="20"/>
  </r>
  <r>
    <x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538"/>
    <d v="2015-01-22T18:46:10"/>
    <b v="1"/>
    <x v="67"/>
    <b v="1"/>
    <x v="20"/>
    <n v="1.0262857142857142"/>
    <x v="1129"/>
    <x v="8"/>
    <x v="20"/>
  </r>
  <r>
    <x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1539"/>
    <d v="2017-01-03T22:03:39"/>
    <b v="0"/>
    <x v="4"/>
    <b v="1"/>
    <x v="20"/>
    <n v="1.359861"/>
    <x v="1130"/>
    <x v="8"/>
    <x v="20"/>
  </r>
  <r>
    <x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540"/>
    <d v="2014-11-26T01:15:00"/>
    <b v="1"/>
    <x v="15"/>
    <b v="1"/>
    <x v="20"/>
    <n v="1.1786666666666668"/>
    <x v="1131"/>
    <x v="8"/>
    <x v="20"/>
  </r>
  <r>
    <x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x v="1541"/>
    <d v="2014-12-31T17:05:38"/>
    <b v="0"/>
    <x v="84"/>
    <b v="0"/>
    <x v="24"/>
    <n v="3.3333333333333332E-4"/>
    <x v="366"/>
    <x v="8"/>
    <x v="24"/>
  </r>
  <r>
    <x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1542"/>
    <d v="2015-06-30T23:55:00"/>
    <b v="0"/>
    <x v="29"/>
    <b v="0"/>
    <x v="24"/>
    <n v="0.04"/>
    <x v="135"/>
    <x v="8"/>
    <x v="24"/>
  </r>
  <r>
    <x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x v="1543"/>
    <d v="2014-11-22T13:13:54"/>
    <b v="0"/>
    <x v="29"/>
    <b v="0"/>
    <x v="24"/>
    <n v="4.4444444444444444E-3"/>
    <x v="119"/>
    <x v="8"/>
    <x v="24"/>
  </r>
  <r>
    <x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1544"/>
    <d v="2015-04-01T00:18:00"/>
    <b v="0"/>
    <x v="78"/>
    <b v="0"/>
    <x v="24"/>
    <n v="0"/>
    <x v="121"/>
    <x v="8"/>
    <x v="24"/>
  </r>
  <r>
    <x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x v="1545"/>
    <d v="2015-03-02T21:16:00"/>
    <b v="0"/>
    <x v="29"/>
    <b v="0"/>
    <x v="24"/>
    <n v="3.3333333333333332E-4"/>
    <x v="120"/>
    <x v="8"/>
    <x v="24"/>
  </r>
  <r>
    <x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1546"/>
    <d v="2014-09-17T05:06:39"/>
    <b v="0"/>
    <x v="202"/>
    <b v="0"/>
    <x v="24"/>
    <n v="0.28899999999999998"/>
    <x v="1132"/>
    <x v="8"/>
    <x v="24"/>
  </r>
  <r>
    <x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x v="1547"/>
    <d v="2017-02-23T10:14:42"/>
    <b v="0"/>
    <x v="78"/>
    <b v="0"/>
    <x v="24"/>
    <n v="0"/>
    <x v="121"/>
    <x v="8"/>
    <x v="24"/>
  </r>
  <r>
    <x v="1548"/>
    <x v="1548"/>
    <s v="Beauty is in the eye of the beholder and I want to inspire conservation through color."/>
    <x v="176"/>
    <x v="177"/>
    <x v="2"/>
    <x v="0"/>
    <s v="USD"/>
    <n v="1447020620"/>
    <n v="1444425020"/>
    <x v="1548"/>
    <d v="2015-11-08T22:10:20"/>
    <b v="0"/>
    <x v="29"/>
    <b v="0"/>
    <x v="24"/>
    <n v="8.5714285714285715E-2"/>
    <x v="88"/>
    <x v="8"/>
    <x v="24"/>
  </r>
  <r>
    <x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x v="1549"/>
    <d v="2015-11-03T04:15:59"/>
    <b v="0"/>
    <x v="79"/>
    <b v="0"/>
    <x v="24"/>
    <n v="0.34"/>
    <x v="1133"/>
    <x v="8"/>
    <x v="24"/>
  </r>
  <r>
    <x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1550"/>
    <d v="2016-05-12T10:47:14"/>
    <b v="0"/>
    <x v="63"/>
    <b v="0"/>
    <x v="24"/>
    <n v="0.13466666666666666"/>
    <x v="1134"/>
    <x v="8"/>
    <x v="24"/>
  </r>
  <r>
    <x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1551"/>
    <d v="2015-05-27T19:47:19"/>
    <b v="0"/>
    <x v="78"/>
    <b v="0"/>
    <x v="24"/>
    <n v="0"/>
    <x v="121"/>
    <x v="8"/>
    <x v="24"/>
  </r>
  <r>
    <x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1552"/>
    <d v="2014-10-01T03:59:00"/>
    <b v="0"/>
    <x v="38"/>
    <b v="0"/>
    <x v="24"/>
    <n v="0.49186046511627907"/>
    <x v="1135"/>
    <x v="8"/>
    <x v="24"/>
  </r>
  <r>
    <x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1553"/>
    <d v="2015-09-02T06:47:27"/>
    <b v="0"/>
    <x v="78"/>
    <b v="0"/>
    <x v="24"/>
    <n v="0"/>
    <x v="121"/>
    <x v="8"/>
    <x v="24"/>
  </r>
  <r>
    <x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1554"/>
    <d v="2015-08-02T06:03:10"/>
    <b v="0"/>
    <x v="78"/>
    <b v="0"/>
    <x v="24"/>
    <n v="0"/>
    <x v="121"/>
    <x v="8"/>
    <x v="24"/>
  </r>
  <r>
    <x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x v="1555"/>
    <d v="2015-09-17T17:00:00"/>
    <b v="0"/>
    <x v="78"/>
    <b v="0"/>
    <x v="24"/>
    <n v="0"/>
    <x v="121"/>
    <x v="8"/>
    <x v="24"/>
  </r>
  <r>
    <x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x v="1556"/>
    <d v="2016-07-04T03:40:24"/>
    <b v="0"/>
    <x v="8"/>
    <b v="0"/>
    <x v="24"/>
    <n v="0.45133333333333331"/>
    <x v="1136"/>
    <x v="8"/>
    <x v="24"/>
  </r>
  <r>
    <x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x v="1557"/>
    <d v="2014-09-20T15:40:33"/>
    <b v="0"/>
    <x v="29"/>
    <b v="0"/>
    <x v="24"/>
    <n v="0.04"/>
    <x v="101"/>
    <x v="8"/>
    <x v="24"/>
  </r>
  <r>
    <x v="1558"/>
    <x v="1558"/>
    <s v="A large 2016 wall-calendar (A3 when open) featuring 12 stunning photographs by Lucy Wood."/>
    <x v="47"/>
    <x v="428"/>
    <x v="2"/>
    <x v="1"/>
    <s v="GBP"/>
    <n v="1440763920"/>
    <n v="1435656759"/>
    <x v="1558"/>
    <d v="2015-08-28T12:12:00"/>
    <b v="0"/>
    <x v="83"/>
    <b v="0"/>
    <x v="24"/>
    <n v="4.6666666666666669E-2"/>
    <x v="123"/>
    <x v="8"/>
    <x v="24"/>
  </r>
  <r>
    <x v="1559"/>
    <x v="1559"/>
    <s v="The goal of this project is to provide scientific evidence of bigfoot in the North Cascades."/>
    <x v="36"/>
    <x v="155"/>
    <x v="2"/>
    <x v="0"/>
    <s v="USD"/>
    <n v="1430270199"/>
    <n v="1428974199"/>
    <x v="1559"/>
    <d v="2015-04-29T01:16:39"/>
    <b v="0"/>
    <x v="29"/>
    <b v="0"/>
    <x v="24"/>
    <n v="3.3333333333333335E-3"/>
    <x v="73"/>
    <x v="8"/>
    <x v="24"/>
  </r>
  <r>
    <x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1560"/>
    <d v="2014-11-13T01:29:53"/>
    <b v="0"/>
    <x v="80"/>
    <b v="0"/>
    <x v="24"/>
    <n v="3.7600000000000001E-2"/>
    <x v="842"/>
    <x v="8"/>
    <x v="24"/>
  </r>
  <r>
    <x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1561"/>
    <d v="2013-11-07T02:00:03"/>
    <b v="0"/>
    <x v="29"/>
    <b v="0"/>
    <x v="25"/>
    <n v="6.7000000000000002E-3"/>
    <x v="407"/>
    <x v="3"/>
    <x v="25"/>
  </r>
  <r>
    <x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1562"/>
    <d v="2009-12-02T00:50:00"/>
    <b v="0"/>
    <x v="78"/>
    <b v="0"/>
    <x v="25"/>
    <n v="0"/>
    <x v="121"/>
    <x v="3"/>
    <x v="25"/>
  </r>
  <r>
    <x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1563"/>
    <d v="2014-03-14T16:49:11"/>
    <b v="0"/>
    <x v="84"/>
    <b v="0"/>
    <x v="25"/>
    <n v="1.4166666666666666E-2"/>
    <x v="665"/>
    <x v="3"/>
    <x v="25"/>
  </r>
  <r>
    <x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1564"/>
    <d v="2015-05-28T20:05:00"/>
    <b v="0"/>
    <x v="29"/>
    <b v="0"/>
    <x v="25"/>
    <n v="1E-3"/>
    <x v="119"/>
    <x v="3"/>
    <x v="25"/>
  </r>
  <r>
    <x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1565"/>
    <d v="2011-06-08T17:31:01"/>
    <b v="0"/>
    <x v="29"/>
    <b v="0"/>
    <x v="25"/>
    <n v="2.5000000000000001E-2"/>
    <x v="101"/>
    <x v="3"/>
    <x v="25"/>
  </r>
  <r>
    <x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x v="1566"/>
    <d v="2016-07-27T22:00:00"/>
    <b v="0"/>
    <x v="211"/>
    <b v="0"/>
    <x v="25"/>
    <n v="0.21249999999999999"/>
    <x v="1137"/>
    <x v="3"/>
    <x v="25"/>
  </r>
  <r>
    <x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1567"/>
    <d v="2014-02-17T00:00:00"/>
    <b v="0"/>
    <x v="62"/>
    <b v="0"/>
    <x v="25"/>
    <n v="4.1176470588235294E-2"/>
    <x v="1138"/>
    <x v="3"/>
    <x v="25"/>
  </r>
  <r>
    <x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x v="1568"/>
    <d v="2014-12-24T01:29:45"/>
    <b v="0"/>
    <x v="19"/>
    <b v="0"/>
    <x v="25"/>
    <n v="0.13639999999999999"/>
    <x v="1139"/>
    <x v="3"/>
    <x v="25"/>
  </r>
  <r>
    <x v="1569"/>
    <x v="1569"/>
    <s v="to be removed"/>
    <x v="11"/>
    <x v="117"/>
    <x v="1"/>
    <x v="0"/>
    <s v="USD"/>
    <n v="1369498714"/>
    <n v="1366906714"/>
    <x v="1569"/>
    <d v="2013-05-25T16:18:34"/>
    <b v="0"/>
    <x v="78"/>
    <b v="0"/>
    <x v="25"/>
    <n v="0"/>
    <x v="121"/>
    <x v="3"/>
    <x v="25"/>
  </r>
  <r>
    <x v="1570"/>
    <x v="1570"/>
    <s v="A Coloring Book of Breathtaking Beauties_x000a_To Calm the Heart and Soul"/>
    <x v="12"/>
    <x v="685"/>
    <x v="1"/>
    <x v="0"/>
    <s v="USD"/>
    <n v="1460140282"/>
    <n v="1457551882"/>
    <x v="1570"/>
    <d v="2016-04-08T18:31:22"/>
    <b v="0"/>
    <x v="47"/>
    <b v="0"/>
    <x v="25"/>
    <n v="0.41399999999999998"/>
    <x v="1140"/>
    <x v="3"/>
    <x v="25"/>
  </r>
  <r>
    <x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1571"/>
    <d v="2015-06-19T18:28:03"/>
    <b v="0"/>
    <x v="80"/>
    <b v="0"/>
    <x v="25"/>
    <n v="6.6115702479338841E-3"/>
    <x v="135"/>
    <x v="3"/>
    <x v="25"/>
  </r>
  <r>
    <x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1572"/>
    <d v="2016-02-28T23:59:00"/>
    <b v="0"/>
    <x v="83"/>
    <b v="0"/>
    <x v="25"/>
    <n v="0.05"/>
    <x v="694"/>
    <x v="3"/>
    <x v="25"/>
  </r>
  <r>
    <x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1573"/>
    <d v="2017-04-01T03:59:00"/>
    <b v="0"/>
    <x v="83"/>
    <b v="0"/>
    <x v="25"/>
    <n v="2.4777777777777777E-2"/>
    <x v="1141"/>
    <x v="3"/>
    <x v="25"/>
  </r>
  <r>
    <x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1574"/>
    <d v="2015-02-17T22:15:29"/>
    <b v="0"/>
    <x v="79"/>
    <b v="0"/>
    <x v="25"/>
    <n v="5.0599999999999999E-2"/>
    <x v="1142"/>
    <x v="3"/>
    <x v="25"/>
  </r>
  <r>
    <x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1575"/>
    <d v="2014-07-09T12:34:56"/>
    <b v="0"/>
    <x v="2"/>
    <b v="0"/>
    <x v="25"/>
    <n v="0.2291"/>
    <x v="1143"/>
    <x v="3"/>
    <x v="25"/>
  </r>
  <r>
    <x v="1576"/>
    <x v="1576"/>
    <s v="For the publication of my first 3 books: an Art book, a graphic novel, and a coloring book"/>
    <x v="10"/>
    <x v="1084"/>
    <x v="1"/>
    <x v="0"/>
    <s v="USD"/>
    <n v="1435698368"/>
    <n v="1431810368"/>
    <x v="1576"/>
    <d v="2015-06-30T21:06:08"/>
    <b v="0"/>
    <x v="73"/>
    <b v="0"/>
    <x v="25"/>
    <n v="0.13"/>
    <x v="178"/>
    <x v="3"/>
    <x v="25"/>
  </r>
  <r>
    <x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1577"/>
    <d v="2012-07-24T20:20:48"/>
    <b v="0"/>
    <x v="84"/>
    <b v="0"/>
    <x v="25"/>
    <n v="5.4999999999999997E-3"/>
    <x v="446"/>
    <x v="3"/>
    <x v="25"/>
  </r>
  <r>
    <x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1578"/>
    <d v="2010-09-02T02:00:00"/>
    <b v="0"/>
    <x v="80"/>
    <b v="0"/>
    <x v="25"/>
    <n v="0.10806536636794939"/>
    <x v="22"/>
    <x v="3"/>
    <x v="25"/>
  </r>
  <r>
    <x v="1579"/>
    <x v="1579"/>
    <s v="'Compilation of visual and literary art through fine art photography, graphic art, and poetry."/>
    <x v="273"/>
    <x v="920"/>
    <x v="1"/>
    <x v="0"/>
    <s v="USD"/>
    <n v="1377734091"/>
    <n v="1374882891"/>
    <x v="1579"/>
    <d v="2013-08-28T23:54:51"/>
    <b v="0"/>
    <x v="84"/>
    <b v="0"/>
    <x v="25"/>
    <n v="8.4008400840084006E-3"/>
    <x v="454"/>
    <x v="3"/>
    <x v="25"/>
  </r>
  <r>
    <x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x v="1580"/>
    <d v="2012-05-21T01:12:06"/>
    <b v="0"/>
    <x v="78"/>
    <b v="0"/>
    <x v="25"/>
    <n v="0"/>
    <x v="121"/>
    <x v="3"/>
    <x v="25"/>
  </r>
  <r>
    <x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1581"/>
    <d v="2015-12-19T10:46:30"/>
    <b v="0"/>
    <x v="29"/>
    <b v="0"/>
    <x v="26"/>
    <n v="5.0000000000000001E-3"/>
    <x v="144"/>
    <x v="8"/>
    <x v="26"/>
  </r>
  <r>
    <x v="1582"/>
    <x v="1582"/>
    <s v="I create canvas prints of images from in and around New Orleans"/>
    <x v="28"/>
    <x v="1085"/>
    <x v="2"/>
    <x v="0"/>
    <s v="USD"/>
    <n v="1445894400"/>
    <n v="1440961053"/>
    <x v="1582"/>
    <d v="2015-10-26T21:20:00"/>
    <b v="0"/>
    <x v="83"/>
    <b v="0"/>
    <x v="26"/>
    <n v="9.2999999999999999E-2"/>
    <x v="1144"/>
    <x v="8"/>
    <x v="26"/>
  </r>
  <r>
    <x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1583"/>
    <d v="2014-09-25T21:43:11"/>
    <b v="0"/>
    <x v="29"/>
    <b v="0"/>
    <x v="26"/>
    <n v="7.5000000000000002E-4"/>
    <x v="2"/>
    <x v="8"/>
    <x v="26"/>
  </r>
  <r>
    <x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1584"/>
    <d v="2014-05-30T15:35:01"/>
    <b v="0"/>
    <x v="78"/>
    <b v="0"/>
    <x v="26"/>
    <n v="0"/>
    <x v="121"/>
    <x v="8"/>
    <x v="26"/>
  </r>
  <r>
    <x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1585"/>
    <d v="2016-12-25T11:00:00"/>
    <b v="0"/>
    <x v="8"/>
    <b v="0"/>
    <x v="26"/>
    <n v="0.79"/>
    <x v="1145"/>
    <x v="8"/>
    <x v="26"/>
  </r>
  <r>
    <x v="1586"/>
    <x v="1586"/>
    <s v="Show the world the beauty that is in all of our back yards!"/>
    <x v="15"/>
    <x v="117"/>
    <x v="2"/>
    <x v="0"/>
    <s v="USD"/>
    <n v="1428197422"/>
    <n v="1425609022"/>
    <x v="1586"/>
    <d v="2015-04-05T01:30:22"/>
    <b v="0"/>
    <x v="78"/>
    <b v="0"/>
    <x v="26"/>
    <n v="0"/>
    <x v="121"/>
    <x v="8"/>
    <x v="26"/>
  </r>
  <r>
    <x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1587"/>
    <d v="2014-12-13T22:49:25"/>
    <b v="0"/>
    <x v="29"/>
    <b v="0"/>
    <x v="26"/>
    <n v="1.3333333333333334E-4"/>
    <x v="120"/>
    <x v="8"/>
    <x v="26"/>
  </r>
  <r>
    <x v="1588"/>
    <x v="1588"/>
    <s v="Southeast Texas as seen through the lens of a cell phone camera"/>
    <x v="274"/>
    <x v="117"/>
    <x v="2"/>
    <x v="0"/>
    <s v="USD"/>
    <n v="1422735120"/>
    <n v="1420091999"/>
    <x v="1588"/>
    <d v="2015-01-31T20:12:00"/>
    <b v="0"/>
    <x v="78"/>
    <b v="0"/>
    <x v="26"/>
    <n v="0"/>
    <x v="121"/>
    <x v="8"/>
    <x v="26"/>
  </r>
  <r>
    <x v="1589"/>
    <x v="1589"/>
    <s v="I want to be able to have my own photography inside a canvas and have it be displayed everywhere."/>
    <x v="38"/>
    <x v="117"/>
    <x v="2"/>
    <x v="0"/>
    <s v="USD"/>
    <n v="1444433886"/>
    <n v="1441841886"/>
    <x v="1589"/>
    <d v="2015-10-09T23:38:06"/>
    <b v="0"/>
    <x v="78"/>
    <b v="0"/>
    <x v="26"/>
    <n v="0"/>
    <x v="121"/>
    <x v="8"/>
    <x v="26"/>
  </r>
  <r>
    <x v="1590"/>
    <x v="1590"/>
    <s v="Discover Italy through photography."/>
    <x v="127"/>
    <x v="806"/>
    <x v="2"/>
    <x v="13"/>
    <s v="EUR"/>
    <n v="1443040464"/>
    <n v="1440448464"/>
    <x v="1590"/>
    <d v="2015-09-23T20:34:24"/>
    <b v="0"/>
    <x v="84"/>
    <b v="0"/>
    <x v="26"/>
    <n v="1.7000000000000001E-2"/>
    <x v="1146"/>
    <x v="8"/>
    <x v="26"/>
  </r>
  <r>
    <x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1591"/>
    <d v="2016-04-03T16:25:41"/>
    <b v="0"/>
    <x v="297"/>
    <b v="0"/>
    <x v="26"/>
    <n v="0.29228571428571426"/>
    <x v="1147"/>
    <x v="8"/>
    <x v="26"/>
  </r>
  <r>
    <x v="1592"/>
    <x v="1592"/>
    <s v="A portfolio collage of beautiful pictures of authentic Pittsburgh locations and scenery."/>
    <x v="251"/>
    <x v="117"/>
    <x v="2"/>
    <x v="0"/>
    <s v="USD"/>
    <n v="1427503485"/>
    <n v="1423619085"/>
    <x v="1592"/>
    <d v="2015-03-28T00:44:45"/>
    <b v="0"/>
    <x v="78"/>
    <b v="0"/>
    <x v="26"/>
    <n v="0"/>
    <x v="121"/>
    <x v="8"/>
    <x v="26"/>
  </r>
  <r>
    <x v="1593"/>
    <x v="1593"/>
    <s v="A trip to fulfill a dream of capturing the wonders and history of ancient Italy in person."/>
    <x v="29"/>
    <x v="158"/>
    <x v="2"/>
    <x v="0"/>
    <s v="USD"/>
    <n v="1425154655"/>
    <n v="1422562655"/>
    <x v="1593"/>
    <d v="2015-02-28T20:17:35"/>
    <b v="0"/>
    <x v="83"/>
    <b v="0"/>
    <x v="26"/>
    <n v="1.3636363636363637E-4"/>
    <x v="120"/>
    <x v="8"/>
    <x v="26"/>
  </r>
  <r>
    <x v="1594"/>
    <x v="1594"/>
    <s v="I photograph my love of New Orleans, create canvases and share those memories with you."/>
    <x v="28"/>
    <x v="82"/>
    <x v="2"/>
    <x v="0"/>
    <s v="USD"/>
    <n v="1463329260"/>
    <n v="1458147982"/>
    <x v="1594"/>
    <d v="2016-05-15T16:21:00"/>
    <b v="0"/>
    <x v="73"/>
    <b v="0"/>
    <x v="26"/>
    <n v="0.20499999999999999"/>
    <x v="442"/>
    <x v="8"/>
    <x v="26"/>
  </r>
  <r>
    <x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1595"/>
    <d v="2014-06-18T20:13:00"/>
    <b v="0"/>
    <x v="63"/>
    <b v="0"/>
    <x v="26"/>
    <n v="2.8E-3"/>
    <x v="379"/>
    <x v="8"/>
    <x v="26"/>
  </r>
  <r>
    <x v="1596"/>
    <x v="1596"/>
    <s v="London is beautiful. I want to create a book of stunning images from in and around our great city"/>
    <x v="53"/>
    <x v="735"/>
    <x v="2"/>
    <x v="1"/>
    <s v="GBP"/>
    <n v="1418469569"/>
    <n v="1414577969"/>
    <x v="1596"/>
    <d v="2014-12-13T11:19:29"/>
    <b v="0"/>
    <x v="83"/>
    <b v="0"/>
    <x v="26"/>
    <n v="2.3076923076923078E-2"/>
    <x v="384"/>
    <x v="8"/>
    <x v="26"/>
  </r>
  <r>
    <x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x v="1597"/>
    <d v="2016-09-20T08:29:57"/>
    <b v="0"/>
    <x v="78"/>
    <b v="0"/>
    <x v="26"/>
    <n v="0"/>
    <x v="121"/>
    <x v="8"/>
    <x v="26"/>
  </r>
  <r>
    <x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1598"/>
    <d v="2015-07-26T16:00:58"/>
    <b v="0"/>
    <x v="29"/>
    <b v="0"/>
    <x v="26"/>
    <n v="1.25E-3"/>
    <x v="120"/>
    <x v="8"/>
    <x v="26"/>
  </r>
  <r>
    <x v="1599"/>
    <x v="1599"/>
    <s v="A London photographer trekking 5,895m up Africa's Mount Kilimanjaro to pursue and enrich a career."/>
    <x v="2"/>
    <x v="117"/>
    <x v="2"/>
    <x v="1"/>
    <s v="GBP"/>
    <n v="1460116576"/>
    <n v="1457528176"/>
    <x v="1599"/>
    <d v="2016-04-08T11:56:16"/>
    <b v="0"/>
    <x v="78"/>
    <b v="0"/>
    <x v="26"/>
    <n v="0"/>
    <x v="121"/>
    <x v="8"/>
    <x v="26"/>
  </r>
  <r>
    <x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1600"/>
    <d v="2014-07-15T05:11:00"/>
    <b v="0"/>
    <x v="82"/>
    <b v="0"/>
    <x v="26"/>
    <n v="7.3400000000000007E-2"/>
    <x v="1148"/>
    <x v="8"/>
    <x v="26"/>
  </r>
  <r>
    <x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x v="1601"/>
    <d v="2011-05-05T02:13:53"/>
    <b v="0"/>
    <x v="66"/>
    <b v="1"/>
    <x v="11"/>
    <n v="1.082492"/>
    <x v="1149"/>
    <x v="4"/>
    <x v="11"/>
  </r>
  <r>
    <x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x v="1602"/>
    <d v="2011-10-14T23:00:00"/>
    <b v="0"/>
    <x v="58"/>
    <b v="1"/>
    <x v="11"/>
    <n v="1.0016666666666667"/>
    <x v="1150"/>
    <x v="4"/>
    <x v="11"/>
  </r>
  <r>
    <x v="1603"/>
    <x v="1603"/>
    <s v="An exercise in the wild and dangerous world of solo musicianship by Maxwell D Feinstein."/>
    <x v="13"/>
    <x v="1091"/>
    <x v="0"/>
    <x v="0"/>
    <s v="USD"/>
    <n v="1327723459"/>
    <n v="1322539459"/>
    <x v="1603"/>
    <d v="2012-01-28T04:04:19"/>
    <b v="0"/>
    <x v="209"/>
    <b v="1"/>
    <x v="11"/>
    <n v="1.0003299999999999"/>
    <x v="1151"/>
    <x v="4"/>
    <x v="11"/>
  </r>
  <r>
    <x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1604"/>
    <d v="2012-03-17T19:17:15"/>
    <b v="0"/>
    <x v="16"/>
    <b v="1"/>
    <x v="11"/>
    <n v="1.2210714285714286"/>
    <x v="1152"/>
    <x v="4"/>
    <x v="11"/>
  </r>
  <r>
    <x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1605"/>
    <d v="2011-08-01T07:00:00"/>
    <b v="0"/>
    <x v="34"/>
    <b v="1"/>
    <x v="11"/>
    <n v="1.0069333333333335"/>
    <x v="1153"/>
    <x v="4"/>
    <x v="11"/>
  </r>
  <r>
    <x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1606"/>
    <d v="2011-03-24T01:40:38"/>
    <b v="0"/>
    <x v="297"/>
    <b v="1"/>
    <x v="11"/>
    <n v="1.01004125"/>
    <x v="1154"/>
    <x v="4"/>
    <x v="11"/>
  </r>
  <r>
    <x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x v="1607"/>
    <d v="2012-06-14T19:24:11"/>
    <b v="0"/>
    <x v="242"/>
    <b v="1"/>
    <x v="11"/>
    <n v="1.4511000000000001"/>
    <x v="1155"/>
    <x v="4"/>
    <x v="11"/>
  </r>
  <r>
    <x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x v="1608"/>
    <d v="2014-01-01T05:26:00"/>
    <b v="0"/>
    <x v="23"/>
    <b v="1"/>
    <x v="11"/>
    <n v="1.0125"/>
    <x v="1156"/>
    <x v="4"/>
    <x v="11"/>
  </r>
  <r>
    <x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x v="1609"/>
    <d v="2011-11-02T08:00:00"/>
    <b v="0"/>
    <x v="80"/>
    <b v="1"/>
    <x v="11"/>
    <n v="1.1833333333333333"/>
    <x v="1157"/>
    <x v="4"/>
    <x v="11"/>
  </r>
  <r>
    <x v="1610"/>
    <x v="1610"/>
    <s v="So The Story Goes is the upcoming album from &quot;Just Joe&quot; Altier."/>
    <x v="13"/>
    <x v="1098"/>
    <x v="0"/>
    <x v="0"/>
    <s v="USD"/>
    <n v="1355609510"/>
    <n v="1353017510"/>
    <x v="1610"/>
    <d v="2012-12-15T22:11:50"/>
    <b v="0"/>
    <x v="300"/>
    <b v="1"/>
    <x v="11"/>
    <n v="2.7185000000000001"/>
    <x v="1158"/>
    <x v="4"/>
    <x v="11"/>
  </r>
  <r>
    <x v="1611"/>
    <x v="1611"/>
    <s v="Skelton-Luns CD/7&quot; No Big Deal."/>
    <x v="134"/>
    <x v="1099"/>
    <x v="0"/>
    <x v="0"/>
    <s v="USD"/>
    <n v="1370390432"/>
    <n v="1368576032"/>
    <x v="1611"/>
    <d v="2013-06-05T00:00:32"/>
    <b v="0"/>
    <x v="74"/>
    <b v="1"/>
    <x v="11"/>
    <n v="1.25125"/>
    <x v="1159"/>
    <x v="4"/>
    <x v="11"/>
  </r>
  <r>
    <x v="1612"/>
    <x v="1612"/>
    <s v="Help us achieve our goal to get our van repaired, gassed up, and road-ready for our winter tour!"/>
    <x v="2"/>
    <x v="1100"/>
    <x v="0"/>
    <x v="0"/>
    <s v="USD"/>
    <n v="1357160384"/>
    <n v="1354568384"/>
    <x v="1612"/>
    <d v="2013-01-02T20:59:44"/>
    <b v="0"/>
    <x v="202"/>
    <b v="1"/>
    <x v="11"/>
    <n v="1.1000000000000001"/>
    <x v="73"/>
    <x v="4"/>
    <x v="11"/>
  </r>
  <r>
    <x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1613"/>
    <d v="2012-07-22T01:40:02"/>
    <b v="0"/>
    <x v="55"/>
    <b v="1"/>
    <x v="11"/>
    <n v="1.0149999999999999"/>
    <x v="1160"/>
    <x v="4"/>
    <x v="11"/>
  </r>
  <r>
    <x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1614"/>
    <d v="2014-08-03T17:00:00"/>
    <b v="0"/>
    <x v="99"/>
    <b v="1"/>
    <x v="11"/>
    <n v="1.0269999999999999"/>
    <x v="1161"/>
    <x v="4"/>
    <x v="11"/>
  </r>
  <r>
    <x v="1615"/>
    <x v="1615"/>
    <s v="We are Reno Divorce!! Here is a taste of our upcoming release and we invite you to be a part of it."/>
    <x v="6"/>
    <x v="1103"/>
    <x v="0"/>
    <x v="0"/>
    <s v="USD"/>
    <n v="1323742396"/>
    <n v="1319850796"/>
    <x v="1615"/>
    <d v="2011-12-13T02:13:16"/>
    <b v="0"/>
    <x v="327"/>
    <b v="1"/>
    <x v="11"/>
    <n v="1.1412500000000001"/>
    <x v="1162"/>
    <x v="4"/>
    <x v="11"/>
  </r>
  <r>
    <x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x v="1616"/>
    <d v="2012-11-22T22:00:00"/>
    <b v="0"/>
    <x v="328"/>
    <b v="1"/>
    <x v="11"/>
    <n v="1.042"/>
    <x v="1163"/>
    <x v="4"/>
    <x v="11"/>
  </r>
  <r>
    <x v="1617"/>
    <x v="1617"/>
    <s v="The Coffis Brothers &amp;The Mountain Men are recording a brand new full length record."/>
    <x v="39"/>
    <x v="950"/>
    <x v="0"/>
    <x v="0"/>
    <s v="USD"/>
    <n v="1383332400"/>
    <n v="1380470188"/>
    <x v="1617"/>
    <d v="2013-11-01T19:00:00"/>
    <b v="0"/>
    <x v="150"/>
    <b v="1"/>
    <x v="11"/>
    <n v="1.4585714285714286"/>
    <x v="1164"/>
    <x v="4"/>
    <x v="11"/>
  </r>
  <r>
    <x v="1618"/>
    <x v="1618"/>
    <s v="Janus Word combines hard rock with melodic acoustic music for a unique and awesome sound."/>
    <x v="15"/>
    <x v="1105"/>
    <x v="0"/>
    <x v="0"/>
    <s v="USD"/>
    <n v="1362757335"/>
    <n v="1359301335"/>
    <x v="1618"/>
    <d v="2013-03-08T15:42:15"/>
    <b v="0"/>
    <x v="74"/>
    <b v="1"/>
    <x v="11"/>
    <n v="1.0506666666666666"/>
    <x v="1165"/>
    <x v="4"/>
    <x v="11"/>
  </r>
  <r>
    <x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1619"/>
    <d v="2014-09-15T04:28:06"/>
    <b v="0"/>
    <x v="23"/>
    <b v="1"/>
    <x v="11"/>
    <n v="1.3333333333333333"/>
    <x v="1166"/>
    <x v="4"/>
    <x v="11"/>
  </r>
  <r>
    <x v="1620"/>
    <x v="1620"/>
    <s v="Kickstarting my music career with 300 hard copy CDs of my first release."/>
    <x v="28"/>
    <x v="932"/>
    <x v="0"/>
    <x v="0"/>
    <s v="USD"/>
    <n v="1361606940"/>
    <n v="1361002140"/>
    <x v="1620"/>
    <d v="2013-02-23T08:09:00"/>
    <b v="0"/>
    <x v="57"/>
    <b v="1"/>
    <x v="11"/>
    <n v="1.1299999999999999"/>
    <x v="1167"/>
    <x v="4"/>
    <x v="11"/>
  </r>
  <r>
    <x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x v="1621"/>
    <d v="2012-05-28T03:59:00"/>
    <b v="0"/>
    <x v="77"/>
    <b v="1"/>
    <x v="11"/>
    <n v="1.212"/>
    <x v="1168"/>
    <x v="4"/>
    <x v="11"/>
  </r>
  <r>
    <x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x v="1622"/>
    <d v="2014-12-17T07:59:00"/>
    <b v="0"/>
    <x v="71"/>
    <b v="1"/>
    <x v="11"/>
    <n v="1.0172463768115942"/>
    <x v="1169"/>
    <x v="4"/>
    <x v="11"/>
  </r>
  <r>
    <x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1623"/>
    <d v="2013-08-27T16:31:29"/>
    <b v="0"/>
    <x v="59"/>
    <b v="1"/>
    <x v="11"/>
    <n v="1.0106666666666666"/>
    <x v="1170"/>
    <x v="4"/>
    <x v="11"/>
  </r>
  <r>
    <x v="1624"/>
    <x v="1624"/>
    <s v="Joey De Noble is raising money to help record his latest music, and he wants YOU to be a part of it!"/>
    <x v="28"/>
    <x v="1109"/>
    <x v="0"/>
    <x v="0"/>
    <s v="USD"/>
    <n v="1357721335"/>
    <n v="1354265335"/>
    <x v="1624"/>
    <d v="2013-01-09T08:48:55"/>
    <b v="0"/>
    <x v="20"/>
    <b v="1"/>
    <x v="11"/>
    <n v="1.18"/>
    <x v="1171"/>
    <x v="4"/>
    <x v="11"/>
  </r>
  <r>
    <x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1625"/>
    <d v="2012-09-11T16:47:33"/>
    <b v="0"/>
    <x v="201"/>
    <b v="1"/>
    <x v="11"/>
    <n v="1.5533333333333332"/>
    <x v="1172"/>
    <x v="4"/>
    <x v="11"/>
  </r>
  <r>
    <x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1626"/>
    <d v="2013-12-01T21:21:07"/>
    <b v="0"/>
    <x v="52"/>
    <b v="1"/>
    <x v="11"/>
    <n v="1.0118750000000001"/>
    <x v="1173"/>
    <x v="4"/>
    <x v="11"/>
  </r>
  <r>
    <x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1627"/>
    <d v="2012-11-26T04:59:00"/>
    <b v="0"/>
    <x v="44"/>
    <b v="1"/>
    <x v="11"/>
    <n v="1.17"/>
    <x v="1174"/>
    <x v="4"/>
    <x v="11"/>
  </r>
  <r>
    <x v="1628"/>
    <x v="1628"/>
    <s v="Original Jewish rock music on human relationships and identity"/>
    <x v="23"/>
    <x v="1112"/>
    <x v="0"/>
    <x v="0"/>
    <s v="USD"/>
    <n v="1403026882"/>
    <n v="1400175682"/>
    <x v="1628"/>
    <d v="2014-06-17T17:41:22"/>
    <b v="0"/>
    <x v="106"/>
    <b v="1"/>
    <x v="11"/>
    <n v="1.00925"/>
    <x v="1175"/>
    <x v="4"/>
    <x v="11"/>
  </r>
  <r>
    <x v="1629"/>
    <x v="1629"/>
    <s v="Help Off The Turnpike release new music, and set fire to everything!"/>
    <x v="12"/>
    <x v="1113"/>
    <x v="0"/>
    <x v="0"/>
    <s v="USD"/>
    <n v="1392929333"/>
    <n v="1389041333"/>
    <x v="1629"/>
    <d v="2014-02-20T20:48:53"/>
    <b v="0"/>
    <x v="141"/>
    <b v="1"/>
    <x v="11"/>
    <n v="1.0366666666666666"/>
    <x v="1176"/>
    <x v="4"/>
    <x v="11"/>
  </r>
  <r>
    <x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1630"/>
    <d v="2012-03-02T06:59:00"/>
    <b v="0"/>
    <x v="149"/>
    <b v="1"/>
    <x v="11"/>
    <n v="2.6524999999999999"/>
    <x v="1177"/>
    <x v="4"/>
    <x v="11"/>
  </r>
  <r>
    <x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1631"/>
    <d v="2012-10-12T20:37:41"/>
    <b v="0"/>
    <x v="182"/>
    <b v="1"/>
    <x v="11"/>
    <n v="1.5590999999999999"/>
    <x v="1178"/>
    <x v="4"/>
    <x v="11"/>
  </r>
  <r>
    <x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1632"/>
    <d v="2011-09-24T08:10:54"/>
    <b v="0"/>
    <x v="5"/>
    <b v="1"/>
    <x v="11"/>
    <n v="1.0162500000000001"/>
    <x v="1179"/>
    <x v="4"/>
    <x v="11"/>
  </r>
  <r>
    <x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1633"/>
    <d v="2012-01-16T05:00:00"/>
    <b v="0"/>
    <x v="6"/>
    <b v="1"/>
    <x v="11"/>
    <n v="1"/>
    <x v="1180"/>
    <x v="4"/>
    <x v="11"/>
  </r>
  <r>
    <x v="1634"/>
    <x v="1634"/>
    <s v="Recording Debut  Album w/ Producer Ikey Owens from Free Moral Agents/ The Mars Volta"/>
    <x v="13"/>
    <x v="1118"/>
    <x v="0"/>
    <x v="0"/>
    <s v="USD"/>
    <n v="1306994340"/>
    <n v="1303706001"/>
    <x v="1634"/>
    <d v="2011-06-02T05:59:00"/>
    <b v="0"/>
    <x v="58"/>
    <b v="1"/>
    <x v="11"/>
    <n v="1.0049999999999999"/>
    <x v="1181"/>
    <x v="4"/>
    <x v="11"/>
  </r>
  <r>
    <x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1635"/>
    <d v="2016-07-11T20:51:01"/>
    <b v="0"/>
    <x v="77"/>
    <b v="1"/>
    <x v="11"/>
    <n v="1.2529999999999999"/>
    <x v="1182"/>
    <x v="4"/>
    <x v="11"/>
  </r>
  <r>
    <x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1636"/>
    <d v="2011-06-12T04:00:00"/>
    <b v="0"/>
    <x v="45"/>
    <b v="1"/>
    <x v="11"/>
    <n v="1.0355555555555556"/>
    <x v="1183"/>
    <x v="4"/>
    <x v="11"/>
  </r>
  <r>
    <x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x v="1637"/>
    <d v="2009-12-31T23:39:00"/>
    <b v="0"/>
    <x v="41"/>
    <b v="1"/>
    <x v="11"/>
    <n v="1.038"/>
    <x v="1184"/>
    <x v="4"/>
    <x v="11"/>
  </r>
  <r>
    <x v="1638"/>
    <x v="1638"/>
    <s v="Avenues will be going in to the studio to record a new EP with Matt Allison!"/>
    <x v="28"/>
    <x v="1121"/>
    <x v="0"/>
    <x v="0"/>
    <s v="USD"/>
    <n v="1362086700"/>
    <n v="1358180968"/>
    <x v="1638"/>
    <d v="2013-02-28T21:25:00"/>
    <b v="0"/>
    <x v="74"/>
    <b v="1"/>
    <x v="11"/>
    <n v="1.05"/>
    <x v="1185"/>
    <x v="4"/>
    <x v="11"/>
  </r>
  <r>
    <x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1639"/>
    <d v="2012-03-03T15:39:25"/>
    <b v="0"/>
    <x v="10"/>
    <b v="1"/>
    <x v="11"/>
    <n v="1"/>
    <x v="1186"/>
    <x v="4"/>
    <x v="11"/>
  </r>
  <r>
    <x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1640"/>
    <d v="2010-08-03T01:59:00"/>
    <b v="0"/>
    <x v="57"/>
    <b v="1"/>
    <x v="11"/>
    <n v="1.6986000000000001"/>
    <x v="1187"/>
    <x v="4"/>
    <x v="11"/>
  </r>
  <r>
    <x v="1641"/>
    <x v="1641"/>
    <s v="Music Video For Upbeat and Inspiring Song - Run For Your Life"/>
    <x v="30"/>
    <x v="535"/>
    <x v="0"/>
    <x v="0"/>
    <s v="USD"/>
    <n v="1418998744"/>
    <n v="1416406744"/>
    <x v="1641"/>
    <d v="2014-12-19T14:19:04"/>
    <b v="0"/>
    <x v="55"/>
    <b v="1"/>
    <x v="27"/>
    <n v="1.014"/>
    <x v="1188"/>
    <x v="4"/>
    <x v="27"/>
  </r>
  <r>
    <x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x v="1642"/>
    <d v="2011-06-14T00:35:27"/>
    <b v="0"/>
    <x v="33"/>
    <b v="1"/>
    <x v="27"/>
    <n v="1"/>
    <x v="317"/>
    <x v="4"/>
    <x v="27"/>
  </r>
  <r>
    <x v="1643"/>
    <x v="1643"/>
    <s v="This Is All Now is putting out a brand new record, and we need YOUR help to do it!"/>
    <x v="10"/>
    <x v="1124"/>
    <x v="0"/>
    <x v="0"/>
    <s v="USD"/>
    <n v="1348516012"/>
    <n v="1345924012"/>
    <x v="1643"/>
    <d v="2012-09-24T19:46:52"/>
    <b v="0"/>
    <x v="77"/>
    <b v="1"/>
    <x v="27"/>
    <n v="1.2470000000000001"/>
    <x v="1189"/>
    <x v="4"/>
    <x v="27"/>
  </r>
  <r>
    <x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1644"/>
    <d v="2012-11-22T02:26:00"/>
    <b v="0"/>
    <x v="130"/>
    <b v="1"/>
    <x v="27"/>
    <n v="1.095"/>
    <x v="1190"/>
    <x v="4"/>
    <x v="27"/>
  </r>
  <r>
    <x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1645"/>
    <d v="2013-09-18T14:49:00"/>
    <b v="0"/>
    <x v="73"/>
    <b v="1"/>
    <x v="27"/>
    <n v="1.1080000000000001"/>
    <x v="1191"/>
    <x v="4"/>
    <x v="27"/>
  </r>
  <r>
    <x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1646"/>
    <d v="2014-08-14T18:11:00"/>
    <b v="0"/>
    <x v="183"/>
    <b v="1"/>
    <x v="27"/>
    <n v="1.1020000000000001"/>
    <x v="1192"/>
    <x v="4"/>
    <x v="27"/>
  </r>
  <r>
    <x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x v="1647"/>
    <d v="2012-06-09T09:49:37"/>
    <b v="0"/>
    <x v="67"/>
    <b v="1"/>
    <x v="27"/>
    <n v="1.0471999999999999"/>
    <x v="1193"/>
    <x v="4"/>
    <x v="27"/>
  </r>
  <r>
    <x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1648"/>
    <d v="2011-03-20T15:54:42"/>
    <b v="0"/>
    <x v="240"/>
    <b v="1"/>
    <x v="27"/>
    <n v="1.2526086956521738"/>
    <x v="1194"/>
    <x v="4"/>
    <x v="27"/>
  </r>
  <r>
    <x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1649"/>
    <d v="2014-05-23T16:25:55"/>
    <b v="0"/>
    <x v="75"/>
    <b v="1"/>
    <x v="27"/>
    <n v="1.0058763157894737"/>
    <x v="1195"/>
    <x v="4"/>
    <x v="27"/>
  </r>
  <r>
    <x v="1650"/>
    <x v="1650"/>
    <s v="Help me record a CD that uses pop styling to give a fresh sound to ancient wisdom from scripture!"/>
    <x v="13"/>
    <x v="1131"/>
    <x v="0"/>
    <x v="0"/>
    <s v="USD"/>
    <n v="1381314437"/>
    <n v="1378722437"/>
    <x v="1650"/>
    <d v="2013-10-09T10:27:17"/>
    <b v="0"/>
    <x v="58"/>
    <b v="1"/>
    <x v="27"/>
    <n v="1.4155"/>
    <x v="1196"/>
    <x v="4"/>
    <x v="27"/>
  </r>
  <r>
    <x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1651"/>
    <d v="2011-04-26T06:59:00"/>
    <b v="0"/>
    <x v="9"/>
    <b v="1"/>
    <x v="27"/>
    <n v="1.0075000000000001"/>
    <x v="1197"/>
    <x v="4"/>
    <x v="27"/>
  </r>
  <r>
    <x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1652"/>
    <d v="2013-11-24T12:49:53"/>
    <b v="0"/>
    <x v="16"/>
    <b v="1"/>
    <x v="27"/>
    <n v="1.0066666666666666"/>
    <x v="1198"/>
    <x v="4"/>
    <x v="27"/>
  </r>
  <r>
    <x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1653"/>
    <d v="2011-04-24T20:01:36"/>
    <b v="0"/>
    <x v="129"/>
    <b v="1"/>
    <x v="27"/>
    <n v="1.7423040000000001"/>
    <x v="1199"/>
    <x v="4"/>
    <x v="27"/>
  </r>
  <r>
    <x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1654"/>
    <d v="2012-04-18T21:22:40"/>
    <b v="0"/>
    <x v="69"/>
    <b v="1"/>
    <x v="27"/>
    <n v="1.199090909090909"/>
    <x v="1200"/>
    <x v="4"/>
    <x v="27"/>
  </r>
  <r>
    <x v="1655"/>
    <x v="1655"/>
    <s v="Berklee College of Music student, Meg Porter needs YOUR help to fund her very first EP!"/>
    <x v="15"/>
    <x v="1136"/>
    <x v="0"/>
    <x v="0"/>
    <s v="USD"/>
    <n v="1333648820"/>
    <n v="1331060420"/>
    <x v="1655"/>
    <d v="2012-04-05T18:00:20"/>
    <b v="0"/>
    <x v="53"/>
    <b v="1"/>
    <x v="27"/>
    <n v="1.4286666666666668"/>
    <x v="1201"/>
    <x v="4"/>
    <x v="27"/>
  </r>
  <r>
    <x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1656"/>
    <d v="2012-12-13T22:17:32"/>
    <b v="0"/>
    <x v="53"/>
    <b v="1"/>
    <x v="27"/>
    <n v="1.0033493333333334"/>
    <x v="1202"/>
    <x v="4"/>
    <x v="27"/>
  </r>
  <r>
    <x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1657"/>
    <d v="2012-05-24T18:46:08"/>
    <b v="0"/>
    <x v="170"/>
    <b v="1"/>
    <x v="27"/>
    <n v="1.0493380000000001"/>
    <x v="1203"/>
    <x v="4"/>
    <x v="27"/>
  </r>
  <r>
    <x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1658"/>
    <d v="2012-12-18T14:20:00"/>
    <b v="0"/>
    <x v="329"/>
    <b v="1"/>
    <x v="27"/>
    <n v="1.3223333333333334"/>
    <x v="1204"/>
    <x v="4"/>
    <x v="27"/>
  </r>
  <r>
    <x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x v="1659"/>
    <d v="2013-12-17T12:00:00"/>
    <b v="0"/>
    <x v="43"/>
    <b v="1"/>
    <x v="27"/>
    <n v="1.1279999999999999"/>
    <x v="1205"/>
    <x v="4"/>
    <x v="27"/>
  </r>
  <r>
    <x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1660"/>
    <d v="2016-04-30T21:59:00"/>
    <b v="0"/>
    <x v="17"/>
    <b v="1"/>
    <x v="27"/>
    <n v="12.5375"/>
    <x v="1206"/>
    <x v="4"/>
    <x v="27"/>
  </r>
  <r>
    <x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1661"/>
    <d v="2016-01-17T21:00:00"/>
    <b v="0"/>
    <x v="21"/>
    <b v="1"/>
    <x v="27"/>
    <n v="1.0250632911392406"/>
    <x v="1207"/>
    <x v="4"/>
    <x v="27"/>
  </r>
  <r>
    <x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1662"/>
    <d v="2011-12-31T05:45:36"/>
    <b v="0"/>
    <x v="95"/>
    <b v="1"/>
    <x v="27"/>
    <n v="1.026375"/>
    <x v="1208"/>
    <x v="4"/>
    <x v="27"/>
  </r>
  <r>
    <x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x v="1663"/>
    <d v="2015-02-01T00:31:47"/>
    <b v="0"/>
    <x v="58"/>
    <b v="1"/>
    <x v="27"/>
    <n v="1.08"/>
    <x v="1209"/>
    <x v="4"/>
    <x v="27"/>
  </r>
  <r>
    <x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x v="1664"/>
    <d v="2012-03-16T03:59:00"/>
    <b v="0"/>
    <x v="30"/>
    <b v="1"/>
    <x v="27"/>
    <n v="1.2240879999999998"/>
    <x v="1210"/>
    <x v="4"/>
    <x v="27"/>
  </r>
  <r>
    <x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1665"/>
    <d v="2011-02-22T03:00:00"/>
    <b v="0"/>
    <x v="251"/>
    <b v="1"/>
    <x v="27"/>
    <n v="1.1945714285714286"/>
    <x v="1211"/>
    <x v="4"/>
    <x v="27"/>
  </r>
  <r>
    <x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x v="1666"/>
    <d v="2013-03-28T05:04:33"/>
    <b v="0"/>
    <x v="15"/>
    <b v="1"/>
    <x v="27"/>
    <n v="1.6088"/>
    <x v="1212"/>
    <x v="4"/>
    <x v="27"/>
  </r>
  <r>
    <x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1667"/>
    <d v="2014-03-11T06:59:00"/>
    <b v="0"/>
    <x v="141"/>
    <b v="1"/>
    <x v="27"/>
    <n v="1.2685294117647059"/>
    <x v="1213"/>
    <x v="4"/>
    <x v="27"/>
  </r>
  <r>
    <x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1668"/>
    <d v="2011-11-28T04:35:39"/>
    <b v="0"/>
    <x v="318"/>
    <b v="1"/>
    <x v="27"/>
    <n v="1.026375"/>
    <x v="1214"/>
    <x v="4"/>
    <x v="27"/>
  </r>
  <r>
    <x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1669"/>
    <d v="2016-05-31T21:14:36"/>
    <b v="0"/>
    <x v="47"/>
    <b v="1"/>
    <x v="27"/>
    <n v="1.3975"/>
    <x v="404"/>
    <x v="4"/>
    <x v="27"/>
  </r>
  <r>
    <x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1670"/>
    <d v="2010-07-05T04:00:00"/>
    <b v="0"/>
    <x v="23"/>
    <b v="1"/>
    <x v="27"/>
    <n v="1.026"/>
    <x v="1215"/>
    <x v="4"/>
    <x v="27"/>
  </r>
  <r>
    <x v="1671"/>
    <x v="1671"/>
    <s v="I am seeking funding in order to help take my music from a hobby to a career."/>
    <x v="13"/>
    <x v="1150"/>
    <x v="0"/>
    <x v="0"/>
    <s v="USD"/>
    <n v="1470056614"/>
    <n v="1467464614"/>
    <x v="1671"/>
    <d v="2016-08-01T13:03:34"/>
    <b v="0"/>
    <x v="99"/>
    <b v="1"/>
    <x v="27"/>
    <n v="1.0067349999999999"/>
    <x v="1216"/>
    <x v="4"/>
    <x v="27"/>
  </r>
  <r>
    <x v="1672"/>
    <x v="1672"/>
    <s v="Sweet, sweet harmonies from Portland Oregon's premiere high school women's a cappella group."/>
    <x v="180"/>
    <x v="1151"/>
    <x v="0"/>
    <x v="0"/>
    <s v="USD"/>
    <n v="1338824730"/>
    <n v="1336232730"/>
    <x v="1672"/>
    <d v="2012-06-04T15:45:30"/>
    <b v="0"/>
    <x v="72"/>
    <b v="1"/>
    <x v="27"/>
    <n v="1.1294117647058823"/>
    <x v="1217"/>
    <x v="4"/>
    <x v="27"/>
  </r>
  <r>
    <x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1673"/>
    <d v="2015-03-06T21:04:52"/>
    <b v="0"/>
    <x v="211"/>
    <b v="1"/>
    <x v="27"/>
    <n v="1.2809523809523808"/>
    <x v="1218"/>
    <x v="4"/>
    <x v="27"/>
  </r>
  <r>
    <x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1674"/>
    <d v="2016-08-18T06:59:00"/>
    <b v="0"/>
    <x v="116"/>
    <b v="1"/>
    <x v="27"/>
    <n v="2.0169999999999999"/>
    <x v="1219"/>
    <x v="4"/>
    <x v="27"/>
  </r>
  <r>
    <x v="1675"/>
    <x v="1675"/>
    <s v="The Great Party is releasing their debut album. Here's your chance to be a part of it!"/>
    <x v="28"/>
    <x v="1153"/>
    <x v="0"/>
    <x v="0"/>
    <s v="USD"/>
    <n v="1318802580"/>
    <n v="1316194540"/>
    <x v="1675"/>
    <d v="2011-10-16T22:03:00"/>
    <b v="0"/>
    <x v="69"/>
    <b v="1"/>
    <x v="27"/>
    <n v="1.37416"/>
    <x v="1220"/>
    <x v="4"/>
    <x v="27"/>
  </r>
  <r>
    <x v="1676"/>
    <x v="1676"/>
    <s v="Help fund Bridge 19's tour in support of their first duo record, to be released in May 2012."/>
    <x v="9"/>
    <x v="1154"/>
    <x v="0"/>
    <x v="0"/>
    <s v="USD"/>
    <n v="1334980740"/>
    <n v="1330968347"/>
    <x v="1676"/>
    <d v="2012-04-21T03:59:00"/>
    <b v="0"/>
    <x v="288"/>
    <b v="1"/>
    <x v="27"/>
    <n v="1.1533333333333333"/>
    <x v="1221"/>
    <x v="4"/>
    <x v="27"/>
  </r>
  <r>
    <x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x v="1677"/>
    <d v="2016-04-16T05:59:00"/>
    <b v="0"/>
    <x v="288"/>
    <b v="1"/>
    <x v="27"/>
    <n v="1.1166666666666667"/>
    <x v="1222"/>
    <x v="4"/>
    <x v="27"/>
  </r>
  <r>
    <x v="1678"/>
    <x v="1678"/>
    <s v="Help me make an amazing music video so that I can take my music to the next level and get a manager!"/>
    <x v="15"/>
    <x v="702"/>
    <x v="0"/>
    <x v="0"/>
    <s v="USD"/>
    <n v="1391718671"/>
    <n v="1390509071"/>
    <x v="1678"/>
    <d v="2014-02-06T20:31:11"/>
    <b v="0"/>
    <x v="72"/>
    <b v="1"/>
    <x v="27"/>
    <n v="1.1839999999999999"/>
    <x v="1223"/>
    <x v="4"/>
    <x v="27"/>
  </r>
  <r>
    <x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1679"/>
    <d v="2011-07-22T01:39:05"/>
    <b v="0"/>
    <x v="66"/>
    <b v="1"/>
    <x v="27"/>
    <n v="1.75"/>
    <x v="372"/>
    <x v="4"/>
    <x v="27"/>
  </r>
  <r>
    <x v="1680"/>
    <x v="1680"/>
    <s v="Working Musician dilemma #164: how the taxman put Kick the Record 2.0 on hold"/>
    <x v="28"/>
    <x v="1156"/>
    <x v="0"/>
    <x v="0"/>
    <s v="USD"/>
    <n v="1405188667"/>
    <n v="1402596667"/>
    <x v="1680"/>
    <d v="2014-07-12T18:11:07"/>
    <b v="0"/>
    <x v="20"/>
    <b v="1"/>
    <x v="27"/>
    <n v="1.175"/>
    <x v="1224"/>
    <x v="4"/>
    <x v="27"/>
  </r>
  <r>
    <x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1681"/>
    <d v="2017-03-29T02:00:00"/>
    <b v="0"/>
    <x v="330"/>
    <b v="0"/>
    <x v="28"/>
    <n v="1.0142212307692309"/>
    <x v="1225"/>
    <x v="4"/>
    <x v="28"/>
  </r>
  <r>
    <x v="1682"/>
    <x v="1682"/>
    <s v="Christian singer-wongerwriter searching for funding to record CD of original Christian music."/>
    <x v="12"/>
    <x v="117"/>
    <x v="3"/>
    <x v="0"/>
    <s v="USD"/>
    <n v="1492142860"/>
    <n v="1486962460"/>
    <x v="1682"/>
    <d v="2017-04-14T04:07:40"/>
    <b v="0"/>
    <x v="78"/>
    <b v="0"/>
    <x v="28"/>
    <n v="0"/>
    <x v="121"/>
    <x v="4"/>
    <x v="28"/>
  </r>
  <r>
    <x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x v="1683"/>
    <d v="2017-04-07T18:45:38"/>
    <b v="0"/>
    <x v="73"/>
    <b v="0"/>
    <x v="28"/>
    <n v="0.21714285714285714"/>
    <x v="1226"/>
    <x v="4"/>
    <x v="28"/>
  </r>
  <r>
    <x v="1684"/>
    <x v="1684"/>
    <s v="New Music from Marty Mikles!  A new EP all about God's Goodness &amp; Mercy."/>
    <x v="6"/>
    <x v="1159"/>
    <x v="3"/>
    <x v="0"/>
    <s v="USD"/>
    <n v="1489775641"/>
    <n v="1487360041"/>
    <x v="1684"/>
    <d v="2017-03-17T18:34:01"/>
    <b v="0"/>
    <x v="21"/>
    <b v="0"/>
    <x v="28"/>
    <n v="1.0912500000000001"/>
    <x v="1227"/>
    <x v="4"/>
    <x v="28"/>
  </r>
  <r>
    <x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1685"/>
    <d v="2017-03-24T05:00:23"/>
    <b v="0"/>
    <x v="41"/>
    <b v="0"/>
    <x v="28"/>
    <n v="1.0285714285714285"/>
    <x v="1228"/>
    <x v="4"/>
    <x v="28"/>
  </r>
  <r>
    <x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1686"/>
    <d v="2017-04-27T19:15:19"/>
    <b v="0"/>
    <x v="29"/>
    <b v="0"/>
    <x v="28"/>
    <n v="3.5999999999999999E-3"/>
    <x v="666"/>
    <x v="4"/>
    <x v="28"/>
  </r>
  <r>
    <x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1687"/>
    <d v="2017-04-10T20:15:00"/>
    <b v="0"/>
    <x v="70"/>
    <b v="0"/>
    <x v="28"/>
    <n v="0.3125"/>
    <x v="1229"/>
    <x v="4"/>
    <x v="28"/>
  </r>
  <r>
    <x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1688"/>
    <d v="2017-04-09T11:49:54"/>
    <b v="0"/>
    <x v="63"/>
    <b v="0"/>
    <x v="28"/>
    <n v="0.443"/>
    <x v="1230"/>
    <x v="4"/>
    <x v="28"/>
  </r>
  <r>
    <x v="1689"/>
    <x v="1689"/>
    <s v="Praising the Living God in the second half of life."/>
    <x v="262"/>
    <x v="1162"/>
    <x v="3"/>
    <x v="0"/>
    <s v="USD"/>
    <n v="1489700230"/>
    <n v="1487111830"/>
    <x v="1689"/>
    <d v="2017-03-16T21:37:10"/>
    <b v="0"/>
    <x v="25"/>
    <b v="0"/>
    <x v="28"/>
    <n v="1"/>
    <x v="1231"/>
    <x v="4"/>
    <x v="28"/>
  </r>
  <r>
    <x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1690"/>
    <d v="2017-04-06T09:20:42"/>
    <b v="0"/>
    <x v="202"/>
    <b v="0"/>
    <x v="28"/>
    <n v="0.254"/>
    <x v="1232"/>
    <x v="4"/>
    <x v="28"/>
  </r>
  <r>
    <x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1691"/>
    <d v="2017-04-03T01:00:00"/>
    <b v="0"/>
    <x v="44"/>
    <b v="0"/>
    <x v="28"/>
    <n v="0.33473333333333333"/>
    <x v="1233"/>
    <x v="4"/>
    <x v="28"/>
  </r>
  <r>
    <x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x v="1692"/>
    <d v="2017-03-26T23:59:00"/>
    <b v="0"/>
    <x v="41"/>
    <b v="0"/>
    <x v="28"/>
    <n v="0.47799999999999998"/>
    <x v="1234"/>
    <x v="4"/>
    <x v="28"/>
  </r>
  <r>
    <x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1693"/>
    <d v="2017-04-09T20:00:00"/>
    <b v="0"/>
    <x v="22"/>
    <b v="0"/>
    <x v="28"/>
    <n v="9.3333333333333338E-2"/>
    <x v="436"/>
    <x v="4"/>
    <x v="28"/>
  </r>
  <r>
    <x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1694"/>
    <d v="2017-03-27T04:36:00"/>
    <b v="0"/>
    <x v="29"/>
    <b v="0"/>
    <x v="28"/>
    <n v="5.0000000000000001E-4"/>
    <x v="144"/>
    <x v="4"/>
    <x v="28"/>
  </r>
  <r>
    <x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1695"/>
    <d v="2017-04-10T01:00:00"/>
    <b v="0"/>
    <x v="23"/>
    <b v="0"/>
    <x v="28"/>
    <n v="0.11708333333333333"/>
    <x v="1235"/>
    <x v="4"/>
    <x v="28"/>
  </r>
  <r>
    <x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1696"/>
    <d v="2017-04-01T00:40:11"/>
    <b v="0"/>
    <x v="78"/>
    <b v="0"/>
    <x v="28"/>
    <n v="0"/>
    <x v="121"/>
    <x v="4"/>
    <x v="28"/>
  </r>
  <r>
    <x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x v="1697"/>
    <d v="2017-04-09T23:47:28"/>
    <b v="0"/>
    <x v="19"/>
    <b v="0"/>
    <x v="28"/>
    <n v="0.20208000000000001"/>
    <x v="1236"/>
    <x v="4"/>
    <x v="28"/>
  </r>
  <r>
    <x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1698"/>
    <d v="2017-03-26T03:33:00"/>
    <b v="0"/>
    <x v="78"/>
    <b v="0"/>
    <x v="28"/>
    <n v="0"/>
    <x v="121"/>
    <x v="4"/>
    <x v="28"/>
  </r>
  <r>
    <x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1699"/>
    <d v="2017-04-11T20:44:05"/>
    <b v="0"/>
    <x v="80"/>
    <b v="0"/>
    <x v="28"/>
    <n v="4.2311459353574929E-2"/>
    <x v="1237"/>
    <x v="4"/>
    <x v="28"/>
  </r>
  <r>
    <x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1700"/>
    <d v="2017-04-01T04:00:00"/>
    <b v="0"/>
    <x v="1"/>
    <b v="0"/>
    <x v="28"/>
    <n v="0.2606"/>
    <x v="1238"/>
    <x v="4"/>
    <x v="28"/>
  </r>
  <r>
    <x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1701"/>
    <d v="2015-01-15T15:56:45"/>
    <b v="0"/>
    <x v="84"/>
    <b v="0"/>
    <x v="28"/>
    <n v="1.9801980198019802E-3"/>
    <x v="144"/>
    <x v="4"/>
    <x v="28"/>
  </r>
  <r>
    <x v="1702"/>
    <x v="1702"/>
    <s v="I can do all things through christ jesus"/>
    <x v="281"/>
    <x v="116"/>
    <x v="2"/>
    <x v="0"/>
    <s v="USD"/>
    <n v="1427745150"/>
    <n v="1425156750"/>
    <x v="1702"/>
    <d v="2015-03-30T19:52:30"/>
    <b v="0"/>
    <x v="29"/>
    <b v="0"/>
    <x v="28"/>
    <n v="6.0606060606060605E-5"/>
    <x v="120"/>
    <x v="4"/>
    <x v="28"/>
  </r>
  <r>
    <x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1703"/>
    <d v="2015-08-31T06:45:37"/>
    <b v="0"/>
    <x v="84"/>
    <b v="0"/>
    <x v="28"/>
    <n v="1.0200000000000001E-2"/>
    <x v="157"/>
    <x v="4"/>
    <x v="28"/>
  </r>
  <r>
    <x v="1704"/>
    <x v="1704"/>
    <s v="We want to record an album of popular praise &amp; worship songs with our own influence and style."/>
    <x v="13"/>
    <x v="1170"/>
    <x v="2"/>
    <x v="0"/>
    <s v="USD"/>
    <n v="1424056873"/>
    <n v="1421464873"/>
    <x v="1704"/>
    <d v="2015-02-16T03:21:13"/>
    <b v="0"/>
    <x v="202"/>
    <b v="0"/>
    <x v="28"/>
    <n v="0.65100000000000002"/>
    <x v="1239"/>
    <x v="4"/>
    <x v="28"/>
  </r>
  <r>
    <x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x v="1705"/>
    <d v="2015-09-09T16:00:00"/>
    <b v="0"/>
    <x v="78"/>
    <b v="0"/>
    <x v="28"/>
    <n v="0"/>
    <x v="121"/>
    <x v="4"/>
    <x v="28"/>
  </r>
  <r>
    <x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1706"/>
    <d v="2015-08-23T07:21:12"/>
    <b v="0"/>
    <x v="78"/>
    <b v="0"/>
    <x v="28"/>
    <n v="0"/>
    <x v="121"/>
    <x v="4"/>
    <x v="28"/>
  </r>
  <r>
    <x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1707"/>
    <d v="2016-03-28T16:18:15"/>
    <b v="0"/>
    <x v="82"/>
    <b v="0"/>
    <x v="28"/>
    <n v="9.74E-2"/>
    <x v="1240"/>
    <x v="4"/>
    <x v="28"/>
  </r>
  <r>
    <x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1708"/>
    <d v="2016-05-01T20:48:26"/>
    <b v="0"/>
    <x v="78"/>
    <b v="0"/>
    <x v="28"/>
    <n v="0"/>
    <x v="121"/>
    <x v="4"/>
    <x v="28"/>
  </r>
  <r>
    <x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x v="1709"/>
    <d v="2014-08-31T19:39:00"/>
    <b v="0"/>
    <x v="80"/>
    <b v="0"/>
    <x v="28"/>
    <n v="4.8571428571428571E-2"/>
    <x v="1241"/>
    <x v="4"/>
    <x v="28"/>
  </r>
  <r>
    <x v="1710"/>
    <x v="1710"/>
    <s v="We want to create a gospel live album which has never been produced before."/>
    <x v="10"/>
    <x v="1172"/>
    <x v="2"/>
    <x v="12"/>
    <s v="EUR"/>
    <n v="1453122000"/>
    <n v="1449151888"/>
    <x v="1710"/>
    <d v="2016-01-18T13:00:00"/>
    <b v="0"/>
    <x v="29"/>
    <b v="0"/>
    <x v="28"/>
    <n v="6.7999999999999996E-3"/>
    <x v="447"/>
    <x v="4"/>
    <x v="28"/>
  </r>
  <r>
    <x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1711"/>
    <d v="2014-09-01T15:30:34"/>
    <b v="0"/>
    <x v="84"/>
    <b v="0"/>
    <x v="28"/>
    <n v="0.105"/>
    <x v="1242"/>
    <x v="4"/>
    <x v="28"/>
  </r>
  <r>
    <x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1712"/>
    <d v="2015-06-30T21:55:53"/>
    <b v="0"/>
    <x v="78"/>
    <b v="0"/>
    <x v="28"/>
    <n v="0"/>
    <x v="121"/>
    <x v="4"/>
    <x v="28"/>
  </r>
  <r>
    <x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1713"/>
    <d v="2014-10-05T19:13:32"/>
    <b v="0"/>
    <x v="29"/>
    <b v="0"/>
    <x v="28"/>
    <n v="1.6666666666666666E-2"/>
    <x v="73"/>
    <x v="4"/>
    <x v="28"/>
  </r>
  <r>
    <x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1714"/>
    <d v="2015-05-01T22:02:41"/>
    <b v="0"/>
    <x v="57"/>
    <b v="0"/>
    <x v="28"/>
    <n v="7.868E-2"/>
    <x v="1243"/>
    <x v="4"/>
    <x v="28"/>
  </r>
  <r>
    <x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1715"/>
    <d v="2015-03-31T03:22:00"/>
    <b v="0"/>
    <x v="84"/>
    <b v="0"/>
    <x v="28"/>
    <n v="2.2000000000000001E-3"/>
    <x v="148"/>
    <x v="4"/>
    <x v="28"/>
  </r>
  <r>
    <x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1716"/>
    <d v="2016-12-09T14:51:39"/>
    <b v="0"/>
    <x v="83"/>
    <b v="0"/>
    <x v="28"/>
    <n v="7.4999999999999997E-2"/>
    <x v="73"/>
    <x v="4"/>
    <x v="28"/>
  </r>
  <r>
    <x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x v="1717"/>
    <d v="2016-04-21T04:00:00"/>
    <b v="0"/>
    <x v="14"/>
    <b v="0"/>
    <x v="28"/>
    <n v="0.42725880551301687"/>
    <x v="1244"/>
    <x v="4"/>
    <x v="28"/>
  </r>
  <r>
    <x v="1718"/>
    <x v="1718"/>
    <s v="A melody for the galaxy."/>
    <x v="19"/>
    <x v="735"/>
    <x v="2"/>
    <x v="0"/>
    <s v="USD"/>
    <n v="1463201940"/>
    <n v="1459435149"/>
    <x v="1718"/>
    <d v="2016-05-14T04:59:00"/>
    <b v="0"/>
    <x v="84"/>
    <b v="0"/>
    <x v="28"/>
    <n v="2.142857142857143E-3"/>
    <x v="839"/>
    <x v="4"/>
    <x v="28"/>
  </r>
  <r>
    <x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1719"/>
    <d v="2014-09-17T12:49:51"/>
    <b v="0"/>
    <x v="83"/>
    <b v="0"/>
    <x v="28"/>
    <n v="8.7500000000000008E-3"/>
    <x v="123"/>
    <x v="4"/>
    <x v="28"/>
  </r>
  <r>
    <x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1720"/>
    <d v="2014-11-09T19:47:51"/>
    <b v="0"/>
    <x v="22"/>
    <b v="0"/>
    <x v="28"/>
    <n v="5.6250000000000001E-2"/>
    <x v="1245"/>
    <x v="4"/>
    <x v="28"/>
  </r>
  <r>
    <x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1721"/>
    <d v="2015-12-11T11:04:23"/>
    <b v="0"/>
    <x v="78"/>
    <b v="0"/>
    <x v="28"/>
    <n v="0"/>
    <x v="121"/>
    <x v="4"/>
    <x v="28"/>
  </r>
  <r>
    <x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x v="1722"/>
    <d v="2016-04-03T00:10:00"/>
    <b v="0"/>
    <x v="29"/>
    <b v="0"/>
    <x v="28"/>
    <n v="3.4722222222222224E-4"/>
    <x v="120"/>
    <x v="4"/>
    <x v="28"/>
  </r>
  <r>
    <x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1723"/>
    <d v="2015-07-01T06:00:00"/>
    <b v="0"/>
    <x v="83"/>
    <b v="0"/>
    <x v="28"/>
    <n v="6.5000000000000002E-2"/>
    <x v="1246"/>
    <x v="4"/>
    <x v="28"/>
  </r>
  <r>
    <x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1724"/>
    <d v="2014-10-30T22:22:42"/>
    <b v="0"/>
    <x v="80"/>
    <b v="0"/>
    <x v="28"/>
    <n v="5.8333333333333336E-3"/>
    <x v="440"/>
    <x v="4"/>
    <x v="28"/>
  </r>
  <r>
    <x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1725"/>
    <d v="2014-08-24T23:14:09"/>
    <b v="0"/>
    <x v="82"/>
    <b v="0"/>
    <x v="28"/>
    <n v="0.10181818181818182"/>
    <x v="1247"/>
    <x v="4"/>
    <x v="28"/>
  </r>
  <r>
    <x v="1726"/>
    <x v="1726"/>
    <s v="Amanda Joy Hall's sophomore album, &quot;Every Day&quot;. Release expected July 2014"/>
    <x v="115"/>
    <x v="1176"/>
    <x v="2"/>
    <x v="0"/>
    <s v="USD"/>
    <n v="1403906664"/>
    <n v="1401401064"/>
    <x v="1726"/>
    <d v="2014-06-27T22:04:24"/>
    <b v="0"/>
    <x v="38"/>
    <b v="0"/>
    <x v="28"/>
    <n v="0.33784615384615385"/>
    <x v="1248"/>
    <x v="4"/>
    <x v="28"/>
  </r>
  <r>
    <x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x v="1727"/>
    <d v="2015-04-05T11:00:00"/>
    <b v="0"/>
    <x v="29"/>
    <b v="0"/>
    <x v="28"/>
    <n v="3.3333333333333332E-4"/>
    <x v="120"/>
    <x v="4"/>
    <x v="28"/>
  </r>
  <r>
    <x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x v="1728"/>
    <d v="2015-10-21T15:01:14"/>
    <b v="0"/>
    <x v="63"/>
    <b v="0"/>
    <x v="28"/>
    <n v="0.68400000000000005"/>
    <x v="1249"/>
    <x v="4"/>
    <x v="28"/>
  </r>
  <r>
    <x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1729"/>
    <d v="2016-06-10T01:15:06"/>
    <b v="0"/>
    <x v="78"/>
    <b v="0"/>
    <x v="28"/>
    <n v="0"/>
    <x v="121"/>
    <x v="4"/>
    <x v="28"/>
  </r>
  <r>
    <x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1730"/>
    <d v="2015-10-25T02:06:23"/>
    <b v="0"/>
    <x v="78"/>
    <b v="0"/>
    <x v="28"/>
    <n v="0"/>
    <x v="121"/>
    <x v="4"/>
    <x v="28"/>
  </r>
  <r>
    <x v="1731"/>
    <x v="1731"/>
    <s v="We are a Christin Worship band looking to midwest tour. God Bless!"/>
    <x v="28"/>
    <x v="117"/>
    <x v="2"/>
    <x v="0"/>
    <s v="USD"/>
    <n v="1434034800"/>
    <n v="1432849552"/>
    <x v="1731"/>
    <d v="2015-06-11T15:00:00"/>
    <b v="0"/>
    <x v="78"/>
    <b v="0"/>
    <x v="28"/>
    <n v="0"/>
    <x v="121"/>
    <x v="4"/>
    <x v="28"/>
  </r>
  <r>
    <x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1732"/>
    <d v="2016-01-16T05:00:00"/>
    <b v="0"/>
    <x v="78"/>
    <b v="0"/>
    <x v="28"/>
    <n v="0"/>
    <x v="121"/>
    <x v="4"/>
    <x v="28"/>
  </r>
  <r>
    <x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x v="1733"/>
    <d v="2016-09-13T21:30:00"/>
    <b v="0"/>
    <x v="78"/>
    <b v="0"/>
    <x v="28"/>
    <n v="0"/>
    <x v="121"/>
    <x v="4"/>
    <x v="28"/>
  </r>
  <r>
    <x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x v="1734"/>
    <d v="2015-05-08T00:52:36"/>
    <b v="0"/>
    <x v="29"/>
    <b v="0"/>
    <x v="28"/>
    <n v="2.2222222222222223E-4"/>
    <x v="120"/>
    <x v="4"/>
    <x v="28"/>
  </r>
  <r>
    <x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x v="1735"/>
    <d v="2016-08-07T19:32:25"/>
    <b v="0"/>
    <x v="84"/>
    <b v="0"/>
    <x v="28"/>
    <n v="0.11"/>
    <x v="698"/>
    <x v="4"/>
    <x v="28"/>
  </r>
  <r>
    <x v="1736"/>
    <x v="1736"/>
    <s v="A unique meditative album reflecting on the life of Christ, inviting Him into your presence"/>
    <x v="9"/>
    <x v="1178"/>
    <x v="2"/>
    <x v="0"/>
    <s v="USD"/>
    <n v="1447018833"/>
    <n v="1444423233"/>
    <x v="1736"/>
    <d v="2015-11-08T21:40:33"/>
    <b v="0"/>
    <x v="29"/>
    <b v="0"/>
    <x v="28"/>
    <n v="7.3333333333333332E-3"/>
    <x v="1250"/>
    <x v="4"/>
    <x v="28"/>
  </r>
  <r>
    <x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1737"/>
    <d v="2015-07-20T22:46:32"/>
    <b v="0"/>
    <x v="41"/>
    <b v="0"/>
    <x v="28"/>
    <n v="0.21249999999999999"/>
    <x v="98"/>
    <x v="4"/>
    <x v="28"/>
  </r>
  <r>
    <x v="1738"/>
    <x v="1738"/>
    <s v="Music that inspires and gives hope for overcoming and change. And it is good music."/>
    <x v="10"/>
    <x v="170"/>
    <x v="2"/>
    <x v="0"/>
    <s v="USD"/>
    <n v="1412283542"/>
    <n v="1409691542"/>
    <x v="1738"/>
    <d v="2014-10-02T20:59:02"/>
    <b v="0"/>
    <x v="29"/>
    <b v="0"/>
    <x v="28"/>
    <n v="4.0000000000000001E-3"/>
    <x v="135"/>
    <x v="4"/>
    <x v="28"/>
  </r>
  <r>
    <x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x v="1739"/>
    <d v="2016-05-04T19:58:52"/>
    <b v="0"/>
    <x v="29"/>
    <b v="0"/>
    <x v="28"/>
    <n v="1E-3"/>
    <x v="120"/>
    <x v="4"/>
    <x v="28"/>
  </r>
  <r>
    <x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1740"/>
    <d v="2015-07-16T19:37:02"/>
    <b v="0"/>
    <x v="78"/>
    <b v="0"/>
    <x v="28"/>
    <n v="0"/>
    <x v="121"/>
    <x v="4"/>
    <x v="28"/>
  </r>
  <r>
    <x v="1741"/>
    <x v="1741"/>
    <s v="A photo journal documenting my experiences and travels across New Zealand"/>
    <x v="38"/>
    <x v="414"/>
    <x v="0"/>
    <x v="1"/>
    <s v="GBP"/>
    <n v="1433948671"/>
    <n v="1430060671"/>
    <x v="1741"/>
    <d v="2015-06-10T15:04:31"/>
    <b v="0"/>
    <x v="47"/>
    <b v="1"/>
    <x v="20"/>
    <n v="1.1083333333333334"/>
    <x v="1251"/>
    <x v="8"/>
    <x v="20"/>
  </r>
  <r>
    <x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1742"/>
    <d v="2017-01-07T21:00:00"/>
    <b v="0"/>
    <x v="69"/>
    <b v="1"/>
    <x v="20"/>
    <n v="1.0874999999999999"/>
    <x v="1252"/>
    <x v="8"/>
    <x v="20"/>
  </r>
  <r>
    <x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x v="1743"/>
    <d v="2016-08-27T03:59:00"/>
    <b v="0"/>
    <x v="85"/>
    <b v="1"/>
    <x v="20"/>
    <n v="1.0041666666666667"/>
    <x v="1253"/>
    <x v="8"/>
    <x v="20"/>
  </r>
  <r>
    <x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1744"/>
    <d v="2015-03-08T13:31:17"/>
    <b v="0"/>
    <x v="16"/>
    <b v="1"/>
    <x v="20"/>
    <n v="1.1845454545454546"/>
    <x v="1254"/>
    <x v="8"/>
    <x v="20"/>
  </r>
  <r>
    <x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1745"/>
    <d v="2016-12-22T02:00:00"/>
    <b v="0"/>
    <x v="30"/>
    <b v="1"/>
    <x v="20"/>
    <n v="1.1401428571428571"/>
    <x v="1255"/>
    <x v="8"/>
    <x v="20"/>
  </r>
  <r>
    <x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1746"/>
    <d v="2016-11-24T02:00:00"/>
    <b v="0"/>
    <x v="329"/>
    <b v="1"/>
    <x v="20"/>
    <n v="1.4810000000000001"/>
    <x v="1256"/>
    <x v="8"/>
    <x v="20"/>
  </r>
  <r>
    <x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1747"/>
    <d v="2015-11-13T15:00:00"/>
    <b v="0"/>
    <x v="180"/>
    <b v="1"/>
    <x v="20"/>
    <n v="1.0495555555555556"/>
    <x v="1257"/>
    <x v="8"/>
    <x v="20"/>
  </r>
  <r>
    <x v="1748"/>
    <x v="1748"/>
    <s v="Telling the story of the city through remarkable people who live in Vancouver today."/>
    <x v="63"/>
    <x v="1184"/>
    <x v="0"/>
    <x v="5"/>
    <s v="CAD"/>
    <n v="1441234143"/>
    <n v="1438642143"/>
    <x v="1748"/>
    <d v="2015-09-02T22:49:03"/>
    <b v="0"/>
    <x v="331"/>
    <b v="1"/>
    <x v="20"/>
    <n v="1.29948"/>
    <x v="1258"/>
    <x v="8"/>
    <x v="20"/>
  </r>
  <r>
    <x v="1749"/>
    <x v="1749"/>
    <s v="Help me fund the production run of my first book by local Photographer Sandro Ortolani."/>
    <x v="284"/>
    <x v="1185"/>
    <x v="0"/>
    <x v="19"/>
    <s v="EUR"/>
    <n v="1488394800"/>
    <n v="1485213921"/>
    <x v="1749"/>
    <d v="2017-03-01T19:00:00"/>
    <b v="0"/>
    <x v="132"/>
    <b v="1"/>
    <x v="20"/>
    <n v="1.2348756218905472"/>
    <x v="1259"/>
    <x v="8"/>
    <x v="20"/>
  </r>
  <r>
    <x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1750"/>
    <d v="2016-04-19T20:05:04"/>
    <b v="0"/>
    <x v="207"/>
    <b v="1"/>
    <x v="20"/>
    <n v="2.0162"/>
    <x v="1260"/>
    <x v="8"/>
    <x v="20"/>
  </r>
  <r>
    <x v="1751"/>
    <x v="1751"/>
    <s v="Photographs and stories culled from 10 years of road trips through rural Greece"/>
    <x v="3"/>
    <x v="1187"/>
    <x v="0"/>
    <x v="0"/>
    <s v="USD"/>
    <n v="1426787123"/>
    <n v="1424198723"/>
    <x v="1751"/>
    <d v="2015-03-19T17:45:23"/>
    <b v="0"/>
    <x v="42"/>
    <b v="1"/>
    <x v="20"/>
    <n v="1.0289999999999999"/>
    <x v="1261"/>
    <x v="8"/>
    <x v="20"/>
  </r>
  <r>
    <x v="1752"/>
    <x v="1752"/>
    <s v="A little book of calm, in picture form, that will soothe the soul and un-furrow the brow."/>
    <x v="38"/>
    <x v="1188"/>
    <x v="0"/>
    <x v="1"/>
    <s v="GBP"/>
    <n v="1476425082"/>
    <n v="1473833082"/>
    <x v="1752"/>
    <d v="2016-10-14T06:04:42"/>
    <b v="0"/>
    <x v="240"/>
    <b v="1"/>
    <x v="20"/>
    <n v="2.6016666666666666"/>
    <x v="1262"/>
    <x v="8"/>
    <x v="20"/>
  </r>
  <r>
    <x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1753"/>
    <d v="2016-03-21T16:59:28"/>
    <b v="0"/>
    <x v="2"/>
    <b v="1"/>
    <x v="20"/>
    <n v="1.08"/>
    <x v="1263"/>
    <x v="8"/>
    <x v="20"/>
  </r>
  <r>
    <x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1754"/>
    <d v="2015-04-03T20:02:33"/>
    <b v="0"/>
    <x v="240"/>
    <b v="1"/>
    <x v="20"/>
    <n v="1.1052941176470588"/>
    <x v="1264"/>
    <x v="8"/>
    <x v="20"/>
  </r>
  <r>
    <x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1755"/>
    <d v="2015-10-05T18:56:01"/>
    <b v="0"/>
    <x v="80"/>
    <b v="1"/>
    <x v="20"/>
    <n v="1.2"/>
    <x v="507"/>
    <x v="8"/>
    <x v="20"/>
  </r>
  <r>
    <x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x v="1756"/>
    <d v="2016-08-29T04:01:09"/>
    <b v="0"/>
    <x v="148"/>
    <b v="1"/>
    <x v="20"/>
    <n v="1.0282909090909091"/>
    <x v="1265"/>
    <x v="8"/>
    <x v="20"/>
  </r>
  <r>
    <x v="1757"/>
    <x v="1757"/>
    <s v="I want to create a self published photo art book on the topic of the resurgence of femininity."/>
    <x v="10"/>
    <x v="1192"/>
    <x v="0"/>
    <x v="0"/>
    <s v="USD"/>
    <n v="1485631740"/>
    <n v="1483041083"/>
    <x v="1757"/>
    <d v="2017-01-28T19:29:00"/>
    <b v="0"/>
    <x v="25"/>
    <b v="1"/>
    <x v="20"/>
    <n v="1.1599999999999999"/>
    <x v="1266"/>
    <x v="8"/>
    <x v="20"/>
  </r>
  <r>
    <x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1758"/>
    <d v="2016-07-14T22:56:32"/>
    <b v="0"/>
    <x v="74"/>
    <b v="1"/>
    <x v="20"/>
    <n v="1.147"/>
    <x v="1267"/>
    <x v="8"/>
    <x v="20"/>
  </r>
  <r>
    <x v="1759"/>
    <x v="1759"/>
    <s v="Death Valley will be the first photo book of Andi State"/>
    <x v="10"/>
    <x v="1194"/>
    <x v="0"/>
    <x v="0"/>
    <s v="USD"/>
    <n v="1427309629"/>
    <n v="1425585229"/>
    <x v="1759"/>
    <d v="2015-03-25T18:53:49"/>
    <b v="0"/>
    <x v="72"/>
    <b v="1"/>
    <x v="20"/>
    <n v="1.0660000000000001"/>
    <x v="1268"/>
    <x v="8"/>
    <x v="20"/>
  </r>
  <r>
    <x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1760"/>
    <d v="2016-02-25T16:08:33"/>
    <b v="0"/>
    <x v="332"/>
    <b v="1"/>
    <x v="20"/>
    <n v="1.6544000000000001"/>
    <x v="1269"/>
    <x v="8"/>
    <x v="20"/>
  </r>
  <r>
    <x v="1761"/>
    <x v="1761"/>
    <s v="A hardcover photobook telling the naked truth of a young photographers journey."/>
    <x v="213"/>
    <x v="1196"/>
    <x v="0"/>
    <x v="1"/>
    <s v="GBP"/>
    <n v="1442065060"/>
    <n v="1437745060"/>
    <x v="1761"/>
    <d v="2015-09-12T13:37:40"/>
    <b v="0"/>
    <x v="83"/>
    <b v="1"/>
    <x v="20"/>
    <n v="1.55"/>
    <x v="1270"/>
    <x v="8"/>
    <x v="20"/>
  </r>
  <r>
    <x v="1762"/>
    <x v="1762"/>
    <s v="Project rewards $25 gets you 190+ digital images"/>
    <x v="213"/>
    <x v="1197"/>
    <x v="0"/>
    <x v="0"/>
    <s v="USD"/>
    <n v="1457739245"/>
    <n v="1455147245"/>
    <x v="1762"/>
    <d v="2016-03-11T23:34:05"/>
    <b v="0"/>
    <x v="20"/>
    <b v="1"/>
    <x v="20"/>
    <n v="8.85"/>
    <x v="1271"/>
    <x v="8"/>
    <x v="20"/>
  </r>
  <r>
    <x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1763"/>
    <d v="2016-10-23T20:50:40"/>
    <b v="0"/>
    <x v="115"/>
    <b v="1"/>
    <x v="20"/>
    <n v="1.0190833333333333"/>
    <x v="1272"/>
    <x v="8"/>
    <x v="20"/>
  </r>
  <r>
    <x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764"/>
    <d v="2014-08-03T11:39:39"/>
    <b v="1"/>
    <x v="70"/>
    <b v="0"/>
    <x v="20"/>
    <n v="0.19600000000000001"/>
    <x v="1273"/>
    <x v="8"/>
    <x v="20"/>
  </r>
  <r>
    <x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765"/>
    <d v="2014-08-13T23:31:52"/>
    <b v="1"/>
    <x v="273"/>
    <b v="0"/>
    <x v="20"/>
    <n v="0.59467839999999994"/>
    <x v="1274"/>
    <x v="8"/>
    <x v="20"/>
  </r>
  <r>
    <x v="1766"/>
    <x v="1766"/>
    <s v="I want to create a beautiful book which documents the Melbourne music scene."/>
    <x v="15"/>
    <x v="117"/>
    <x v="2"/>
    <x v="2"/>
    <s v="AUD"/>
    <n v="1408999088"/>
    <n v="1407184688"/>
    <x v="1766"/>
    <d v="2014-08-25T20:38:08"/>
    <b v="1"/>
    <x v="78"/>
    <b v="0"/>
    <x v="20"/>
    <n v="0"/>
    <x v="121"/>
    <x v="8"/>
    <x v="20"/>
  </r>
  <r>
    <x v="1767"/>
    <x v="1767"/>
    <s v="A photographic search for the true meaning of pride for ones country during the World Cup"/>
    <x v="10"/>
    <x v="1201"/>
    <x v="2"/>
    <x v="0"/>
    <s v="USD"/>
    <n v="1407080884"/>
    <n v="1404488884"/>
    <x v="1767"/>
    <d v="2014-08-03T15:48:04"/>
    <b v="1"/>
    <x v="70"/>
    <b v="0"/>
    <x v="20"/>
    <n v="0.4572"/>
    <x v="1275"/>
    <x v="8"/>
    <x v="20"/>
  </r>
  <r>
    <x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x v="1768"/>
    <d v="2014-09-27T13:27:24"/>
    <b v="1"/>
    <x v="41"/>
    <b v="0"/>
    <x v="20"/>
    <n v="3.7400000000000003E-2"/>
    <x v="1276"/>
    <x v="8"/>
    <x v="20"/>
  </r>
  <r>
    <x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x v="1769"/>
    <d v="2015-01-13T19:39:19"/>
    <b v="1"/>
    <x v="19"/>
    <b v="0"/>
    <x v="20"/>
    <n v="2.7025E-2"/>
    <x v="1277"/>
    <x v="8"/>
    <x v="20"/>
  </r>
  <r>
    <x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770"/>
    <d v="2014-10-14T18:43:14"/>
    <b v="1"/>
    <x v="297"/>
    <b v="0"/>
    <x v="20"/>
    <n v="0.56514285714285717"/>
    <x v="456"/>
    <x v="8"/>
    <x v="20"/>
  </r>
  <r>
    <x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771"/>
    <d v="2014-10-23T23:30:40"/>
    <b v="1"/>
    <x v="20"/>
    <b v="0"/>
    <x v="20"/>
    <n v="0.21309523809523809"/>
    <x v="1278"/>
    <x v="8"/>
    <x v="20"/>
  </r>
  <r>
    <x v="1772"/>
    <x v="1772"/>
    <s v="A photobook and a short documentary film telling the story of Holocaust in Northwestern Lithuania"/>
    <x v="62"/>
    <x v="1205"/>
    <x v="2"/>
    <x v="1"/>
    <s v="GBP"/>
    <n v="1404666836"/>
    <n v="1399482836"/>
    <x v="1772"/>
    <d v="2014-07-06T17:13:56"/>
    <b v="1"/>
    <x v="10"/>
    <b v="0"/>
    <x v="20"/>
    <n v="0.156"/>
    <x v="1279"/>
    <x v="8"/>
    <x v="20"/>
  </r>
  <r>
    <x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773"/>
    <d v="2015-01-19T18:14:58"/>
    <b v="1"/>
    <x v="10"/>
    <b v="0"/>
    <x v="20"/>
    <n v="6.2566666666666673E-2"/>
    <x v="1280"/>
    <x v="8"/>
    <x v="20"/>
  </r>
  <r>
    <x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774"/>
    <d v="2014-11-29T14:59:00"/>
    <b v="1"/>
    <x v="62"/>
    <b v="0"/>
    <x v="20"/>
    <n v="0.4592"/>
    <x v="1281"/>
    <x v="8"/>
    <x v="20"/>
  </r>
  <r>
    <x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775"/>
    <d v="2014-10-24T23:26:00"/>
    <b v="1"/>
    <x v="204"/>
    <b v="0"/>
    <x v="20"/>
    <n v="0.65101538461538466"/>
    <x v="1282"/>
    <x v="8"/>
    <x v="20"/>
  </r>
  <r>
    <x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x v="1776"/>
    <d v="2014-10-29T22:57:51"/>
    <b v="1"/>
    <x v="80"/>
    <b v="0"/>
    <x v="20"/>
    <n v="6.7000000000000004E-2"/>
    <x v="33"/>
    <x v="8"/>
    <x v="20"/>
  </r>
  <r>
    <x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777"/>
    <d v="2015-02-20T08:34:13"/>
    <b v="1"/>
    <x v="73"/>
    <b v="0"/>
    <x v="20"/>
    <n v="0.135625"/>
    <x v="1283"/>
    <x v="8"/>
    <x v="20"/>
  </r>
  <r>
    <x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778"/>
    <d v="2015-03-27T19:43:15"/>
    <b v="1"/>
    <x v="41"/>
    <b v="0"/>
    <x v="20"/>
    <n v="1.9900000000000001E-2"/>
    <x v="1284"/>
    <x v="8"/>
    <x v="20"/>
  </r>
  <r>
    <x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779"/>
    <d v="2016-09-02T16:36:20"/>
    <b v="1"/>
    <x v="44"/>
    <b v="0"/>
    <x v="20"/>
    <n v="0.36236363636363639"/>
    <x v="1285"/>
    <x v="8"/>
    <x v="20"/>
  </r>
  <r>
    <x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780"/>
    <d v="2016-07-02T14:25:10"/>
    <b v="1"/>
    <x v="215"/>
    <b v="0"/>
    <x v="20"/>
    <n v="0.39743333333333336"/>
    <x v="1286"/>
    <x v="8"/>
    <x v="20"/>
  </r>
  <r>
    <x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781"/>
    <d v="2016-09-15T14:49:05"/>
    <b v="1"/>
    <x v="54"/>
    <b v="0"/>
    <x v="20"/>
    <n v="0.25763636363636366"/>
    <x v="1287"/>
    <x v="8"/>
    <x v="20"/>
  </r>
  <r>
    <x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782"/>
    <d v="2016-02-21T13:48:09"/>
    <b v="1"/>
    <x v="88"/>
    <b v="0"/>
    <x v="20"/>
    <n v="0.15491428571428573"/>
    <x v="1288"/>
    <x v="8"/>
    <x v="20"/>
  </r>
  <r>
    <x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783"/>
    <d v="2015-05-21T22:47:58"/>
    <b v="1"/>
    <x v="333"/>
    <b v="0"/>
    <x v="20"/>
    <n v="0.236925"/>
    <x v="1289"/>
    <x v="8"/>
    <x v="20"/>
  </r>
  <r>
    <x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784"/>
    <d v="2015-01-31T03:25:00"/>
    <b v="1"/>
    <x v="51"/>
    <b v="0"/>
    <x v="20"/>
    <n v="0.39760000000000001"/>
    <x v="1290"/>
    <x v="8"/>
    <x v="20"/>
  </r>
  <r>
    <x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x v="1785"/>
    <d v="2014-10-16T00:00:00"/>
    <b v="1"/>
    <x v="52"/>
    <b v="0"/>
    <x v="20"/>
    <n v="0.20220833333333332"/>
    <x v="1291"/>
    <x v="8"/>
    <x v="20"/>
  </r>
  <r>
    <x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786"/>
    <d v="2014-12-15T13:12:57"/>
    <b v="1"/>
    <x v="60"/>
    <b v="0"/>
    <x v="20"/>
    <n v="0.47631578947368419"/>
    <x v="1292"/>
    <x v="8"/>
    <x v="20"/>
  </r>
  <r>
    <x v="1787"/>
    <x v="1787"/>
    <s v="Raising awareness to the effects of global warming through photographs of the high mountains of Peru."/>
    <x v="3"/>
    <x v="1218"/>
    <x v="2"/>
    <x v="0"/>
    <s v="USD"/>
    <n v="1428158637"/>
    <n v="1425570237"/>
    <x v="1787"/>
    <d v="2015-04-04T14:43:57"/>
    <b v="1"/>
    <x v="54"/>
    <b v="0"/>
    <x v="20"/>
    <n v="0.15329999999999999"/>
    <x v="1293"/>
    <x v="8"/>
    <x v="20"/>
  </r>
  <r>
    <x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x v="1788"/>
    <d v="2014-10-31T22:45:42"/>
    <b v="1"/>
    <x v="80"/>
    <b v="0"/>
    <x v="20"/>
    <n v="1.3818181818181818E-2"/>
    <x v="1090"/>
    <x v="8"/>
    <x v="20"/>
  </r>
  <r>
    <x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789"/>
    <d v="2015-01-12T06:00:03"/>
    <b v="1"/>
    <x v="80"/>
    <b v="0"/>
    <x v="20"/>
    <n v="5.0000000000000001E-3"/>
    <x v="119"/>
    <x v="8"/>
    <x v="20"/>
  </r>
  <r>
    <x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x v="1790"/>
    <d v="2015-02-05T16:11:18"/>
    <b v="1"/>
    <x v="41"/>
    <b v="0"/>
    <x v="20"/>
    <n v="4.9575757575757579E-2"/>
    <x v="1294"/>
    <x v="8"/>
    <x v="20"/>
  </r>
  <r>
    <x v="1791"/>
    <x v="1791"/>
    <s v="For the love of street photography and the beauty of traditional cultures in southern Italy."/>
    <x v="9"/>
    <x v="1220"/>
    <x v="2"/>
    <x v="1"/>
    <s v="GBP"/>
    <n v="1422553565"/>
    <n v="1417369565"/>
    <x v="1791"/>
    <d v="2015-01-29T17:46:05"/>
    <b v="1"/>
    <x v="80"/>
    <b v="0"/>
    <x v="20"/>
    <n v="3.5666666666666666E-2"/>
    <x v="1295"/>
    <x v="8"/>
    <x v="20"/>
  </r>
  <r>
    <x v="1792"/>
    <x v="1792"/>
    <s v="In 1970 Helaine Garren shot a series of images at Bensingerâ€™s Pool Hall in Chicago, Illinois."/>
    <x v="31"/>
    <x v="1221"/>
    <x v="2"/>
    <x v="0"/>
    <s v="USD"/>
    <n v="1439189940"/>
    <n v="1435970682"/>
    <x v="1792"/>
    <d v="2015-08-10T06:59:00"/>
    <b v="1"/>
    <x v="237"/>
    <b v="0"/>
    <x v="20"/>
    <n v="0.61124000000000001"/>
    <x v="1296"/>
    <x v="8"/>
    <x v="20"/>
  </r>
  <r>
    <x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x v="1793"/>
    <d v="2014-11-27T22:24:00"/>
    <b v="1"/>
    <x v="84"/>
    <b v="0"/>
    <x v="20"/>
    <n v="1.3333333333333334E-2"/>
    <x v="135"/>
    <x v="8"/>
    <x v="20"/>
  </r>
  <r>
    <x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794"/>
    <d v="2015-02-11T13:13:42"/>
    <b v="1"/>
    <x v="59"/>
    <b v="0"/>
    <x v="20"/>
    <n v="0.11077777777777778"/>
    <x v="1297"/>
    <x v="8"/>
    <x v="20"/>
  </r>
  <r>
    <x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x v="1795"/>
    <d v="2016-10-14T16:00:00"/>
    <b v="1"/>
    <x v="75"/>
    <b v="0"/>
    <x v="20"/>
    <n v="0.38735714285714284"/>
    <x v="1298"/>
    <x v="8"/>
    <x v="20"/>
  </r>
  <r>
    <x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796"/>
    <d v="2016-07-24T10:32:46"/>
    <b v="1"/>
    <x v="48"/>
    <b v="0"/>
    <x v="20"/>
    <n v="0.22052631578947368"/>
    <x v="1299"/>
    <x v="8"/>
    <x v="20"/>
  </r>
  <r>
    <x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x v="1797"/>
    <d v="2016-12-15T13:39:49"/>
    <b v="1"/>
    <x v="205"/>
    <b v="0"/>
    <x v="20"/>
    <n v="0.67549999999999999"/>
    <x v="1300"/>
    <x v="8"/>
    <x v="20"/>
  </r>
  <r>
    <x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798"/>
    <d v="2016-02-04T07:50:33"/>
    <b v="1"/>
    <x v="77"/>
    <b v="0"/>
    <x v="20"/>
    <n v="0.136375"/>
    <x v="1301"/>
    <x v="8"/>
    <x v="20"/>
  </r>
  <r>
    <x v="1799"/>
    <x v="1799"/>
    <s v="The UnDiscovered Image, a monthly publication dedicated to photographers."/>
    <x v="23"/>
    <x v="1227"/>
    <x v="2"/>
    <x v="1"/>
    <s v="GBP"/>
    <n v="1415740408"/>
    <n v="1414008808"/>
    <x v="1799"/>
    <d v="2014-11-11T21:13:28"/>
    <b v="1"/>
    <x v="79"/>
    <b v="0"/>
    <x v="20"/>
    <n v="1.7457500000000001E-2"/>
    <x v="1302"/>
    <x v="8"/>
    <x v="20"/>
  </r>
  <r>
    <x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800"/>
    <d v="2016-10-10T14:32:50"/>
    <b v="1"/>
    <x v="116"/>
    <b v="0"/>
    <x v="20"/>
    <n v="0.20449632511889321"/>
    <x v="1303"/>
    <x v="8"/>
    <x v="20"/>
  </r>
  <r>
    <x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801"/>
    <d v="2015-12-15T12:10:00"/>
    <b v="1"/>
    <x v="77"/>
    <b v="0"/>
    <x v="20"/>
    <n v="0.13852941176470587"/>
    <x v="1304"/>
    <x v="8"/>
    <x v="20"/>
  </r>
  <r>
    <x v="1802"/>
    <x v="1802"/>
    <s v="Inner Darkness turned into a photobook. Personal work i shot during my recovery...in Berlin."/>
    <x v="8"/>
    <x v="1230"/>
    <x v="2"/>
    <x v="12"/>
    <s v="EUR"/>
    <n v="1435442340"/>
    <n v="1433416830"/>
    <x v="1802"/>
    <d v="2015-06-27T21:59:00"/>
    <b v="1"/>
    <x v="59"/>
    <b v="0"/>
    <x v="20"/>
    <n v="0.48485714285714288"/>
    <x v="1305"/>
    <x v="8"/>
    <x v="20"/>
  </r>
  <r>
    <x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803"/>
    <d v="2015-02-14T01:43:02"/>
    <b v="1"/>
    <x v="11"/>
    <b v="0"/>
    <x v="20"/>
    <n v="0.308"/>
    <x v="1306"/>
    <x v="8"/>
    <x v="20"/>
  </r>
  <r>
    <x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x v="1804"/>
    <d v="2015-11-14T17:16:44"/>
    <b v="1"/>
    <x v="47"/>
    <b v="0"/>
    <x v="20"/>
    <n v="0.35174193548387095"/>
    <x v="1307"/>
    <x v="8"/>
    <x v="20"/>
  </r>
  <r>
    <x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805"/>
    <d v="2015-10-02T18:00:00"/>
    <b v="1"/>
    <x v="259"/>
    <b v="0"/>
    <x v="20"/>
    <n v="0.36404444444444445"/>
    <x v="1308"/>
    <x v="8"/>
    <x v="20"/>
  </r>
  <r>
    <x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x v="1806"/>
    <d v="2014-09-30T15:19:09"/>
    <b v="1"/>
    <x v="22"/>
    <b v="0"/>
    <x v="20"/>
    <n v="2.955E-2"/>
    <x v="1309"/>
    <x v="8"/>
    <x v="20"/>
  </r>
  <r>
    <x v="1807"/>
    <x v="1807"/>
    <s v="I want to explore alternative cultures and lifestyles in America."/>
    <x v="10"/>
    <x v="503"/>
    <x v="2"/>
    <x v="0"/>
    <s v="USD"/>
    <n v="1411868313"/>
    <n v="1409276313"/>
    <x v="1807"/>
    <d v="2014-09-28T01:38:33"/>
    <b v="1"/>
    <x v="22"/>
    <b v="0"/>
    <x v="20"/>
    <n v="0.1106"/>
    <x v="1310"/>
    <x v="8"/>
    <x v="20"/>
  </r>
  <r>
    <x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808"/>
    <d v="2017-02-11T16:20:30"/>
    <b v="1"/>
    <x v="93"/>
    <b v="0"/>
    <x v="20"/>
    <n v="0.41407142857142859"/>
    <x v="1311"/>
    <x v="8"/>
    <x v="20"/>
  </r>
  <r>
    <x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x v="1809"/>
    <d v="2015-03-01T21:47:19"/>
    <b v="1"/>
    <x v="82"/>
    <b v="0"/>
    <x v="20"/>
    <n v="0.10857142857142857"/>
    <x v="1312"/>
    <x v="8"/>
    <x v="20"/>
  </r>
  <r>
    <x v="1810"/>
    <x v="1810"/>
    <s v="Film Speed is a series of Zines focusing on architecture shot completely on 35 and 120mm film."/>
    <x v="52"/>
    <x v="493"/>
    <x v="2"/>
    <x v="0"/>
    <s v="USD"/>
    <n v="1408657826"/>
    <n v="1407621026"/>
    <x v="1810"/>
    <d v="2014-08-21T21:50:26"/>
    <b v="0"/>
    <x v="84"/>
    <b v="0"/>
    <x v="20"/>
    <n v="3.3333333333333333E-2"/>
    <x v="507"/>
    <x v="8"/>
    <x v="20"/>
  </r>
  <r>
    <x v="1811"/>
    <x v="1811"/>
    <s v="A collection of 365 color photographs of sunsets in 2014, beautifully presented in a hardcover book."/>
    <x v="214"/>
    <x v="130"/>
    <x v="2"/>
    <x v="0"/>
    <s v="USD"/>
    <n v="1414123200"/>
    <n v="1408962270"/>
    <x v="1811"/>
    <d v="2014-10-24T04:00:00"/>
    <b v="0"/>
    <x v="55"/>
    <b v="0"/>
    <x v="20"/>
    <n v="7.407407407407407E-4"/>
    <x v="1313"/>
    <x v="8"/>
    <x v="20"/>
  </r>
  <r>
    <x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1812"/>
    <d v="2016-07-03T07:38:56"/>
    <b v="0"/>
    <x v="23"/>
    <b v="0"/>
    <x v="20"/>
    <n v="0.13307692307692306"/>
    <x v="1314"/>
    <x v="8"/>
    <x v="20"/>
  </r>
  <r>
    <x v="1813"/>
    <x v="1813"/>
    <s v="This project aims to document, Libyan photographic history; through both print and artisan mediums ."/>
    <x v="222"/>
    <x v="117"/>
    <x v="2"/>
    <x v="1"/>
    <s v="GBP"/>
    <n v="1407532812"/>
    <n v="1404940812"/>
    <x v="1813"/>
    <d v="2014-08-08T21:20:12"/>
    <b v="0"/>
    <x v="78"/>
    <b v="0"/>
    <x v="20"/>
    <n v="0"/>
    <x v="121"/>
    <x v="8"/>
    <x v="20"/>
  </r>
  <r>
    <x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x v="1814"/>
    <d v="2015-02-28T07:32:16"/>
    <b v="0"/>
    <x v="205"/>
    <b v="0"/>
    <x v="20"/>
    <n v="0.49183333333333334"/>
    <x v="1315"/>
    <x v="8"/>
    <x v="20"/>
  </r>
  <r>
    <x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1815"/>
    <d v="2015-07-01T21:45:37"/>
    <b v="0"/>
    <x v="78"/>
    <b v="0"/>
    <x v="20"/>
    <n v="0"/>
    <x v="121"/>
    <x v="8"/>
    <x v="20"/>
  </r>
  <r>
    <x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x v="1816"/>
    <d v="2016-07-25T19:00:00"/>
    <b v="0"/>
    <x v="79"/>
    <b v="0"/>
    <x v="20"/>
    <n v="2.036E-2"/>
    <x v="1316"/>
    <x v="8"/>
    <x v="20"/>
  </r>
  <r>
    <x v="1817"/>
    <x v="1817"/>
    <s v="Hundreds of breathtaking rodeo photographs collected in a beautiful coffee table book."/>
    <x v="102"/>
    <x v="1239"/>
    <x v="2"/>
    <x v="0"/>
    <s v="USD"/>
    <n v="1485759540"/>
    <n v="1480607607"/>
    <x v="1817"/>
    <d v="2017-01-30T06:59:00"/>
    <b v="0"/>
    <x v="61"/>
    <b v="0"/>
    <x v="20"/>
    <n v="0.52327777777777773"/>
    <x v="1317"/>
    <x v="8"/>
    <x v="20"/>
  </r>
  <r>
    <x v="1818"/>
    <x v="1818"/>
    <s v="We are all different, this is a way to honor and celebrate the authenticity in being different."/>
    <x v="36"/>
    <x v="117"/>
    <x v="2"/>
    <x v="0"/>
    <s v="USD"/>
    <n v="1428035850"/>
    <n v="1425447450"/>
    <x v="1818"/>
    <d v="2015-04-03T04:37:30"/>
    <b v="0"/>
    <x v="78"/>
    <b v="0"/>
    <x v="20"/>
    <n v="0"/>
    <x v="121"/>
    <x v="8"/>
    <x v="20"/>
  </r>
  <r>
    <x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1819"/>
    <d v="2014-07-30T18:03:16"/>
    <b v="0"/>
    <x v="80"/>
    <b v="0"/>
    <x v="20"/>
    <n v="2.0833333333333332E-2"/>
    <x v="1318"/>
    <x v="8"/>
    <x v="20"/>
  </r>
  <r>
    <x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1820"/>
    <d v="2015-04-01T01:01:30"/>
    <b v="0"/>
    <x v="22"/>
    <b v="0"/>
    <x v="20"/>
    <n v="6.565384615384616E-2"/>
    <x v="1319"/>
    <x v="8"/>
    <x v="20"/>
  </r>
  <r>
    <x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x v="1821"/>
    <d v="2012-03-03T07:39:27"/>
    <b v="0"/>
    <x v="7"/>
    <b v="1"/>
    <x v="11"/>
    <n v="1.3489"/>
    <x v="1320"/>
    <x v="4"/>
    <x v="11"/>
  </r>
  <r>
    <x v="1822"/>
    <x v="1822"/>
    <s v="Wood Butcher needs your help to make this happen. Buy a CD, support local music!"/>
    <x v="43"/>
    <x v="452"/>
    <x v="0"/>
    <x v="5"/>
    <s v="CAD"/>
    <n v="1391194860"/>
    <n v="1388084862"/>
    <x v="1822"/>
    <d v="2014-01-31T19:01:00"/>
    <b v="0"/>
    <x v="202"/>
    <b v="1"/>
    <x v="11"/>
    <n v="1"/>
    <x v="50"/>
    <x v="4"/>
    <x v="11"/>
  </r>
  <r>
    <x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1823"/>
    <d v="2012-10-24T16:26:16"/>
    <b v="0"/>
    <x v="51"/>
    <b v="1"/>
    <x v="11"/>
    <n v="1.1585714285714286"/>
    <x v="1321"/>
    <x v="4"/>
    <x v="11"/>
  </r>
  <r>
    <x v="1824"/>
    <x v="1824"/>
    <s v="cd fund raiser"/>
    <x v="9"/>
    <x v="1243"/>
    <x v="0"/>
    <x v="0"/>
    <s v="USD"/>
    <n v="1389146880"/>
    <n v="1387403967"/>
    <x v="1824"/>
    <d v="2014-01-08T02:08:00"/>
    <b v="0"/>
    <x v="244"/>
    <b v="1"/>
    <x v="11"/>
    <n v="1.0006666666666666"/>
    <x v="1322"/>
    <x v="4"/>
    <x v="11"/>
  </r>
  <r>
    <x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1825"/>
    <d v="2013-07-11T20:01:43"/>
    <b v="0"/>
    <x v="133"/>
    <b v="1"/>
    <x v="11"/>
    <n v="1.0505"/>
    <x v="1323"/>
    <x v="4"/>
    <x v="11"/>
  </r>
  <r>
    <x v="1826"/>
    <x v="1826"/>
    <s v="Hear your favorite Bear Ghost in eargasmic quality!"/>
    <x v="13"/>
    <x v="895"/>
    <x v="0"/>
    <x v="0"/>
    <s v="USD"/>
    <n v="1392675017"/>
    <n v="1390083017"/>
    <x v="1826"/>
    <d v="2014-02-17T22:10:17"/>
    <b v="0"/>
    <x v="44"/>
    <b v="1"/>
    <x v="11"/>
    <n v="1.01"/>
    <x v="1324"/>
    <x v="4"/>
    <x v="11"/>
  </r>
  <r>
    <x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1827"/>
    <d v="2011-03-03T07:49:21"/>
    <b v="0"/>
    <x v="93"/>
    <b v="1"/>
    <x v="11"/>
    <n v="1.0066250000000001"/>
    <x v="1325"/>
    <x v="4"/>
    <x v="11"/>
  </r>
  <r>
    <x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1828"/>
    <d v="2014-05-09T22:00:00"/>
    <b v="0"/>
    <x v="53"/>
    <b v="1"/>
    <x v="11"/>
    <n v="1.0016"/>
    <x v="1326"/>
    <x v="4"/>
    <x v="11"/>
  </r>
  <r>
    <x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x v="1829"/>
    <d v="2011-01-21T22:00:00"/>
    <b v="0"/>
    <x v="51"/>
    <b v="1"/>
    <x v="11"/>
    <n v="1.6668333333333334"/>
    <x v="1327"/>
    <x v="4"/>
    <x v="11"/>
  </r>
  <r>
    <x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x v="1830"/>
    <d v="2014-02-24T16:25:07"/>
    <b v="0"/>
    <x v="334"/>
    <b v="1"/>
    <x v="11"/>
    <n v="1.0153333333333334"/>
    <x v="1328"/>
    <x v="4"/>
    <x v="11"/>
  </r>
  <r>
    <x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x v="1831"/>
    <d v="2012-05-12T23:54:23"/>
    <b v="0"/>
    <x v="25"/>
    <b v="1"/>
    <x v="11"/>
    <n v="1.03"/>
    <x v="1329"/>
    <x v="4"/>
    <x v="11"/>
  </r>
  <r>
    <x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x v="1832"/>
    <d v="2011-03-04T12:57:07"/>
    <b v="0"/>
    <x v="9"/>
    <b v="1"/>
    <x v="11"/>
    <n v="1.4285714285714286"/>
    <x v="384"/>
    <x v="4"/>
    <x v="11"/>
  </r>
  <r>
    <x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1833"/>
    <d v="2013-03-02T07:59:00"/>
    <b v="0"/>
    <x v="20"/>
    <b v="1"/>
    <x v="11"/>
    <n v="2.625"/>
    <x v="840"/>
    <x v="4"/>
    <x v="11"/>
  </r>
  <r>
    <x v="1834"/>
    <x v="1834"/>
    <s v="Help us fund our first tour and promote our new EP!"/>
    <x v="3"/>
    <x v="1250"/>
    <x v="0"/>
    <x v="0"/>
    <s v="USD"/>
    <n v="1422140895"/>
    <n v="1418684895"/>
    <x v="1834"/>
    <d v="2015-01-24T23:08:15"/>
    <b v="0"/>
    <x v="240"/>
    <b v="1"/>
    <x v="11"/>
    <n v="1.1805000000000001"/>
    <x v="1330"/>
    <x v="4"/>
    <x v="11"/>
  </r>
  <r>
    <x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x v="1835"/>
    <d v="2016-03-31T15:51:11"/>
    <b v="0"/>
    <x v="202"/>
    <b v="1"/>
    <x v="11"/>
    <n v="1.04"/>
    <x v="1331"/>
    <x v="4"/>
    <x v="11"/>
  </r>
  <r>
    <x v="1836"/>
    <x v="1836"/>
    <s v="Help fund our 2013 Sound &amp; Lighting Touring rig!"/>
    <x v="10"/>
    <x v="1251"/>
    <x v="0"/>
    <x v="0"/>
    <s v="USD"/>
    <n v="1361129129"/>
    <n v="1359660329"/>
    <x v="1836"/>
    <d v="2013-02-17T19:25:29"/>
    <b v="0"/>
    <x v="165"/>
    <b v="1"/>
    <x v="11"/>
    <n v="2.0034000000000001"/>
    <x v="1332"/>
    <x v="4"/>
    <x v="11"/>
  </r>
  <r>
    <x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1837"/>
    <d v="2012-03-18T00:08:55"/>
    <b v="0"/>
    <x v="209"/>
    <b v="1"/>
    <x v="11"/>
    <n v="3.0683333333333334"/>
    <x v="1333"/>
    <x v="4"/>
    <x v="11"/>
  </r>
  <r>
    <x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1838"/>
    <d v="2011-10-01T03:00:00"/>
    <b v="0"/>
    <x v="33"/>
    <b v="1"/>
    <x v="11"/>
    <n v="1.00149"/>
    <x v="1334"/>
    <x v="4"/>
    <x v="11"/>
  </r>
  <r>
    <x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x v="1839"/>
    <d v="2016-10-01T17:19:42"/>
    <b v="0"/>
    <x v="43"/>
    <b v="1"/>
    <x v="11"/>
    <n v="2.0529999999999999"/>
    <x v="1335"/>
    <x v="4"/>
    <x v="11"/>
  </r>
  <r>
    <x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1840"/>
    <d v="2013-05-07T04:59:00"/>
    <b v="0"/>
    <x v="62"/>
    <b v="1"/>
    <x v="11"/>
    <n v="1.0888888888888888"/>
    <x v="1336"/>
    <x v="4"/>
    <x v="11"/>
  </r>
  <r>
    <x v="1841"/>
    <x v="1841"/>
    <s v="Hard Rock with a Positive Message. Help us fund, release and promote our debut EP!"/>
    <x v="13"/>
    <x v="1256"/>
    <x v="0"/>
    <x v="0"/>
    <s v="USD"/>
    <n v="1400561940"/>
    <n v="1397679445"/>
    <x v="1841"/>
    <d v="2014-05-20T04:59:00"/>
    <b v="0"/>
    <x v="244"/>
    <b v="1"/>
    <x v="11"/>
    <n v="1.0175000000000001"/>
    <x v="1337"/>
    <x v="4"/>
    <x v="11"/>
  </r>
  <r>
    <x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1842"/>
    <d v="2015-03-02T05:59:00"/>
    <b v="0"/>
    <x v="64"/>
    <b v="1"/>
    <x v="11"/>
    <n v="1.2524999999999999"/>
    <x v="1338"/>
    <x v="4"/>
    <x v="11"/>
  </r>
  <r>
    <x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1843"/>
    <d v="2011-02-20T23:52:34"/>
    <b v="0"/>
    <x v="179"/>
    <b v="1"/>
    <x v="11"/>
    <n v="1.2400610000000001"/>
    <x v="1339"/>
    <x v="4"/>
    <x v="11"/>
  </r>
  <r>
    <x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1844"/>
    <d v="2011-06-11T03:00:00"/>
    <b v="0"/>
    <x v="9"/>
    <b v="1"/>
    <x v="11"/>
    <n v="1.014"/>
    <x v="1340"/>
    <x v="4"/>
    <x v="11"/>
  </r>
  <r>
    <x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1845"/>
    <d v="2016-06-17T04:55:00"/>
    <b v="0"/>
    <x v="10"/>
    <b v="1"/>
    <x v="11"/>
    <n v="1"/>
    <x v="1341"/>
    <x v="4"/>
    <x v="11"/>
  </r>
  <r>
    <x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1846"/>
    <d v="2012-12-15T15:36:17"/>
    <b v="0"/>
    <x v="335"/>
    <b v="1"/>
    <x v="11"/>
    <n v="1.3792666666666666"/>
    <x v="1342"/>
    <x v="4"/>
    <x v="11"/>
  </r>
  <r>
    <x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1847"/>
    <d v="2015-04-21T05:40:32"/>
    <b v="0"/>
    <x v="44"/>
    <b v="1"/>
    <x v="11"/>
    <n v="1.2088000000000001"/>
    <x v="1343"/>
    <x v="4"/>
    <x v="11"/>
  </r>
  <r>
    <x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1848"/>
    <d v="2011-07-31T06:59:00"/>
    <b v="0"/>
    <x v="54"/>
    <b v="1"/>
    <x v="11"/>
    <n v="1.0736666666666668"/>
    <x v="1344"/>
    <x v="4"/>
    <x v="11"/>
  </r>
  <r>
    <x v="1849"/>
    <x v="1849"/>
    <s v="Release the Skylines is a small, local Cleveland metal band looking to record an album."/>
    <x v="43"/>
    <x v="356"/>
    <x v="0"/>
    <x v="0"/>
    <s v="USD"/>
    <n v="1350505059"/>
    <n v="1347913059"/>
    <x v="1849"/>
    <d v="2012-10-17T20:17:39"/>
    <b v="0"/>
    <x v="22"/>
    <b v="1"/>
    <x v="11"/>
    <n v="1.0033333333333334"/>
    <x v="1345"/>
    <x v="4"/>
    <x v="11"/>
  </r>
  <r>
    <x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1850"/>
    <d v="2014-07-10T23:01:40"/>
    <b v="0"/>
    <x v="122"/>
    <b v="1"/>
    <x v="11"/>
    <n v="1.0152222222222222"/>
    <x v="1346"/>
    <x v="4"/>
    <x v="11"/>
  </r>
  <r>
    <x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1851"/>
    <d v="2014-07-28T01:00:00"/>
    <b v="0"/>
    <x v="55"/>
    <b v="1"/>
    <x v="11"/>
    <n v="1.0007692307692309"/>
    <x v="1347"/>
    <x v="4"/>
    <x v="11"/>
  </r>
  <r>
    <x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1852"/>
    <d v="2015-04-25T00:00:00"/>
    <b v="0"/>
    <x v="132"/>
    <b v="1"/>
    <x v="11"/>
    <n v="1.1696666666666666"/>
    <x v="1348"/>
    <x v="4"/>
    <x v="11"/>
  </r>
  <r>
    <x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1853"/>
    <d v="2012-11-14T02:26:57"/>
    <b v="0"/>
    <x v="25"/>
    <b v="1"/>
    <x v="11"/>
    <n v="1.01875"/>
    <x v="1349"/>
    <x v="4"/>
    <x v="11"/>
  </r>
  <r>
    <x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1854"/>
    <d v="2013-05-24T00:30:37"/>
    <b v="0"/>
    <x v="49"/>
    <b v="1"/>
    <x v="11"/>
    <n v="1.0212366666666666"/>
    <x v="1350"/>
    <x v="4"/>
    <x v="11"/>
  </r>
  <r>
    <x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1855"/>
    <d v="2014-01-06T12:55:40"/>
    <b v="0"/>
    <x v="277"/>
    <b v="1"/>
    <x v="11"/>
    <n v="1.5405897142857143"/>
    <x v="1351"/>
    <x v="4"/>
    <x v="11"/>
  </r>
  <r>
    <x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1856"/>
    <d v="2014-07-18T20:31:12"/>
    <b v="0"/>
    <x v="44"/>
    <b v="1"/>
    <x v="11"/>
    <n v="1.0125"/>
    <x v="1352"/>
    <x v="4"/>
    <x v="11"/>
  </r>
  <r>
    <x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x v="1857"/>
    <d v="2014-09-12T18:26:53"/>
    <b v="0"/>
    <x v="19"/>
    <b v="1"/>
    <x v="11"/>
    <n v="1"/>
    <x v="1353"/>
    <x v="4"/>
    <x v="11"/>
  </r>
  <r>
    <x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1858"/>
    <d v="2011-12-16T05:48:41"/>
    <b v="0"/>
    <x v="184"/>
    <b v="1"/>
    <x v="11"/>
    <n v="1.0874800874800874"/>
    <x v="1354"/>
    <x v="4"/>
    <x v="11"/>
  </r>
  <r>
    <x v="1859"/>
    <x v="1859"/>
    <s v="Queen Kwong is going ON TOUR to London and Paris!"/>
    <x v="9"/>
    <x v="1270"/>
    <x v="0"/>
    <x v="0"/>
    <s v="USD"/>
    <n v="1316716129"/>
    <n v="1314124129"/>
    <x v="1859"/>
    <d v="2011-09-22T18:28:49"/>
    <b v="0"/>
    <x v="66"/>
    <b v="1"/>
    <x v="11"/>
    <n v="1.3183333333333334"/>
    <x v="1355"/>
    <x v="4"/>
    <x v="11"/>
  </r>
  <r>
    <x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x v="1860"/>
    <d v="2014-02-06T17:01:24"/>
    <b v="0"/>
    <x v="10"/>
    <b v="1"/>
    <x v="11"/>
    <n v="1.3346666666666667"/>
    <x v="1356"/>
    <x v="4"/>
    <x v="11"/>
  </r>
  <r>
    <x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1861"/>
    <d v="2015-01-26T07:12:21"/>
    <b v="0"/>
    <x v="78"/>
    <b v="0"/>
    <x v="18"/>
    <n v="0"/>
    <x v="121"/>
    <x v="6"/>
    <x v="18"/>
  </r>
  <r>
    <x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1862"/>
    <d v="2017-03-08T07:30:00"/>
    <b v="0"/>
    <x v="38"/>
    <b v="0"/>
    <x v="18"/>
    <n v="8.0833333333333326E-2"/>
    <x v="1357"/>
    <x v="6"/>
    <x v="18"/>
  </r>
  <r>
    <x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x v="1863"/>
    <d v="2014-06-12T19:08:05"/>
    <b v="0"/>
    <x v="84"/>
    <b v="0"/>
    <x v="18"/>
    <n v="4.0000000000000001E-3"/>
    <x v="144"/>
    <x v="6"/>
    <x v="18"/>
  </r>
  <r>
    <x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1864"/>
    <d v="2014-05-04T17:11:40"/>
    <b v="0"/>
    <x v="53"/>
    <b v="0"/>
    <x v="18"/>
    <n v="0.42892307692307691"/>
    <x v="1358"/>
    <x v="6"/>
    <x v="18"/>
  </r>
  <r>
    <x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1865"/>
    <d v="2016-11-06T09:49:07"/>
    <b v="0"/>
    <x v="84"/>
    <b v="0"/>
    <x v="18"/>
    <n v="3.6363636363636364E-5"/>
    <x v="453"/>
    <x v="6"/>
    <x v="18"/>
  </r>
  <r>
    <x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1866"/>
    <d v="2017-03-01T04:00:00"/>
    <b v="0"/>
    <x v="84"/>
    <b v="0"/>
    <x v="18"/>
    <n v="5.0000000000000001E-3"/>
    <x v="372"/>
    <x v="6"/>
    <x v="18"/>
  </r>
  <r>
    <x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1867"/>
    <d v="2016-11-05T22:11:52"/>
    <b v="0"/>
    <x v="29"/>
    <b v="0"/>
    <x v="18"/>
    <n v="5.0000000000000001E-4"/>
    <x v="119"/>
    <x v="6"/>
    <x v="18"/>
  </r>
  <r>
    <x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1868"/>
    <d v="2015-12-15T07:59:00"/>
    <b v="0"/>
    <x v="57"/>
    <b v="0"/>
    <x v="18"/>
    <n v="4.8680000000000001E-2"/>
    <x v="1359"/>
    <x v="6"/>
    <x v="18"/>
  </r>
  <r>
    <x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1869"/>
    <d v="2017-01-04T00:04:09"/>
    <b v="0"/>
    <x v="78"/>
    <b v="0"/>
    <x v="18"/>
    <n v="0"/>
    <x v="121"/>
    <x v="6"/>
    <x v="18"/>
  </r>
  <r>
    <x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1870"/>
    <d v="2016-01-31T04:17:00"/>
    <b v="0"/>
    <x v="202"/>
    <b v="0"/>
    <x v="18"/>
    <n v="0.10314285714285715"/>
    <x v="1360"/>
    <x v="6"/>
    <x v="18"/>
  </r>
  <r>
    <x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1871"/>
    <d v="2014-11-20T19:48:21"/>
    <b v="0"/>
    <x v="195"/>
    <b v="0"/>
    <x v="18"/>
    <n v="0.7178461538461538"/>
    <x v="1361"/>
    <x v="6"/>
    <x v="18"/>
  </r>
  <r>
    <x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1872"/>
    <d v="2015-06-30T03:06:42"/>
    <b v="0"/>
    <x v="62"/>
    <b v="0"/>
    <x v="18"/>
    <n v="1.06E-2"/>
    <x v="1362"/>
    <x v="6"/>
    <x v="18"/>
  </r>
  <r>
    <x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1873"/>
    <d v="2015-07-08T16:45:00"/>
    <b v="0"/>
    <x v="84"/>
    <b v="0"/>
    <x v="18"/>
    <n v="4.4999999999999997E-3"/>
    <x v="666"/>
    <x v="6"/>
    <x v="18"/>
  </r>
  <r>
    <x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1874"/>
    <d v="2016-06-28T23:15:33"/>
    <b v="0"/>
    <x v="84"/>
    <b v="0"/>
    <x v="18"/>
    <n v="1.6249999999999999E-4"/>
    <x v="31"/>
    <x v="6"/>
    <x v="18"/>
  </r>
  <r>
    <x v="1875"/>
    <x v="1875"/>
    <s v="Sea opposition of Crab's family and angry fishes. Who is going to win, and who is going to loose ?!"/>
    <x v="3"/>
    <x v="152"/>
    <x v="2"/>
    <x v="0"/>
    <s v="USD"/>
    <n v="1470519308"/>
    <n v="1465335308"/>
    <x v="1875"/>
    <d v="2016-08-06T21:35:08"/>
    <b v="0"/>
    <x v="83"/>
    <b v="0"/>
    <x v="18"/>
    <n v="5.1000000000000004E-3"/>
    <x v="1363"/>
    <x v="6"/>
    <x v="18"/>
  </r>
  <r>
    <x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1876"/>
    <d v="2014-06-16T06:50:05"/>
    <b v="0"/>
    <x v="78"/>
    <b v="0"/>
    <x v="18"/>
    <n v="0"/>
    <x v="121"/>
    <x v="6"/>
    <x v="18"/>
  </r>
  <r>
    <x v="1877"/>
    <x v="1877"/>
    <s v="It's obvious you won't survive by your wits alone. Unfortunately that's all you've got, Chip. Run!"/>
    <x v="294"/>
    <x v="117"/>
    <x v="2"/>
    <x v="0"/>
    <s v="USD"/>
    <n v="1425170525"/>
    <n v="1422664925"/>
    <x v="1877"/>
    <d v="2015-03-01T00:42:05"/>
    <b v="0"/>
    <x v="78"/>
    <b v="0"/>
    <x v="18"/>
    <n v="0"/>
    <x v="121"/>
    <x v="6"/>
    <x v="18"/>
  </r>
  <r>
    <x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1878"/>
    <d v="2014-06-13T00:12:35"/>
    <b v="0"/>
    <x v="78"/>
    <b v="0"/>
    <x v="18"/>
    <n v="0"/>
    <x v="121"/>
    <x v="6"/>
    <x v="18"/>
  </r>
  <r>
    <x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1879"/>
    <d v="2016-03-14T14:35:29"/>
    <b v="0"/>
    <x v="84"/>
    <b v="0"/>
    <x v="18"/>
    <n v="1.1999999999999999E-3"/>
    <x v="366"/>
    <x v="6"/>
    <x v="18"/>
  </r>
  <r>
    <x v="1880"/>
    <x v="1880"/>
    <s v="Sim Betting Football is the only football (soccer) betting simulation  game."/>
    <x v="10"/>
    <x v="1276"/>
    <x v="2"/>
    <x v="1"/>
    <s v="GBP"/>
    <n v="1459341380"/>
    <n v="1456839380"/>
    <x v="1880"/>
    <d v="2016-03-30T12:36:20"/>
    <b v="0"/>
    <x v="54"/>
    <b v="0"/>
    <x v="18"/>
    <n v="0.20080000000000001"/>
    <x v="1364"/>
    <x v="6"/>
    <x v="18"/>
  </r>
  <r>
    <x v="1881"/>
    <x v="1881"/>
    <s v="We're now raising money to produce a music video. Those who donate get a vote in deciding which song!"/>
    <x v="13"/>
    <x v="1277"/>
    <x v="0"/>
    <x v="0"/>
    <s v="USD"/>
    <n v="1425955189"/>
    <n v="1423366789"/>
    <x v="1881"/>
    <d v="2015-03-10T02:39:49"/>
    <b v="0"/>
    <x v="16"/>
    <b v="1"/>
    <x v="14"/>
    <n v="1.726845"/>
    <x v="1365"/>
    <x v="4"/>
    <x v="14"/>
  </r>
  <r>
    <x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1882"/>
    <d v="2012-07-10T23:48:00"/>
    <b v="0"/>
    <x v="75"/>
    <b v="1"/>
    <x v="14"/>
    <n v="1.008955223880597"/>
    <x v="1366"/>
    <x v="4"/>
    <x v="14"/>
  </r>
  <r>
    <x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x v="1883"/>
    <d v="2012-04-08T21:45:08"/>
    <b v="0"/>
    <x v="58"/>
    <b v="1"/>
    <x v="14"/>
    <n v="1.0480480480480481"/>
    <x v="1367"/>
    <x v="4"/>
    <x v="14"/>
  </r>
  <r>
    <x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1884"/>
    <d v="2012-11-27T12:00:00"/>
    <b v="0"/>
    <x v="55"/>
    <b v="1"/>
    <x v="14"/>
    <n v="1.351"/>
    <x v="1368"/>
    <x v="4"/>
    <x v="14"/>
  </r>
  <r>
    <x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1885"/>
    <d v="2012-08-10T22:00:00"/>
    <b v="0"/>
    <x v="217"/>
    <b v="1"/>
    <x v="14"/>
    <n v="1.1632786885245903"/>
    <x v="1369"/>
    <x v="4"/>
    <x v="14"/>
  </r>
  <r>
    <x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1886"/>
    <d v="2014-11-12T22:45:38"/>
    <b v="0"/>
    <x v="60"/>
    <b v="1"/>
    <x v="14"/>
    <n v="1.0208333333333333"/>
    <x v="1370"/>
    <x v="4"/>
    <x v="14"/>
  </r>
  <r>
    <x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1887"/>
    <d v="2015-12-03T21:30:00"/>
    <b v="0"/>
    <x v="22"/>
    <b v="1"/>
    <x v="14"/>
    <n v="1.1116666666666666"/>
    <x v="1371"/>
    <x v="4"/>
    <x v="14"/>
  </r>
  <r>
    <x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1888"/>
    <d v="2010-06-01T04:59:00"/>
    <b v="0"/>
    <x v="30"/>
    <b v="1"/>
    <x v="14"/>
    <n v="1.6608000000000001"/>
    <x v="1372"/>
    <x v="4"/>
    <x v="14"/>
  </r>
  <r>
    <x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1889"/>
    <d v="2013-03-11T18:02:26"/>
    <b v="0"/>
    <x v="34"/>
    <b v="1"/>
    <x v="14"/>
    <n v="1.0660000000000001"/>
    <x v="1373"/>
    <x v="4"/>
    <x v="14"/>
  </r>
  <r>
    <x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x v="1890"/>
    <d v="2012-12-15T18:52:08"/>
    <b v="0"/>
    <x v="336"/>
    <b v="1"/>
    <x v="14"/>
    <n v="1.4458441666666668"/>
    <x v="1374"/>
    <x v="4"/>
    <x v="14"/>
  </r>
  <r>
    <x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1891"/>
    <d v="2010-07-22T06:00:00"/>
    <b v="0"/>
    <x v="148"/>
    <b v="1"/>
    <x v="14"/>
    <n v="1.0555000000000001"/>
    <x v="1375"/>
    <x v="4"/>
    <x v="14"/>
  </r>
  <r>
    <x v="1892"/>
    <x v="1892"/>
    <s v="Nemes has just recorded a new album and is raising $500 to get it mixed and mastered professionally."/>
    <x v="2"/>
    <x v="1286"/>
    <x v="0"/>
    <x v="0"/>
    <s v="USD"/>
    <n v="1307459881"/>
    <n v="1304867881"/>
    <x v="1892"/>
    <d v="2011-06-07T15:18:01"/>
    <b v="0"/>
    <x v="55"/>
    <b v="1"/>
    <x v="14"/>
    <n v="1.3660000000000001"/>
    <x v="1376"/>
    <x v="4"/>
    <x v="14"/>
  </r>
  <r>
    <x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1893"/>
    <d v="2011-04-16T03:59:00"/>
    <b v="0"/>
    <x v="43"/>
    <b v="1"/>
    <x v="14"/>
    <n v="1.04"/>
    <x v="1377"/>
    <x v="4"/>
    <x v="14"/>
  </r>
  <r>
    <x v="1894"/>
    <x v="1894"/>
    <s v="Im trying to raise $1000 for a 3 song EP in a studio!"/>
    <x v="28"/>
    <x v="1288"/>
    <x v="0"/>
    <x v="0"/>
    <s v="USD"/>
    <n v="1329082983"/>
    <n v="1326404583"/>
    <x v="1894"/>
    <d v="2012-02-12T21:43:03"/>
    <b v="0"/>
    <x v="9"/>
    <b v="1"/>
    <x v="14"/>
    <n v="1.145"/>
    <x v="1378"/>
    <x v="4"/>
    <x v="14"/>
  </r>
  <r>
    <x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1895"/>
    <d v="2015-10-20T17:55:22"/>
    <b v="0"/>
    <x v="5"/>
    <b v="1"/>
    <x v="14"/>
    <n v="1.0171957671957672"/>
    <x v="1379"/>
    <x v="4"/>
    <x v="14"/>
  </r>
  <r>
    <x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1896"/>
    <d v="2012-04-12T17:02:45"/>
    <b v="0"/>
    <x v="62"/>
    <b v="1"/>
    <x v="14"/>
    <n v="1.2394678492239468"/>
    <x v="1380"/>
    <x v="4"/>
    <x v="14"/>
  </r>
  <r>
    <x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1897"/>
    <d v="2014-03-04T21:00:00"/>
    <b v="0"/>
    <x v="275"/>
    <b v="1"/>
    <x v="14"/>
    <n v="1.0245669291338582"/>
    <x v="1381"/>
    <x v="4"/>
    <x v="14"/>
  </r>
  <r>
    <x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x v="1898"/>
    <d v="2016-02-01T18:00:00"/>
    <b v="0"/>
    <x v="64"/>
    <b v="1"/>
    <x v="14"/>
    <n v="1.4450000000000001"/>
    <x v="1382"/>
    <x v="4"/>
    <x v="14"/>
  </r>
  <r>
    <x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1899"/>
    <d v="2015-03-25T21:36:06"/>
    <b v="0"/>
    <x v="288"/>
    <b v="1"/>
    <x v="14"/>
    <n v="1.3333333333333333"/>
    <x v="1383"/>
    <x v="4"/>
    <x v="14"/>
  </r>
  <r>
    <x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1900"/>
    <d v="2012-10-06T09:59:00"/>
    <b v="0"/>
    <x v="241"/>
    <b v="1"/>
    <x v="14"/>
    <n v="1.0936440000000001"/>
    <x v="1384"/>
    <x v="4"/>
    <x v="14"/>
  </r>
  <r>
    <x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1901"/>
    <d v="2015-05-22T13:00:00"/>
    <b v="0"/>
    <x v="20"/>
    <b v="0"/>
    <x v="29"/>
    <n v="2.696969696969697E-2"/>
    <x v="1385"/>
    <x v="2"/>
    <x v="29"/>
  </r>
  <r>
    <x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1902"/>
    <d v="2015-03-04T18:57:27"/>
    <b v="0"/>
    <x v="83"/>
    <b v="0"/>
    <x v="29"/>
    <n v="1.2E-2"/>
    <x v="143"/>
    <x v="2"/>
    <x v="29"/>
  </r>
  <r>
    <x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1903"/>
    <d v="2017-01-27T18:29:51"/>
    <b v="0"/>
    <x v="14"/>
    <b v="0"/>
    <x v="29"/>
    <n v="0.46600000000000003"/>
    <x v="1386"/>
    <x v="2"/>
    <x v="29"/>
  </r>
  <r>
    <x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x v="1904"/>
    <d v="2016-01-02T16:27:01"/>
    <b v="0"/>
    <x v="84"/>
    <b v="0"/>
    <x v="29"/>
    <n v="1E-3"/>
    <x v="384"/>
    <x v="2"/>
    <x v="29"/>
  </r>
  <r>
    <x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1905"/>
    <d v="2014-09-07T22:13:14"/>
    <b v="0"/>
    <x v="80"/>
    <b v="0"/>
    <x v="29"/>
    <n v="1.6800000000000001E-3"/>
    <x v="689"/>
    <x v="2"/>
    <x v="29"/>
  </r>
  <r>
    <x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x v="1906"/>
    <d v="2016-06-23T16:06:23"/>
    <b v="0"/>
    <x v="221"/>
    <b v="0"/>
    <x v="29"/>
    <n v="0.42759999999999998"/>
    <x v="1387"/>
    <x v="2"/>
    <x v="29"/>
  </r>
  <r>
    <x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x v="1907"/>
    <d v="2014-05-23T14:05:25"/>
    <b v="0"/>
    <x v="80"/>
    <b v="0"/>
    <x v="29"/>
    <n v="2.8333333333333335E-3"/>
    <x v="1241"/>
    <x v="2"/>
    <x v="29"/>
  </r>
  <r>
    <x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1908"/>
    <d v="2016-12-29T22:01:40"/>
    <b v="0"/>
    <x v="80"/>
    <b v="0"/>
    <x v="29"/>
    <n v="1.7319999999999999E-2"/>
    <x v="1388"/>
    <x v="2"/>
    <x v="29"/>
  </r>
  <r>
    <x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1909"/>
    <d v="2014-10-23T10:17:59"/>
    <b v="0"/>
    <x v="44"/>
    <b v="0"/>
    <x v="29"/>
    <n v="0.14111428571428572"/>
    <x v="1389"/>
    <x v="2"/>
    <x v="29"/>
  </r>
  <r>
    <x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x v="1910"/>
    <d v="2015-10-31T22:45:00"/>
    <b v="0"/>
    <x v="168"/>
    <b v="0"/>
    <x v="29"/>
    <n v="0.39395294117647056"/>
    <x v="1390"/>
    <x v="2"/>
    <x v="29"/>
  </r>
  <r>
    <x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1911"/>
    <d v="2014-08-09T00:48:54"/>
    <b v="0"/>
    <x v="29"/>
    <b v="0"/>
    <x v="29"/>
    <n v="2.3529411764705883E-4"/>
    <x v="119"/>
    <x v="2"/>
    <x v="29"/>
  </r>
  <r>
    <x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x v="1912"/>
    <d v="2015-06-04T05:26:00"/>
    <b v="0"/>
    <x v="288"/>
    <b v="0"/>
    <x v="29"/>
    <n v="0.59299999999999997"/>
    <x v="1391"/>
    <x v="2"/>
    <x v="29"/>
  </r>
  <r>
    <x v="1913"/>
    <x v="1913"/>
    <s v="Tibio is a revolutionary new product designed to solve an age old problem."/>
    <x v="240"/>
    <x v="1300"/>
    <x v="2"/>
    <x v="1"/>
    <s v="GBP"/>
    <n v="1412770578"/>
    <n v="1410178578"/>
    <x v="1913"/>
    <d v="2014-10-08T12:16:18"/>
    <b v="0"/>
    <x v="55"/>
    <b v="0"/>
    <x v="29"/>
    <n v="1.3270833333333334E-2"/>
    <x v="1392"/>
    <x v="2"/>
    <x v="29"/>
  </r>
  <r>
    <x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1914"/>
    <d v="2014-11-01T03:59:00"/>
    <b v="0"/>
    <x v="84"/>
    <b v="0"/>
    <x v="29"/>
    <n v="9.0090090090090086E-2"/>
    <x v="180"/>
    <x v="2"/>
    <x v="29"/>
  </r>
  <r>
    <x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1915"/>
    <d v="2014-09-02T01:10:22"/>
    <b v="0"/>
    <x v="80"/>
    <b v="0"/>
    <x v="29"/>
    <n v="1.6E-2"/>
    <x v="453"/>
    <x v="2"/>
    <x v="29"/>
  </r>
  <r>
    <x v="1916"/>
    <x v="1916"/>
    <s v="The Paint Can Holder Makes Painting Easier and Safer on Extension Ladders."/>
    <x v="22"/>
    <x v="1301"/>
    <x v="2"/>
    <x v="0"/>
    <s v="USD"/>
    <n v="1478542375"/>
    <n v="1476378775"/>
    <x v="1916"/>
    <d v="2016-11-07T18:12:55"/>
    <b v="0"/>
    <x v="79"/>
    <b v="0"/>
    <x v="29"/>
    <n v="5.1000000000000004E-3"/>
    <x v="1363"/>
    <x v="2"/>
    <x v="29"/>
  </r>
  <r>
    <x v="1917"/>
    <x v="1917"/>
    <s v="Let's build a legendary brand altogether"/>
    <x v="303"/>
    <x v="1302"/>
    <x v="2"/>
    <x v="7"/>
    <s v="HKD"/>
    <n v="1486708133"/>
    <n v="1484116133"/>
    <x v="1917"/>
    <d v="2017-02-10T06:28:53"/>
    <b v="0"/>
    <x v="16"/>
    <b v="0"/>
    <x v="29"/>
    <n v="0.52570512820512816"/>
    <x v="1393"/>
    <x v="2"/>
    <x v="29"/>
  </r>
  <r>
    <x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x v="1918"/>
    <d v="2014-08-12T18:57:31"/>
    <b v="0"/>
    <x v="82"/>
    <b v="0"/>
    <x v="29"/>
    <n v="1.04E-2"/>
    <x v="684"/>
    <x v="2"/>
    <x v="29"/>
  </r>
  <r>
    <x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1919"/>
    <d v="2015-05-19T21:00:49"/>
    <b v="0"/>
    <x v="22"/>
    <b v="0"/>
    <x v="29"/>
    <n v="0.47399999999999998"/>
    <x v="1394"/>
    <x v="2"/>
    <x v="29"/>
  </r>
  <r>
    <x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x v="1920"/>
    <d v="2015-10-21T23:00:00"/>
    <b v="0"/>
    <x v="217"/>
    <b v="0"/>
    <x v="29"/>
    <n v="0.43030000000000002"/>
    <x v="1395"/>
    <x v="2"/>
    <x v="29"/>
  </r>
  <r>
    <x v="1921"/>
    <x v="1921"/>
    <s v="The Fine Spirits are making an album, but we need your help!"/>
    <x v="15"/>
    <x v="1305"/>
    <x v="0"/>
    <x v="0"/>
    <s v="USD"/>
    <n v="1342243143"/>
    <n v="1339651143"/>
    <x v="1921"/>
    <d v="2012-07-14T05:19:03"/>
    <b v="0"/>
    <x v="44"/>
    <b v="1"/>
    <x v="14"/>
    <n v="1.3680000000000001"/>
    <x v="1237"/>
    <x v="4"/>
    <x v="14"/>
  </r>
  <r>
    <x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x v="1922"/>
    <d v="2013-12-12T06:08:27"/>
    <b v="0"/>
    <x v="31"/>
    <b v="1"/>
    <x v="14"/>
    <n v="1.1555"/>
    <x v="1396"/>
    <x v="4"/>
    <x v="14"/>
  </r>
  <r>
    <x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x v="1923"/>
    <d v="2011-09-27T04:59:00"/>
    <b v="0"/>
    <x v="62"/>
    <b v="1"/>
    <x v="14"/>
    <n v="2.4079999999999999"/>
    <x v="1397"/>
    <x v="4"/>
    <x v="14"/>
  </r>
  <r>
    <x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1924"/>
    <d v="2014-01-15T19:33:00"/>
    <b v="0"/>
    <x v="51"/>
    <b v="1"/>
    <x v="14"/>
    <n v="1.1439999999999999"/>
    <x v="1398"/>
    <x v="4"/>
    <x v="14"/>
  </r>
  <r>
    <x v="1925"/>
    <x v="1925"/>
    <s v="The Freakniks are making their psychedelic freak-folk debut studio album and they need your help."/>
    <x v="15"/>
    <x v="1308"/>
    <x v="0"/>
    <x v="0"/>
    <s v="USD"/>
    <n v="1381449600"/>
    <n v="1379540288"/>
    <x v="1925"/>
    <d v="2013-10-11T00:00:00"/>
    <b v="0"/>
    <x v="47"/>
    <b v="1"/>
    <x v="14"/>
    <n v="1.1033333333333333"/>
    <x v="1399"/>
    <x v="4"/>
    <x v="14"/>
  </r>
  <r>
    <x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1926"/>
    <d v="2010-11-02T00:26:00"/>
    <b v="0"/>
    <x v="329"/>
    <b v="1"/>
    <x v="14"/>
    <n v="1.9537933333333333"/>
    <x v="1400"/>
    <x v="4"/>
    <x v="14"/>
  </r>
  <r>
    <x v="1927"/>
    <x v="1927"/>
    <s v="Hampshire is headed to GBS Detroit."/>
    <x v="20"/>
    <x v="972"/>
    <x v="0"/>
    <x v="0"/>
    <s v="USD"/>
    <n v="1331182740"/>
    <n v="1329856839"/>
    <x v="1927"/>
    <d v="2012-03-08T04:59:00"/>
    <b v="0"/>
    <x v="202"/>
    <b v="1"/>
    <x v="14"/>
    <n v="1.0333333333333334"/>
    <x v="1401"/>
    <x v="4"/>
    <x v="14"/>
  </r>
  <r>
    <x v="1928"/>
    <x v="1928"/>
    <s v="Help us master and release our debut album &quot;The Kaleidoscope Dawn&quot;"/>
    <x v="305"/>
    <x v="1310"/>
    <x v="0"/>
    <x v="0"/>
    <s v="USD"/>
    <n v="1367940794"/>
    <n v="1365348794"/>
    <x v="1928"/>
    <d v="2013-05-07T15:33:14"/>
    <b v="0"/>
    <x v="69"/>
    <b v="1"/>
    <x v="14"/>
    <n v="1.031372549019608"/>
    <x v="1402"/>
    <x v="4"/>
    <x v="14"/>
  </r>
  <r>
    <x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x v="1929"/>
    <d v="2011-07-05T00:31:06"/>
    <b v="0"/>
    <x v="11"/>
    <b v="1"/>
    <x v="14"/>
    <n v="1.003125"/>
    <x v="1403"/>
    <x v="4"/>
    <x v="14"/>
  </r>
  <r>
    <x v="1930"/>
    <x v="1930"/>
    <s v="We're nearly done recording, but we're out of money! Help us release the record!!!"/>
    <x v="28"/>
    <x v="1312"/>
    <x v="0"/>
    <x v="0"/>
    <s v="USD"/>
    <n v="1373203482"/>
    <n v="1368019482"/>
    <x v="1930"/>
    <d v="2013-07-07T13:24:42"/>
    <b v="0"/>
    <x v="55"/>
    <b v="1"/>
    <x v="14"/>
    <n v="1.27"/>
    <x v="1404"/>
    <x v="4"/>
    <x v="14"/>
  </r>
  <r>
    <x v="1931"/>
    <x v="1931"/>
    <s v="We're an indie rock band from Clearwater, FL headed back into the studio to finish our latest EP."/>
    <x v="13"/>
    <x v="1313"/>
    <x v="0"/>
    <x v="0"/>
    <s v="USD"/>
    <n v="1337657400"/>
    <n v="1336512309"/>
    <x v="1931"/>
    <d v="2012-05-22T03:30:00"/>
    <b v="0"/>
    <x v="133"/>
    <b v="1"/>
    <x v="14"/>
    <n v="1.20601"/>
    <x v="1405"/>
    <x v="4"/>
    <x v="14"/>
  </r>
  <r>
    <x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1932"/>
    <d v="2012-01-24T19:26:13"/>
    <b v="0"/>
    <x v="144"/>
    <b v="1"/>
    <x v="14"/>
    <n v="1.0699047619047619"/>
    <x v="1406"/>
    <x v="4"/>
    <x v="14"/>
  </r>
  <r>
    <x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1933"/>
    <d v="2014-09-27T03:08:27"/>
    <b v="0"/>
    <x v="238"/>
    <b v="1"/>
    <x v="14"/>
    <n v="1.7243333333333333"/>
    <x v="1407"/>
    <x v="4"/>
    <x v="14"/>
  </r>
  <r>
    <x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1934"/>
    <d v="2011-12-25T05:00:00"/>
    <b v="0"/>
    <x v="99"/>
    <b v="1"/>
    <x v="14"/>
    <n v="1.2362"/>
    <x v="1408"/>
    <x v="4"/>
    <x v="14"/>
  </r>
  <r>
    <x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1935"/>
    <d v="2014-06-21T04:59:00"/>
    <b v="0"/>
    <x v="133"/>
    <b v="1"/>
    <x v="14"/>
    <n v="1.0840000000000001"/>
    <x v="1409"/>
    <x v="4"/>
    <x v="14"/>
  </r>
  <r>
    <x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x v="1936"/>
    <d v="2011-12-06T05:59:00"/>
    <b v="0"/>
    <x v="108"/>
    <b v="1"/>
    <x v="14"/>
    <n v="1.1652013333333333"/>
    <x v="1410"/>
    <x v="4"/>
    <x v="14"/>
  </r>
  <r>
    <x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x v="1937"/>
    <d v="2012-06-15T03:59:00"/>
    <b v="0"/>
    <x v="60"/>
    <b v="1"/>
    <x v="14"/>
    <n v="1.8724499999999999"/>
    <x v="1411"/>
    <x v="4"/>
    <x v="14"/>
  </r>
  <r>
    <x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1938"/>
    <d v="2013-07-02T05:00:00"/>
    <b v="0"/>
    <x v="229"/>
    <b v="1"/>
    <x v="14"/>
    <n v="1.1593333333333333"/>
    <x v="1412"/>
    <x v="4"/>
    <x v="14"/>
  </r>
  <r>
    <x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1939"/>
    <d v="2013-03-10T22:38:28"/>
    <b v="0"/>
    <x v="93"/>
    <b v="1"/>
    <x v="14"/>
    <n v="1.107"/>
    <x v="1413"/>
    <x v="4"/>
    <x v="14"/>
  </r>
  <r>
    <x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x v="1940"/>
    <d v="2011-06-15T03:59:00"/>
    <b v="0"/>
    <x v="162"/>
    <b v="1"/>
    <x v="14"/>
    <n v="1.7092307692307693"/>
    <x v="1414"/>
    <x v="4"/>
    <x v="14"/>
  </r>
  <r>
    <x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941"/>
    <d v="2014-05-15T06:58:51"/>
    <b v="1"/>
    <x v="337"/>
    <b v="1"/>
    <x v="30"/>
    <n v="1.2611835600000001"/>
    <x v="1415"/>
    <x v="2"/>
    <x v="30"/>
  </r>
  <r>
    <x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942"/>
    <d v="2011-07-04T19:52:20"/>
    <b v="1"/>
    <x v="195"/>
    <b v="1"/>
    <x v="30"/>
    <n v="1.3844033333333334"/>
    <x v="1416"/>
    <x v="2"/>
    <x v="30"/>
  </r>
  <r>
    <x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x v="1943"/>
    <d v="2016-08-11T06:28:36"/>
    <b v="1"/>
    <x v="338"/>
    <b v="1"/>
    <x v="30"/>
    <n v="17.052499999999998"/>
    <x v="1417"/>
    <x v="2"/>
    <x v="30"/>
  </r>
  <r>
    <x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944"/>
    <d v="2014-05-01T14:01:30"/>
    <b v="1"/>
    <x v="339"/>
    <b v="1"/>
    <x v="30"/>
    <n v="7.8805550000000002"/>
    <x v="1418"/>
    <x v="2"/>
    <x v="30"/>
  </r>
  <r>
    <x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x v="1945"/>
    <d v="2015-07-12T06:02:38"/>
    <b v="1"/>
    <x v="340"/>
    <b v="1"/>
    <x v="30"/>
    <n v="3.4801799999999998"/>
    <x v="1419"/>
    <x v="2"/>
    <x v="30"/>
  </r>
  <r>
    <x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946"/>
    <d v="2014-04-20T02:36:01"/>
    <b v="1"/>
    <x v="16"/>
    <b v="1"/>
    <x v="30"/>
    <n v="1.4974666666666667"/>
    <x v="1420"/>
    <x v="2"/>
    <x v="30"/>
  </r>
  <r>
    <x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947"/>
    <d v="2009-11-23T05:59:00"/>
    <b v="1"/>
    <x v="23"/>
    <b v="1"/>
    <x v="30"/>
    <n v="1.0063375000000001"/>
    <x v="1421"/>
    <x v="2"/>
    <x v="30"/>
  </r>
  <r>
    <x v="1948"/>
    <x v="1948"/>
    <s v="10 times more powerful than Raspberry Pi 3, x86 64-bit architecture"/>
    <x v="57"/>
    <x v="1330"/>
    <x v="0"/>
    <x v="0"/>
    <s v="USD"/>
    <n v="1465232520"/>
    <n v="1460557809"/>
    <x v="1948"/>
    <d v="2016-06-06T17:02:00"/>
    <b v="1"/>
    <x v="341"/>
    <b v="1"/>
    <x v="30"/>
    <n v="8.0021100000000001"/>
    <x v="1422"/>
    <x v="2"/>
    <x v="30"/>
  </r>
  <r>
    <x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x v="1949"/>
    <d v="2014-07-10T10:09:11"/>
    <b v="1"/>
    <x v="342"/>
    <b v="1"/>
    <x v="30"/>
    <n v="1.0600260000000001"/>
    <x v="1423"/>
    <x v="2"/>
    <x v="30"/>
  </r>
  <r>
    <x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x v="1950"/>
    <d v="2011-04-22T04:21:13"/>
    <b v="1"/>
    <x v="343"/>
    <b v="1"/>
    <x v="30"/>
    <n v="2.0051866666666669"/>
    <x v="1424"/>
    <x v="2"/>
    <x v="30"/>
  </r>
  <r>
    <x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951"/>
    <d v="2016-11-07T11:05:37"/>
    <b v="1"/>
    <x v="344"/>
    <b v="1"/>
    <x v="30"/>
    <n v="2.1244399999999999"/>
    <x v="1425"/>
    <x v="2"/>
    <x v="30"/>
  </r>
  <r>
    <x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952"/>
    <d v="2013-10-16T14:33:35"/>
    <b v="1"/>
    <x v="345"/>
    <b v="1"/>
    <x v="30"/>
    <n v="1.9847237142857144"/>
    <x v="1426"/>
    <x v="2"/>
    <x v="30"/>
  </r>
  <r>
    <x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x v="1953"/>
    <d v="2012-03-02T03:00:00"/>
    <b v="1"/>
    <x v="206"/>
    <b v="1"/>
    <x v="30"/>
    <n v="2.2594666666666665"/>
    <x v="1427"/>
    <x v="2"/>
    <x v="30"/>
  </r>
  <r>
    <x v="1954"/>
    <x v="1954"/>
    <s v="The First Home Battery System You Simply Plug in to Install"/>
    <x v="63"/>
    <x v="1336"/>
    <x v="0"/>
    <x v="0"/>
    <s v="USD"/>
    <n v="1457758800"/>
    <n v="1453730176"/>
    <x v="1954"/>
    <d v="2016-03-12T05:00:00"/>
    <b v="1"/>
    <x v="119"/>
    <b v="1"/>
    <x v="30"/>
    <n v="6.9894800000000004"/>
    <x v="1428"/>
    <x v="2"/>
    <x v="30"/>
  </r>
  <r>
    <x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955"/>
    <d v="2012-05-23T19:00:00"/>
    <b v="1"/>
    <x v="126"/>
    <b v="1"/>
    <x v="30"/>
    <n v="3.9859528571428569"/>
    <x v="1429"/>
    <x v="2"/>
    <x v="30"/>
  </r>
  <r>
    <x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956"/>
    <d v="2015-04-18T21:10:05"/>
    <b v="1"/>
    <x v="346"/>
    <b v="1"/>
    <x v="30"/>
    <n v="2.9403333333333332"/>
    <x v="1430"/>
    <x v="2"/>
    <x v="30"/>
  </r>
  <r>
    <x v="1957"/>
    <x v="1957"/>
    <s v="An open hardware platform for the best microcontroller in the world."/>
    <x v="11"/>
    <x v="1339"/>
    <x v="0"/>
    <x v="0"/>
    <s v="USD"/>
    <n v="1351304513"/>
    <n v="1348712513"/>
    <x v="1957"/>
    <d v="2012-10-27T02:21:53"/>
    <b v="1"/>
    <x v="347"/>
    <b v="1"/>
    <x v="30"/>
    <n v="1.6750470000000002"/>
    <x v="1431"/>
    <x v="2"/>
    <x v="30"/>
  </r>
  <r>
    <x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958"/>
    <d v="2013-03-23T22:42:41"/>
    <b v="1"/>
    <x v="348"/>
    <b v="1"/>
    <x v="30"/>
    <n v="14.355717142857143"/>
    <x v="1432"/>
    <x v="2"/>
    <x v="30"/>
  </r>
  <r>
    <x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959"/>
    <d v="2014-10-01T00:00:00"/>
    <b v="1"/>
    <x v="349"/>
    <b v="1"/>
    <x v="30"/>
    <n v="1.5673440000000001"/>
    <x v="1433"/>
    <x v="2"/>
    <x v="30"/>
  </r>
  <r>
    <x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960"/>
    <d v="2014-12-21T08:42:21"/>
    <b v="1"/>
    <x v="51"/>
    <b v="1"/>
    <x v="30"/>
    <n v="1.1790285714285715"/>
    <x v="1434"/>
    <x v="2"/>
    <x v="30"/>
  </r>
  <r>
    <x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x v="1961"/>
    <d v="2012-10-06T03:59:00"/>
    <b v="1"/>
    <x v="350"/>
    <b v="1"/>
    <x v="30"/>
    <n v="11.053811999999999"/>
    <x v="1435"/>
    <x v="2"/>
    <x v="30"/>
  </r>
  <r>
    <x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962"/>
    <d v="2014-05-13T18:43:56"/>
    <b v="1"/>
    <x v="351"/>
    <b v="1"/>
    <x v="30"/>
    <n v="1.9292499999999999"/>
    <x v="1436"/>
    <x v="2"/>
    <x v="30"/>
  </r>
  <r>
    <x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963"/>
    <d v="2014-09-16T10:18:54"/>
    <b v="1"/>
    <x v="242"/>
    <b v="1"/>
    <x v="30"/>
    <n v="1.268842105263158"/>
    <x v="1437"/>
    <x v="2"/>
    <x v="30"/>
  </r>
  <r>
    <x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964"/>
    <d v="2016-04-22T06:32:52"/>
    <b v="1"/>
    <x v="352"/>
    <b v="1"/>
    <x v="30"/>
    <n v="2.5957748878923765"/>
    <x v="1438"/>
    <x v="2"/>
    <x v="30"/>
  </r>
  <r>
    <x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x v="1965"/>
    <d v="2012-01-12T01:00:00"/>
    <b v="1"/>
    <x v="273"/>
    <b v="1"/>
    <x v="30"/>
    <n v="2.6227999999999998"/>
    <x v="1439"/>
    <x v="2"/>
    <x v="30"/>
  </r>
  <r>
    <x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966"/>
    <d v="2014-08-14T12:58:18"/>
    <b v="1"/>
    <x v="353"/>
    <b v="1"/>
    <x v="30"/>
    <n v="2.0674309000000002"/>
    <x v="1440"/>
    <x v="2"/>
    <x v="30"/>
  </r>
  <r>
    <x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967"/>
    <d v="2014-05-01T15:55:29"/>
    <b v="1"/>
    <x v="316"/>
    <b v="1"/>
    <x v="30"/>
    <n v="3.7012999999999998"/>
    <x v="1441"/>
    <x v="2"/>
    <x v="30"/>
  </r>
  <r>
    <x v="1968"/>
    <x v="1968"/>
    <s v="Bringing the advantages of wireless smart shifting to every cyclist. FITS ANY BIKE"/>
    <x v="63"/>
    <x v="1350"/>
    <x v="0"/>
    <x v="0"/>
    <s v="USD"/>
    <n v="1480777515"/>
    <n v="1478095515"/>
    <x v="1968"/>
    <d v="2016-12-03T15:05:15"/>
    <b v="1"/>
    <x v="354"/>
    <b v="1"/>
    <x v="30"/>
    <n v="2.8496600000000001"/>
    <x v="1442"/>
    <x v="2"/>
    <x v="30"/>
  </r>
  <r>
    <x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969"/>
    <d v="2016-08-05T19:01:08"/>
    <b v="1"/>
    <x v="355"/>
    <b v="1"/>
    <x v="30"/>
    <n v="5.7907999999999999"/>
    <x v="1443"/>
    <x v="2"/>
    <x v="30"/>
  </r>
  <r>
    <x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x v="1970"/>
    <d v="2013-04-20T03:38:21"/>
    <b v="1"/>
    <x v="356"/>
    <b v="1"/>
    <x v="30"/>
    <n v="11.318"/>
    <x v="1444"/>
    <x v="2"/>
    <x v="30"/>
  </r>
  <r>
    <x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971"/>
    <d v="2013-11-15T04:00:00"/>
    <b v="1"/>
    <x v="357"/>
    <b v="1"/>
    <x v="30"/>
    <n v="2.6302771750000002"/>
    <x v="1445"/>
    <x v="2"/>
    <x v="30"/>
  </r>
  <r>
    <x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x v="1972"/>
    <d v="2012-11-18T01:17:24"/>
    <b v="1"/>
    <x v="146"/>
    <b v="1"/>
    <x v="30"/>
    <n v="6.7447999999999997"/>
    <x v="1446"/>
    <x v="2"/>
    <x v="30"/>
  </r>
  <r>
    <x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973"/>
    <d v="2016-08-06T07:00:00"/>
    <b v="1"/>
    <x v="358"/>
    <b v="1"/>
    <x v="30"/>
    <n v="2.5683081313131315"/>
    <x v="1447"/>
    <x v="2"/>
    <x v="30"/>
  </r>
  <r>
    <x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974"/>
    <d v="2013-08-19T08:01:09"/>
    <b v="1"/>
    <x v="359"/>
    <b v="1"/>
    <x v="30"/>
    <n v="3.7549600000000001"/>
    <x v="1448"/>
    <x v="2"/>
    <x v="30"/>
  </r>
  <r>
    <x v="1975"/>
    <x v="1975"/>
    <s v="The Bugle2 is a second generation DIY kit phono preamplifier for vinyl playback."/>
    <x v="194"/>
    <x v="1357"/>
    <x v="0"/>
    <x v="0"/>
    <s v="USD"/>
    <n v="1362938851"/>
    <n v="1360346851"/>
    <x v="1975"/>
    <d v="2013-03-10T18:07:31"/>
    <b v="1"/>
    <x v="35"/>
    <b v="1"/>
    <x v="30"/>
    <n v="2.0870837499999997"/>
    <x v="1449"/>
    <x v="2"/>
    <x v="30"/>
  </r>
  <r>
    <x v="1976"/>
    <x v="1976"/>
    <s v="Can you help us make an ultra bright white one a reality?"/>
    <x v="23"/>
    <x v="1358"/>
    <x v="0"/>
    <x v="1"/>
    <s v="GBP"/>
    <n v="1373751325"/>
    <n v="1371159325"/>
    <x v="1976"/>
    <d v="2013-07-13T21:35:25"/>
    <b v="1"/>
    <x v="360"/>
    <b v="1"/>
    <x v="30"/>
    <n v="3.4660000000000002"/>
    <x v="1450"/>
    <x v="2"/>
    <x v="30"/>
  </r>
  <r>
    <x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x v="1977"/>
    <d v="2015-12-19T07:59:00"/>
    <b v="1"/>
    <x v="361"/>
    <b v="1"/>
    <x v="30"/>
    <n v="4.0232999999999999"/>
    <x v="1451"/>
    <x v="2"/>
    <x v="30"/>
  </r>
  <r>
    <x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978"/>
    <d v="2012-06-12T07:00:00"/>
    <b v="1"/>
    <x v="362"/>
    <b v="1"/>
    <x v="30"/>
    <n v="10.2684514"/>
    <x v="1452"/>
    <x v="2"/>
    <x v="30"/>
  </r>
  <r>
    <x v="1979"/>
    <x v="1979"/>
    <s v="Truly wireless premium earbuds with a battery-boosting smartphone case for charging and storage"/>
    <x v="61"/>
    <x v="1361"/>
    <x v="0"/>
    <x v="0"/>
    <s v="USD"/>
    <n v="1447909140"/>
    <n v="1444734146"/>
    <x v="1979"/>
    <d v="2015-11-19T04:59:00"/>
    <b v="1"/>
    <x v="363"/>
    <b v="1"/>
    <x v="30"/>
    <n v="1.14901155"/>
    <x v="1453"/>
    <x v="2"/>
    <x v="30"/>
  </r>
  <r>
    <x v="1980"/>
    <x v="1980"/>
    <s v="Multi-power charging that is smarter, stylish and designed for you."/>
    <x v="63"/>
    <x v="1362"/>
    <x v="0"/>
    <x v="12"/>
    <s v="EUR"/>
    <n v="1459684862"/>
    <n v="1456232462"/>
    <x v="1980"/>
    <d v="2016-04-03T12:01:02"/>
    <b v="1"/>
    <x v="364"/>
    <b v="1"/>
    <x v="30"/>
    <n v="3.5482402000000004"/>
    <x v="1454"/>
    <x v="2"/>
    <x v="30"/>
  </r>
  <r>
    <x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1981"/>
    <d v="2014-07-09T17:24:25"/>
    <b v="0"/>
    <x v="8"/>
    <b v="0"/>
    <x v="31"/>
    <n v="5.0799999999999998E-2"/>
    <x v="1455"/>
    <x v="8"/>
    <x v="31"/>
  </r>
  <r>
    <x v="1982"/>
    <x v="1982"/>
    <s v="Express a very dark place in my childhood. Release my emotions through photography in a form of Art."/>
    <x v="237"/>
    <x v="117"/>
    <x v="2"/>
    <x v="7"/>
    <s v="HKD"/>
    <n v="1480863887"/>
    <n v="1478268287"/>
    <x v="1982"/>
    <d v="2016-12-04T15:04:47"/>
    <b v="0"/>
    <x v="78"/>
    <b v="0"/>
    <x v="31"/>
    <n v="0"/>
    <x v="121"/>
    <x v="8"/>
    <x v="31"/>
  </r>
  <r>
    <x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1983"/>
    <d v="2016-09-02T07:00:00"/>
    <b v="0"/>
    <x v="38"/>
    <b v="0"/>
    <x v="31"/>
    <n v="4.2999999999999997E-2"/>
    <x v="1456"/>
    <x v="8"/>
    <x v="31"/>
  </r>
  <r>
    <x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1984"/>
    <d v="2014-11-30T19:58:01"/>
    <b v="0"/>
    <x v="63"/>
    <b v="0"/>
    <x v="31"/>
    <n v="0.21146666666666666"/>
    <x v="1457"/>
    <x v="8"/>
    <x v="31"/>
  </r>
  <r>
    <x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1985"/>
    <d v="2016-08-02T23:00:00"/>
    <b v="0"/>
    <x v="80"/>
    <b v="0"/>
    <x v="31"/>
    <n v="3.1875000000000001E-2"/>
    <x v="800"/>
    <x v="8"/>
    <x v="31"/>
  </r>
  <r>
    <x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1986"/>
    <d v="2016-03-14T09:24:43"/>
    <b v="0"/>
    <x v="29"/>
    <b v="0"/>
    <x v="31"/>
    <n v="5.0000000000000001E-4"/>
    <x v="120"/>
    <x v="8"/>
    <x v="31"/>
  </r>
  <r>
    <x v="1987"/>
    <x v="1987"/>
    <s v="A collection of images that depicts the beauty and diversity within Ethiopia"/>
    <x v="62"/>
    <x v="1366"/>
    <x v="2"/>
    <x v="1"/>
    <s v="GBP"/>
    <n v="1425223276"/>
    <n v="1422631276"/>
    <x v="1987"/>
    <d v="2015-03-01T15:21:16"/>
    <b v="0"/>
    <x v="33"/>
    <b v="0"/>
    <x v="31"/>
    <n v="0.42472727272727273"/>
    <x v="1458"/>
    <x v="8"/>
    <x v="31"/>
  </r>
  <r>
    <x v="1988"/>
    <x v="1988"/>
    <s v="Expressing art in an image!"/>
    <x v="12"/>
    <x v="379"/>
    <x v="2"/>
    <x v="0"/>
    <s v="USD"/>
    <n v="1440094742"/>
    <n v="1437502742"/>
    <x v="1988"/>
    <d v="2015-08-20T18:19:02"/>
    <b v="0"/>
    <x v="29"/>
    <b v="0"/>
    <x v="31"/>
    <n v="4.1666666666666666E-3"/>
    <x v="384"/>
    <x v="8"/>
    <x v="31"/>
  </r>
  <r>
    <x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x v="1989"/>
    <d v="2016-12-11T16:20:08"/>
    <b v="0"/>
    <x v="29"/>
    <b v="0"/>
    <x v="31"/>
    <n v="0.01"/>
    <x v="73"/>
    <x v="8"/>
    <x v="31"/>
  </r>
  <r>
    <x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x v="1990"/>
    <d v="2016-02-13T04:42:12"/>
    <b v="0"/>
    <x v="81"/>
    <b v="0"/>
    <x v="31"/>
    <n v="0.16966666666666666"/>
    <x v="1459"/>
    <x v="8"/>
    <x v="31"/>
  </r>
  <r>
    <x v="1991"/>
    <x v="1991"/>
    <s v="Taking (and giving) professional portraits of survivors of human trafficking in Myanmar."/>
    <x v="13"/>
    <x v="133"/>
    <x v="2"/>
    <x v="0"/>
    <s v="USD"/>
    <n v="1435958786"/>
    <n v="1434144386"/>
    <x v="1991"/>
    <d v="2015-07-03T21:26:26"/>
    <b v="0"/>
    <x v="83"/>
    <b v="0"/>
    <x v="31"/>
    <n v="7.0000000000000007E-2"/>
    <x v="1460"/>
    <x v="8"/>
    <x v="31"/>
  </r>
  <r>
    <x v="1992"/>
    <x v="1992"/>
    <s v="A complete revamp of all the Disney Princes &amp; Princesses!"/>
    <x v="15"/>
    <x v="369"/>
    <x v="2"/>
    <x v="0"/>
    <s v="USD"/>
    <n v="1424229991"/>
    <n v="1421637991"/>
    <x v="1992"/>
    <d v="2015-02-18T03:26:31"/>
    <b v="0"/>
    <x v="84"/>
    <b v="0"/>
    <x v="31"/>
    <n v="1.3333333333333333E-3"/>
    <x v="120"/>
    <x v="8"/>
    <x v="31"/>
  </r>
  <r>
    <x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x v="1993"/>
    <d v="2015-12-21T14:07:17"/>
    <b v="0"/>
    <x v="78"/>
    <b v="0"/>
    <x v="31"/>
    <n v="0"/>
    <x v="121"/>
    <x v="8"/>
    <x v="31"/>
  </r>
  <r>
    <x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1994"/>
    <d v="2016-12-07T01:09:02"/>
    <b v="0"/>
    <x v="78"/>
    <b v="0"/>
    <x v="31"/>
    <n v="0"/>
    <x v="121"/>
    <x v="8"/>
    <x v="31"/>
  </r>
  <r>
    <x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1995"/>
    <d v="2015-07-16T21:38:56"/>
    <b v="0"/>
    <x v="83"/>
    <b v="0"/>
    <x v="31"/>
    <n v="7.8E-2"/>
    <x v="438"/>
    <x v="8"/>
    <x v="31"/>
  </r>
  <r>
    <x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1996"/>
    <d v="2014-07-10T19:40:11"/>
    <b v="0"/>
    <x v="78"/>
    <b v="0"/>
    <x v="31"/>
    <n v="0"/>
    <x v="121"/>
    <x v="8"/>
    <x v="31"/>
  </r>
  <r>
    <x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1997"/>
    <d v="2014-08-26T22:20:12"/>
    <b v="0"/>
    <x v="78"/>
    <b v="0"/>
    <x v="31"/>
    <n v="0"/>
    <x v="121"/>
    <x v="8"/>
    <x v="31"/>
  </r>
  <r>
    <x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1998"/>
    <d v="2014-08-01T02:50:38"/>
    <b v="0"/>
    <x v="83"/>
    <b v="0"/>
    <x v="31"/>
    <n v="0.26200000000000001"/>
    <x v="1461"/>
    <x v="8"/>
    <x v="31"/>
  </r>
  <r>
    <x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x v="1999"/>
    <d v="2014-11-13T12:35:08"/>
    <b v="0"/>
    <x v="63"/>
    <b v="0"/>
    <x v="31"/>
    <n v="7.6129032258064515E-3"/>
    <x v="1462"/>
    <x v="8"/>
    <x v="31"/>
  </r>
  <r>
    <x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2000"/>
    <d v="2016-01-06T22:50:13"/>
    <b v="0"/>
    <x v="20"/>
    <b v="0"/>
    <x v="31"/>
    <n v="0.125"/>
    <x v="384"/>
    <x v="8"/>
    <x v="31"/>
  </r>
  <r>
    <x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x v="2001"/>
    <d v="2015-06-12T20:00:00"/>
    <b v="1"/>
    <x v="365"/>
    <b v="1"/>
    <x v="30"/>
    <n v="3.8212909090909091"/>
    <x v="1463"/>
    <x v="2"/>
    <x v="30"/>
  </r>
  <r>
    <x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x v="2002"/>
    <d v="2017-01-23T17:05:43"/>
    <b v="1"/>
    <x v="366"/>
    <b v="1"/>
    <x v="30"/>
    <n v="2.1679422000000002"/>
    <x v="1464"/>
    <x v="2"/>
    <x v="30"/>
  </r>
  <r>
    <x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2003"/>
    <d v="2010-07-02T23:00:00"/>
    <b v="1"/>
    <x v="57"/>
    <b v="1"/>
    <x v="30"/>
    <n v="3.12"/>
    <x v="1465"/>
    <x v="2"/>
    <x v="30"/>
  </r>
  <r>
    <x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x v="2004"/>
    <d v="2014-07-10T14:31:03"/>
    <b v="1"/>
    <x v="178"/>
    <b v="1"/>
    <x v="30"/>
    <n v="2.3442048"/>
    <x v="1466"/>
    <x v="2"/>
    <x v="30"/>
  </r>
  <r>
    <x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x v="2005"/>
    <d v="2013-10-16T03:59:00"/>
    <b v="1"/>
    <x v="277"/>
    <b v="1"/>
    <x v="30"/>
    <n v="1.236801"/>
    <x v="1467"/>
    <x v="2"/>
    <x v="30"/>
  </r>
  <r>
    <x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2006"/>
    <d v="2014-12-03T13:00:45"/>
    <b v="1"/>
    <x v="175"/>
    <b v="1"/>
    <x v="30"/>
    <n v="2.4784000000000002"/>
    <x v="1468"/>
    <x v="2"/>
    <x v="30"/>
  </r>
  <r>
    <x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2007"/>
    <d v="2010-08-24T04:00:00"/>
    <b v="1"/>
    <x v="89"/>
    <b v="1"/>
    <x v="30"/>
    <n v="1.157092"/>
    <x v="1469"/>
    <x v="2"/>
    <x v="30"/>
  </r>
  <r>
    <x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2008"/>
    <d v="2011-09-19T14:30:22"/>
    <b v="1"/>
    <x v="14"/>
    <b v="1"/>
    <x v="30"/>
    <n v="1.1707484768810599"/>
    <x v="1470"/>
    <x v="2"/>
    <x v="30"/>
  </r>
  <r>
    <x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2009"/>
    <d v="2016-11-23T08:45:43"/>
    <b v="1"/>
    <x v="367"/>
    <b v="1"/>
    <x v="30"/>
    <n v="3.05158"/>
    <x v="1471"/>
    <x v="2"/>
    <x v="30"/>
  </r>
  <r>
    <x v="2010"/>
    <x v="2010"/>
    <s v="Weighitz are miniature smart scales designed to weigh anything in the home."/>
    <x v="11"/>
    <x v="1380"/>
    <x v="0"/>
    <x v="0"/>
    <s v="USD"/>
    <n v="1471564491"/>
    <n v="1468972491"/>
    <x v="2010"/>
    <d v="2016-08-18T23:54:51"/>
    <b v="1"/>
    <x v="368"/>
    <b v="1"/>
    <x v="30"/>
    <n v="3.2005299999999997"/>
    <x v="1472"/>
    <x v="2"/>
    <x v="30"/>
  </r>
  <r>
    <x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x v="2011"/>
    <d v="2016-01-11T23:00:00"/>
    <b v="1"/>
    <x v="369"/>
    <b v="1"/>
    <x v="30"/>
    <n v="8.1956399999999991"/>
    <x v="1473"/>
    <x v="2"/>
    <x v="30"/>
  </r>
  <r>
    <x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2012"/>
    <d v="2015-02-05T19:44:01"/>
    <b v="1"/>
    <x v="275"/>
    <b v="1"/>
    <x v="30"/>
    <n v="2.3490000000000002"/>
    <x v="1474"/>
    <x v="2"/>
    <x v="30"/>
  </r>
  <r>
    <x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2013"/>
    <d v="2016-07-08T23:03:34"/>
    <b v="1"/>
    <x v="370"/>
    <b v="1"/>
    <x v="30"/>
    <n v="4.9491375"/>
    <x v="1475"/>
    <x v="2"/>
    <x v="30"/>
  </r>
  <r>
    <x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2014"/>
    <d v="2013-03-25T04:08:59"/>
    <b v="1"/>
    <x v="371"/>
    <b v="1"/>
    <x v="30"/>
    <n v="78.137822333333332"/>
    <x v="1476"/>
    <x v="2"/>
    <x v="30"/>
  </r>
  <r>
    <x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x v="2015"/>
    <d v="2011-09-09T21:02:43"/>
    <b v="1"/>
    <x v="372"/>
    <b v="1"/>
    <x v="30"/>
    <n v="1.1300013888888889"/>
    <x v="1477"/>
    <x v="2"/>
    <x v="30"/>
  </r>
  <r>
    <x v="2016"/>
    <x v="2016"/>
    <s v="A smart, compact power supply designed to power anything, anywhere"/>
    <x v="3"/>
    <x v="1386"/>
    <x v="0"/>
    <x v="0"/>
    <s v="USD"/>
    <n v="1362863299"/>
    <n v="1360271299"/>
    <x v="2016"/>
    <d v="2013-03-09T21:08:19"/>
    <b v="1"/>
    <x v="373"/>
    <b v="1"/>
    <x v="30"/>
    <n v="9.2154220000000002"/>
    <x v="1478"/>
    <x v="2"/>
    <x v="30"/>
  </r>
  <r>
    <x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2017"/>
    <d v="2012-03-24T04:00:00"/>
    <b v="1"/>
    <x v="374"/>
    <b v="1"/>
    <x v="30"/>
    <n v="1.2510239999999999"/>
    <x v="1479"/>
    <x v="2"/>
    <x v="30"/>
  </r>
  <r>
    <x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2018"/>
    <d v="2015-08-13T08:46:49"/>
    <b v="1"/>
    <x v="375"/>
    <b v="1"/>
    <x v="30"/>
    <n v="1.0224343076923077"/>
    <x v="1480"/>
    <x v="2"/>
    <x v="30"/>
  </r>
  <r>
    <x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2019"/>
    <d v="2016-09-22T17:00:21"/>
    <b v="1"/>
    <x v="376"/>
    <b v="1"/>
    <x v="30"/>
    <n v="4.8490975000000001"/>
    <x v="1481"/>
    <x v="2"/>
    <x v="30"/>
  </r>
  <r>
    <x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2020"/>
    <d v="2014-05-14T23:04:00"/>
    <b v="1"/>
    <x v="259"/>
    <b v="1"/>
    <x v="30"/>
    <n v="1.9233333333333333"/>
    <x v="1482"/>
    <x v="2"/>
    <x v="30"/>
  </r>
  <r>
    <x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2021"/>
    <d v="2014-09-24T01:41:37"/>
    <b v="1"/>
    <x v="195"/>
    <b v="1"/>
    <x v="30"/>
    <n v="2.8109999999999999"/>
    <x v="1483"/>
    <x v="2"/>
    <x v="30"/>
  </r>
  <r>
    <x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2022"/>
    <d v="2016-06-11T13:39:32"/>
    <b v="1"/>
    <x v="166"/>
    <b v="1"/>
    <x v="30"/>
    <n v="1.2513700000000001"/>
    <x v="1484"/>
    <x v="2"/>
    <x v="30"/>
  </r>
  <r>
    <x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2023"/>
    <d v="2015-06-11T10:05:53"/>
    <b v="1"/>
    <x v="377"/>
    <b v="1"/>
    <x v="30"/>
    <n v="1.61459"/>
    <x v="1485"/>
    <x v="2"/>
    <x v="30"/>
  </r>
  <r>
    <x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2024"/>
    <d v="2012-08-13T03:00:00"/>
    <b v="1"/>
    <x v="217"/>
    <b v="1"/>
    <x v="30"/>
    <n v="5.8535000000000004"/>
    <x v="1486"/>
    <x v="2"/>
    <x v="30"/>
  </r>
  <r>
    <x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2025"/>
    <d v="2015-06-11T04:25:46"/>
    <b v="1"/>
    <x v="378"/>
    <b v="1"/>
    <x v="30"/>
    <n v="2.0114999999999998"/>
    <x v="1487"/>
    <x v="2"/>
    <x v="30"/>
  </r>
  <r>
    <x v="2026"/>
    <x v="2026"/>
    <s v="MIDI Sprout enables plants to play synthesizers in real time."/>
    <x v="31"/>
    <x v="1396"/>
    <x v="0"/>
    <x v="0"/>
    <s v="USD"/>
    <n v="1398052740"/>
    <n v="1394127585"/>
    <x v="2026"/>
    <d v="2014-04-21T03:59:00"/>
    <b v="1"/>
    <x v="379"/>
    <b v="1"/>
    <x v="30"/>
    <n v="1.3348307999999998"/>
    <x v="1488"/>
    <x v="2"/>
    <x v="30"/>
  </r>
  <r>
    <x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2027"/>
    <d v="2015-03-30T18:31:59"/>
    <b v="1"/>
    <x v="380"/>
    <b v="1"/>
    <x v="30"/>
    <n v="1.2024900000000001"/>
    <x v="1489"/>
    <x v="2"/>
    <x v="30"/>
  </r>
  <r>
    <x v="2028"/>
    <x v="2028"/>
    <s v="Building an open source Bussard fusion reactor, aka the Polywell."/>
    <x v="9"/>
    <x v="1398"/>
    <x v="0"/>
    <x v="0"/>
    <s v="USD"/>
    <n v="1268690100"/>
    <n v="1265493806"/>
    <x v="2028"/>
    <d v="2010-03-15T21:55:00"/>
    <b v="1"/>
    <x v="1"/>
    <b v="1"/>
    <x v="30"/>
    <n v="1.2616666666666667"/>
    <x v="1490"/>
    <x v="2"/>
    <x v="30"/>
  </r>
  <r>
    <x v="2029"/>
    <x v="2029"/>
    <s v="Lumin8 Pro is a fun and easy to use light controller that makes light dance to your favorite music."/>
    <x v="30"/>
    <x v="1399"/>
    <x v="0"/>
    <x v="0"/>
    <s v="USD"/>
    <n v="1409099481"/>
    <n v="1406507481"/>
    <x v="2029"/>
    <d v="2014-08-27T00:31:21"/>
    <b v="1"/>
    <x v="225"/>
    <b v="1"/>
    <x v="30"/>
    <n v="3.6120000000000001"/>
    <x v="1491"/>
    <x v="2"/>
    <x v="30"/>
  </r>
  <r>
    <x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2030"/>
    <d v="2012-11-29T23:54:56"/>
    <b v="1"/>
    <x v="381"/>
    <b v="1"/>
    <x v="30"/>
    <n v="2.26239013671875"/>
    <x v="1492"/>
    <x v="2"/>
    <x v="30"/>
  </r>
  <r>
    <x v="2031"/>
    <x v="2031"/>
    <s v="With Linkio you can use your smartphone to control every electronic you own- for only $100!"/>
    <x v="63"/>
    <x v="1401"/>
    <x v="0"/>
    <x v="9"/>
    <s v="EUR"/>
    <n v="1420765200"/>
    <n v="1417506853"/>
    <x v="2031"/>
    <d v="2015-01-09T01:00:00"/>
    <b v="1"/>
    <x v="278"/>
    <b v="1"/>
    <x v="30"/>
    <n v="1.2035"/>
    <x v="1493"/>
    <x v="2"/>
    <x v="30"/>
  </r>
  <r>
    <x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2032"/>
    <d v="2016-12-15T05:00:00"/>
    <b v="1"/>
    <x v="382"/>
    <b v="1"/>
    <x v="30"/>
    <n v="3.0418799999999999"/>
    <x v="1494"/>
    <x v="2"/>
    <x v="30"/>
  </r>
  <r>
    <x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2033"/>
    <d v="2014-04-26T01:58:38"/>
    <b v="1"/>
    <x v="150"/>
    <b v="1"/>
    <x v="30"/>
    <n v="1.7867599999999999"/>
    <x v="1495"/>
    <x v="2"/>
    <x v="30"/>
  </r>
  <r>
    <x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2034"/>
    <d v="2015-05-07T06:58:00"/>
    <b v="1"/>
    <x v="278"/>
    <b v="1"/>
    <x v="30"/>
    <n v="3.868199871794872"/>
    <x v="1496"/>
    <x v="2"/>
    <x v="30"/>
  </r>
  <r>
    <x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2035"/>
    <d v="2015-12-19T01:00:00"/>
    <b v="1"/>
    <x v="383"/>
    <b v="1"/>
    <x v="30"/>
    <n v="2.1103642500000004"/>
    <x v="1497"/>
    <x v="2"/>
    <x v="30"/>
  </r>
  <r>
    <x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2036"/>
    <d v="2014-05-09T20:45:19"/>
    <b v="1"/>
    <x v="384"/>
    <b v="1"/>
    <x v="30"/>
    <n v="1.3166833333333334"/>
    <x v="1498"/>
    <x v="2"/>
    <x v="30"/>
  </r>
  <r>
    <x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x v="2037"/>
    <d v="2013-12-30T06:02:33"/>
    <b v="1"/>
    <x v="385"/>
    <b v="1"/>
    <x v="30"/>
    <n v="3.0047639999999998"/>
    <x v="1499"/>
    <x v="2"/>
    <x v="30"/>
  </r>
  <r>
    <x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x v="2038"/>
    <d v="2013-07-01T18:00:00"/>
    <b v="1"/>
    <x v="386"/>
    <b v="1"/>
    <x v="30"/>
    <n v="4.2051249999999998"/>
    <x v="1500"/>
    <x v="2"/>
    <x v="30"/>
  </r>
  <r>
    <x v="2039"/>
    <x v="2039"/>
    <s v="Open up your digital worlds with the most sophisticated, intuitive android smart projector."/>
    <x v="152"/>
    <x v="1409"/>
    <x v="0"/>
    <x v="0"/>
    <s v="USD"/>
    <n v="1480568340"/>
    <n v="1477996325"/>
    <x v="2039"/>
    <d v="2016-12-01T04:59:00"/>
    <b v="1"/>
    <x v="169"/>
    <b v="1"/>
    <x v="30"/>
    <n v="1.362168"/>
    <x v="1501"/>
    <x v="2"/>
    <x v="30"/>
  </r>
  <r>
    <x v="2040"/>
    <x v="2040"/>
    <s v="4.29 Billion+ Capacitor Combinations._x000a_No Coding Required."/>
    <x v="9"/>
    <x v="1410"/>
    <x v="0"/>
    <x v="0"/>
    <s v="USD"/>
    <n v="1384557303"/>
    <n v="1383257703"/>
    <x v="2040"/>
    <d v="2013-11-15T23:15:03"/>
    <b v="1"/>
    <x v="197"/>
    <b v="1"/>
    <x v="30"/>
    <n v="2.4817133333333334"/>
    <x v="1502"/>
    <x v="2"/>
    <x v="30"/>
  </r>
  <r>
    <x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2041"/>
    <d v="2016-11-10T13:37:07"/>
    <b v="0"/>
    <x v="148"/>
    <b v="1"/>
    <x v="30"/>
    <n v="1.8186315789473684"/>
    <x v="1503"/>
    <x v="2"/>
    <x v="30"/>
  </r>
  <r>
    <x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x v="2042"/>
    <d v="2016-01-22T16:59:34"/>
    <b v="0"/>
    <x v="205"/>
    <b v="1"/>
    <x v="30"/>
    <n v="1.2353000000000001"/>
    <x v="1504"/>
    <x v="2"/>
    <x v="30"/>
  </r>
  <r>
    <x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2043"/>
    <d v="2016-12-11T04:59:00"/>
    <b v="0"/>
    <x v="189"/>
    <b v="1"/>
    <x v="30"/>
    <n v="5.0620938628158845"/>
    <x v="1505"/>
    <x v="2"/>
    <x v="30"/>
  </r>
  <r>
    <x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2044"/>
    <d v="2015-06-13T16:25:14"/>
    <b v="0"/>
    <x v="387"/>
    <b v="1"/>
    <x v="30"/>
    <n v="1.0821333333333334"/>
    <x v="1506"/>
    <x v="2"/>
    <x v="30"/>
  </r>
  <r>
    <x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2045"/>
    <d v="2012-07-09T02:07:27"/>
    <b v="0"/>
    <x v="40"/>
    <b v="1"/>
    <x v="30"/>
    <n v="8.1918387755102042"/>
    <x v="1507"/>
    <x v="2"/>
    <x v="30"/>
  </r>
  <r>
    <x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2046"/>
    <d v="2013-05-23T04:07:24"/>
    <b v="0"/>
    <x v="37"/>
    <b v="1"/>
    <x v="30"/>
    <n v="1.2110000000000001"/>
    <x v="1508"/>
    <x v="2"/>
    <x v="30"/>
  </r>
  <r>
    <x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2047"/>
    <d v="2015-04-17T00:00:00"/>
    <b v="0"/>
    <x v="388"/>
    <b v="1"/>
    <x v="30"/>
    <n v="1.0299897959183673"/>
    <x v="1509"/>
    <x v="2"/>
    <x v="30"/>
  </r>
  <r>
    <x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2048"/>
    <d v="2013-05-23T15:38:11"/>
    <b v="0"/>
    <x v="389"/>
    <b v="1"/>
    <x v="30"/>
    <n v="1.4833229411764706"/>
    <x v="1510"/>
    <x v="2"/>
    <x v="30"/>
  </r>
  <r>
    <x v="2049"/>
    <x v="2049"/>
    <s v="Keyless. Alarm secured. GPS tracking."/>
    <x v="63"/>
    <x v="1419"/>
    <x v="0"/>
    <x v="1"/>
    <s v="GBP"/>
    <n v="1386025140"/>
    <n v="1382963963"/>
    <x v="2049"/>
    <d v="2013-12-02T22:59:00"/>
    <b v="0"/>
    <x v="390"/>
    <b v="1"/>
    <x v="30"/>
    <n v="1.2019070000000001"/>
    <x v="1511"/>
    <x v="2"/>
    <x v="30"/>
  </r>
  <r>
    <x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2050"/>
    <d v="2015-05-31T01:42:58"/>
    <b v="0"/>
    <x v="203"/>
    <b v="1"/>
    <x v="30"/>
    <n v="4.7327000000000004"/>
    <x v="1512"/>
    <x v="2"/>
    <x v="30"/>
  </r>
  <r>
    <x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x v="2051"/>
    <d v="2013-12-26T00:32:17"/>
    <b v="0"/>
    <x v="391"/>
    <b v="1"/>
    <x v="30"/>
    <n v="1.303625"/>
    <x v="1513"/>
    <x v="2"/>
    <x v="30"/>
  </r>
  <r>
    <x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2052"/>
    <d v="2016-02-20T02:00:53"/>
    <b v="0"/>
    <x v="392"/>
    <b v="1"/>
    <x v="30"/>
    <n v="3.5304799999999998"/>
    <x v="1514"/>
    <x v="2"/>
    <x v="30"/>
  </r>
  <r>
    <x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2053"/>
    <d v="2015-11-25T15:49:11"/>
    <b v="0"/>
    <x v="212"/>
    <b v="1"/>
    <x v="30"/>
    <n v="1.0102"/>
    <x v="1515"/>
    <x v="2"/>
    <x v="30"/>
  </r>
  <r>
    <x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2054"/>
    <d v="2014-05-02T12:30:10"/>
    <b v="0"/>
    <x v="393"/>
    <b v="1"/>
    <x v="30"/>
    <n v="1.1359142857142857"/>
    <x v="1516"/>
    <x v="2"/>
    <x v="30"/>
  </r>
  <r>
    <x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2055"/>
    <d v="2014-12-03T04:00:00"/>
    <b v="0"/>
    <x v="21"/>
    <b v="1"/>
    <x v="30"/>
    <n v="1.6741666666666666"/>
    <x v="1517"/>
    <x v="2"/>
    <x v="30"/>
  </r>
  <r>
    <x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x v="2056"/>
    <d v="2013-04-17T18:15:42"/>
    <b v="0"/>
    <x v="394"/>
    <b v="1"/>
    <x v="30"/>
    <n v="1.5345200000000001"/>
    <x v="1518"/>
    <x v="2"/>
    <x v="30"/>
  </r>
  <r>
    <x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2057"/>
    <d v="2016-02-26T11:52:12"/>
    <b v="0"/>
    <x v="395"/>
    <b v="1"/>
    <x v="30"/>
    <n v="2.022322"/>
    <x v="1519"/>
    <x v="2"/>
    <x v="30"/>
  </r>
  <r>
    <x v="2058"/>
    <x v="2058"/>
    <s v="Making using the serial terminal on the Raspberry Pi as easy as Pi!"/>
    <x v="317"/>
    <x v="1427"/>
    <x v="0"/>
    <x v="1"/>
    <s v="GBP"/>
    <n v="1425326400"/>
    <n v="1421916830"/>
    <x v="2058"/>
    <d v="2015-03-02T20:00:00"/>
    <b v="0"/>
    <x v="396"/>
    <b v="1"/>
    <x v="30"/>
    <n v="1.6828125"/>
    <x v="1520"/>
    <x v="2"/>
    <x v="30"/>
  </r>
  <r>
    <x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2059"/>
    <d v="2016-01-31T21:59:00"/>
    <b v="0"/>
    <x v="269"/>
    <b v="1"/>
    <x v="30"/>
    <n v="1.4345666666666668"/>
    <x v="1521"/>
    <x v="2"/>
    <x v="30"/>
  </r>
  <r>
    <x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2060"/>
    <d v="2014-07-23T15:25:50"/>
    <b v="0"/>
    <x v="397"/>
    <b v="1"/>
    <x v="30"/>
    <n v="1.964"/>
    <x v="1522"/>
    <x v="2"/>
    <x v="30"/>
  </r>
  <r>
    <x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2061"/>
    <d v="2016-12-31T18:20:54"/>
    <b v="0"/>
    <x v="2"/>
    <b v="1"/>
    <x v="30"/>
    <n v="1.0791999999999999"/>
    <x v="1523"/>
    <x v="2"/>
    <x v="30"/>
  </r>
  <r>
    <x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2062"/>
    <d v="2016-03-24T08:11:38"/>
    <b v="0"/>
    <x v="398"/>
    <b v="1"/>
    <x v="30"/>
    <n v="1.14977"/>
    <x v="1524"/>
    <x v="2"/>
    <x v="30"/>
  </r>
  <r>
    <x v="2063"/>
    <x v="2063"/>
    <s v="Build a professional grade Linux CNC control with Beaglebone black and our CNC cape."/>
    <x v="23"/>
    <x v="1432"/>
    <x v="0"/>
    <x v="12"/>
    <s v="EUR"/>
    <n v="1463333701"/>
    <n v="1460482501"/>
    <x v="2063"/>
    <d v="2016-05-15T17:35:01"/>
    <b v="0"/>
    <x v="72"/>
    <b v="1"/>
    <x v="30"/>
    <n v="1.4804999999999999"/>
    <x v="1525"/>
    <x v="2"/>
    <x v="30"/>
  </r>
  <r>
    <x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x v="2064"/>
    <d v="2013-05-31T12:00:00"/>
    <b v="0"/>
    <x v="399"/>
    <b v="1"/>
    <x v="30"/>
    <n v="1.9116676082790633"/>
    <x v="1526"/>
    <x v="2"/>
    <x v="30"/>
  </r>
  <r>
    <x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2065"/>
    <d v="2013-12-25T08:00:29"/>
    <b v="0"/>
    <x v="400"/>
    <b v="1"/>
    <x v="30"/>
    <n v="1.99215125"/>
    <x v="1527"/>
    <x v="2"/>
    <x v="30"/>
  </r>
  <r>
    <x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x v="2066"/>
    <d v="2014-08-23T18:31:23"/>
    <b v="0"/>
    <x v="71"/>
    <b v="1"/>
    <x v="30"/>
    <n v="2.1859999999999999"/>
    <x v="1528"/>
    <x v="2"/>
    <x v="30"/>
  </r>
  <r>
    <x v="2067"/>
    <x v="2067"/>
    <s v="The next generation of premium quality LED lighting. Extreme power efficiency in a small package."/>
    <x v="319"/>
    <x v="1436"/>
    <x v="0"/>
    <x v="1"/>
    <s v="GBP"/>
    <n v="1432499376"/>
    <n v="1429648176"/>
    <x v="2067"/>
    <d v="2015-05-24T20:29:36"/>
    <b v="0"/>
    <x v="73"/>
    <b v="1"/>
    <x v="30"/>
    <n v="1.2686868686868686"/>
    <x v="1529"/>
    <x v="2"/>
    <x v="30"/>
  </r>
  <r>
    <x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2068"/>
    <d v="2016-10-20T20:11:55"/>
    <b v="0"/>
    <x v="88"/>
    <b v="1"/>
    <x v="30"/>
    <n v="1.0522388"/>
    <x v="1530"/>
    <x v="2"/>
    <x v="30"/>
  </r>
  <r>
    <x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2069"/>
    <d v="2016-01-02T23:19:51"/>
    <b v="0"/>
    <x v="40"/>
    <b v="1"/>
    <x v="30"/>
    <n v="1.2840666000000001"/>
    <x v="1531"/>
    <x v="2"/>
    <x v="30"/>
  </r>
  <r>
    <x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2070"/>
    <d v="2016-06-28T15:45:23"/>
    <b v="0"/>
    <x v="401"/>
    <b v="1"/>
    <x v="30"/>
    <n v="3.1732719999999999"/>
    <x v="1532"/>
    <x v="2"/>
    <x v="30"/>
  </r>
  <r>
    <x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2071"/>
    <d v="2016-10-02T06:41:24"/>
    <b v="0"/>
    <x v="402"/>
    <b v="1"/>
    <x v="30"/>
    <n v="2.8073000000000001"/>
    <x v="1533"/>
    <x v="2"/>
    <x v="30"/>
  </r>
  <r>
    <x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2072"/>
    <d v="2016-05-07T13:57:12"/>
    <b v="0"/>
    <x v="403"/>
    <b v="1"/>
    <x v="30"/>
    <n v="1.1073146853146854"/>
    <x v="1534"/>
    <x v="2"/>
    <x v="30"/>
  </r>
  <r>
    <x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2073"/>
    <d v="2015-05-08T16:01:58"/>
    <b v="0"/>
    <x v="404"/>
    <b v="1"/>
    <x v="30"/>
    <n v="1.5260429999999998"/>
    <x v="1535"/>
    <x v="2"/>
    <x v="30"/>
  </r>
  <r>
    <x v="2074"/>
    <x v="2074"/>
    <s v="Creating PC gaming controllers to bring your gaming experience to a new level."/>
    <x v="20"/>
    <x v="1443"/>
    <x v="0"/>
    <x v="0"/>
    <s v="USD"/>
    <n v="1462564182"/>
    <n v="1459972182"/>
    <x v="2074"/>
    <d v="2016-05-06T19:49:42"/>
    <b v="0"/>
    <x v="83"/>
    <b v="1"/>
    <x v="30"/>
    <n v="1.0249999999999999"/>
    <x v="1536"/>
    <x v="2"/>
    <x v="30"/>
  </r>
  <r>
    <x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x v="2075"/>
    <d v="2013-07-25T16:21:28"/>
    <b v="0"/>
    <x v="405"/>
    <b v="1"/>
    <x v="30"/>
    <n v="16.783738373837384"/>
    <x v="1537"/>
    <x v="2"/>
    <x v="30"/>
  </r>
  <r>
    <x v="2076"/>
    <x v="2076"/>
    <s v="Wireless earbuds filled with sound, yet so small they are almost invisible!"/>
    <x v="321"/>
    <x v="1445"/>
    <x v="0"/>
    <x v="1"/>
    <s v="GBP"/>
    <n v="1406149689"/>
    <n v="1402693689"/>
    <x v="2076"/>
    <d v="2014-07-23T21:08:09"/>
    <b v="0"/>
    <x v="406"/>
    <b v="1"/>
    <x v="30"/>
    <n v="5.4334915642458101"/>
    <x v="1538"/>
    <x v="2"/>
    <x v="30"/>
  </r>
  <r>
    <x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x v="2077"/>
    <d v="2015-06-05T21:00:00"/>
    <b v="0"/>
    <x v="101"/>
    <b v="1"/>
    <x v="30"/>
    <n v="1.1550800000000001"/>
    <x v="1539"/>
    <x v="2"/>
    <x v="30"/>
  </r>
  <r>
    <x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x v="2078"/>
    <d v="2016-12-18T18:30:57"/>
    <b v="0"/>
    <x v="53"/>
    <b v="1"/>
    <x v="30"/>
    <n v="1.3120499999999999"/>
    <x v="1540"/>
    <x v="2"/>
    <x v="30"/>
  </r>
  <r>
    <x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2079"/>
    <d v="2015-06-25T19:00:00"/>
    <b v="0"/>
    <x v="407"/>
    <b v="1"/>
    <x v="30"/>
    <n v="2.8816999999999999"/>
    <x v="1541"/>
    <x v="2"/>
    <x v="30"/>
  </r>
  <r>
    <x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2080"/>
    <d v="2015-11-11T23:58:20"/>
    <b v="0"/>
    <x v="133"/>
    <b v="1"/>
    <x v="30"/>
    <n v="5.0780000000000003"/>
    <x v="1542"/>
    <x v="2"/>
    <x v="30"/>
  </r>
  <r>
    <x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x v="2081"/>
    <d v="2012-05-16T04:59:00"/>
    <b v="0"/>
    <x v="165"/>
    <b v="1"/>
    <x v="14"/>
    <n v="1.1457142857142857"/>
    <x v="1543"/>
    <x v="4"/>
    <x v="14"/>
  </r>
  <r>
    <x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2082"/>
    <d v="2011-11-24T03:53:16"/>
    <b v="0"/>
    <x v="44"/>
    <b v="1"/>
    <x v="14"/>
    <n v="1.1073333333333333"/>
    <x v="1544"/>
    <x v="4"/>
    <x v="14"/>
  </r>
  <r>
    <x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2083"/>
    <d v="2012-06-04T17:19:55"/>
    <b v="0"/>
    <x v="20"/>
    <b v="1"/>
    <x v="14"/>
    <n v="1.1333333333333333"/>
    <x v="447"/>
    <x v="4"/>
    <x v="14"/>
  </r>
  <r>
    <x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x v="2084"/>
    <d v="2014-05-04T06:59:00"/>
    <b v="0"/>
    <x v="67"/>
    <b v="1"/>
    <x v="14"/>
    <n v="1.0833333333333333"/>
    <x v="1545"/>
    <x v="4"/>
    <x v="14"/>
  </r>
  <r>
    <x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2085"/>
    <d v="2012-07-15T20:03:07"/>
    <b v="0"/>
    <x v="183"/>
    <b v="1"/>
    <x v="14"/>
    <n v="1.2353333333333334"/>
    <x v="1546"/>
    <x v="4"/>
    <x v="14"/>
  </r>
  <r>
    <x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x v="2086"/>
    <d v="2011-12-14T04:59:00"/>
    <b v="0"/>
    <x v="2"/>
    <b v="1"/>
    <x v="14"/>
    <n v="1.0069999999999999"/>
    <x v="1547"/>
    <x v="4"/>
    <x v="14"/>
  </r>
  <r>
    <x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2087"/>
    <d v="2011-09-08T04:54:18"/>
    <b v="0"/>
    <x v="20"/>
    <b v="1"/>
    <x v="14"/>
    <n v="1.0353333333333334"/>
    <x v="1548"/>
    <x v="4"/>
    <x v="14"/>
  </r>
  <r>
    <x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2088"/>
    <d v="2010-09-11T03:59:00"/>
    <b v="0"/>
    <x v="11"/>
    <b v="1"/>
    <x v="14"/>
    <n v="1.1551066666666667"/>
    <x v="1549"/>
    <x v="4"/>
    <x v="14"/>
  </r>
  <r>
    <x v="2089"/>
    <x v="2089"/>
    <s v="Little Moses is trying to record their first EP, and we can't do it without your help!"/>
    <x v="30"/>
    <x v="1457"/>
    <x v="0"/>
    <x v="0"/>
    <s v="USD"/>
    <n v="1375408194"/>
    <n v="1372384194"/>
    <x v="2089"/>
    <d v="2013-08-02T01:49:54"/>
    <b v="0"/>
    <x v="95"/>
    <b v="1"/>
    <x v="14"/>
    <n v="1.2040040000000001"/>
    <x v="1550"/>
    <x v="4"/>
    <x v="14"/>
  </r>
  <r>
    <x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2090"/>
    <d v="2013-02-24T09:09:15"/>
    <b v="0"/>
    <x v="322"/>
    <b v="1"/>
    <x v="14"/>
    <n v="1.1504037499999999"/>
    <x v="1551"/>
    <x v="4"/>
    <x v="14"/>
  </r>
  <r>
    <x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2091"/>
    <d v="2011-03-01T20:00:00"/>
    <b v="0"/>
    <x v="336"/>
    <b v="1"/>
    <x v="14"/>
    <n v="1.2046777777777777"/>
    <x v="1552"/>
    <x v="4"/>
    <x v="14"/>
  </r>
  <r>
    <x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2092"/>
    <d v="2011-10-07T16:58:52"/>
    <b v="0"/>
    <x v="165"/>
    <b v="1"/>
    <x v="14"/>
    <n v="1.0128333333333333"/>
    <x v="1553"/>
    <x v="4"/>
    <x v="14"/>
  </r>
  <r>
    <x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x v="2093"/>
    <d v="2012-12-22T21:30:32"/>
    <b v="0"/>
    <x v="23"/>
    <b v="1"/>
    <x v="14"/>
    <n v="1.0246666666666666"/>
    <x v="1554"/>
    <x v="4"/>
    <x v="14"/>
  </r>
  <r>
    <x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2094"/>
    <d v="2012-03-05T03:00:00"/>
    <b v="0"/>
    <x v="250"/>
    <b v="1"/>
    <x v="14"/>
    <n v="1.2054285714285715"/>
    <x v="1555"/>
    <x v="4"/>
    <x v="14"/>
  </r>
  <r>
    <x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2095"/>
    <d v="2011-10-02T17:36:13"/>
    <b v="0"/>
    <x v="19"/>
    <b v="1"/>
    <x v="14"/>
    <n v="1"/>
    <x v="386"/>
    <x v="4"/>
    <x v="14"/>
  </r>
  <r>
    <x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x v="2096"/>
    <d v="2012-10-26T03:59:00"/>
    <b v="0"/>
    <x v="25"/>
    <b v="1"/>
    <x v="14"/>
    <n v="1.0166666666666666"/>
    <x v="1556"/>
    <x v="4"/>
    <x v="14"/>
  </r>
  <r>
    <x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2097"/>
    <d v="2011-12-01T15:02:15"/>
    <b v="0"/>
    <x v="44"/>
    <b v="1"/>
    <x v="14"/>
    <n v="1"/>
    <x v="1557"/>
    <x v="4"/>
    <x v="14"/>
  </r>
  <r>
    <x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2098"/>
    <d v="2012-03-08T02:43:55"/>
    <b v="0"/>
    <x v="58"/>
    <b v="1"/>
    <x v="14"/>
    <n v="1.0033333333333334"/>
    <x v="1558"/>
    <x v="4"/>
    <x v="14"/>
  </r>
  <r>
    <x v="2099"/>
    <x v="2099"/>
    <s v="Our tour van died, we need help!"/>
    <x v="9"/>
    <x v="1464"/>
    <x v="0"/>
    <x v="0"/>
    <s v="USD"/>
    <n v="1435808400"/>
    <n v="1434650084"/>
    <x v="2099"/>
    <d v="2015-07-02T03:40:00"/>
    <b v="0"/>
    <x v="287"/>
    <b v="1"/>
    <x v="14"/>
    <n v="1.3236666666666668"/>
    <x v="1559"/>
    <x v="4"/>
    <x v="14"/>
  </r>
  <r>
    <x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2100"/>
    <d v="2012-06-30T03:59:00"/>
    <b v="0"/>
    <x v="74"/>
    <b v="1"/>
    <x v="14"/>
    <n v="1.3666666666666667"/>
    <x v="1560"/>
    <x v="4"/>
    <x v="14"/>
  </r>
  <r>
    <x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2101"/>
    <d v="2012-02-13T03:35:14"/>
    <b v="0"/>
    <x v="34"/>
    <b v="1"/>
    <x v="14"/>
    <n v="1.1325000000000001"/>
    <x v="1561"/>
    <x v="4"/>
    <x v="14"/>
  </r>
  <r>
    <x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x v="2102"/>
    <d v="2011-05-05T20:50:48"/>
    <b v="0"/>
    <x v="44"/>
    <b v="1"/>
    <x v="14"/>
    <n v="1.36"/>
    <x v="1562"/>
    <x v="4"/>
    <x v="14"/>
  </r>
  <r>
    <x v="2103"/>
    <x v="2103"/>
    <s v="Indie rocker, Matthew Moon, has something to share with you..."/>
    <x v="198"/>
    <x v="1468"/>
    <x v="0"/>
    <x v="0"/>
    <s v="USD"/>
    <n v="1352488027"/>
    <n v="1349892427"/>
    <x v="2103"/>
    <d v="2012-11-09T19:07:07"/>
    <b v="0"/>
    <x v="248"/>
    <b v="1"/>
    <x v="14"/>
    <n v="1.4612318374694613"/>
    <x v="1563"/>
    <x v="4"/>
    <x v="14"/>
  </r>
  <r>
    <x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x v="2104"/>
    <d v="2013-05-31T00:00:00"/>
    <b v="0"/>
    <x v="77"/>
    <b v="1"/>
    <x v="14"/>
    <n v="1.2949999999999999"/>
    <x v="138"/>
    <x v="4"/>
    <x v="14"/>
  </r>
  <r>
    <x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x v="2105"/>
    <d v="2014-11-21T04:00:00"/>
    <b v="0"/>
    <x v="221"/>
    <b v="1"/>
    <x v="14"/>
    <n v="2.54"/>
    <x v="1564"/>
    <x v="4"/>
    <x v="14"/>
  </r>
  <r>
    <x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2106"/>
    <d v="2013-01-26T05:09:34"/>
    <b v="0"/>
    <x v="34"/>
    <b v="1"/>
    <x v="14"/>
    <n v="1.0704545454545455"/>
    <x v="1565"/>
    <x v="4"/>
    <x v="14"/>
  </r>
  <r>
    <x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2107"/>
    <d v="2014-11-12T18:03:13"/>
    <b v="0"/>
    <x v="6"/>
    <b v="1"/>
    <x v="14"/>
    <n v="1.0773299999999999"/>
    <x v="1566"/>
    <x v="4"/>
    <x v="14"/>
  </r>
  <r>
    <x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2108"/>
    <d v="2012-09-10T03:55:00"/>
    <b v="0"/>
    <x v="277"/>
    <b v="1"/>
    <x v="14"/>
    <n v="1.0731250000000001"/>
    <x v="1567"/>
    <x v="4"/>
    <x v="14"/>
  </r>
  <r>
    <x v="2109"/>
    <x v="2109"/>
    <s v="We are ready to make our first full-length album, and with your help, we can make it happen!"/>
    <x v="23"/>
    <x v="1473"/>
    <x v="0"/>
    <x v="0"/>
    <s v="USD"/>
    <n v="1436115617"/>
    <n v="1433523617"/>
    <x v="2109"/>
    <d v="2015-07-05T17:00:17"/>
    <b v="0"/>
    <x v="244"/>
    <b v="1"/>
    <x v="14"/>
    <n v="1.06525"/>
    <x v="1568"/>
    <x v="4"/>
    <x v="14"/>
  </r>
  <r>
    <x v="2110"/>
    <x v="2110"/>
    <s v="Brent Brown's breakout new album! Requires help from the record label... You!"/>
    <x v="13"/>
    <x v="1474"/>
    <x v="0"/>
    <x v="0"/>
    <s v="USD"/>
    <n v="1401253140"/>
    <n v="1398873969"/>
    <x v="2110"/>
    <d v="2014-05-28T04:59:00"/>
    <b v="0"/>
    <x v="44"/>
    <b v="1"/>
    <x v="14"/>
    <n v="1.0035000000000001"/>
    <x v="1569"/>
    <x v="4"/>
    <x v="14"/>
  </r>
  <r>
    <x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2111"/>
    <d v="2011-08-15T01:00:00"/>
    <b v="0"/>
    <x v="70"/>
    <b v="1"/>
    <x v="14"/>
    <n v="1.0649999999999999"/>
    <x v="1570"/>
    <x v="4"/>
    <x v="14"/>
  </r>
  <r>
    <x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2112"/>
    <d v="2013-04-15T22:16:33"/>
    <b v="0"/>
    <x v="202"/>
    <b v="1"/>
    <x v="14"/>
    <n v="1"/>
    <x v="50"/>
    <x v="4"/>
    <x v="14"/>
  </r>
  <r>
    <x v="2113"/>
    <x v="2113"/>
    <s v="Help us fund our second full-length album Honeycomb!"/>
    <x v="39"/>
    <x v="1475"/>
    <x v="0"/>
    <x v="0"/>
    <s v="USD"/>
    <n v="1411505176"/>
    <n v="1408481176"/>
    <x v="2113"/>
    <d v="2014-09-23T20:46:16"/>
    <b v="0"/>
    <x v="329"/>
    <b v="1"/>
    <x v="14"/>
    <n v="1.0485714285714285"/>
    <x v="1571"/>
    <x v="4"/>
    <x v="14"/>
  </r>
  <r>
    <x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2114"/>
    <d v="2010-12-09T04:59:00"/>
    <b v="0"/>
    <x v="206"/>
    <b v="1"/>
    <x v="14"/>
    <n v="1.0469999999999999"/>
    <x v="1572"/>
    <x v="4"/>
    <x v="14"/>
  </r>
  <r>
    <x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x v="2115"/>
    <d v="2011-02-20T01:56:41"/>
    <b v="0"/>
    <x v="17"/>
    <b v="1"/>
    <x v="14"/>
    <n v="2.2566666666666668"/>
    <x v="1573"/>
    <x v="4"/>
    <x v="14"/>
  </r>
  <r>
    <x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2116"/>
    <d v="2012-10-02T18:40:03"/>
    <b v="0"/>
    <x v="297"/>
    <b v="1"/>
    <x v="14"/>
    <n v="1.0090416666666666"/>
    <x v="1574"/>
    <x v="4"/>
    <x v="14"/>
  </r>
  <r>
    <x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2117"/>
    <d v="2015-10-27T04:59:00"/>
    <b v="0"/>
    <x v="2"/>
    <b v="1"/>
    <x v="14"/>
    <n v="1.4775"/>
    <x v="1575"/>
    <x v="4"/>
    <x v="14"/>
  </r>
  <r>
    <x v="2118"/>
    <x v="2118"/>
    <s v="PORCHES.  and Documentarians tour from New York to San Francisco and back."/>
    <x v="28"/>
    <x v="1480"/>
    <x v="0"/>
    <x v="0"/>
    <s v="USD"/>
    <n v="1311538136"/>
    <n v="1308946136"/>
    <x v="2118"/>
    <d v="2011-07-24T20:08:56"/>
    <b v="0"/>
    <x v="57"/>
    <b v="1"/>
    <x v="14"/>
    <n v="1.3461099999999999"/>
    <x v="1576"/>
    <x v="4"/>
    <x v="14"/>
  </r>
  <r>
    <x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x v="2119"/>
    <d v="2012-08-16T03:07:25"/>
    <b v="0"/>
    <x v="19"/>
    <b v="1"/>
    <x v="14"/>
    <n v="1.0075000000000001"/>
    <x v="1577"/>
    <x v="4"/>
    <x v="14"/>
  </r>
  <r>
    <x v="2120"/>
    <x v="2120"/>
    <s v="&lt;3_x000a_Coming in from outer space. Help Hearty Har record their 1st album!!"/>
    <x v="6"/>
    <x v="1481"/>
    <x v="0"/>
    <x v="0"/>
    <s v="USD"/>
    <n v="1388617736"/>
    <n v="1384384136"/>
    <x v="2120"/>
    <d v="2014-01-01T23:08:56"/>
    <b v="0"/>
    <x v="50"/>
    <b v="1"/>
    <x v="14"/>
    <n v="1.00880375"/>
    <x v="1578"/>
    <x v="4"/>
    <x v="14"/>
  </r>
  <r>
    <x v="2121"/>
    <x v="2121"/>
    <s v="Join us on an epic journey to discover a millennia old secret which will change the world forever."/>
    <x v="63"/>
    <x v="1482"/>
    <x v="2"/>
    <x v="16"/>
    <s v="CHF"/>
    <n v="1484156948"/>
    <n v="1481564948"/>
    <x v="2121"/>
    <d v="2017-01-11T17:49:08"/>
    <b v="0"/>
    <x v="73"/>
    <b v="0"/>
    <x v="17"/>
    <n v="5.6800000000000002E-3"/>
    <x v="1579"/>
    <x v="6"/>
    <x v="17"/>
  </r>
  <r>
    <x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x v="2122"/>
    <d v="2017-01-07T07:12:49"/>
    <b v="0"/>
    <x v="83"/>
    <b v="0"/>
    <x v="17"/>
    <n v="3.875E-3"/>
    <x v="1580"/>
    <x v="6"/>
    <x v="17"/>
  </r>
  <r>
    <x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2123"/>
    <d v="2010-03-15T06:59:00"/>
    <b v="0"/>
    <x v="81"/>
    <b v="0"/>
    <x v="17"/>
    <n v="0.1"/>
    <x v="119"/>
    <x v="6"/>
    <x v="17"/>
  </r>
  <r>
    <x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2124"/>
    <d v="2010-11-30T05:00:00"/>
    <b v="0"/>
    <x v="81"/>
    <b v="0"/>
    <x v="17"/>
    <n v="0.10454545454545454"/>
    <x v="1581"/>
    <x v="6"/>
    <x v="17"/>
  </r>
  <r>
    <x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x v="2125"/>
    <d v="2015-08-05T00:33:53"/>
    <b v="0"/>
    <x v="74"/>
    <b v="0"/>
    <x v="17"/>
    <n v="1.4200000000000001E-2"/>
    <x v="1582"/>
    <x v="6"/>
    <x v="17"/>
  </r>
  <r>
    <x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2126"/>
    <d v="2014-12-08T23:21:27"/>
    <b v="0"/>
    <x v="84"/>
    <b v="0"/>
    <x v="17"/>
    <n v="5.0000000000000001E-4"/>
    <x v="144"/>
    <x v="6"/>
    <x v="17"/>
  </r>
  <r>
    <x v="2127"/>
    <x v="2127"/>
    <s v="Three Monkeys is an audio adventure game for PC."/>
    <x v="89"/>
    <x v="1484"/>
    <x v="2"/>
    <x v="1"/>
    <s v="GBP"/>
    <n v="1426158463"/>
    <n v="1423570063"/>
    <x v="2127"/>
    <d v="2015-03-12T11:07:43"/>
    <b v="0"/>
    <x v="163"/>
    <b v="0"/>
    <x v="17"/>
    <n v="0.28842857142857142"/>
    <x v="1583"/>
    <x v="6"/>
    <x v="17"/>
  </r>
  <r>
    <x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2128"/>
    <d v="2014-09-21T18:32:49"/>
    <b v="0"/>
    <x v="29"/>
    <b v="0"/>
    <x v="17"/>
    <n v="1.6666666666666668E-3"/>
    <x v="384"/>
    <x v="6"/>
    <x v="17"/>
  </r>
  <r>
    <x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2129"/>
    <d v="2016-03-10T00:35:00"/>
    <b v="0"/>
    <x v="8"/>
    <b v="0"/>
    <x v="17"/>
    <n v="0.11799999999999999"/>
    <x v="1584"/>
    <x v="6"/>
    <x v="17"/>
  </r>
  <r>
    <x v="2130"/>
    <x v="2130"/>
    <s v="You are the hero tasked to save your home from the villainous Sanword."/>
    <x v="247"/>
    <x v="1079"/>
    <x v="2"/>
    <x v="0"/>
    <s v="USD"/>
    <n v="1408154663"/>
    <n v="1405130663"/>
    <x v="2130"/>
    <d v="2014-08-16T02:04:23"/>
    <b v="0"/>
    <x v="80"/>
    <b v="0"/>
    <x v="17"/>
    <n v="2.0238095238095236E-3"/>
    <x v="1241"/>
    <x v="6"/>
    <x v="17"/>
  </r>
  <r>
    <x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x v="2131"/>
    <d v="2015-07-12T04:58:11"/>
    <b v="0"/>
    <x v="83"/>
    <b v="0"/>
    <x v="17"/>
    <n v="0.05"/>
    <x v="1585"/>
    <x v="6"/>
    <x v="17"/>
  </r>
  <r>
    <x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2132"/>
    <d v="2014-02-03T11:41:32"/>
    <b v="0"/>
    <x v="221"/>
    <b v="0"/>
    <x v="17"/>
    <n v="2.1129899999999997E-2"/>
    <x v="1586"/>
    <x v="6"/>
    <x v="17"/>
  </r>
  <r>
    <x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2133"/>
    <d v="2011-04-24T06:59:00"/>
    <b v="0"/>
    <x v="83"/>
    <b v="0"/>
    <x v="17"/>
    <n v="1.6E-2"/>
    <x v="1587"/>
    <x v="6"/>
    <x v="17"/>
  </r>
  <r>
    <x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2134"/>
    <d v="2013-04-27T21:16:31"/>
    <b v="0"/>
    <x v="83"/>
    <b v="0"/>
    <x v="17"/>
    <n v="1.7333333333333333E-2"/>
    <x v="1588"/>
    <x v="6"/>
    <x v="17"/>
  </r>
  <r>
    <x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2135"/>
    <d v="2012-10-04T23:07:13"/>
    <b v="0"/>
    <x v="19"/>
    <b v="0"/>
    <x v="17"/>
    <n v="9.5600000000000004E-2"/>
    <x v="1589"/>
    <x v="6"/>
    <x v="17"/>
  </r>
  <r>
    <x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x v="2136"/>
    <d v="2013-10-19T12:13:06"/>
    <b v="0"/>
    <x v="80"/>
    <b v="0"/>
    <x v="17"/>
    <n v="5.9612499999999998E-4"/>
    <x v="1590"/>
    <x v="6"/>
    <x v="17"/>
  </r>
  <r>
    <x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x v="2137"/>
    <d v="2014-12-05T18:30:29"/>
    <b v="0"/>
    <x v="408"/>
    <b v="0"/>
    <x v="17"/>
    <n v="0.28405999999999998"/>
    <x v="1591"/>
    <x v="6"/>
    <x v="17"/>
  </r>
  <r>
    <x v="2138"/>
    <x v="2138"/>
    <s v="A game with a mixture of a few genres from RPG, Simulation and to adventure elements."/>
    <x v="28"/>
    <x v="1491"/>
    <x v="2"/>
    <x v="1"/>
    <s v="GBP"/>
    <n v="1383959939"/>
    <n v="1381364339"/>
    <x v="2138"/>
    <d v="2013-11-09T01:18:59"/>
    <b v="0"/>
    <x v="8"/>
    <b v="0"/>
    <x v="17"/>
    <n v="0.128"/>
    <x v="1592"/>
    <x v="6"/>
    <x v="17"/>
  </r>
  <r>
    <x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2139"/>
    <d v="2016-11-03T18:00:08"/>
    <b v="0"/>
    <x v="66"/>
    <b v="0"/>
    <x v="17"/>
    <n v="5.4199999999999998E-2"/>
    <x v="1593"/>
    <x v="6"/>
    <x v="17"/>
  </r>
  <r>
    <x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2140"/>
    <d v="2013-01-11T20:00:24"/>
    <b v="0"/>
    <x v="202"/>
    <b v="0"/>
    <x v="17"/>
    <n v="1.1199999999999999E-3"/>
    <x v="1594"/>
    <x v="6"/>
    <x v="17"/>
  </r>
  <r>
    <x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2141"/>
    <d v="2014-11-14T06:39:19"/>
    <b v="0"/>
    <x v="78"/>
    <b v="0"/>
    <x v="17"/>
    <n v="0"/>
    <x v="121"/>
    <x v="6"/>
    <x v="17"/>
  </r>
  <r>
    <x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2142"/>
    <d v="2015-12-30T16:50:10"/>
    <b v="0"/>
    <x v="8"/>
    <b v="0"/>
    <x v="17"/>
    <n v="5.7238095238095241E-2"/>
    <x v="1595"/>
    <x v="6"/>
    <x v="17"/>
  </r>
  <r>
    <x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2143"/>
    <d v="2010-07-21T19:00:00"/>
    <b v="0"/>
    <x v="81"/>
    <b v="0"/>
    <x v="17"/>
    <n v="0.1125"/>
    <x v="834"/>
    <x v="6"/>
    <x v="17"/>
  </r>
  <r>
    <x v="2144"/>
    <x v="2144"/>
    <s v="A thousand community-built sandbox games (and more!) with a fully-customizable game engine."/>
    <x v="322"/>
    <x v="1493"/>
    <x v="2"/>
    <x v="0"/>
    <s v="USD"/>
    <n v="1379164040"/>
    <n v="1376399240"/>
    <x v="2144"/>
    <d v="2013-09-14T13:07:20"/>
    <b v="0"/>
    <x v="54"/>
    <b v="0"/>
    <x v="17"/>
    <n v="1.7098591549295775E-2"/>
    <x v="1596"/>
    <x v="6"/>
    <x v="17"/>
  </r>
  <r>
    <x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x v="2145"/>
    <d v="2013-11-27T06:41:54"/>
    <b v="0"/>
    <x v="30"/>
    <b v="0"/>
    <x v="17"/>
    <n v="0.30433333333333334"/>
    <x v="1597"/>
    <x v="6"/>
    <x v="17"/>
  </r>
  <r>
    <x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2146"/>
    <d v="2016-02-11T16:18:30"/>
    <b v="0"/>
    <x v="29"/>
    <b v="0"/>
    <x v="17"/>
    <n v="2.0000000000000001E-4"/>
    <x v="120"/>
    <x v="6"/>
    <x v="17"/>
  </r>
  <r>
    <x v="2147"/>
    <x v="2147"/>
    <s v="A Point and Click Adventure on Steroids."/>
    <x v="303"/>
    <x v="1495"/>
    <x v="2"/>
    <x v="0"/>
    <s v="USD"/>
    <n v="1416125148"/>
    <n v="1413356748"/>
    <x v="2147"/>
    <d v="2014-11-16T08:05:48"/>
    <b v="0"/>
    <x v="165"/>
    <b v="0"/>
    <x v="17"/>
    <n v="6.9641025641025639E-3"/>
    <x v="1598"/>
    <x v="6"/>
    <x v="17"/>
  </r>
  <r>
    <x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x v="2148"/>
    <d v="2015-04-02T16:36:22"/>
    <b v="0"/>
    <x v="84"/>
    <b v="0"/>
    <x v="17"/>
    <n v="0.02"/>
    <x v="120"/>
    <x v="6"/>
    <x v="17"/>
  </r>
  <r>
    <x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2149"/>
    <d v="2010-07-31T00:00:00"/>
    <b v="0"/>
    <x v="78"/>
    <b v="0"/>
    <x v="17"/>
    <n v="0"/>
    <x v="121"/>
    <x v="6"/>
    <x v="17"/>
  </r>
  <r>
    <x v="2150"/>
    <x v="2150"/>
    <s v="A pixel styled open world detective game."/>
    <x v="63"/>
    <x v="1496"/>
    <x v="2"/>
    <x v="10"/>
    <s v="NOK"/>
    <n v="1468392599"/>
    <n v="1465800599"/>
    <x v="2150"/>
    <d v="2016-07-13T06:49:59"/>
    <b v="0"/>
    <x v="80"/>
    <b v="0"/>
    <x v="17"/>
    <n v="8.0999999999999996E-3"/>
    <x v="1599"/>
    <x v="6"/>
    <x v="17"/>
  </r>
  <r>
    <x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x v="2151"/>
    <d v="2016-06-29T20:20:14"/>
    <b v="0"/>
    <x v="79"/>
    <b v="0"/>
    <x v="17"/>
    <n v="2.6222222222222224E-3"/>
    <x v="1584"/>
    <x v="6"/>
    <x v="17"/>
  </r>
  <r>
    <x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2152"/>
    <d v="2014-03-15T18:58:29"/>
    <b v="0"/>
    <x v="80"/>
    <b v="0"/>
    <x v="17"/>
    <n v="1.6666666666666668E-3"/>
    <x v="385"/>
    <x v="6"/>
    <x v="17"/>
  </r>
  <r>
    <x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2153"/>
    <d v="2015-01-10T07:59:00"/>
    <b v="0"/>
    <x v="80"/>
    <b v="0"/>
    <x v="17"/>
    <n v="9.1244548809124457E-5"/>
    <x v="439"/>
    <x v="6"/>
    <x v="17"/>
  </r>
  <r>
    <x v="2154"/>
    <x v="2154"/>
    <s v="A Real Time Strategy game based on Greek mythology in a fictional world."/>
    <x v="49"/>
    <x v="369"/>
    <x v="2"/>
    <x v="0"/>
    <s v="USD"/>
    <n v="1390921827"/>
    <n v="1389193827"/>
    <x v="2154"/>
    <d v="2014-01-28T15:10:27"/>
    <b v="0"/>
    <x v="84"/>
    <b v="0"/>
    <x v="17"/>
    <n v="8.0000000000000002E-3"/>
    <x v="120"/>
    <x v="6"/>
    <x v="17"/>
  </r>
  <r>
    <x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x v="2155"/>
    <d v="2016-03-31T16:56:25"/>
    <b v="0"/>
    <x v="81"/>
    <b v="0"/>
    <x v="17"/>
    <n v="2.3E-2"/>
    <x v="1581"/>
    <x v="6"/>
    <x v="17"/>
  </r>
  <r>
    <x v="2156"/>
    <x v="2156"/>
    <s v="Captain and manage your ship along with your crew in this deep space adventure! (PC/Linux/Mac)"/>
    <x v="324"/>
    <x v="1498"/>
    <x v="2"/>
    <x v="0"/>
    <s v="USD"/>
    <n v="1379363406"/>
    <n v="1375475406"/>
    <x v="2156"/>
    <d v="2013-09-16T20:30:06"/>
    <b v="0"/>
    <x v="183"/>
    <b v="0"/>
    <x v="17"/>
    <n v="2.6660714285714284E-2"/>
    <x v="1600"/>
    <x v="6"/>
    <x v="17"/>
  </r>
  <r>
    <x v="2157"/>
    <x v="2157"/>
    <s v="Gamers and 90's fans unite in this small tale of epic proportions!"/>
    <x v="96"/>
    <x v="1499"/>
    <x v="2"/>
    <x v="0"/>
    <s v="USD"/>
    <n v="1482479940"/>
    <n v="1479684783"/>
    <x v="2157"/>
    <d v="2016-12-23T07:59:00"/>
    <b v="0"/>
    <x v="7"/>
    <b v="0"/>
    <x v="17"/>
    <n v="0.28192"/>
    <x v="1601"/>
    <x v="6"/>
    <x v="17"/>
  </r>
  <r>
    <x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2158"/>
    <d v="2013-02-04T20:29:34"/>
    <b v="0"/>
    <x v="409"/>
    <b v="0"/>
    <x v="17"/>
    <n v="6.5900366666666668E-2"/>
    <x v="1602"/>
    <x v="6"/>
    <x v="17"/>
  </r>
  <r>
    <x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2159"/>
    <d v="2011-07-16T17:32:54"/>
    <b v="0"/>
    <x v="84"/>
    <b v="0"/>
    <x v="17"/>
    <n v="7.2222222222222219E-3"/>
    <x v="31"/>
    <x v="6"/>
    <x v="17"/>
  </r>
  <r>
    <x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x v="2160"/>
    <d v="2012-05-19T17:05:05"/>
    <b v="0"/>
    <x v="38"/>
    <b v="0"/>
    <x v="17"/>
    <n v="8.5000000000000006E-3"/>
    <x v="1603"/>
    <x v="6"/>
    <x v="17"/>
  </r>
  <r>
    <x v="2161"/>
    <x v="2161"/>
    <s v="We're trying to fund hard copies of our debut album!"/>
    <x v="44"/>
    <x v="1501"/>
    <x v="0"/>
    <x v="0"/>
    <s v="USD"/>
    <n v="1443040059"/>
    <n v="1440448059"/>
    <x v="2161"/>
    <d v="2015-09-23T20:27:39"/>
    <b v="0"/>
    <x v="62"/>
    <b v="1"/>
    <x v="11"/>
    <n v="1.1575"/>
    <x v="1604"/>
    <x v="4"/>
    <x v="11"/>
  </r>
  <r>
    <x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2162"/>
    <d v="2014-07-24T18:23:11"/>
    <b v="0"/>
    <x v="6"/>
    <b v="1"/>
    <x v="11"/>
    <n v="1.1226666666666667"/>
    <x v="1605"/>
    <x v="4"/>
    <x v="11"/>
  </r>
  <r>
    <x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2163"/>
    <d v="2015-06-08T03:50:00"/>
    <b v="0"/>
    <x v="34"/>
    <b v="1"/>
    <x v="11"/>
    <n v="1.3220000000000001"/>
    <x v="1606"/>
    <x v="4"/>
    <x v="11"/>
  </r>
  <r>
    <x v="2164"/>
    <x v="2164"/>
    <s v="South Florida roots country/rock outfit's long awaited debut record"/>
    <x v="62"/>
    <x v="1504"/>
    <x v="0"/>
    <x v="0"/>
    <s v="USD"/>
    <n v="1466827140"/>
    <n v="1464196414"/>
    <x v="2164"/>
    <d v="2016-06-25T03:59:00"/>
    <b v="0"/>
    <x v="183"/>
    <b v="1"/>
    <x v="11"/>
    <n v="1.0263636363636364"/>
    <x v="1607"/>
    <x v="4"/>
    <x v="11"/>
  </r>
  <r>
    <x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2165"/>
    <d v="2016-04-08T15:00:35"/>
    <b v="0"/>
    <x v="27"/>
    <b v="1"/>
    <x v="11"/>
    <n v="1.3864000000000001"/>
    <x v="1608"/>
    <x v="4"/>
    <x v="11"/>
  </r>
  <r>
    <x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2166"/>
    <d v="2014-12-05T21:06:58"/>
    <b v="0"/>
    <x v="58"/>
    <b v="1"/>
    <x v="11"/>
    <n v="1.466"/>
    <x v="1609"/>
    <x v="4"/>
    <x v="11"/>
  </r>
  <r>
    <x v="2167"/>
    <x v="2167"/>
    <s v="We need YOUR HELP to take one more step to this make release sound amazing!"/>
    <x v="325"/>
    <x v="147"/>
    <x v="0"/>
    <x v="0"/>
    <s v="USD"/>
    <n v="1347672937"/>
    <n v="1346463337"/>
    <x v="2167"/>
    <d v="2012-09-15T01:35:37"/>
    <b v="0"/>
    <x v="22"/>
    <b v="1"/>
    <x v="11"/>
    <n v="1.2"/>
    <x v="381"/>
    <x v="4"/>
    <x v="11"/>
  </r>
  <r>
    <x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x v="2168"/>
    <d v="2017-02-10T05:00:00"/>
    <b v="0"/>
    <x v="158"/>
    <b v="1"/>
    <x v="11"/>
    <n v="1.215816111111111"/>
    <x v="1610"/>
    <x v="4"/>
    <x v="11"/>
  </r>
  <r>
    <x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2169"/>
    <d v="2017-03-02T16:49:11"/>
    <b v="0"/>
    <x v="63"/>
    <b v="1"/>
    <x v="11"/>
    <n v="1"/>
    <x v="1611"/>
    <x v="4"/>
    <x v="11"/>
  </r>
  <r>
    <x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x v="2170"/>
    <d v="2015-08-22T18:00:22"/>
    <b v="0"/>
    <x v="10"/>
    <b v="1"/>
    <x v="11"/>
    <n v="1.8085714285714285"/>
    <x v="1612"/>
    <x v="4"/>
    <x v="11"/>
  </r>
  <r>
    <x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x v="2171"/>
    <d v="2015-06-22T05:00:00"/>
    <b v="0"/>
    <x v="5"/>
    <b v="1"/>
    <x v="11"/>
    <n v="1.0607500000000001"/>
    <x v="1613"/>
    <x v="4"/>
    <x v="11"/>
  </r>
  <r>
    <x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x v="2172"/>
    <d v="2015-04-18T13:55:20"/>
    <b v="0"/>
    <x v="62"/>
    <b v="1"/>
    <x v="11"/>
    <n v="1"/>
    <x v="926"/>
    <x v="4"/>
    <x v="11"/>
  </r>
  <r>
    <x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2173"/>
    <d v="2013-09-10T03:59:00"/>
    <b v="0"/>
    <x v="240"/>
    <b v="1"/>
    <x v="11"/>
    <n v="1.2692857142857144"/>
    <x v="1614"/>
    <x v="4"/>
    <x v="11"/>
  </r>
  <r>
    <x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x v="2174"/>
    <d v="2016-05-05T13:01:47"/>
    <b v="0"/>
    <x v="287"/>
    <b v="1"/>
    <x v="11"/>
    <n v="1.0297499999999999"/>
    <x v="1615"/>
    <x v="4"/>
    <x v="11"/>
  </r>
  <r>
    <x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2175"/>
    <d v="2016-07-21T00:13:06"/>
    <b v="0"/>
    <x v="55"/>
    <b v="1"/>
    <x v="11"/>
    <n v="2.5"/>
    <x v="1616"/>
    <x v="4"/>
    <x v="11"/>
  </r>
  <r>
    <x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x v="2176"/>
    <d v="2015-05-02T15:11:49"/>
    <b v="0"/>
    <x v="26"/>
    <b v="1"/>
    <x v="11"/>
    <n v="1.2602"/>
    <x v="1617"/>
    <x v="4"/>
    <x v="11"/>
  </r>
  <r>
    <x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2177"/>
    <d v="2016-06-06T06:01:07"/>
    <b v="0"/>
    <x v="44"/>
    <b v="1"/>
    <x v="11"/>
    <n v="1.0012000000000001"/>
    <x v="1618"/>
    <x v="4"/>
    <x v="11"/>
  </r>
  <r>
    <x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2178"/>
    <d v="2017-01-18T15:16:37"/>
    <b v="0"/>
    <x v="410"/>
    <b v="1"/>
    <x v="11"/>
    <n v="1.3864000000000001"/>
    <x v="1619"/>
    <x v="4"/>
    <x v="11"/>
  </r>
  <r>
    <x v="2179"/>
    <x v="2179"/>
    <s v="Woodhouse is making an EP!  If you are a fan of whiskey and loud guitars, contribute to the cause!"/>
    <x v="28"/>
    <x v="1516"/>
    <x v="0"/>
    <x v="0"/>
    <s v="USD"/>
    <n v="1428725192"/>
    <n v="1426133192"/>
    <x v="2179"/>
    <d v="2015-04-11T04:06:32"/>
    <b v="0"/>
    <x v="64"/>
    <b v="1"/>
    <x v="11"/>
    <n v="1.6140000000000001"/>
    <x v="1620"/>
    <x v="4"/>
    <x v="11"/>
  </r>
  <r>
    <x v="2180"/>
    <x v="2180"/>
    <s v="Help fund the new record by independent alternative rockers FOUR STAR MARY &quot;PIECES&quot;"/>
    <x v="10"/>
    <x v="1517"/>
    <x v="0"/>
    <x v="0"/>
    <s v="USD"/>
    <n v="1447434268"/>
    <n v="1443801868"/>
    <x v="2180"/>
    <d v="2015-11-13T17:04:28"/>
    <b v="0"/>
    <x v="76"/>
    <b v="1"/>
    <x v="11"/>
    <n v="1.071842"/>
    <x v="1621"/>
    <x v="4"/>
    <x v="11"/>
  </r>
  <r>
    <x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2181"/>
    <d v="2017-02-21T00:07:33"/>
    <b v="0"/>
    <x v="28"/>
    <b v="1"/>
    <x v="32"/>
    <n v="1.5309999999999999"/>
    <x v="1622"/>
    <x v="6"/>
    <x v="32"/>
  </r>
  <r>
    <x v="2182"/>
    <x v="2182"/>
    <s v="An incredibly comprehensive tabletop rpg book for the post apocalypse, inspired by Dungeon World."/>
    <x v="9"/>
    <x v="1519"/>
    <x v="0"/>
    <x v="5"/>
    <s v="CAD"/>
    <n v="1412285825"/>
    <n v="1409261825"/>
    <x v="2182"/>
    <d v="2014-10-02T21:37:05"/>
    <b v="0"/>
    <x v="289"/>
    <b v="1"/>
    <x v="32"/>
    <n v="5.2416666666666663"/>
    <x v="1623"/>
    <x v="6"/>
    <x v="32"/>
  </r>
  <r>
    <x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2183"/>
    <d v="2017-02-09T05:00:00"/>
    <b v="0"/>
    <x v="411"/>
    <b v="1"/>
    <x v="32"/>
    <n v="4.8927777777777779"/>
    <x v="1624"/>
    <x v="6"/>
    <x v="32"/>
  </r>
  <r>
    <x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2184"/>
    <d v="2016-01-25T16:00:00"/>
    <b v="1"/>
    <x v="161"/>
    <b v="1"/>
    <x v="32"/>
    <n v="2.8473999999999999"/>
    <x v="1625"/>
    <x v="6"/>
    <x v="32"/>
  </r>
  <r>
    <x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2185"/>
    <d v="2013-03-26T08:23:59"/>
    <b v="0"/>
    <x v="412"/>
    <b v="1"/>
    <x v="32"/>
    <n v="18.569700000000001"/>
    <x v="1626"/>
    <x v="6"/>
    <x v="32"/>
  </r>
  <r>
    <x v="2186"/>
    <x v="2186"/>
    <s v="The real-time digital social deduction game where there's no moderator, no sleeping, and no dying."/>
    <x v="22"/>
    <x v="1523"/>
    <x v="0"/>
    <x v="0"/>
    <s v="USD"/>
    <n v="1473213600"/>
    <n v="1470062743"/>
    <x v="2186"/>
    <d v="2016-09-07T02:00:00"/>
    <b v="0"/>
    <x v="413"/>
    <b v="1"/>
    <x v="32"/>
    <n v="1.0967499999999999"/>
    <x v="1627"/>
    <x v="6"/>
    <x v="32"/>
  </r>
  <r>
    <x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2187"/>
    <d v="2015-04-03T03:59:00"/>
    <b v="1"/>
    <x v="414"/>
    <b v="1"/>
    <x v="32"/>
    <n v="10.146425000000001"/>
    <x v="1628"/>
    <x v="6"/>
    <x v="32"/>
  </r>
  <r>
    <x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x v="2188"/>
    <d v="2016-10-25T17:00:00"/>
    <b v="0"/>
    <x v="415"/>
    <b v="1"/>
    <x v="32"/>
    <n v="4.1217692027666546"/>
    <x v="1629"/>
    <x v="6"/>
    <x v="32"/>
  </r>
  <r>
    <x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2189"/>
    <d v="2016-04-21T22:00:00"/>
    <b v="0"/>
    <x v="106"/>
    <b v="1"/>
    <x v="32"/>
    <n v="5.0324999999999998"/>
    <x v="1630"/>
    <x v="6"/>
    <x v="32"/>
  </r>
  <r>
    <x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x v="2190"/>
    <d v="2016-03-23T06:59:00"/>
    <b v="0"/>
    <x v="416"/>
    <b v="1"/>
    <x v="32"/>
    <n v="1.8461052631578947"/>
    <x v="1631"/>
    <x v="6"/>
    <x v="32"/>
  </r>
  <r>
    <x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2191"/>
    <d v="2017-02-14T20:00:27"/>
    <b v="0"/>
    <x v="20"/>
    <b v="1"/>
    <x v="32"/>
    <n v="1.1973333333333334"/>
    <x v="1632"/>
    <x v="6"/>
    <x v="32"/>
  </r>
  <r>
    <x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2192"/>
    <d v="2016-12-15T23:00:00"/>
    <b v="0"/>
    <x v="417"/>
    <b v="1"/>
    <x v="32"/>
    <n v="10.812401666666668"/>
    <x v="1633"/>
    <x v="6"/>
    <x v="32"/>
  </r>
  <r>
    <x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2193"/>
    <d v="2016-11-21T04:59:00"/>
    <b v="0"/>
    <x v="418"/>
    <b v="1"/>
    <x v="32"/>
    <n v="4.5237333333333334"/>
    <x v="1634"/>
    <x v="6"/>
    <x v="32"/>
  </r>
  <r>
    <x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2194"/>
    <d v="2016-03-26T17:11:30"/>
    <b v="0"/>
    <x v="419"/>
    <b v="1"/>
    <x v="32"/>
    <n v="5.3737000000000004"/>
    <x v="1635"/>
    <x v="6"/>
    <x v="32"/>
  </r>
  <r>
    <x v="2195"/>
    <x v="2195"/>
    <s v="A gritty, noir tabletop RPG with a fast-paced combo-based battle system."/>
    <x v="210"/>
    <x v="968"/>
    <x v="0"/>
    <x v="0"/>
    <s v="USD"/>
    <n v="1439317900"/>
    <n v="1436725900"/>
    <x v="2195"/>
    <d v="2015-08-11T18:31:40"/>
    <b v="0"/>
    <x v="248"/>
    <b v="1"/>
    <x v="32"/>
    <n v="1.2032608695652174"/>
    <x v="1636"/>
    <x v="6"/>
    <x v="32"/>
  </r>
  <r>
    <x v="2196"/>
    <x v="2196"/>
    <s v="Race your friends in style with this classic Grand Prix game."/>
    <x v="32"/>
    <x v="1532"/>
    <x v="0"/>
    <x v="0"/>
    <s v="USD"/>
    <n v="1480662000"/>
    <n v="1478000502"/>
    <x v="2196"/>
    <d v="2016-12-02T07:00:00"/>
    <b v="0"/>
    <x v="302"/>
    <b v="1"/>
    <x v="32"/>
    <n v="1.1383571428571428"/>
    <x v="1637"/>
    <x v="6"/>
    <x v="32"/>
  </r>
  <r>
    <x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x v="2197"/>
    <d v="2015-02-28T14:00:59"/>
    <b v="0"/>
    <x v="420"/>
    <b v="1"/>
    <x v="32"/>
    <n v="9.5103109999999997"/>
    <x v="1638"/>
    <x v="6"/>
    <x v="32"/>
  </r>
  <r>
    <x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2198"/>
    <d v="2015-11-14T13:20:00"/>
    <b v="0"/>
    <x v="421"/>
    <b v="1"/>
    <x v="32"/>
    <n v="1.3289249999999999"/>
    <x v="1639"/>
    <x v="6"/>
    <x v="32"/>
  </r>
  <r>
    <x v="2199"/>
    <x v="2199"/>
    <s v="A new strategic board game designed to flip out your opponent."/>
    <x v="7"/>
    <x v="1535"/>
    <x v="0"/>
    <x v="17"/>
    <s v="EUR"/>
    <n v="1444903198"/>
    <n v="1442311198"/>
    <x v="2199"/>
    <d v="2015-10-15T09:59:58"/>
    <b v="1"/>
    <x v="140"/>
    <b v="1"/>
    <x v="32"/>
    <n v="1.4697777777777778"/>
    <x v="1640"/>
    <x v="6"/>
    <x v="32"/>
  </r>
  <r>
    <x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2200"/>
    <d v="2015-07-06T03:00:00"/>
    <b v="0"/>
    <x v="40"/>
    <b v="1"/>
    <x v="32"/>
    <n v="5.4215"/>
    <x v="1641"/>
    <x v="6"/>
    <x v="32"/>
  </r>
  <r>
    <x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2201"/>
    <d v="2013-01-16T20:19:25"/>
    <b v="0"/>
    <x v="33"/>
    <b v="1"/>
    <x v="15"/>
    <n v="3.8271818181818182"/>
    <x v="1642"/>
    <x v="4"/>
    <x v="15"/>
  </r>
  <r>
    <x v="2202"/>
    <x v="2202"/>
    <s v="An electro-organic album of evolved dance music inspired by seminal cyberpunk works."/>
    <x v="23"/>
    <x v="1538"/>
    <x v="0"/>
    <x v="0"/>
    <s v="USD"/>
    <n v="1351801368"/>
    <n v="1349209368"/>
    <x v="2202"/>
    <d v="2012-11-01T20:22:48"/>
    <b v="0"/>
    <x v="422"/>
    <b v="1"/>
    <x v="15"/>
    <n v="7.0418124999999998"/>
    <x v="1643"/>
    <x v="4"/>
    <x v="15"/>
  </r>
  <r>
    <x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2203"/>
    <d v="2015-09-24T20:38:02"/>
    <b v="0"/>
    <x v="133"/>
    <b v="1"/>
    <x v="15"/>
    <n v="1.0954999999999999"/>
    <x v="1644"/>
    <x v="4"/>
    <x v="15"/>
  </r>
  <r>
    <x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x v="2204"/>
    <d v="2013-03-09T07:28:39"/>
    <b v="0"/>
    <x v="196"/>
    <b v="1"/>
    <x v="15"/>
    <n v="1.3286666666666667"/>
    <x v="1645"/>
    <x v="4"/>
    <x v="15"/>
  </r>
  <r>
    <x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2205"/>
    <d v="2012-06-01T19:43:09"/>
    <b v="0"/>
    <x v="74"/>
    <b v="1"/>
    <x v="15"/>
    <n v="1.52"/>
    <x v="1312"/>
    <x v="4"/>
    <x v="15"/>
  </r>
  <r>
    <x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2206"/>
    <d v="2012-04-16T06:10:24"/>
    <b v="0"/>
    <x v="69"/>
    <b v="1"/>
    <x v="15"/>
    <n v="1.0272727272727273"/>
    <x v="1646"/>
    <x v="4"/>
    <x v="15"/>
  </r>
  <r>
    <x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x v="2207"/>
    <d v="2013-11-16T05:39:33"/>
    <b v="0"/>
    <x v="63"/>
    <b v="1"/>
    <x v="15"/>
    <n v="1"/>
    <x v="1647"/>
    <x v="4"/>
    <x v="15"/>
  </r>
  <r>
    <x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2208"/>
    <d v="2012-04-07T04:00:00"/>
    <b v="0"/>
    <x v="54"/>
    <b v="1"/>
    <x v="15"/>
    <n v="1.016"/>
    <x v="1648"/>
    <x v="4"/>
    <x v="15"/>
  </r>
  <r>
    <x v="2209"/>
    <x v="2209"/>
    <s v="Support us and pledge for rewards on our new bigger Tour of the US, Canada and Colombia!"/>
    <x v="2"/>
    <x v="1543"/>
    <x v="0"/>
    <x v="1"/>
    <s v="GBP"/>
    <n v="1397516400"/>
    <n v="1396524644"/>
    <x v="2209"/>
    <d v="2014-04-14T23:00:00"/>
    <b v="0"/>
    <x v="41"/>
    <b v="1"/>
    <x v="15"/>
    <n v="1.508"/>
    <x v="1649"/>
    <x v="4"/>
    <x v="15"/>
  </r>
  <r>
    <x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2210"/>
    <d v="2012-04-14T17:36:00"/>
    <b v="0"/>
    <x v="250"/>
    <b v="1"/>
    <x v="15"/>
    <n v="1.11425"/>
    <x v="1650"/>
    <x v="4"/>
    <x v="15"/>
  </r>
  <r>
    <x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2211"/>
    <d v="2014-04-10T06:59:00"/>
    <b v="0"/>
    <x v="148"/>
    <b v="1"/>
    <x v="15"/>
    <n v="1.956"/>
    <x v="610"/>
    <x v="4"/>
    <x v="15"/>
  </r>
  <r>
    <x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2212"/>
    <d v="2013-11-04T01:00:00"/>
    <b v="0"/>
    <x v="252"/>
    <b v="1"/>
    <x v="15"/>
    <n v="1.1438333333333333"/>
    <x v="1651"/>
    <x v="4"/>
    <x v="15"/>
  </r>
  <r>
    <x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2213"/>
    <d v="2015-05-15T19:49:39"/>
    <b v="0"/>
    <x v="29"/>
    <b v="1"/>
    <x v="15"/>
    <n v="2"/>
    <x v="119"/>
    <x v="4"/>
    <x v="15"/>
  </r>
  <r>
    <x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x v="2214"/>
    <d v="2014-02-06T19:00:48"/>
    <b v="0"/>
    <x v="54"/>
    <b v="1"/>
    <x v="15"/>
    <n v="2.9250166666666666"/>
    <x v="1652"/>
    <x v="4"/>
    <x v="15"/>
  </r>
  <r>
    <x v="2215"/>
    <x v="2215"/>
    <s v="Ambient Electro Grind-fest!"/>
    <x v="131"/>
    <x v="1548"/>
    <x v="0"/>
    <x v="0"/>
    <s v="USD"/>
    <n v="1331621940"/>
    <n v="1329671572"/>
    <x v="2215"/>
    <d v="2012-03-13T06:59:00"/>
    <b v="0"/>
    <x v="51"/>
    <b v="1"/>
    <x v="15"/>
    <n v="1.5636363636363637"/>
    <x v="1653"/>
    <x v="4"/>
    <x v="15"/>
  </r>
  <r>
    <x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2216"/>
    <d v="2015-07-23T18:02:25"/>
    <b v="0"/>
    <x v="25"/>
    <b v="1"/>
    <x v="15"/>
    <n v="1.0566666666666666"/>
    <x v="1654"/>
    <x v="4"/>
    <x v="15"/>
  </r>
  <r>
    <x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2217"/>
    <d v="2015-11-02T08:00:00"/>
    <b v="0"/>
    <x v="82"/>
    <b v="1"/>
    <x v="15"/>
    <n v="1.0119047619047619"/>
    <x v="1655"/>
    <x v="4"/>
    <x v="15"/>
  </r>
  <r>
    <x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2218"/>
    <d v="2012-08-29T00:00:00"/>
    <b v="0"/>
    <x v="88"/>
    <b v="1"/>
    <x v="15"/>
    <n v="1.2283299999999999"/>
    <x v="1656"/>
    <x v="4"/>
    <x v="15"/>
  </r>
  <r>
    <x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x v="2219"/>
    <d v="2015-08-19T17:15:12"/>
    <b v="0"/>
    <x v="10"/>
    <b v="1"/>
    <x v="15"/>
    <n v="1.0149999999999999"/>
    <x v="1657"/>
    <x v="4"/>
    <x v="15"/>
  </r>
  <r>
    <x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x v="2220"/>
    <d v="2013-07-27T01:27:16"/>
    <b v="0"/>
    <x v="50"/>
    <b v="1"/>
    <x v="15"/>
    <n v="1.0114285714285713"/>
    <x v="1658"/>
    <x v="4"/>
    <x v="15"/>
  </r>
  <r>
    <x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2221"/>
    <d v="2016-04-23T00:00:00"/>
    <b v="0"/>
    <x v="423"/>
    <b v="1"/>
    <x v="32"/>
    <n v="1.0811999999999999"/>
    <x v="1659"/>
    <x v="6"/>
    <x v="32"/>
  </r>
  <r>
    <x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2222"/>
    <d v="2012-01-28T18:54:07"/>
    <b v="0"/>
    <x v="209"/>
    <b v="1"/>
    <x v="32"/>
    <n v="1.6259999999999999"/>
    <x v="1660"/>
    <x v="6"/>
    <x v="32"/>
  </r>
  <r>
    <x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2223"/>
    <d v="2015-06-27T15:22:48"/>
    <b v="0"/>
    <x v="61"/>
    <b v="1"/>
    <x v="32"/>
    <n v="1.0580000000000001"/>
    <x v="1661"/>
    <x v="6"/>
    <x v="32"/>
  </r>
  <r>
    <x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2224"/>
    <d v="2016-10-29T19:00:00"/>
    <b v="0"/>
    <x v="228"/>
    <b v="1"/>
    <x v="32"/>
    <n v="2.4315000000000002"/>
    <x v="1662"/>
    <x v="6"/>
    <x v="32"/>
  </r>
  <r>
    <x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2225"/>
    <d v="2014-09-21T19:00:15"/>
    <b v="0"/>
    <x v="424"/>
    <b v="1"/>
    <x v="32"/>
    <n v="9.4483338095238096"/>
    <x v="1663"/>
    <x v="6"/>
    <x v="32"/>
  </r>
  <r>
    <x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2226"/>
    <d v="2016-02-12T04:59:00"/>
    <b v="0"/>
    <x v="306"/>
    <b v="1"/>
    <x v="32"/>
    <n v="1.0846283333333333"/>
    <x v="1664"/>
    <x v="6"/>
    <x v="32"/>
  </r>
  <r>
    <x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2227"/>
    <d v="2013-11-13T20:22:35"/>
    <b v="0"/>
    <x v="425"/>
    <b v="1"/>
    <x v="32"/>
    <n v="1.5737692307692308"/>
    <x v="1665"/>
    <x v="6"/>
    <x v="32"/>
  </r>
  <r>
    <x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2228"/>
    <d v="2015-08-16T06:40:36"/>
    <b v="0"/>
    <x v="296"/>
    <b v="1"/>
    <x v="32"/>
    <n v="11.744899999999999"/>
    <x v="1666"/>
    <x v="6"/>
    <x v="32"/>
  </r>
  <r>
    <x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2229"/>
    <d v="2013-09-03T04:00:00"/>
    <b v="0"/>
    <x v="380"/>
    <b v="1"/>
    <x v="32"/>
    <n v="1.7104755366949576"/>
    <x v="1667"/>
    <x v="6"/>
    <x v="32"/>
  </r>
  <r>
    <x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2230"/>
    <d v="2014-04-25T21:08:47"/>
    <b v="0"/>
    <x v="156"/>
    <b v="1"/>
    <x v="32"/>
    <n v="1.2595294117647058"/>
    <x v="1668"/>
    <x v="6"/>
    <x v="32"/>
  </r>
  <r>
    <x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x v="2231"/>
    <d v="2013-06-25T05:00:00"/>
    <b v="0"/>
    <x v="426"/>
    <b v="1"/>
    <x v="32"/>
    <n v="12.121296000000001"/>
    <x v="1669"/>
    <x v="6"/>
    <x v="32"/>
  </r>
  <r>
    <x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x v="2232"/>
    <d v="2014-07-19T03:00:00"/>
    <b v="0"/>
    <x v="427"/>
    <b v="1"/>
    <x v="32"/>
    <n v="4.9580000000000002"/>
    <x v="1670"/>
    <x v="6"/>
    <x v="32"/>
  </r>
  <r>
    <x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x v="2233"/>
    <d v="2015-12-14T00:00:00"/>
    <b v="0"/>
    <x v="428"/>
    <b v="1"/>
    <x v="32"/>
    <n v="3.3203999999999998"/>
    <x v="1671"/>
    <x v="6"/>
    <x v="32"/>
  </r>
  <r>
    <x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2234"/>
    <d v="2017-01-05T19:47:27"/>
    <b v="0"/>
    <x v="33"/>
    <b v="1"/>
    <x v="32"/>
    <n v="11.65"/>
    <x v="1672"/>
    <x v="6"/>
    <x v="32"/>
  </r>
  <r>
    <x v="2235"/>
    <x v="2235"/>
    <s v="An amazing set of sceneries to create unique atmospheres for your tabletop gaming."/>
    <x v="93"/>
    <x v="1566"/>
    <x v="0"/>
    <x v="5"/>
    <s v="CAD"/>
    <n v="1427585511"/>
    <n v="1424997111"/>
    <x v="2235"/>
    <d v="2015-03-28T23:31:51"/>
    <b v="0"/>
    <x v="206"/>
    <b v="1"/>
    <x v="32"/>
    <n v="1.5331538461538461"/>
    <x v="1673"/>
    <x v="6"/>
    <x v="32"/>
  </r>
  <r>
    <x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x v="2236"/>
    <d v="2016-02-01T14:48:43"/>
    <b v="0"/>
    <x v="340"/>
    <b v="1"/>
    <x v="32"/>
    <n v="5.3710714285714287"/>
    <x v="1674"/>
    <x v="6"/>
    <x v="32"/>
  </r>
  <r>
    <x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2237"/>
    <d v="2014-11-12T07:59:00"/>
    <b v="0"/>
    <x v="429"/>
    <b v="1"/>
    <x v="32"/>
    <n v="3.5292777777777777"/>
    <x v="1675"/>
    <x v="6"/>
    <x v="32"/>
  </r>
  <r>
    <x v="2238"/>
    <x v="2238"/>
    <s v="28mm Fantasy Miniature Range in leadfree white metal: Orcs, wolves and more."/>
    <x v="23"/>
    <x v="1569"/>
    <x v="0"/>
    <x v="12"/>
    <s v="EUR"/>
    <n v="1489157716"/>
    <n v="1486565716"/>
    <x v="2238"/>
    <d v="2017-03-10T14:55:16"/>
    <b v="0"/>
    <x v="1"/>
    <b v="1"/>
    <x v="32"/>
    <n v="1.3740000000000001"/>
    <x v="1676"/>
    <x v="6"/>
    <x v="32"/>
  </r>
  <r>
    <x v="2239"/>
    <x v="2239"/>
    <s v="Next stretch goal unlocks at $33,000 and/or 500 backers unlocks 2 bonus stretch goals."/>
    <x v="31"/>
    <x v="1570"/>
    <x v="0"/>
    <x v="0"/>
    <s v="USD"/>
    <n v="1385870520"/>
    <n v="1382742014"/>
    <x v="2239"/>
    <d v="2013-12-01T04:02:00"/>
    <b v="0"/>
    <x v="374"/>
    <b v="1"/>
    <x v="32"/>
    <n v="1.2802667999999999"/>
    <x v="1677"/>
    <x v="6"/>
    <x v="32"/>
  </r>
  <r>
    <x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2240"/>
    <d v="2016-04-22T19:49:04"/>
    <b v="0"/>
    <x v="93"/>
    <b v="1"/>
    <x v="32"/>
    <n v="2.7067999999999999"/>
    <x v="1678"/>
    <x v="6"/>
    <x v="32"/>
  </r>
  <r>
    <x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2241"/>
    <d v="2017-03-02T19:51:40"/>
    <b v="0"/>
    <x v="430"/>
    <b v="1"/>
    <x v="32"/>
    <n v="8.0640000000000001"/>
    <x v="1679"/>
    <x v="6"/>
    <x v="32"/>
  </r>
  <r>
    <x v="2242"/>
    <x v="2242"/>
    <s v="Inconceivable! An amazing new illustrative deck based on The Princess Bride movie."/>
    <x v="3"/>
    <x v="1573"/>
    <x v="0"/>
    <x v="0"/>
    <s v="USD"/>
    <n v="1385521320"/>
    <n v="1382449733"/>
    <x v="2242"/>
    <d v="2013-11-27T03:02:00"/>
    <b v="0"/>
    <x v="431"/>
    <b v="1"/>
    <x v="32"/>
    <n v="13.600976000000001"/>
    <x v="1680"/>
    <x v="6"/>
    <x v="32"/>
  </r>
  <r>
    <x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2243"/>
    <d v="2017-03-13T03:00:00"/>
    <b v="0"/>
    <x v="432"/>
    <b v="1"/>
    <x v="32"/>
    <n v="9302.5"/>
    <x v="1681"/>
    <x v="6"/>
    <x v="32"/>
  </r>
  <r>
    <x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2244"/>
    <d v="2016-10-16T20:30:00"/>
    <b v="0"/>
    <x v="126"/>
    <b v="1"/>
    <x v="32"/>
    <n v="3.7702"/>
    <x v="1682"/>
    <x v="6"/>
    <x v="32"/>
  </r>
  <r>
    <x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x v="2245"/>
    <d v="2014-02-21T18:00:00"/>
    <b v="0"/>
    <x v="433"/>
    <b v="1"/>
    <x v="32"/>
    <n v="26.47025"/>
    <x v="1683"/>
    <x v="6"/>
    <x v="32"/>
  </r>
  <r>
    <x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2246"/>
    <d v="2015-09-04T19:00:10"/>
    <b v="0"/>
    <x v="7"/>
    <b v="1"/>
    <x v="32"/>
    <n v="1.0012000000000001"/>
    <x v="1684"/>
    <x v="6"/>
    <x v="32"/>
  </r>
  <r>
    <x v="2247"/>
    <x v="2247"/>
    <s v="Take on the role of an ancient forager in this fun strategy game from the designer of Biblios."/>
    <x v="17"/>
    <x v="1577"/>
    <x v="0"/>
    <x v="0"/>
    <s v="USD"/>
    <n v="1438185565"/>
    <n v="1436975965"/>
    <x v="2247"/>
    <d v="2015-07-29T15:59:25"/>
    <b v="0"/>
    <x v="434"/>
    <b v="1"/>
    <x v="32"/>
    <n v="1.0445405405405406"/>
    <x v="1685"/>
    <x v="6"/>
    <x v="32"/>
  </r>
  <r>
    <x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2248"/>
    <d v="2016-12-14T21:01:18"/>
    <b v="0"/>
    <x v="130"/>
    <b v="1"/>
    <x v="32"/>
    <n v="1.0721428571428571"/>
    <x v="1686"/>
    <x v="6"/>
    <x v="32"/>
  </r>
  <r>
    <x v="2249"/>
    <x v="2249"/>
    <s v="March with the legions against the enemies of Rome in this role-playing game of military adventures."/>
    <x v="8"/>
    <x v="1579"/>
    <x v="0"/>
    <x v="0"/>
    <s v="USD"/>
    <n v="1364917965"/>
    <n v="1362329565"/>
    <x v="2249"/>
    <d v="2013-04-02T15:52:45"/>
    <b v="0"/>
    <x v="387"/>
    <b v="1"/>
    <x v="32"/>
    <n v="1.6877142857142857"/>
    <x v="1687"/>
    <x v="6"/>
    <x v="32"/>
  </r>
  <r>
    <x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2250"/>
    <d v="2016-12-03T01:07:53"/>
    <b v="0"/>
    <x v="435"/>
    <b v="1"/>
    <x v="32"/>
    <n v="9.7511200000000002"/>
    <x v="1688"/>
    <x v="6"/>
    <x v="32"/>
  </r>
  <r>
    <x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x v="2251"/>
    <d v="2014-08-16T08:17:57"/>
    <b v="0"/>
    <x v="436"/>
    <b v="1"/>
    <x v="32"/>
    <n v="1.3444929411764706"/>
    <x v="1689"/>
    <x v="6"/>
    <x v="32"/>
  </r>
  <r>
    <x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x v="2252"/>
    <d v="2016-08-06T07:52:18"/>
    <b v="0"/>
    <x v="437"/>
    <b v="1"/>
    <x v="32"/>
    <n v="2.722777777777778"/>
    <x v="1690"/>
    <x v="6"/>
    <x v="32"/>
  </r>
  <r>
    <x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2253"/>
    <d v="2015-11-18T16:09:07"/>
    <b v="0"/>
    <x v="87"/>
    <b v="1"/>
    <x v="32"/>
    <n v="1.1268750000000001"/>
    <x v="1691"/>
    <x v="6"/>
    <x v="32"/>
  </r>
  <r>
    <x v="2254"/>
    <x v="2254"/>
    <s v="A dexterity microgame by father/daughter team, Jason and Claire Kotarski. Make 100 project."/>
    <x v="2"/>
    <x v="1584"/>
    <x v="0"/>
    <x v="0"/>
    <s v="USD"/>
    <n v="1485271968"/>
    <n v="1484667168"/>
    <x v="2254"/>
    <d v="2017-01-24T15:32:48"/>
    <b v="0"/>
    <x v="438"/>
    <b v="1"/>
    <x v="32"/>
    <n v="4.5979999999999999"/>
    <x v="1692"/>
    <x v="6"/>
    <x v="32"/>
  </r>
  <r>
    <x v="2255"/>
    <x v="2255"/>
    <s v="This is the second set of 5 expansions for our route-building game, Jet Set!"/>
    <x v="333"/>
    <x v="1585"/>
    <x v="0"/>
    <x v="0"/>
    <s v="USD"/>
    <n v="1462661451"/>
    <n v="1460069451"/>
    <x v="2255"/>
    <d v="2016-05-07T22:50:51"/>
    <b v="0"/>
    <x v="197"/>
    <b v="1"/>
    <x v="32"/>
    <n v="2.8665822784810127"/>
    <x v="1693"/>
    <x v="6"/>
    <x v="32"/>
  </r>
  <r>
    <x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x v="2256"/>
    <d v="2016-11-22T10:50:46"/>
    <b v="0"/>
    <x v="133"/>
    <b v="1"/>
    <x v="32"/>
    <n v="2.2270833333333333"/>
    <x v="1694"/>
    <x v="6"/>
    <x v="32"/>
  </r>
  <r>
    <x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2257"/>
    <d v="2016-06-19T23:00:00"/>
    <b v="0"/>
    <x v="39"/>
    <b v="1"/>
    <x v="32"/>
    <n v="6.3613999999999997"/>
    <x v="1695"/>
    <x v="6"/>
    <x v="32"/>
  </r>
  <r>
    <x v="2258"/>
    <x v="2258"/>
    <s v="A Dungeon World campaign setting that takes place after the end of the worlds."/>
    <x v="41"/>
    <x v="1588"/>
    <x v="0"/>
    <x v="0"/>
    <s v="USD"/>
    <n v="1434045687"/>
    <n v="1431453687"/>
    <x v="2258"/>
    <d v="2015-06-11T18:01:27"/>
    <b v="0"/>
    <x v="242"/>
    <b v="1"/>
    <x v="32"/>
    <n v="1.4650000000000001"/>
    <x v="1696"/>
    <x v="6"/>
    <x v="32"/>
  </r>
  <r>
    <x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2259"/>
    <d v="2016-12-08T19:18:56"/>
    <b v="0"/>
    <x v="190"/>
    <b v="1"/>
    <x v="32"/>
    <n v="18.670999999999999"/>
    <x v="1697"/>
    <x v="6"/>
    <x v="32"/>
  </r>
  <r>
    <x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2260"/>
    <d v="2014-03-26T23:24:10"/>
    <b v="0"/>
    <x v="87"/>
    <b v="1"/>
    <x v="32"/>
    <n v="3.2692000000000001"/>
    <x v="1698"/>
    <x v="6"/>
    <x v="32"/>
  </r>
  <r>
    <x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2261"/>
    <d v="2017-02-14T17:23:40"/>
    <b v="0"/>
    <x v="439"/>
    <b v="1"/>
    <x v="32"/>
    <n v="7.7949999999999999"/>
    <x v="1699"/>
    <x v="6"/>
    <x v="32"/>
  </r>
  <r>
    <x v="2262"/>
    <x v="2262"/>
    <s v="An RPG about mortal servants of the Horsemen of the Apocalypse deciding to not end the world."/>
    <x v="126"/>
    <x v="1592"/>
    <x v="0"/>
    <x v="0"/>
    <s v="USD"/>
    <n v="1416268800"/>
    <n v="1413295358"/>
    <x v="2262"/>
    <d v="2014-11-18T00:00:00"/>
    <b v="0"/>
    <x v="331"/>
    <b v="1"/>
    <x v="32"/>
    <n v="1.5415151515151515"/>
    <x v="1700"/>
    <x v="6"/>
    <x v="32"/>
  </r>
  <r>
    <x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x v="2263"/>
    <d v="2015-01-31T19:58:33"/>
    <b v="0"/>
    <x v="65"/>
    <b v="1"/>
    <x v="32"/>
    <n v="1.1554666666666666"/>
    <x v="1701"/>
    <x v="6"/>
    <x v="32"/>
  </r>
  <r>
    <x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2264"/>
    <d v="2016-05-23T03:00:00"/>
    <b v="0"/>
    <x v="440"/>
    <b v="1"/>
    <x v="32"/>
    <n v="1.8003333333333333"/>
    <x v="1702"/>
    <x v="6"/>
    <x v="32"/>
  </r>
  <r>
    <x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2265"/>
    <d v="2016-11-22T20:28:27"/>
    <b v="0"/>
    <x v="57"/>
    <b v="1"/>
    <x v="32"/>
    <n v="2.9849999999999999"/>
    <x v="1703"/>
    <x v="6"/>
    <x v="32"/>
  </r>
  <r>
    <x v="2266"/>
    <x v="2266"/>
    <s v="Want to be LORD OF THE GOATS? Start building your herd using thievery, magic, bombs and mostly goats."/>
    <x v="15"/>
    <x v="1596"/>
    <x v="0"/>
    <x v="0"/>
    <s v="USD"/>
    <n v="1461722400"/>
    <n v="1460235592"/>
    <x v="2266"/>
    <d v="2016-04-27T02:00:00"/>
    <b v="0"/>
    <x v="441"/>
    <b v="1"/>
    <x v="32"/>
    <n v="3.2026666666666666"/>
    <x v="1704"/>
    <x v="6"/>
    <x v="32"/>
  </r>
  <r>
    <x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2267"/>
    <d v="2014-12-21T01:00:00"/>
    <b v="0"/>
    <x v="442"/>
    <b v="1"/>
    <x v="32"/>
    <n v="3.80525"/>
    <x v="1705"/>
    <x v="6"/>
    <x v="32"/>
  </r>
  <r>
    <x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2268"/>
    <d v="2017-03-12T01:58:35"/>
    <b v="0"/>
    <x v="441"/>
    <b v="1"/>
    <x v="32"/>
    <n v="1.026"/>
    <x v="1706"/>
    <x v="6"/>
    <x v="32"/>
  </r>
  <r>
    <x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x v="2269"/>
    <d v="2017-03-07T05:00:00"/>
    <b v="0"/>
    <x v="443"/>
    <b v="1"/>
    <x v="32"/>
    <n v="18.016400000000001"/>
    <x v="1707"/>
    <x v="6"/>
    <x v="32"/>
  </r>
  <r>
    <x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x v="2270"/>
    <d v="2017-01-10T21:59:00"/>
    <b v="0"/>
    <x v="444"/>
    <b v="1"/>
    <x v="32"/>
    <n v="7.2024800000000004"/>
    <x v="1708"/>
    <x v="6"/>
    <x v="32"/>
  </r>
  <r>
    <x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2271"/>
    <d v="2016-12-10T00:00:04"/>
    <b v="0"/>
    <x v="445"/>
    <b v="1"/>
    <x v="32"/>
    <n v="2.8309000000000002"/>
    <x v="1709"/>
    <x v="6"/>
    <x v="32"/>
  </r>
  <r>
    <x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x v="2272"/>
    <d v="2015-12-07T16:47:16"/>
    <b v="0"/>
    <x v="446"/>
    <b v="1"/>
    <x v="32"/>
    <n v="13.566000000000001"/>
    <x v="1710"/>
    <x v="6"/>
    <x v="32"/>
  </r>
  <r>
    <x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2273"/>
    <d v="2017-03-12T12:10:42"/>
    <b v="0"/>
    <x v="206"/>
    <b v="1"/>
    <x v="32"/>
    <n v="2.2035999999999998"/>
    <x v="1711"/>
    <x v="6"/>
    <x v="32"/>
  </r>
  <r>
    <x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2274"/>
    <d v="2014-02-23T12:00:57"/>
    <b v="0"/>
    <x v="221"/>
    <b v="1"/>
    <x v="32"/>
    <n v="1.196"/>
    <x v="1712"/>
    <x v="6"/>
    <x v="32"/>
  </r>
  <r>
    <x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2275"/>
    <d v="2014-12-22T14:47:59"/>
    <b v="0"/>
    <x v="1"/>
    <b v="1"/>
    <x v="32"/>
    <n v="4.0776923076923079"/>
    <x v="1713"/>
    <x v="6"/>
    <x v="32"/>
  </r>
  <r>
    <x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2276"/>
    <d v="2014-01-05T15:38:09"/>
    <b v="0"/>
    <x v="11"/>
    <b v="1"/>
    <x v="32"/>
    <n v="1.0581826105905425"/>
    <x v="1714"/>
    <x v="6"/>
    <x v="32"/>
  </r>
  <r>
    <x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2277"/>
    <d v="2012-02-27T16:17:03"/>
    <b v="0"/>
    <x v="447"/>
    <b v="1"/>
    <x v="32"/>
    <n v="1.4108235294117648"/>
    <x v="1715"/>
    <x v="6"/>
    <x v="32"/>
  </r>
  <r>
    <x v="2278"/>
    <x v="2278"/>
    <s v="Dice forged from stone one by one entirely by hand for demanding Gamers and Collectors."/>
    <x v="13"/>
    <x v="1608"/>
    <x v="0"/>
    <x v="13"/>
    <s v="EUR"/>
    <n v="1451861940"/>
    <n v="1448902867"/>
    <x v="2278"/>
    <d v="2016-01-03T22:59:00"/>
    <b v="0"/>
    <x v="332"/>
    <b v="1"/>
    <x v="32"/>
    <n v="2.7069999999999999"/>
    <x v="1716"/>
    <x v="6"/>
    <x v="32"/>
  </r>
  <r>
    <x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2279"/>
    <d v="2015-02-04T04:00:00"/>
    <b v="0"/>
    <x v="58"/>
    <b v="1"/>
    <x v="32"/>
    <n v="1.538"/>
    <x v="1717"/>
    <x v="6"/>
    <x v="32"/>
  </r>
  <r>
    <x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2280"/>
    <d v="2015-09-17T14:59:51"/>
    <b v="0"/>
    <x v="436"/>
    <b v="1"/>
    <x v="32"/>
    <n v="4.0357653061224488"/>
    <x v="1718"/>
    <x v="6"/>
    <x v="32"/>
  </r>
  <r>
    <x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2281"/>
    <d v="2011-07-25T06:50:00"/>
    <b v="0"/>
    <x v="202"/>
    <b v="1"/>
    <x v="11"/>
    <n v="1.85"/>
    <x v="1719"/>
    <x v="4"/>
    <x v="11"/>
  </r>
  <r>
    <x v="2282"/>
    <x v="2282"/>
    <s v="Sage King is recording his debut album and wants YOU to be a part of the creation process"/>
    <x v="47"/>
    <x v="1612"/>
    <x v="0"/>
    <x v="0"/>
    <s v="USD"/>
    <n v="1452744686"/>
    <n v="1447560686"/>
    <x v="2282"/>
    <d v="2016-01-14T04:11:26"/>
    <b v="0"/>
    <x v="8"/>
    <b v="1"/>
    <x v="11"/>
    <n v="1.8533333333333333"/>
    <x v="1720"/>
    <x v="4"/>
    <x v="11"/>
  </r>
  <r>
    <x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2283"/>
    <d v="2012-05-09T02:00:04"/>
    <b v="0"/>
    <x v="53"/>
    <b v="1"/>
    <x v="11"/>
    <n v="1.0085533333333332"/>
    <x v="1721"/>
    <x v="4"/>
    <x v="11"/>
  </r>
  <r>
    <x v="2284"/>
    <x v="2284"/>
    <s v="The Vinyl Skyway reunite to make a third album. "/>
    <x v="12"/>
    <x v="1614"/>
    <x v="0"/>
    <x v="0"/>
    <s v="USD"/>
    <n v="1299902400"/>
    <n v="1297451245"/>
    <x v="2284"/>
    <d v="2011-03-12T04:00:00"/>
    <b v="0"/>
    <x v="211"/>
    <b v="1"/>
    <x v="11"/>
    <n v="1.0622116666666668"/>
    <x v="1722"/>
    <x v="4"/>
    <x v="11"/>
  </r>
  <r>
    <x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2285"/>
    <d v="2012-06-29T04:27:23"/>
    <b v="0"/>
    <x v="1"/>
    <b v="1"/>
    <x v="11"/>
    <n v="1.2136666666666667"/>
    <x v="1723"/>
    <x v="4"/>
    <x v="11"/>
  </r>
  <r>
    <x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2286"/>
    <d v="2013-09-06T03:59:00"/>
    <b v="0"/>
    <x v="25"/>
    <b v="1"/>
    <x v="11"/>
    <n v="1.0006666666666666"/>
    <x v="1724"/>
    <x v="4"/>
    <x v="11"/>
  </r>
  <r>
    <x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2287"/>
    <d v="2014-06-23T16:01:00"/>
    <b v="0"/>
    <x v="448"/>
    <b v="1"/>
    <x v="11"/>
    <n v="1.1997755555555556"/>
    <x v="1725"/>
    <x v="4"/>
    <x v="11"/>
  </r>
  <r>
    <x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2288"/>
    <d v="2012-06-26T18:00:00"/>
    <b v="0"/>
    <x v="20"/>
    <b v="1"/>
    <x v="11"/>
    <n v="1.0009999999999999"/>
    <x v="1726"/>
    <x v="4"/>
    <x v="11"/>
  </r>
  <r>
    <x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2289"/>
    <d v="2013-12-06T23:22:00"/>
    <b v="0"/>
    <x v="20"/>
    <b v="1"/>
    <x v="11"/>
    <n v="1.0740000000000001"/>
    <x v="1727"/>
    <x v="4"/>
    <x v="11"/>
  </r>
  <r>
    <x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x v="2290"/>
    <d v="2009-12-01T17:00:00"/>
    <b v="0"/>
    <x v="60"/>
    <b v="1"/>
    <x v="11"/>
    <n v="1.0406666666666666"/>
    <x v="1728"/>
    <x v="4"/>
    <x v="11"/>
  </r>
  <r>
    <x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2291"/>
    <d v="2012-04-23T04:00:00"/>
    <b v="0"/>
    <x v="68"/>
    <b v="1"/>
    <x v="11"/>
    <n v="1.728"/>
    <x v="1729"/>
    <x v="4"/>
    <x v="11"/>
  </r>
  <r>
    <x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2292"/>
    <d v="2012-04-18T16:44:36"/>
    <b v="0"/>
    <x v="67"/>
    <b v="1"/>
    <x v="11"/>
    <n v="1.072505"/>
    <x v="1730"/>
    <x v="4"/>
    <x v="11"/>
  </r>
  <r>
    <x v="2293"/>
    <x v="2293"/>
    <s v="Donate here to be a part of the upcoming album. Every little bit helps!"/>
    <x v="16"/>
    <x v="1622"/>
    <x v="0"/>
    <x v="0"/>
    <s v="USD"/>
    <n v="1348545540"/>
    <n v="1346345999"/>
    <x v="2293"/>
    <d v="2012-09-25T03:59:00"/>
    <b v="0"/>
    <x v="74"/>
    <b v="1"/>
    <x v="11"/>
    <n v="1.0823529411764705"/>
    <x v="1731"/>
    <x v="4"/>
    <x v="11"/>
  </r>
  <r>
    <x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2294"/>
    <d v="2013-01-20T17:21:20"/>
    <b v="0"/>
    <x v="300"/>
    <b v="1"/>
    <x v="11"/>
    <n v="1.4608079999999999"/>
    <x v="1732"/>
    <x v="4"/>
    <x v="11"/>
  </r>
  <r>
    <x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2295"/>
    <d v="2013-01-26T22:54:16"/>
    <b v="0"/>
    <x v="69"/>
    <b v="1"/>
    <x v="11"/>
    <n v="1.2524999999999999"/>
    <x v="1733"/>
    <x v="4"/>
    <x v="11"/>
  </r>
  <r>
    <x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x v="2296"/>
    <d v="2012-02-23T17:33:46"/>
    <b v="0"/>
    <x v="108"/>
    <b v="1"/>
    <x v="11"/>
    <n v="1.4907142857142857"/>
    <x v="1734"/>
    <x v="4"/>
    <x v="11"/>
  </r>
  <r>
    <x v="2297"/>
    <x v="2297"/>
    <s v="New Jersey Alternative Rock band COCO needs YOUR help self-releasing debut EP!"/>
    <x v="28"/>
    <x v="1626"/>
    <x v="0"/>
    <x v="0"/>
    <s v="USD"/>
    <n v="1331697540"/>
    <n v="1328749249"/>
    <x v="2297"/>
    <d v="2012-03-14T03:59:00"/>
    <b v="0"/>
    <x v="10"/>
    <b v="1"/>
    <x v="11"/>
    <n v="1.006"/>
    <x v="1735"/>
    <x v="4"/>
    <x v="11"/>
  </r>
  <r>
    <x v="2298"/>
    <x v="2298"/>
    <s v="My name is Jonny Gray, and my friends and I are working together to raise funds for my debut album"/>
    <x v="11"/>
    <x v="1627"/>
    <x v="0"/>
    <x v="0"/>
    <s v="USD"/>
    <n v="1395861033"/>
    <n v="1393272633"/>
    <x v="2298"/>
    <d v="2014-03-26T19:10:33"/>
    <b v="0"/>
    <x v="449"/>
    <b v="1"/>
    <x v="11"/>
    <n v="1.0507333333333333"/>
    <x v="1736"/>
    <x v="4"/>
    <x v="11"/>
  </r>
  <r>
    <x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x v="2299"/>
    <d v="2011-02-06T00:46:49"/>
    <b v="0"/>
    <x v="25"/>
    <b v="1"/>
    <x v="11"/>
    <n v="3.5016666666666665"/>
    <x v="1737"/>
    <x v="4"/>
    <x v="11"/>
  </r>
  <r>
    <x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2300"/>
    <d v="2012-06-28T17:26:56"/>
    <b v="0"/>
    <x v="63"/>
    <b v="1"/>
    <x v="11"/>
    <n v="1.0125"/>
    <x v="1738"/>
    <x v="4"/>
    <x v="11"/>
  </r>
  <r>
    <x v="2301"/>
    <x v="2301"/>
    <s v="We are America's first trock band, and we're ready to bring you our first album!"/>
    <x v="10"/>
    <x v="1630"/>
    <x v="0"/>
    <x v="0"/>
    <s v="USD"/>
    <n v="1371785496"/>
    <n v="1369193496"/>
    <x v="2301"/>
    <d v="2013-06-21T03:31:36"/>
    <b v="1"/>
    <x v="263"/>
    <b v="1"/>
    <x v="14"/>
    <n v="1.336044"/>
    <x v="1739"/>
    <x v="4"/>
    <x v="14"/>
  </r>
  <r>
    <x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2302"/>
    <d v="2013-12-31T07:00:00"/>
    <b v="1"/>
    <x v="268"/>
    <b v="1"/>
    <x v="14"/>
    <n v="1.7065217391304348"/>
    <x v="1740"/>
    <x v="4"/>
    <x v="14"/>
  </r>
  <r>
    <x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2303"/>
    <d v="2011-12-13T03:39:56"/>
    <b v="1"/>
    <x v="273"/>
    <b v="1"/>
    <x v="14"/>
    <n v="1.0935829457364341"/>
    <x v="1741"/>
    <x v="4"/>
    <x v="14"/>
  </r>
  <r>
    <x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x v="2304"/>
    <d v="2011-01-01T04:59:00"/>
    <b v="1"/>
    <x v="116"/>
    <b v="1"/>
    <x v="14"/>
    <n v="1.0070033333333335"/>
    <x v="1742"/>
    <x v="4"/>
    <x v="14"/>
  </r>
  <r>
    <x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2305"/>
    <d v="2014-08-08T18:00:00"/>
    <b v="1"/>
    <x v="157"/>
    <b v="1"/>
    <x v="14"/>
    <n v="1.0122777777777778"/>
    <x v="1743"/>
    <x v="4"/>
    <x v="14"/>
  </r>
  <r>
    <x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2306"/>
    <d v="2012-03-10T04:02:09"/>
    <b v="1"/>
    <x v="196"/>
    <b v="1"/>
    <x v="14"/>
    <n v="1.0675857142857144"/>
    <x v="1744"/>
    <x v="4"/>
    <x v="14"/>
  </r>
  <r>
    <x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2307"/>
    <d v="2012-05-05T19:15:28"/>
    <b v="1"/>
    <x v="11"/>
    <b v="1"/>
    <x v="14"/>
    <n v="1.0665777537961894"/>
    <x v="1745"/>
    <x v="4"/>
    <x v="14"/>
  </r>
  <r>
    <x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2308"/>
    <d v="2014-08-29T01:00:00"/>
    <b v="1"/>
    <x v="450"/>
    <b v="1"/>
    <x v="14"/>
    <n v="1.0130622"/>
    <x v="1746"/>
    <x v="4"/>
    <x v="14"/>
  </r>
  <r>
    <x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x v="2309"/>
    <d v="2013-03-09T23:42:17"/>
    <b v="1"/>
    <x v="329"/>
    <b v="1"/>
    <x v="14"/>
    <n v="1.0667450000000001"/>
    <x v="1747"/>
    <x v="4"/>
    <x v="14"/>
  </r>
  <r>
    <x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2310"/>
    <d v="2013-03-21T18:03:35"/>
    <b v="1"/>
    <x v="451"/>
    <b v="1"/>
    <x v="14"/>
    <n v="4.288397837837838"/>
    <x v="1748"/>
    <x v="4"/>
    <x v="14"/>
  </r>
  <r>
    <x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x v="2311"/>
    <d v="2014-05-07T00:06:29"/>
    <b v="1"/>
    <x v="201"/>
    <b v="1"/>
    <x v="14"/>
    <n v="1.0411111111111111"/>
    <x v="1749"/>
    <x v="4"/>
    <x v="14"/>
  </r>
  <r>
    <x v="2312"/>
    <x v="2312"/>
    <s v="Help Brooklyn psychedelic synth rockers DINOWALRUS release their 3rd Record, COMPLEXION, on vinyl!"/>
    <x v="9"/>
    <x v="1641"/>
    <x v="0"/>
    <x v="0"/>
    <s v="USD"/>
    <n v="1397862000"/>
    <n v="1395155478"/>
    <x v="2312"/>
    <d v="2014-04-18T23:00:00"/>
    <b v="1"/>
    <x v="1"/>
    <b v="1"/>
    <x v="14"/>
    <n v="1.0786666666666667"/>
    <x v="1750"/>
    <x v="4"/>
    <x v="14"/>
  </r>
  <r>
    <x v="2313"/>
    <x v="2313"/>
    <s v="A Sunny Day in Glasgow are recording a new album and we need your help!"/>
    <x v="10"/>
    <x v="1642"/>
    <x v="0"/>
    <x v="0"/>
    <s v="USD"/>
    <n v="1336086026"/>
    <n v="1333494026"/>
    <x v="2313"/>
    <d v="2012-05-03T23:00:26"/>
    <b v="1"/>
    <x v="328"/>
    <b v="1"/>
    <x v="14"/>
    <n v="1.7584040000000001"/>
    <x v="1751"/>
    <x v="4"/>
    <x v="14"/>
  </r>
  <r>
    <x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2314"/>
    <d v="2012-06-07T13:14:17"/>
    <b v="1"/>
    <x v="133"/>
    <b v="1"/>
    <x v="14"/>
    <n v="1.5697000000000001"/>
    <x v="1752"/>
    <x v="4"/>
    <x v="14"/>
  </r>
  <r>
    <x v="2315"/>
    <x v="2315"/>
    <s v="Rice invites you to be a part of the creation of their first album and spread their message of love."/>
    <x v="30"/>
    <x v="1644"/>
    <x v="0"/>
    <x v="0"/>
    <s v="USD"/>
    <n v="1336238743"/>
    <n v="1333646743"/>
    <x v="2315"/>
    <d v="2012-05-05T17:25:43"/>
    <b v="1"/>
    <x v="31"/>
    <b v="1"/>
    <x v="14"/>
    <n v="1.026"/>
    <x v="1753"/>
    <x v="4"/>
    <x v="14"/>
  </r>
  <r>
    <x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2316"/>
    <d v="2009-12-09T18:24:00"/>
    <b v="1"/>
    <x v="452"/>
    <b v="1"/>
    <x v="14"/>
    <n v="1.0404266666666666"/>
    <x v="1754"/>
    <x v="4"/>
    <x v="14"/>
  </r>
  <r>
    <x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x v="2317"/>
    <d v="2010-02-15T05:00:00"/>
    <b v="1"/>
    <x v="19"/>
    <b v="1"/>
    <x v="14"/>
    <n v="1.04"/>
    <x v="1755"/>
    <x v="4"/>
    <x v="14"/>
  </r>
  <r>
    <x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2318"/>
    <d v="2009-09-26T03:59:00"/>
    <b v="1"/>
    <x v="430"/>
    <b v="1"/>
    <x v="14"/>
    <n v="1.2105999999999999"/>
    <x v="1756"/>
    <x v="4"/>
    <x v="14"/>
  </r>
  <r>
    <x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x v="2319"/>
    <d v="2013-12-15T01:58:05"/>
    <b v="1"/>
    <x v="99"/>
    <b v="1"/>
    <x v="14"/>
    <n v="1.077"/>
    <x v="1757"/>
    <x v="4"/>
    <x v="14"/>
  </r>
  <r>
    <x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2320"/>
    <d v="2014-04-02T18:36:40"/>
    <b v="1"/>
    <x v="30"/>
    <b v="1"/>
    <x v="14"/>
    <n v="1.0866"/>
    <x v="1758"/>
    <x v="4"/>
    <x v="14"/>
  </r>
  <r>
    <x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x v="2321"/>
    <d v="2017-04-04T05:15:01"/>
    <b v="0"/>
    <x v="31"/>
    <b v="0"/>
    <x v="33"/>
    <n v="0.39120962394619685"/>
    <x v="1759"/>
    <x v="7"/>
    <x v="33"/>
  </r>
  <r>
    <x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x v="2322"/>
    <d v="2017-04-09T20:29:29"/>
    <b v="0"/>
    <x v="80"/>
    <b v="0"/>
    <x v="33"/>
    <n v="3.1481481481481478E-2"/>
    <x v="1241"/>
    <x v="7"/>
    <x v="33"/>
  </r>
  <r>
    <x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x v="2323"/>
    <d v="2017-03-20T18:07:27"/>
    <b v="0"/>
    <x v="80"/>
    <b v="0"/>
    <x v="33"/>
    <n v="0.48"/>
    <x v="180"/>
    <x v="7"/>
    <x v="33"/>
  </r>
  <r>
    <x v="2324"/>
    <x v="2324"/>
    <s v="A city centre shop selling great locally made food with room to chat and learn about eachother."/>
    <x v="51"/>
    <x v="970"/>
    <x v="3"/>
    <x v="1"/>
    <s v="GBP"/>
    <n v="1490559285"/>
    <n v="1487970885"/>
    <x v="2324"/>
    <d v="2017-03-26T20:14:45"/>
    <b v="0"/>
    <x v="42"/>
    <b v="0"/>
    <x v="33"/>
    <n v="0.20733333333333334"/>
    <x v="1760"/>
    <x v="7"/>
    <x v="33"/>
  </r>
  <r>
    <x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2325"/>
    <d v="2017-03-29T23:32:11"/>
    <b v="0"/>
    <x v="63"/>
    <b v="0"/>
    <x v="33"/>
    <n v="0.08"/>
    <x v="1761"/>
    <x v="7"/>
    <x v="33"/>
  </r>
  <r>
    <x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2326"/>
    <d v="2017-04-30T17:00:00"/>
    <b v="0"/>
    <x v="29"/>
    <b v="0"/>
    <x v="33"/>
    <n v="7.1999999999999998E-3"/>
    <x v="1762"/>
    <x v="7"/>
    <x v="33"/>
  </r>
  <r>
    <x v="2327"/>
    <x v="2327"/>
    <s v="Gourmet Fermentation in a Mason Jar. Create delicious, nutritious fermented foods at home."/>
    <x v="19"/>
    <x v="1652"/>
    <x v="0"/>
    <x v="0"/>
    <s v="USD"/>
    <n v="1409090440"/>
    <n v="1406066440"/>
    <x v="2327"/>
    <d v="2014-08-26T22:00:40"/>
    <b v="1"/>
    <x v="453"/>
    <b v="1"/>
    <x v="33"/>
    <n v="5.2609431428571432"/>
    <x v="1763"/>
    <x v="7"/>
    <x v="33"/>
  </r>
  <r>
    <x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2328"/>
    <d v="2015-06-14T18:45:37"/>
    <b v="1"/>
    <x v="416"/>
    <b v="1"/>
    <x v="33"/>
    <n v="2.5445000000000002"/>
    <x v="1764"/>
    <x v="7"/>
    <x v="33"/>
  </r>
  <r>
    <x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x v="2329"/>
    <d v="2014-07-17T14:59:06"/>
    <b v="1"/>
    <x v="207"/>
    <b v="1"/>
    <x v="33"/>
    <n v="1.0591999999999999"/>
    <x v="1765"/>
    <x v="7"/>
    <x v="33"/>
  </r>
  <r>
    <x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2330"/>
    <d v="2015-12-25T00:00:00"/>
    <b v="1"/>
    <x v="430"/>
    <b v="1"/>
    <x v="33"/>
    <n v="1.0242285714285715"/>
    <x v="1766"/>
    <x v="7"/>
    <x v="33"/>
  </r>
  <r>
    <x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x v="2331"/>
    <d v="2014-08-18T00:08:10"/>
    <b v="1"/>
    <x v="454"/>
    <b v="1"/>
    <x v="33"/>
    <n v="1.4431375"/>
    <x v="1767"/>
    <x v="7"/>
    <x v="33"/>
  </r>
  <r>
    <x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2332"/>
    <d v="2015-02-06T15:04:31"/>
    <b v="1"/>
    <x v="455"/>
    <b v="1"/>
    <x v="33"/>
    <n v="1.06308"/>
    <x v="1768"/>
    <x v="7"/>
    <x v="33"/>
  </r>
  <r>
    <x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2333"/>
    <d v="2014-05-29T17:50:00"/>
    <b v="1"/>
    <x v="225"/>
    <b v="1"/>
    <x v="33"/>
    <n v="2.1216666666666666"/>
    <x v="1769"/>
    <x v="7"/>
    <x v="33"/>
  </r>
  <r>
    <x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x v="2334"/>
    <d v="2014-11-05T17:34:00"/>
    <b v="1"/>
    <x v="85"/>
    <b v="1"/>
    <x v="33"/>
    <n v="1.0195000000000001"/>
    <x v="1770"/>
    <x v="7"/>
    <x v="33"/>
  </r>
  <r>
    <x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2335"/>
    <d v="2014-06-11T13:44:03"/>
    <b v="1"/>
    <x v="170"/>
    <b v="1"/>
    <x v="33"/>
    <n v="1.0227200000000001"/>
    <x v="1771"/>
    <x v="7"/>
    <x v="33"/>
  </r>
  <r>
    <x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2336"/>
    <d v="2014-03-08T22:11:35"/>
    <b v="1"/>
    <x v="456"/>
    <b v="1"/>
    <x v="33"/>
    <n v="5.2073254999999996"/>
    <x v="1772"/>
    <x v="7"/>
    <x v="33"/>
  </r>
  <r>
    <x v="2337"/>
    <x v="2337"/>
    <s v="We make small batch, locally sourced bitters and shrubs for cocktails and cooking."/>
    <x v="14"/>
    <x v="1661"/>
    <x v="0"/>
    <x v="0"/>
    <s v="USD"/>
    <n v="1403796143"/>
    <n v="1401204143"/>
    <x v="2337"/>
    <d v="2014-06-26T15:22:23"/>
    <b v="1"/>
    <x v="122"/>
    <b v="1"/>
    <x v="33"/>
    <n v="1.1065833333333333"/>
    <x v="1773"/>
    <x v="7"/>
    <x v="33"/>
  </r>
  <r>
    <x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2338"/>
    <d v="2014-06-29T21:31:24"/>
    <b v="1"/>
    <x v="252"/>
    <b v="1"/>
    <x v="33"/>
    <n v="1.0114333333333334"/>
    <x v="1774"/>
    <x v="7"/>
    <x v="33"/>
  </r>
  <r>
    <x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2339"/>
    <d v="2016-12-19T07:59:00"/>
    <b v="1"/>
    <x v="457"/>
    <b v="1"/>
    <x v="33"/>
    <n v="2.9420799999999998"/>
    <x v="1775"/>
    <x v="7"/>
    <x v="33"/>
  </r>
  <r>
    <x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x v="2340"/>
    <d v="2016-10-30T15:25:38"/>
    <b v="1"/>
    <x v="458"/>
    <b v="1"/>
    <x v="33"/>
    <n v="1.0577749999999999"/>
    <x v="1776"/>
    <x v="7"/>
    <x v="33"/>
  </r>
  <r>
    <x v="2341"/>
    <x v="2341"/>
    <s v="This website will serve as an interface to change lives and have a community routing for your success!"/>
    <x v="10"/>
    <x v="117"/>
    <x v="1"/>
    <x v="0"/>
    <s v="USD"/>
    <n v="1436729504"/>
    <n v="1434137504"/>
    <x v="2341"/>
    <d v="2015-07-12T19:31:44"/>
    <b v="0"/>
    <x v="78"/>
    <b v="0"/>
    <x v="7"/>
    <n v="0"/>
    <x v="121"/>
    <x v="2"/>
    <x v="7"/>
  </r>
  <r>
    <x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2342"/>
    <d v="2014-10-06T05:00:00"/>
    <b v="0"/>
    <x v="78"/>
    <b v="0"/>
    <x v="7"/>
    <n v="0"/>
    <x v="121"/>
    <x v="2"/>
    <x v="7"/>
  </r>
  <r>
    <x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2343"/>
    <d v="2016-01-08T19:47:00"/>
    <b v="0"/>
    <x v="29"/>
    <b v="0"/>
    <x v="7"/>
    <n v="0.03"/>
    <x v="468"/>
    <x v="2"/>
    <x v="7"/>
  </r>
  <r>
    <x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2344"/>
    <d v="2016-06-24T17:27:49"/>
    <b v="0"/>
    <x v="29"/>
    <b v="0"/>
    <x v="7"/>
    <n v="1E-3"/>
    <x v="120"/>
    <x v="2"/>
    <x v="7"/>
  </r>
  <r>
    <x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2345"/>
    <d v="2015-03-31T23:39:00"/>
    <b v="0"/>
    <x v="78"/>
    <b v="0"/>
    <x v="7"/>
    <n v="0"/>
    <x v="121"/>
    <x v="2"/>
    <x v="7"/>
  </r>
  <r>
    <x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x v="2346"/>
    <d v="2016-10-17T19:10:31"/>
    <b v="0"/>
    <x v="83"/>
    <b v="0"/>
    <x v="7"/>
    <n v="6.4999999999999997E-4"/>
    <x v="31"/>
    <x v="2"/>
    <x v="7"/>
  </r>
  <r>
    <x v="2347"/>
    <x v="2347"/>
    <s v="Back this project and get access to a course about building COMPLETE web applications without coding."/>
    <x v="28"/>
    <x v="493"/>
    <x v="1"/>
    <x v="0"/>
    <s v="USD"/>
    <n v="1472135676"/>
    <n v="1469543676"/>
    <x v="2347"/>
    <d v="2016-08-25T14:34:36"/>
    <b v="0"/>
    <x v="29"/>
    <b v="0"/>
    <x v="7"/>
    <n v="1.4999999999999999E-2"/>
    <x v="2"/>
    <x v="2"/>
    <x v="7"/>
  </r>
  <r>
    <x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x v="2348"/>
    <d v="2016-02-20T22:22:18"/>
    <b v="0"/>
    <x v="81"/>
    <b v="0"/>
    <x v="7"/>
    <n v="3.8571428571428572E-3"/>
    <x v="1237"/>
    <x v="2"/>
    <x v="7"/>
  </r>
  <r>
    <x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2349"/>
    <d v="2015-08-11T18:37:08"/>
    <b v="0"/>
    <x v="78"/>
    <b v="0"/>
    <x v="7"/>
    <n v="0"/>
    <x v="121"/>
    <x v="2"/>
    <x v="7"/>
  </r>
  <r>
    <x v="2350"/>
    <x v="2350"/>
    <s v="HoxWi are the future for real time interaction with on-line customers via chat or video conference."/>
    <x v="63"/>
    <x v="117"/>
    <x v="1"/>
    <x v="17"/>
    <s v="EUR"/>
    <n v="1483474370"/>
    <n v="1480882370"/>
    <x v="2350"/>
    <d v="2017-01-03T20:12:50"/>
    <b v="0"/>
    <x v="78"/>
    <b v="0"/>
    <x v="7"/>
    <n v="0"/>
    <x v="121"/>
    <x v="2"/>
    <x v="7"/>
  </r>
  <r>
    <x v="2351"/>
    <x v="2351"/>
    <s v="Donate $30 or more and receive a free selfie stick."/>
    <x v="341"/>
    <x v="1651"/>
    <x v="1"/>
    <x v="4"/>
    <s v="NZD"/>
    <n v="1430360739"/>
    <n v="1427768739"/>
    <x v="2351"/>
    <d v="2015-04-30T02:25:39"/>
    <b v="0"/>
    <x v="63"/>
    <b v="0"/>
    <x v="7"/>
    <n v="5.7142857142857143E-3"/>
    <x v="1777"/>
    <x v="2"/>
    <x v="7"/>
  </r>
  <r>
    <x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2352"/>
    <d v="2015-06-06T15:12:32"/>
    <b v="0"/>
    <x v="78"/>
    <b v="0"/>
    <x v="7"/>
    <n v="0"/>
    <x v="121"/>
    <x v="2"/>
    <x v="7"/>
  </r>
  <r>
    <x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2353"/>
    <d v="2015-04-21T16:13:42"/>
    <b v="0"/>
    <x v="78"/>
    <b v="0"/>
    <x v="7"/>
    <n v="0"/>
    <x v="121"/>
    <x v="2"/>
    <x v="7"/>
  </r>
  <r>
    <x v="2354"/>
    <x v="2354"/>
    <s v="Almost done with doctorate degree but need funding of $35,000 to complete research of project."/>
    <x v="19"/>
    <x v="379"/>
    <x v="1"/>
    <x v="0"/>
    <s v="USD"/>
    <n v="1420910460"/>
    <n v="1415726460"/>
    <x v="2354"/>
    <d v="2015-01-10T17:21:00"/>
    <b v="0"/>
    <x v="29"/>
    <b v="0"/>
    <x v="7"/>
    <n v="7.1428571428571429E-4"/>
    <x v="384"/>
    <x v="2"/>
    <x v="7"/>
  </r>
  <r>
    <x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x v="2355"/>
    <d v="2015-05-02T22:02:16"/>
    <b v="0"/>
    <x v="84"/>
    <b v="0"/>
    <x v="7"/>
    <n v="6.875E-3"/>
    <x v="446"/>
    <x v="2"/>
    <x v="7"/>
  </r>
  <r>
    <x v="2356"/>
    <x v="2356"/>
    <s v="HardstyleUnited.com The Global Hardstyle community. Your Hardstyle community."/>
    <x v="3"/>
    <x v="117"/>
    <x v="1"/>
    <x v="9"/>
    <s v="EUR"/>
    <n v="1433530104"/>
    <n v="1430938104"/>
    <x v="2356"/>
    <d v="2015-06-05T18:48:24"/>
    <b v="0"/>
    <x v="78"/>
    <b v="0"/>
    <x v="7"/>
    <n v="0"/>
    <x v="121"/>
    <x v="2"/>
    <x v="7"/>
  </r>
  <r>
    <x v="2357"/>
    <x v="2357"/>
    <s v="Click For Therapy is a website that was created to connect consumers and therapists across the UK."/>
    <x v="100"/>
    <x v="117"/>
    <x v="1"/>
    <x v="1"/>
    <s v="GBP"/>
    <n v="1445093578"/>
    <n v="1442501578"/>
    <x v="2357"/>
    <d v="2015-10-17T14:52:58"/>
    <b v="0"/>
    <x v="78"/>
    <b v="0"/>
    <x v="7"/>
    <n v="0"/>
    <x v="121"/>
    <x v="2"/>
    <x v="7"/>
  </r>
  <r>
    <x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x v="2358"/>
    <d v="2015-01-31T00:39:00"/>
    <b v="0"/>
    <x v="78"/>
    <b v="0"/>
    <x v="7"/>
    <n v="0"/>
    <x v="121"/>
    <x v="2"/>
    <x v="7"/>
  </r>
  <r>
    <x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x v="2359"/>
    <d v="2015-08-03T15:35:24"/>
    <b v="0"/>
    <x v="83"/>
    <b v="0"/>
    <x v="7"/>
    <n v="0.14680000000000001"/>
    <x v="1778"/>
    <x v="2"/>
    <x v="7"/>
  </r>
  <r>
    <x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x v="2360"/>
    <d v="2016-02-07T16:58:00"/>
    <b v="0"/>
    <x v="29"/>
    <b v="0"/>
    <x v="7"/>
    <n v="4.0000000000000002E-4"/>
    <x v="453"/>
    <x v="2"/>
    <x v="7"/>
  </r>
  <r>
    <x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2361"/>
    <d v="2016-04-30T22:00:00"/>
    <b v="0"/>
    <x v="78"/>
    <b v="0"/>
    <x v="7"/>
    <n v="0"/>
    <x v="121"/>
    <x v="2"/>
    <x v="7"/>
  </r>
  <r>
    <x v="2362"/>
    <x v="2362"/>
    <s v="The Columbus Ruby Brigade has brought monthly ruby goodness and camaraderie to all participants."/>
    <x v="329"/>
    <x v="678"/>
    <x v="1"/>
    <x v="0"/>
    <s v="USD"/>
    <n v="1418315470"/>
    <n v="1415723470"/>
    <x v="2362"/>
    <d v="2014-12-11T16:31:10"/>
    <b v="0"/>
    <x v="84"/>
    <b v="0"/>
    <x v="7"/>
    <n v="0.2857142857142857"/>
    <x v="88"/>
    <x v="2"/>
    <x v="7"/>
  </r>
  <r>
    <x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2363"/>
    <d v="2015-12-29T00:16:40"/>
    <b v="0"/>
    <x v="78"/>
    <b v="0"/>
    <x v="7"/>
    <n v="0"/>
    <x v="121"/>
    <x v="2"/>
    <x v="7"/>
  </r>
  <r>
    <x v="2364"/>
    <x v="2364"/>
    <s v="Making a Minecraft server and Website and I need your help to fund it. Thanks in Advance!"/>
    <x v="342"/>
    <x v="117"/>
    <x v="1"/>
    <x v="0"/>
    <s v="USD"/>
    <n v="1445898356"/>
    <n v="1441146356"/>
    <x v="2364"/>
    <d v="2015-10-26T22:25:56"/>
    <b v="0"/>
    <x v="78"/>
    <b v="0"/>
    <x v="7"/>
    <n v="0"/>
    <x v="121"/>
    <x v="2"/>
    <x v="7"/>
  </r>
  <r>
    <x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2365"/>
    <d v="2016-01-17T23:00:00"/>
    <b v="0"/>
    <x v="78"/>
    <b v="0"/>
    <x v="7"/>
    <n v="0"/>
    <x v="121"/>
    <x v="2"/>
    <x v="7"/>
  </r>
  <r>
    <x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2366"/>
    <d v="2015-10-21T12:45:33"/>
    <b v="0"/>
    <x v="74"/>
    <b v="0"/>
    <x v="7"/>
    <n v="0.1052"/>
    <x v="1779"/>
    <x v="2"/>
    <x v="7"/>
  </r>
  <r>
    <x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2367"/>
    <d v="2016-04-25T22:16:56"/>
    <b v="0"/>
    <x v="25"/>
    <b v="0"/>
    <x v="7"/>
    <n v="1.34E-2"/>
    <x v="1780"/>
    <x v="2"/>
    <x v="7"/>
  </r>
  <r>
    <x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2368"/>
    <d v="2015-04-14T16:19:25"/>
    <b v="0"/>
    <x v="84"/>
    <b v="0"/>
    <x v="7"/>
    <n v="2.5000000000000001E-3"/>
    <x v="73"/>
    <x v="2"/>
    <x v="7"/>
  </r>
  <r>
    <x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2369"/>
    <d v="2016-02-10T19:30:11"/>
    <b v="0"/>
    <x v="78"/>
    <b v="0"/>
    <x v="7"/>
    <n v="0"/>
    <x v="121"/>
    <x v="2"/>
    <x v="7"/>
  </r>
  <r>
    <x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2370"/>
    <d v="2014-12-18T04:32:21"/>
    <b v="0"/>
    <x v="80"/>
    <b v="0"/>
    <x v="7"/>
    <n v="3.2799999999999999E-3"/>
    <x v="442"/>
    <x v="2"/>
    <x v="7"/>
  </r>
  <r>
    <x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2371"/>
    <d v="2015-06-25T18:39:56"/>
    <b v="0"/>
    <x v="78"/>
    <b v="0"/>
    <x v="7"/>
    <n v="0"/>
    <x v="121"/>
    <x v="2"/>
    <x v="7"/>
  </r>
  <r>
    <x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2372"/>
    <d v="2015-04-24T01:39:31"/>
    <b v="0"/>
    <x v="79"/>
    <b v="0"/>
    <x v="7"/>
    <n v="3.272727272727273E-2"/>
    <x v="180"/>
    <x v="2"/>
    <x v="7"/>
  </r>
  <r>
    <x v="2373"/>
    <x v="2373"/>
    <s v="We want to create a safe marketplace for buying and selling bicycles."/>
    <x v="343"/>
    <x v="155"/>
    <x v="1"/>
    <x v="11"/>
    <s v="SEK"/>
    <n v="1440863624"/>
    <n v="1438271624"/>
    <x v="2373"/>
    <d v="2015-08-29T15:53:44"/>
    <b v="0"/>
    <x v="29"/>
    <b v="0"/>
    <x v="7"/>
    <n v="5.8823529411764708E-5"/>
    <x v="73"/>
    <x v="2"/>
    <x v="7"/>
  </r>
  <r>
    <x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2374"/>
    <d v="2015-02-12T20:14:20"/>
    <b v="0"/>
    <x v="29"/>
    <b v="0"/>
    <x v="7"/>
    <n v="4.5454545454545455E-4"/>
    <x v="119"/>
    <x v="2"/>
    <x v="7"/>
  </r>
  <r>
    <x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2375"/>
    <d v="2016-09-09T20:03:57"/>
    <b v="0"/>
    <x v="78"/>
    <b v="0"/>
    <x v="7"/>
    <n v="0"/>
    <x v="121"/>
    <x v="2"/>
    <x v="7"/>
  </r>
  <r>
    <x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x v="2376"/>
    <d v="2015-12-10T22:12:46"/>
    <b v="0"/>
    <x v="80"/>
    <b v="0"/>
    <x v="7"/>
    <n v="0.10877666666666666"/>
    <x v="1781"/>
    <x v="2"/>
    <x v="7"/>
  </r>
  <r>
    <x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x v="2377"/>
    <d v="2016-11-25T21:53:03"/>
    <b v="0"/>
    <x v="78"/>
    <b v="0"/>
    <x v="7"/>
    <n v="0"/>
    <x v="121"/>
    <x v="2"/>
    <x v="7"/>
  </r>
  <r>
    <x v="2378"/>
    <x v="2378"/>
    <s v="KEEPUP allows you to extend your social circle by introducing you to new people via your friends."/>
    <x v="74"/>
    <x v="117"/>
    <x v="1"/>
    <x v="0"/>
    <s v="USD"/>
    <n v="1440548330"/>
    <n v="1438042730"/>
    <x v="2378"/>
    <d v="2015-08-26T00:18:50"/>
    <b v="0"/>
    <x v="78"/>
    <b v="0"/>
    <x v="7"/>
    <n v="0"/>
    <x v="121"/>
    <x v="2"/>
    <x v="7"/>
  </r>
  <r>
    <x v="2379"/>
    <x v="2379"/>
    <s v="Selectcooks.com is a community marketplace for people to list, find and hire chefs."/>
    <x v="11"/>
    <x v="117"/>
    <x v="1"/>
    <x v="0"/>
    <s v="USD"/>
    <n v="1444004616"/>
    <n v="1440116616"/>
    <x v="2379"/>
    <d v="2015-10-05T00:23:36"/>
    <b v="0"/>
    <x v="78"/>
    <b v="0"/>
    <x v="7"/>
    <n v="0"/>
    <x v="121"/>
    <x v="2"/>
    <x v="7"/>
  </r>
  <r>
    <x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x v="2380"/>
    <d v="2015-10-01T19:02:22"/>
    <b v="0"/>
    <x v="83"/>
    <b v="0"/>
    <x v="7"/>
    <n v="3.6666666666666666E-3"/>
    <x v="1782"/>
    <x v="2"/>
    <x v="7"/>
  </r>
  <r>
    <x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x v="2381"/>
    <d v="2015-04-10T22:27:28"/>
    <b v="0"/>
    <x v="63"/>
    <b v="0"/>
    <x v="7"/>
    <n v="1.8193398957730169E-2"/>
    <x v="1783"/>
    <x v="2"/>
    <x v="7"/>
  </r>
  <r>
    <x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2382"/>
    <d v="2015-08-04T04:30:03"/>
    <b v="0"/>
    <x v="84"/>
    <b v="0"/>
    <x v="7"/>
    <n v="2.5000000000000001E-2"/>
    <x v="839"/>
    <x v="2"/>
    <x v="7"/>
  </r>
  <r>
    <x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2383"/>
    <d v="2015-02-22T01:21:47"/>
    <b v="0"/>
    <x v="83"/>
    <b v="0"/>
    <x v="7"/>
    <n v="4.3499999999999997E-2"/>
    <x v="1784"/>
    <x v="2"/>
    <x v="7"/>
  </r>
  <r>
    <x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2384"/>
    <d v="2014-11-14T02:37:23"/>
    <b v="0"/>
    <x v="22"/>
    <b v="0"/>
    <x v="7"/>
    <n v="8.0000000000000002E-3"/>
    <x v="120"/>
    <x v="2"/>
    <x v="7"/>
  </r>
  <r>
    <x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2385"/>
    <d v="2015-08-05T16:50:32"/>
    <b v="0"/>
    <x v="63"/>
    <b v="0"/>
    <x v="7"/>
    <n v="1.2123076923076924E-2"/>
    <x v="1785"/>
    <x v="2"/>
    <x v="7"/>
  </r>
  <r>
    <x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x v="2386"/>
    <d v="2015-01-10T20:07:04"/>
    <b v="0"/>
    <x v="78"/>
    <b v="0"/>
    <x v="7"/>
    <n v="0"/>
    <x v="121"/>
    <x v="2"/>
    <x v="7"/>
  </r>
  <r>
    <x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2387"/>
    <d v="2016-07-22T15:02:20"/>
    <b v="0"/>
    <x v="83"/>
    <b v="0"/>
    <x v="7"/>
    <n v="6.8399999999999997E-3"/>
    <x v="1786"/>
    <x v="2"/>
    <x v="7"/>
  </r>
  <r>
    <x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2388"/>
    <d v="2015-01-15T19:29:00"/>
    <b v="0"/>
    <x v="22"/>
    <b v="0"/>
    <x v="7"/>
    <n v="1.2513513513513513E-2"/>
    <x v="1787"/>
    <x v="2"/>
    <x v="7"/>
  </r>
  <r>
    <x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2389"/>
    <d v="2015-07-25T21:59:00"/>
    <b v="0"/>
    <x v="29"/>
    <b v="0"/>
    <x v="7"/>
    <n v="1.8749999999999999E-3"/>
    <x v="180"/>
    <x v="2"/>
    <x v="7"/>
  </r>
  <r>
    <x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2390"/>
    <d v="2015-01-04T06:17:44"/>
    <b v="0"/>
    <x v="78"/>
    <b v="0"/>
    <x v="7"/>
    <n v="0"/>
    <x v="121"/>
    <x v="2"/>
    <x v="7"/>
  </r>
  <r>
    <x v="2391"/>
    <x v="2391"/>
    <s v="Using the power of internet to help people save hundreds in car repair."/>
    <x v="22"/>
    <x v="379"/>
    <x v="1"/>
    <x v="0"/>
    <s v="USD"/>
    <n v="1427825044"/>
    <n v="1425236644"/>
    <x v="2391"/>
    <d v="2015-03-31T18:04:04"/>
    <b v="0"/>
    <x v="29"/>
    <b v="0"/>
    <x v="7"/>
    <n v="1.25E-3"/>
    <x v="384"/>
    <x v="2"/>
    <x v="7"/>
  </r>
  <r>
    <x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2392"/>
    <d v="2015-10-29T02:53:43"/>
    <b v="0"/>
    <x v="78"/>
    <b v="0"/>
    <x v="7"/>
    <n v="0"/>
    <x v="121"/>
    <x v="2"/>
    <x v="7"/>
  </r>
  <r>
    <x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2393"/>
    <d v="2015-08-08T15:33:37"/>
    <b v="0"/>
    <x v="29"/>
    <b v="0"/>
    <x v="7"/>
    <n v="5.0000000000000001E-4"/>
    <x v="73"/>
    <x v="2"/>
    <x v="7"/>
  </r>
  <r>
    <x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2394"/>
    <d v="2015-02-26T08:41:33"/>
    <b v="0"/>
    <x v="84"/>
    <b v="0"/>
    <x v="7"/>
    <n v="5.9999999999999995E-4"/>
    <x v="1788"/>
    <x v="2"/>
    <x v="7"/>
  </r>
  <r>
    <x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x v="2395"/>
    <d v="2017-01-10T08:57:00"/>
    <b v="0"/>
    <x v="78"/>
    <b v="0"/>
    <x v="7"/>
    <n v="0"/>
    <x v="121"/>
    <x v="2"/>
    <x v="7"/>
  </r>
  <r>
    <x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2396"/>
    <d v="2015-10-15T20:22:38"/>
    <b v="0"/>
    <x v="29"/>
    <b v="0"/>
    <x v="7"/>
    <n v="2E-3"/>
    <x v="119"/>
    <x v="2"/>
    <x v="7"/>
  </r>
  <r>
    <x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2397"/>
    <d v="2015-01-02T21:14:16"/>
    <b v="0"/>
    <x v="78"/>
    <b v="0"/>
    <x v="7"/>
    <n v="0"/>
    <x v="121"/>
    <x v="2"/>
    <x v="7"/>
  </r>
  <r>
    <x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2398"/>
    <d v="2015-07-02T21:59:44"/>
    <b v="0"/>
    <x v="78"/>
    <b v="0"/>
    <x v="7"/>
    <n v="0"/>
    <x v="121"/>
    <x v="2"/>
    <x v="7"/>
  </r>
  <r>
    <x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x v="2399"/>
    <d v="2014-12-18T20:28:26"/>
    <b v="0"/>
    <x v="78"/>
    <b v="0"/>
    <x v="7"/>
    <n v="0"/>
    <x v="121"/>
    <x v="2"/>
    <x v="7"/>
  </r>
  <r>
    <x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2400"/>
    <d v="2016-04-14T06:26:04"/>
    <b v="0"/>
    <x v="78"/>
    <b v="0"/>
    <x v="7"/>
    <n v="0"/>
    <x v="121"/>
    <x v="2"/>
    <x v="7"/>
  </r>
  <r>
    <x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2401"/>
    <d v="2016-03-05T19:44:56"/>
    <b v="0"/>
    <x v="82"/>
    <b v="0"/>
    <x v="19"/>
    <n v="7.1785714285714283E-3"/>
    <x v="1789"/>
    <x v="7"/>
    <x v="19"/>
  </r>
  <r>
    <x v="2402"/>
    <x v="2402"/>
    <s v="Small town, delicious treats, and a mobile truck"/>
    <x v="14"/>
    <x v="401"/>
    <x v="2"/>
    <x v="0"/>
    <s v="USD"/>
    <n v="1431533931"/>
    <n v="1428941931"/>
    <x v="2402"/>
    <d v="2015-05-13T16:18:51"/>
    <b v="0"/>
    <x v="29"/>
    <b v="0"/>
    <x v="19"/>
    <n v="4.3333333333333331E-3"/>
    <x v="368"/>
    <x v="7"/>
    <x v="19"/>
  </r>
  <r>
    <x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2403"/>
    <d v="2016-03-30T20:10:58"/>
    <b v="0"/>
    <x v="8"/>
    <b v="0"/>
    <x v="19"/>
    <n v="0.16833333333333333"/>
    <x v="1790"/>
    <x v="7"/>
    <x v="19"/>
  </r>
  <r>
    <x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2404"/>
    <d v="2016-01-03T00:56:47"/>
    <b v="0"/>
    <x v="78"/>
    <b v="0"/>
    <x v="19"/>
    <n v="0"/>
    <x v="121"/>
    <x v="7"/>
    <x v="19"/>
  </r>
  <r>
    <x v="2405"/>
    <x v="2405"/>
    <s v="We are the first gaming-themed food truck, bringing gourmet pub fare to the Jacksonville area."/>
    <x v="10"/>
    <x v="1673"/>
    <x v="2"/>
    <x v="0"/>
    <s v="USD"/>
    <n v="1472911375"/>
    <n v="1471096975"/>
    <x v="2405"/>
    <d v="2016-09-03T14:02:55"/>
    <b v="0"/>
    <x v="9"/>
    <b v="0"/>
    <x v="19"/>
    <n v="0.22520000000000001"/>
    <x v="1791"/>
    <x v="7"/>
    <x v="19"/>
  </r>
  <r>
    <x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2406"/>
    <d v="2015-01-19T02:39:50"/>
    <b v="0"/>
    <x v="38"/>
    <b v="0"/>
    <x v="19"/>
    <n v="0.41384615384615386"/>
    <x v="1792"/>
    <x v="7"/>
    <x v="19"/>
  </r>
  <r>
    <x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2407"/>
    <d v="2015-04-11T06:00:00"/>
    <b v="0"/>
    <x v="51"/>
    <b v="0"/>
    <x v="19"/>
    <n v="0.25259090909090909"/>
    <x v="1793"/>
    <x v="7"/>
    <x v="19"/>
  </r>
  <r>
    <x v="2408"/>
    <x v="2408"/>
    <s v="A US Army Vet trying to get a Peruvian food truck going! Really good Peruvian food now mobile!"/>
    <x v="36"/>
    <x v="134"/>
    <x v="2"/>
    <x v="0"/>
    <s v="USD"/>
    <n v="1415247757"/>
    <n v="1412652157"/>
    <x v="2408"/>
    <d v="2014-11-06T04:22:37"/>
    <b v="0"/>
    <x v="84"/>
    <b v="0"/>
    <x v="19"/>
    <n v="2E-3"/>
    <x v="2"/>
    <x v="7"/>
    <x v="19"/>
  </r>
  <r>
    <x v="2409"/>
    <x v="2409"/>
    <s v="I am looking to start a food truck with an infusion of my Puerto Rican heritage and my love for BBQ."/>
    <x v="31"/>
    <x v="75"/>
    <x v="2"/>
    <x v="0"/>
    <s v="USD"/>
    <n v="1439931675"/>
    <n v="1437339675"/>
    <x v="2409"/>
    <d v="2015-08-18T21:01:15"/>
    <b v="0"/>
    <x v="79"/>
    <b v="0"/>
    <x v="19"/>
    <n v="1.84E-2"/>
    <x v="474"/>
    <x v="7"/>
    <x v="19"/>
  </r>
  <r>
    <x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2410"/>
    <d v="2015-09-07T09:47:55"/>
    <b v="0"/>
    <x v="78"/>
    <b v="0"/>
    <x v="19"/>
    <n v="0"/>
    <x v="121"/>
    <x v="7"/>
    <x v="19"/>
  </r>
  <r>
    <x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2411"/>
    <d v="2015-08-25T17:34:42"/>
    <b v="0"/>
    <x v="83"/>
    <b v="0"/>
    <x v="19"/>
    <n v="6.0400000000000002E-3"/>
    <x v="690"/>
    <x v="7"/>
    <x v="19"/>
  </r>
  <r>
    <x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2412"/>
    <d v="2016-11-26T18:41:13"/>
    <b v="0"/>
    <x v="78"/>
    <b v="0"/>
    <x v="19"/>
    <n v="0"/>
    <x v="121"/>
    <x v="7"/>
    <x v="19"/>
  </r>
  <r>
    <x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x v="2413"/>
    <d v="2014-05-31T23:30:00"/>
    <b v="0"/>
    <x v="83"/>
    <b v="0"/>
    <x v="19"/>
    <n v="8.3333333333333332E-3"/>
    <x v="1585"/>
    <x v="7"/>
    <x v="19"/>
  </r>
  <r>
    <x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2414"/>
    <d v="2015-08-22T03:59:00"/>
    <b v="0"/>
    <x v="62"/>
    <b v="0"/>
    <x v="19"/>
    <n v="3.0666666666666665E-2"/>
    <x v="1794"/>
    <x v="7"/>
    <x v="19"/>
  </r>
  <r>
    <x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x v="2415"/>
    <d v="2016-07-15T20:42:26"/>
    <b v="0"/>
    <x v="79"/>
    <b v="0"/>
    <x v="19"/>
    <n v="5.5833333333333334E-3"/>
    <x v="1795"/>
    <x v="7"/>
    <x v="19"/>
  </r>
  <r>
    <x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2416"/>
    <d v="2015-03-14T15:00:00"/>
    <b v="0"/>
    <x v="29"/>
    <b v="0"/>
    <x v="19"/>
    <n v="2.5000000000000001E-4"/>
    <x v="144"/>
    <x v="7"/>
    <x v="19"/>
  </r>
  <r>
    <x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2417"/>
    <d v="2014-08-10T21:13:07"/>
    <b v="0"/>
    <x v="78"/>
    <b v="0"/>
    <x v="19"/>
    <n v="0"/>
    <x v="121"/>
    <x v="7"/>
    <x v="19"/>
  </r>
  <r>
    <x v="2418"/>
    <x v="2418"/>
    <s v="I want to start my food truck business."/>
    <x v="31"/>
    <x v="139"/>
    <x v="2"/>
    <x v="0"/>
    <s v="USD"/>
    <n v="1427225644"/>
    <n v="1422045244"/>
    <x v="2418"/>
    <d v="2015-03-24T19:34:04"/>
    <b v="0"/>
    <x v="81"/>
    <b v="0"/>
    <x v="19"/>
    <n v="2.0000000000000001E-4"/>
    <x v="120"/>
    <x v="7"/>
    <x v="19"/>
  </r>
  <r>
    <x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2419"/>
    <d v="2015-02-18T17:43:09"/>
    <b v="0"/>
    <x v="78"/>
    <b v="0"/>
    <x v="19"/>
    <n v="0"/>
    <x v="121"/>
    <x v="7"/>
    <x v="19"/>
  </r>
  <r>
    <x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x v="2420"/>
    <d v="2014-11-10T01:41:35"/>
    <b v="0"/>
    <x v="17"/>
    <b v="0"/>
    <x v="19"/>
    <n v="0.14825133372851215"/>
    <x v="1796"/>
    <x v="7"/>
    <x v="19"/>
  </r>
  <r>
    <x v="2421"/>
    <x v="2421"/>
    <s v="help me start Merrill's first hot dog cart in this empty lot"/>
    <x v="12"/>
    <x v="116"/>
    <x v="2"/>
    <x v="0"/>
    <s v="USD"/>
    <n v="1424536196"/>
    <n v="1421944196"/>
    <x v="2421"/>
    <d v="2015-02-21T16:29:56"/>
    <b v="0"/>
    <x v="29"/>
    <b v="0"/>
    <x v="19"/>
    <n v="1.6666666666666666E-4"/>
    <x v="120"/>
    <x v="7"/>
    <x v="19"/>
  </r>
  <r>
    <x v="2422"/>
    <x v="2422"/>
    <s v="Family owned business serving BBQ and seafood to the public"/>
    <x v="2"/>
    <x v="116"/>
    <x v="2"/>
    <x v="0"/>
    <s v="USD"/>
    <n v="1426091036"/>
    <n v="1423502636"/>
    <x v="2422"/>
    <d v="2015-03-11T16:23:56"/>
    <b v="0"/>
    <x v="29"/>
    <b v="0"/>
    <x v="19"/>
    <n v="2E-3"/>
    <x v="120"/>
    <x v="7"/>
    <x v="19"/>
  </r>
  <r>
    <x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x v="2423"/>
    <d v="2014-12-31T16:54:50"/>
    <b v="0"/>
    <x v="29"/>
    <b v="0"/>
    <x v="19"/>
    <n v="1.3333333333333334E-4"/>
    <x v="1797"/>
    <x v="7"/>
    <x v="19"/>
  </r>
  <r>
    <x v="2424"/>
    <x v="2424"/>
    <s v="Great and creative food from the heart in the form of a sweet food truck!"/>
    <x v="31"/>
    <x v="622"/>
    <x v="2"/>
    <x v="0"/>
    <s v="USD"/>
    <n v="1414445108"/>
    <n v="1411853108"/>
    <x v="2424"/>
    <d v="2014-10-27T21:25:08"/>
    <b v="0"/>
    <x v="82"/>
    <b v="0"/>
    <x v="19"/>
    <n v="1.24E-2"/>
    <x v="1798"/>
    <x v="7"/>
    <x v="19"/>
  </r>
  <r>
    <x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2425"/>
    <d v="2016-05-27T22:04:00"/>
    <b v="0"/>
    <x v="29"/>
    <b v="0"/>
    <x v="19"/>
    <n v="2.8571428571428574E-4"/>
    <x v="120"/>
    <x v="7"/>
    <x v="19"/>
  </r>
  <r>
    <x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2426"/>
    <d v="2015-08-08T04:04:52"/>
    <b v="0"/>
    <x v="78"/>
    <b v="0"/>
    <x v="19"/>
    <n v="0"/>
    <x v="121"/>
    <x v="7"/>
    <x v="19"/>
  </r>
  <r>
    <x v="2427"/>
    <x v="2427"/>
    <s v="Fast and simple lunches for those on the go.  All (lunch) deals $10 or less."/>
    <x v="63"/>
    <x v="116"/>
    <x v="2"/>
    <x v="0"/>
    <s v="USD"/>
    <n v="1458715133"/>
    <n v="1455262733"/>
    <x v="2427"/>
    <d v="2016-03-23T06:38:53"/>
    <b v="0"/>
    <x v="29"/>
    <b v="0"/>
    <x v="19"/>
    <n v="2.0000000000000002E-5"/>
    <x v="120"/>
    <x v="7"/>
    <x v="19"/>
  </r>
  <r>
    <x v="2428"/>
    <x v="2428"/>
    <s v="From Moo 2 You! We want to offer premium burgers to a taco flooded environment."/>
    <x v="19"/>
    <x v="116"/>
    <x v="2"/>
    <x v="0"/>
    <s v="USD"/>
    <n v="1426182551"/>
    <n v="1423594151"/>
    <x v="2428"/>
    <d v="2015-03-12T17:49:11"/>
    <b v="0"/>
    <x v="29"/>
    <b v="0"/>
    <x v="19"/>
    <n v="2.8571428571428571E-5"/>
    <x v="120"/>
    <x v="7"/>
    <x v="19"/>
  </r>
  <r>
    <x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2429"/>
    <d v="2017-02-05T16:44:00"/>
    <b v="0"/>
    <x v="80"/>
    <b v="0"/>
    <x v="19"/>
    <n v="1.4321428571428572E-2"/>
    <x v="1799"/>
    <x v="7"/>
    <x v="19"/>
  </r>
  <r>
    <x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2430"/>
    <d v="2016-02-12T03:08:24"/>
    <b v="0"/>
    <x v="84"/>
    <b v="0"/>
    <x v="19"/>
    <n v="7.0000000000000001E-3"/>
    <x v="689"/>
    <x v="7"/>
    <x v="19"/>
  </r>
  <r>
    <x v="2431"/>
    <x v="2431"/>
    <s v="Go to Colorado and run a food truck with homemade food of all kinds."/>
    <x v="57"/>
    <x v="369"/>
    <x v="2"/>
    <x v="0"/>
    <s v="USD"/>
    <n v="1467080613"/>
    <n v="1461896613"/>
    <x v="2431"/>
    <d v="2016-06-28T02:23:33"/>
    <b v="0"/>
    <x v="84"/>
    <b v="0"/>
    <x v="19"/>
    <n v="2.0000000000000002E-5"/>
    <x v="120"/>
    <x v="7"/>
    <x v="19"/>
  </r>
  <r>
    <x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x v="2432"/>
    <d v="2015-03-08T05:14:57"/>
    <b v="0"/>
    <x v="84"/>
    <b v="0"/>
    <x v="19"/>
    <n v="1.4285714285714287E-4"/>
    <x v="120"/>
    <x v="7"/>
    <x v="19"/>
  </r>
  <r>
    <x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2433"/>
    <d v="2016-02-27T21:35:43"/>
    <b v="0"/>
    <x v="78"/>
    <b v="0"/>
    <x v="19"/>
    <n v="0"/>
    <x v="121"/>
    <x v="7"/>
    <x v="19"/>
  </r>
  <r>
    <x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2434"/>
    <d v="2015-08-04T04:27:54"/>
    <b v="0"/>
    <x v="84"/>
    <b v="0"/>
    <x v="19"/>
    <n v="1.2999999999999999E-3"/>
    <x v="31"/>
    <x v="7"/>
    <x v="19"/>
  </r>
  <r>
    <x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2435"/>
    <d v="2015-10-05T06:39:46"/>
    <b v="0"/>
    <x v="80"/>
    <b v="0"/>
    <x v="19"/>
    <n v="4.8960000000000002E-3"/>
    <x v="1800"/>
    <x v="7"/>
    <x v="19"/>
  </r>
  <r>
    <x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2436"/>
    <d v="2016-01-29T14:46:10"/>
    <b v="0"/>
    <x v="84"/>
    <b v="0"/>
    <x v="19"/>
    <n v="3.8461538461538462E-4"/>
    <x v="381"/>
    <x v="7"/>
    <x v="19"/>
  </r>
  <r>
    <x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x v="2437"/>
    <d v="2015-03-17T18:00:00"/>
    <b v="0"/>
    <x v="78"/>
    <b v="0"/>
    <x v="19"/>
    <n v="0"/>
    <x v="121"/>
    <x v="7"/>
    <x v="19"/>
  </r>
  <r>
    <x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x v="2438"/>
    <d v="2015-12-07T22:57:42"/>
    <b v="0"/>
    <x v="29"/>
    <b v="0"/>
    <x v="19"/>
    <n v="3.3333333333333335E-3"/>
    <x v="73"/>
    <x v="7"/>
    <x v="19"/>
  </r>
  <r>
    <x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2439"/>
    <d v="2015-10-18T19:38:49"/>
    <b v="0"/>
    <x v="78"/>
    <b v="0"/>
    <x v="19"/>
    <n v="0"/>
    <x v="121"/>
    <x v="7"/>
    <x v="19"/>
  </r>
  <r>
    <x v="2440"/>
    <x v="2440"/>
    <s v="Starting a entire clean energy food truck and set a new standard for Cambodia"/>
    <x v="10"/>
    <x v="115"/>
    <x v="2"/>
    <x v="18"/>
    <s v="EUR"/>
    <n v="1455399313"/>
    <n v="1452807313"/>
    <x v="2440"/>
    <d v="2016-02-13T21:35:13"/>
    <b v="0"/>
    <x v="84"/>
    <b v="0"/>
    <x v="19"/>
    <n v="2E-3"/>
    <x v="144"/>
    <x v="7"/>
    <x v="19"/>
  </r>
  <r>
    <x v="2441"/>
    <x v="2441"/>
    <s v="YOU can help Alchemy Pops POP up on a street near you!"/>
    <x v="51"/>
    <x v="1678"/>
    <x v="0"/>
    <x v="0"/>
    <s v="USD"/>
    <n v="1437627540"/>
    <n v="1435806054"/>
    <x v="2441"/>
    <d v="2015-07-23T04:59:00"/>
    <b v="0"/>
    <x v="280"/>
    <b v="1"/>
    <x v="33"/>
    <n v="1.0788"/>
    <x v="1801"/>
    <x v="7"/>
    <x v="33"/>
  </r>
  <r>
    <x v="2442"/>
    <x v="2442"/>
    <s v="The first tea from a new sustainable tea region in India's young, rising Himalayas."/>
    <x v="95"/>
    <x v="1679"/>
    <x v="0"/>
    <x v="0"/>
    <s v="USD"/>
    <n v="1426777228"/>
    <n v="1424188828"/>
    <x v="2442"/>
    <d v="2015-03-19T15:00:28"/>
    <b v="0"/>
    <x v="459"/>
    <b v="1"/>
    <x v="33"/>
    <n v="1.2594166666666666"/>
    <x v="1802"/>
    <x v="7"/>
    <x v="33"/>
  </r>
  <r>
    <x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2443"/>
    <d v="2014-08-15T15:00:22"/>
    <b v="0"/>
    <x v="409"/>
    <b v="1"/>
    <x v="33"/>
    <n v="2.0251494999999999"/>
    <x v="1803"/>
    <x v="7"/>
    <x v="33"/>
  </r>
  <r>
    <x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2444"/>
    <d v="2016-05-25T18:06:31"/>
    <b v="0"/>
    <x v="42"/>
    <b v="1"/>
    <x v="33"/>
    <n v="1.0860000000000001"/>
    <x v="1804"/>
    <x v="7"/>
    <x v="33"/>
  </r>
  <r>
    <x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2445"/>
    <d v="2015-09-26T04:33:41"/>
    <b v="0"/>
    <x v="248"/>
    <b v="1"/>
    <x v="33"/>
    <n v="1.728"/>
    <x v="1805"/>
    <x v="7"/>
    <x v="33"/>
  </r>
  <r>
    <x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2446"/>
    <d v="2016-11-26T15:27:51"/>
    <b v="0"/>
    <x v="112"/>
    <b v="1"/>
    <x v="33"/>
    <n v="1.6798"/>
    <x v="1806"/>
    <x v="7"/>
    <x v="33"/>
  </r>
  <r>
    <x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2447"/>
    <d v="2016-11-12T04:00:00"/>
    <b v="0"/>
    <x v="152"/>
    <b v="1"/>
    <x v="33"/>
    <n v="4.2720000000000002"/>
    <x v="1807"/>
    <x v="7"/>
    <x v="33"/>
  </r>
  <r>
    <x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2448"/>
    <d v="2016-08-31T05:36:00"/>
    <b v="0"/>
    <x v="82"/>
    <b v="1"/>
    <x v="33"/>
    <n v="1.075"/>
    <x v="1808"/>
    <x v="7"/>
    <x v="33"/>
  </r>
  <r>
    <x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2449"/>
    <d v="2014-11-30T04:25:15"/>
    <b v="0"/>
    <x v="148"/>
    <b v="1"/>
    <x v="33"/>
    <n v="1.08"/>
    <x v="472"/>
    <x v="7"/>
    <x v="33"/>
  </r>
  <r>
    <x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2450"/>
    <d v="2014-10-28T03:11:00"/>
    <b v="0"/>
    <x v="332"/>
    <b v="1"/>
    <x v="33"/>
    <n v="1.0153353333333335"/>
    <x v="1809"/>
    <x v="7"/>
    <x v="33"/>
  </r>
  <r>
    <x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x v="2451"/>
    <d v="2017-03-05T21:48:10"/>
    <b v="0"/>
    <x v="153"/>
    <b v="1"/>
    <x v="33"/>
    <n v="1.1545000000000001"/>
    <x v="1810"/>
    <x v="7"/>
    <x v="33"/>
  </r>
  <r>
    <x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2452"/>
    <d v="2015-12-29T23:00:00"/>
    <b v="0"/>
    <x v="41"/>
    <b v="1"/>
    <x v="33"/>
    <n v="1.335"/>
    <x v="1811"/>
    <x v="7"/>
    <x v="33"/>
  </r>
  <r>
    <x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2453"/>
    <d v="2017-02-02T16:36:49"/>
    <b v="0"/>
    <x v="85"/>
    <b v="1"/>
    <x v="33"/>
    <n v="1.5469999999999999"/>
    <x v="1812"/>
    <x v="7"/>
    <x v="33"/>
  </r>
  <r>
    <x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2454"/>
    <d v="2017-03-11T04:50:08"/>
    <b v="0"/>
    <x v="208"/>
    <b v="1"/>
    <x v="33"/>
    <n v="1.0084571428571429"/>
    <x v="1813"/>
    <x v="7"/>
    <x v="33"/>
  </r>
  <r>
    <x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x v="2455"/>
    <d v="2016-04-20T18:45:50"/>
    <b v="0"/>
    <x v="38"/>
    <b v="1"/>
    <x v="33"/>
    <n v="1.82"/>
    <x v="1814"/>
    <x v="7"/>
    <x v="33"/>
  </r>
  <r>
    <x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x v="2456"/>
    <d v="2017-02-25T23:03:59"/>
    <b v="0"/>
    <x v="85"/>
    <b v="1"/>
    <x v="33"/>
    <n v="1.8086666666666666"/>
    <x v="1815"/>
    <x v="7"/>
    <x v="33"/>
  </r>
  <r>
    <x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x v="2457"/>
    <d v="2016-03-24T13:27:36"/>
    <b v="0"/>
    <x v="204"/>
    <b v="1"/>
    <x v="33"/>
    <n v="1.0230434782608695"/>
    <x v="1816"/>
    <x v="7"/>
    <x v="33"/>
  </r>
  <r>
    <x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2458"/>
    <d v="2016-06-09T19:00:00"/>
    <b v="0"/>
    <x v="144"/>
    <b v="1"/>
    <x v="33"/>
    <n v="1.1017999999999999"/>
    <x v="1817"/>
    <x v="7"/>
    <x v="33"/>
  </r>
  <r>
    <x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2459"/>
    <d v="2016-03-23T14:18:05"/>
    <b v="0"/>
    <x v="460"/>
    <b v="1"/>
    <x v="33"/>
    <n v="1.0225"/>
    <x v="1818"/>
    <x v="7"/>
    <x v="33"/>
  </r>
  <r>
    <x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2460"/>
    <d v="2017-01-03T04:17:00"/>
    <b v="0"/>
    <x v="32"/>
    <b v="1"/>
    <x v="33"/>
    <n v="1.0078823529411765"/>
    <x v="1819"/>
    <x v="7"/>
    <x v="33"/>
  </r>
  <r>
    <x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2461"/>
    <d v="2011-10-01T03:00:00"/>
    <b v="0"/>
    <x v="48"/>
    <b v="1"/>
    <x v="14"/>
    <n v="1.038"/>
    <x v="1820"/>
    <x v="4"/>
    <x v="14"/>
  </r>
  <r>
    <x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2462"/>
    <d v="2012-07-19T04:28:16"/>
    <b v="0"/>
    <x v="248"/>
    <b v="1"/>
    <x v="14"/>
    <n v="1.1070833333333334"/>
    <x v="1821"/>
    <x v="4"/>
    <x v="14"/>
  </r>
  <r>
    <x v="2463"/>
    <x v="2463"/>
    <s v="Emma Ate The Lion's debut full length album"/>
    <x v="13"/>
    <x v="66"/>
    <x v="0"/>
    <x v="0"/>
    <s v="USD"/>
    <n v="1366138800"/>
    <n v="1362710425"/>
    <x v="2463"/>
    <d v="2013-04-16T19:00:00"/>
    <b v="0"/>
    <x v="11"/>
    <b v="1"/>
    <x v="14"/>
    <n v="1.1625000000000001"/>
    <x v="1144"/>
    <x v="4"/>
    <x v="14"/>
  </r>
  <r>
    <x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x v="2464"/>
    <d v="2015-09-30T19:29:00"/>
    <b v="0"/>
    <x v="68"/>
    <b v="1"/>
    <x v="14"/>
    <n v="1.111"/>
    <x v="1822"/>
    <x v="4"/>
    <x v="14"/>
  </r>
  <r>
    <x v="2465"/>
    <x v="2465"/>
    <s v="An indie band from Spokane, WA looking to master and package their first full length album."/>
    <x v="176"/>
    <x v="1698"/>
    <x v="0"/>
    <x v="0"/>
    <s v="USD"/>
    <n v="1348420548"/>
    <n v="1345828548"/>
    <x v="2465"/>
    <d v="2012-09-23T17:15:48"/>
    <b v="0"/>
    <x v="53"/>
    <b v="1"/>
    <x v="14"/>
    <n v="1.8014285714285714"/>
    <x v="1823"/>
    <x v="4"/>
    <x v="14"/>
  </r>
  <r>
    <x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2466"/>
    <d v="2013-05-09T02:27:33"/>
    <b v="0"/>
    <x v="47"/>
    <b v="1"/>
    <x v="14"/>
    <n v="1"/>
    <x v="1824"/>
    <x v="4"/>
    <x v="14"/>
  </r>
  <r>
    <x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x v="2467"/>
    <d v="2012-05-10T17:00:00"/>
    <b v="0"/>
    <x v="68"/>
    <b v="1"/>
    <x v="14"/>
    <n v="1.1850000000000001"/>
    <x v="1825"/>
    <x v="4"/>
    <x v="14"/>
  </r>
  <r>
    <x v="2468"/>
    <x v="2468"/>
    <s v="Please donate, support &amp; share this project so that I may be able to record my new EP this fall!"/>
    <x v="13"/>
    <x v="1700"/>
    <x v="0"/>
    <x v="0"/>
    <s v="USD"/>
    <n v="1351400400"/>
    <n v="1348285321"/>
    <x v="2468"/>
    <d v="2012-10-28T05:00:00"/>
    <b v="0"/>
    <x v="6"/>
    <b v="1"/>
    <x v="14"/>
    <n v="1.0721700000000001"/>
    <x v="1826"/>
    <x v="4"/>
    <x v="14"/>
  </r>
  <r>
    <x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2469"/>
    <d v="2011-02-08T10:18:49"/>
    <b v="0"/>
    <x v="5"/>
    <b v="1"/>
    <x v="14"/>
    <n v="1.1366666666666667"/>
    <x v="1827"/>
    <x v="4"/>
    <x v="14"/>
  </r>
  <r>
    <x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x v="2470"/>
    <d v="2012-05-24T01:47:35"/>
    <b v="0"/>
    <x v="17"/>
    <b v="1"/>
    <x v="14"/>
    <n v="1.0316400000000001"/>
    <x v="1828"/>
    <x v="4"/>
    <x v="14"/>
  </r>
  <r>
    <x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2471"/>
    <d v="2012-01-25T23:49:52"/>
    <b v="0"/>
    <x v="57"/>
    <b v="1"/>
    <x v="14"/>
    <n v="1.28"/>
    <x v="1829"/>
    <x v="4"/>
    <x v="14"/>
  </r>
  <r>
    <x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2472"/>
    <d v="2010-09-04T01:03:00"/>
    <b v="0"/>
    <x v="201"/>
    <b v="1"/>
    <x v="14"/>
    <n v="1.3576026666666667"/>
    <x v="1830"/>
    <x v="4"/>
    <x v="14"/>
  </r>
  <r>
    <x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2473"/>
    <d v="2012-11-10T18:57:49"/>
    <b v="0"/>
    <x v="5"/>
    <b v="1"/>
    <x v="14"/>
    <n v="1"/>
    <x v="1831"/>
    <x v="4"/>
    <x v="14"/>
  </r>
  <r>
    <x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2474"/>
    <d v="2010-10-11T00:16:16"/>
    <b v="0"/>
    <x v="44"/>
    <b v="1"/>
    <x v="14"/>
    <n v="1.0000360000000001"/>
    <x v="1832"/>
    <x v="4"/>
    <x v="14"/>
  </r>
  <r>
    <x v="2475"/>
    <x v="2475"/>
    <s v="Help BRANDTSON and DREAMOVERrecords press their 2004 record, &quot;Send Us A Signal&quot;."/>
    <x v="30"/>
    <x v="1705"/>
    <x v="0"/>
    <x v="0"/>
    <s v="USD"/>
    <n v="1278799200"/>
    <n v="1273647255"/>
    <x v="2475"/>
    <d v="2010-07-10T22:00:00"/>
    <b v="0"/>
    <x v="75"/>
    <b v="1"/>
    <x v="14"/>
    <n v="1.0471999999999999"/>
    <x v="1833"/>
    <x v="4"/>
    <x v="14"/>
  </r>
  <r>
    <x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x v="2476"/>
    <d v="2014-11-03T08:52:50"/>
    <b v="0"/>
    <x v="165"/>
    <b v="1"/>
    <x v="14"/>
    <n v="1.050225"/>
    <x v="1834"/>
    <x v="4"/>
    <x v="14"/>
  </r>
  <r>
    <x v="2477"/>
    <x v="823"/>
    <s v="Releasing my first album in August, and I need your help in order to get it done!"/>
    <x v="47"/>
    <x v="1707"/>
    <x v="0"/>
    <x v="0"/>
    <s v="USD"/>
    <n v="1344789345"/>
    <n v="1340901345"/>
    <x v="2477"/>
    <d v="2012-08-12T16:35:45"/>
    <b v="0"/>
    <x v="14"/>
    <b v="1"/>
    <x v="14"/>
    <n v="1.7133333333333334"/>
    <x v="1835"/>
    <x v="4"/>
    <x v="14"/>
  </r>
  <r>
    <x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2478"/>
    <d v="2013-01-13T22:48:33"/>
    <b v="0"/>
    <x v="1"/>
    <b v="1"/>
    <x v="14"/>
    <n v="1.2749999999999999"/>
    <x v="1836"/>
    <x v="4"/>
    <x v="14"/>
  </r>
  <r>
    <x v="2479"/>
    <x v="2478"/>
    <s v="Fake Natives is headed on tour this summer. Help them fill their tank with fossil fuels."/>
    <x v="43"/>
    <x v="1709"/>
    <x v="0"/>
    <x v="0"/>
    <s v="USD"/>
    <n v="1343440800"/>
    <n v="1342545994"/>
    <x v="2479"/>
    <d v="2012-07-28T02:00:00"/>
    <b v="0"/>
    <x v="38"/>
    <b v="1"/>
    <x v="14"/>
    <n v="1.3344333333333334"/>
    <x v="1837"/>
    <x v="4"/>
    <x v="14"/>
  </r>
  <r>
    <x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2480"/>
    <d v="2015-10-10T22:28:04"/>
    <b v="0"/>
    <x v="22"/>
    <b v="1"/>
    <x v="14"/>
    <n v="1"/>
    <x v="409"/>
    <x v="4"/>
    <x v="14"/>
  </r>
  <r>
    <x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2481"/>
    <d v="2012-04-30T15:30:08"/>
    <b v="0"/>
    <x v="195"/>
    <b v="1"/>
    <x v="14"/>
    <n v="1.1291099999999998"/>
    <x v="1838"/>
    <x v="4"/>
    <x v="14"/>
  </r>
  <r>
    <x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2482"/>
    <d v="2011-08-01T18:46:23"/>
    <b v="0"/>
    <x v="20"/>
    <b v="1"/>
    <x v="14"/>
    <n v="1.0009999999999999"/>
    <x v="1726"/>
    <x v="4"/>
    <x v="14"/>
  </r>
  <r>
    <x v="2483"/>
    <x v="2482"/>
    <s v="Send Intangible Animal on our first West Coast Tour!!! The fate of the world rests in your hands."/>
    <x v="184"/>
    <x v="1711"/>
    <x v="0"/>
    <x v="0"/>
    <s v="USD"/>
    <n v="1335891603"/>
    <n v="1330711203"/>
    <x v="2483"/>
    <d v="2012-05-01T17:00:03"/>
    <b v="0"/>
    <x v="10"/>
    <b v="1"/>
    <x v="14"/>
    <n v="1.1372727272727272"/>
    <x v="1839"/>
    <x v="4"/>
    <x v="14"/>
  </r>
  <r>
    <x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2484"/>
    <d v="2011-09-15T22:00:03"/>
    <b v="0"/>
    <x v="240"/>
    <b v="1"/>
    <x v="14"/>
    <n v="1.1931742857142855"/>
    <x v="1840"/>
    <x v="4"/>
    <x v="14"/>
  </r>
  <r>
    <x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2485"/>
    <d v="2011-10-12T23:57:59"/>
    <b v="0"/>
    <x v="14"/>
    <b v="1"/>
    <x v="14"/>
    <n v="1.0325"/>
    <x v="1841"/>
    <x v="4"/>
    <x v="14"/>
  </r>
  <r>
    <x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2486"/>
    <d v="2012-04-22T16:59:36"/>
    <b v="0"/>
    <x v="209"/>
    <b v="1"/>
    <x v="14"/>
    <n v="2.6566666666666667"/>
    <x v="1842"/>
    <x v="4"/>
    <x v="14"/>
  </r>
  <r>
    <x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x v="2487"/>
    <d v="2012-05-27T01:59:57"/>
    <b v="0"/>
    <x v="44"/>
    <b v="1"/>
    <x v="14"/>
    <n v="1.0005066666666667"/>
    <x v="1843"/>
    <x v="4"/>
    <x v="14"/>
  </r>
  <r>
    <x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2488"/>
    <d v="2011-11-16T16:11:48"/>
    <b v="0"/>
    <x v="71"/>
    <b v="1"/>
    <x v="14"/>
    <n v="1.0669999999999999"/>
    <x v="1844"/>
    <x v="4"/>
    <x v="14"/>
  </r>
  <r>
    <x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2489"/>
    <d v="2013-05-09T16:33:59"/>
    <b v="0"/>
    <x v="11"/>
    <b v="1"/>
    <x v="14"/>
    <n v="1.3367142857142857"/>
    <x v="1845"/>
    <x v="4"/>
    <x v="14"/>
  </r>
  <r>
    <x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2490"/>
    <d v="2012-06-23T05:27:56"/>
    <b v="0"/>
    <x v="38"/>
    <b v="1"/>
    <x v="14"/>
    <n v="1.214"/>
    <x v="1846"/>
    <x v="4"/>
    <x v="14"/>
  </r>
  <r>
    <x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2491"/>
    <d v="2011-01-16T01:51:00"/>
    <b v="0"/>
    <x v="73"/>
    <b v="1"/>
    <x v="14"/>
    <n v="1.032"/>
    <x v="1847"/>
    <x v="4"/>
    <x v="14"/>
  </r>
  <r>
    <x v="2492"/>
    <x v="2491"/>
    <s v="We're a band from Hawaii trying to produce our first EP and we need help!"/>
    <x v="20"/>
    <x v="661"/>
    <x v="0"/>
    <x v="0"/>
    <s v="USD"/>
    <n v="1339840740"/>
    <n v="1335397188"/>
    <x v="2492"/>
    <d v="2012-06-16T09:59:00"/>
    <b v="0"/>
    <x v="74"/>
    <b v="1"/>
    <x v="14"/>
    <n v="1.25"/>
    <x v="1848"/>
    <x v="4"/>
    <x v="14"/>
  </r>
  <r>
    <x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2493"/>
    <d v="2013-04-29T04:02:20"/>
    <b v="0"/>
    <x v="461"/>
    <b v="1"/>
    <x v="14"/>
    <n v="1.2869999999999999"/>
    <x v="1849"/>
    <x v="4"/>
    <x v="14"/>
  </r>
  <r>
    <x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x v="2494"/>
    <d v="2012-05-23T15:29:04"/>
    <b v="0"/>
    <x v="70"/>
    <b v="1"/>
    <x v="14"/>
    <n v="1.0100533333333332"/>
    <x v="1850"/>
    <x v="4"/>
    <x v="14"/>
  </r>
  <r>
    <x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2495"/>
    <d v="2012-06-06T22:42:55"/>
    <b v="0"/>
    <x v="288"/>
    <b v="1"/>
    <x v="14"/>
    <n v="1.2753666666666665"/>
    <x v="1851"/>
    <x v="4"/>
    <x v="14"/>
  </r>
  <r>
    <x v="2496"/>
    <x v="2495"/>
    <s v="Be a part of making the first Lynn Haven album, &quot;Fair Weather Friends.&quot;"/>
    <x v="12"/>
    <x v="44"/>
    <x v="0"/>
    <x v="0"/>
    <s v="USD"/>
    <n v="1364597692"/>
    <n v="1361577292"/>
    <x v="2496"/>
    <d v="2013-03-29T22:54:52"/>
    <b v="0"/>
    <x v="73"/>
    <b v="1"/>
    <x v="14"/>
    <n v="1"/>
    <x v="1852"/>
    <x v="4"/>
    <x v="14"/>
  </r>
  <r>
    <x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2497"/>
    <d v="2011-08-05T21:05:38"/>
    <b v="0"/>
    <x v="66"/>
    <b v="1"/>
    <x v="14"/>
    <n v="1.127715"/>
    <x v="1853"/>
    <x v="4"/>
    <x v="14"/>
  </r>
  <r>
    <x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2498"/>
    <d v="2015-01-27T23:13:07"/>
    <b v="0"/>
    <x v="9"/>
    <b v="1"/>
    <x v="14"/>
    <n v="1.056"/>
    <x v="1854"/>
    <x v="4"/>
    <x v="14"/>
  </r>
  <r>
    <x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2499"/>
    <d v="2012-12-31T18:00:00"/>
    <b v="0"/>
    <x v="203"/>
    <b v="1"/>
    <x v="14"/>
    <n v="2.0262500000000001"/>
    <x v="1855"/>
    <x v="4"/>
    <x v="14"/>
  </r>
  <r>
    <x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2500"/>
    <d v="2012-06-23T18:32:55"/>
    <b v="0"/>
    <x v="60"/>
    <b v="1"/>
    <x v="14"/>
    <n v="1.1333333333333333"/>
    <x v="1856"/>
    <x v="4"/>
    <x v="14"/>
  </r>
  <r>
    <x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2501"/>
    <d v="2015-09-27T18:38:24"/>
    <b v="0"/>
    <x v="63"/>
    <b v="0"/>
    <x v="34"/>
    <n v="2.5545454545454545E-2"/>
    <x v="1857"/>
    <x v="7"/>
    <x v="34"/>
  </r>
  <r>
    <x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2502"/>
    <d v="2014-09-21T19:48:38"/>
    <b v="0"/>
    <x v="81"/>
    <b v="0"/>
    <x v="34"/>
    <n v="7.8181818181818181E-4"/>
    <x v="1858"/>
    <x v="7"/>
    <x v="34"/>
  </r>
  <r>
    <x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2503"/>
    <d v="2016-06-07T21:06:00"/>
    <b v="0"/>
    <x v="78"/>
    <b v="0"/>
    <x v="34"/>
    <n v="0"/>
    <x v="121"/>
    <x v="7"/>
    <x v="34"/>
  </r>
  <r>
    <x v="2504"/>
    <x v="2503"/>
    <s v="Halal Restaurant and Internet Cafe 20 percent of profits will go to building masjids."/>
    <x v="19"/>
    <x v="117"/>
    <x v="2"/>
    <x v="0"/>
    <s v="USD"/>
    <n v="1416014534"/>
    <n v="1413418934"/>
    <x v="2504"/>
    <d v="2014-11-15T01:22:14"/>
    <b v="0"/>
    <x v="78"/>
    <b v="0"/>
    <x v="34"/>
    <n v="0"/>
    <x v="121"/>
    <x v="7"/>
    <x v="34"/>
  </r>
  <r>
    <x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2505"/>
    <d v="2015-03-14T00:20:16"/>
    <b v="0"/>
    <x v="78"/>
    <b v="0"/>
    <x v="34"/>
    <n v="0"/>
    <x v="121"/>
    <x v="7"/>
    <x v="34"/>
  </r>
  <r>
    <x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2506"/>
    <d v="2015-10-03T21:00:00"/>
    <b v="0"/>
    <x v="84"/>
    <b v="0"/>
    <x v="34"/>
    <n v="6.0000000000000001E-3"/>
    <x v="2"/>
    <x v="7"/>
    <x v="34"/>
  </r>
  <r>
    <x v="2507"/>
    <x v="2506"/>
    <s v="Unique dishes for a unique city!."/>
    <x v="350"/>
    <x v="117"/>
    <x v="2"/>
    <x v="0"/>
    <s v="USD"/>
    <n v="1431308704"/>
    <n v="1428716704"/>
    <x v="2507"/>
    <d v="2015-05-11T01:45:04"/>
    <b v="0"/>
    <x v="78"/>
    <b v="0"/>
    <x v="34"/>
    <n v="0"/>
    <x v="121"/>
    <x v="7"/>
    <x v="34"/>
  </r>
  <r>
    <x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2508"/>
    <d v="2014-08-14T22:50:34"/>
    <b v="0"/>
    <x v="78"/>
    <b v="0"/>
    <x v="34"/>
    <n v="0"/>
    <x v="121"/>
    <x v="7"/>
    <x v="34"/>
  </r>
  <r>
    <x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2509"/>
    <d v="2015-04-20T18:25:49"/>
    <b v="0"/>
    <x v="33"/>
    <b v="0"/>
    <x v="34"/>
    <n v="1.0526315789473684E-2"/>
    <x v="680"/>
    <x v="7"/>
    <x v="34"/>
  </r>
  <r>
    <x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2510"/>
    <d v="2015-05-14T23:56:12"/>
    <b v="0"/>
    <x v="84"/>
    <b v="0"/>
    <x v="34"/>
    <n v="1.5E-3"/>
    <x v="839"/>
    <x v="7"/>
    <x v="34"/>
  </r>
  <r>
    <x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2511"/>
    <d v="2016-02-01T10:43:33"/>
    <b v="0"/>
    <x v="78"/>
    <b v="0"/>
    <x v="34"/>
    <n v="0"/>
    <x v="121"/>
    <x v="7"/>
    <x v="34"/>
  </r>
  <r>
    <x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2512"/>
    <d v="2014-12-13T21:02:41"/>
    <b v="0"/>
    <x v="78"/>
    <b v="0"/>
    <x v="34"/>
    <n v="0"/>
    <x v="121"/>
    <x v="7"/>
    <x v="34"/>
  </r>
  <r>
    <x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2513"/>
    <d v="2017-02-26T00:09:49"/>
    <b v="0"/>
    <x v="78"/>
    <b v="0"/>
    <x v="34"/>
    <n v="0"/>
    <x v="121"/>
    <x v="7"/>
    <x v="34"/>
  </r>
  <r>
    <x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2514"/>
    <d v="2014-08-20T09:21:17"/>
    <b v="0"/>
    <x v="80"/>
    <b v="0"/>
    <x v="34"/>
    <n v="1.7500000000000002E-2"/>
    <x v="1859"/>
    <x v="7"/>
    <x v="34"/>
  </r>
  <r>
    <x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2515"/>
    <d v="2015-02-22T20:09:13"/>
    <b v="0"/>
    <x v="8"/>
    <b v="0"/>
    <x v="34"/>
    <n v="0.186"/>
    <x v="1860"/>
    <x v="7"/>
    <x v="34"/>
  </r>
  <r>
    <x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2516"/>
    <d v="2014-11-29T16:40:52"/>
    <b v="0"/>
    <x v="78"/>
    <b v="0"/>
    <x v="34"/>
    <n v="0"/>
    <x v="121"/>
    <x v="7"/>
    <x v="34"/>
  </r>
  <r>
    <x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2517"/>
    <d v="2015-03-19T18:15:30"/>
    <b v="0"/>
    <x v="51"/>
    <b v="0"/>
    <x v="34"/>
    <n v="9.8166666666666666E-2"/>
    <x v="1861"/>
    <x v="7"/>
    <x v="34"/>
  </r>
  <r>
    <x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x v="2518"/>
    <d v="2014-11-13T17:20:28"/>
    <b v="0"/>
    <x v="78"/>
    <b v="0"/>
    <x v="34"/>
    <n v="0"/>
    <x v="121"/>
    <x v="7"/>
    <x v="34"/>
  </r>
  <r>
    <x v="2519"/>
    <x v="2518"/>
    <s v="Better than your mom's, better than Cracker Barrel, only at Kelli's Kitchen (all from scratch)."/>
    <x v="60"/>
    <x v="654"/>
    <x v="2"/>
    <x v="0"/>
    <s v="USD"/>
    <n v="1405741404"/>
    <n v="1403149404"/>
    <x v="2519"/>
    <d v="2014-07-19T03:43:24"/>
    <b v="0"/>
    <x v="80"/>
    <b v="0"/>
    <x v="34"/>
    <n v="4.3333333333333331E-4"/>
    <x v="1862"/>
    <x v="7"/>
    <x v="34"/>
  </r>
  <r>
    <x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2520"/>
    <d v="2016-10-15T19:21:00"/>
    <b v="0"/>
    <x v="78"/>
    <b v="0"/>
    <x v="34"/>
    <n v="0"/>
    <x v="121"/>
    <x v="7"/>
    <x v="34"/>
  </r>
  <r>
    <x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2521"/>
    <d v="2015-10-13T23:13:41"/>
    <b v="0"/>
    <x v="462"/>
    <b v="1"/>
    <x v="35"/>
    <n v="1.0948792000000001"/>
    <x v="1863"/>
    <x v="4"/>
    <x v="35"/>
  </r>
  <r>
    <x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2522"/>
    <d v="2016-04-22T14:52:00"/>
    <b v="0"/>
    <x v="74"/>
    <b v="1"/>
    <x v="35"/>
    <n v="1"/>
    <x v="1864"/>
    <x v="4"/>
    <x v="35"/>
  </r>
  <r>
    <x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2523"/>
    <d v="2014-11-18T00:24:52"/>
    <b v="0"/>
    <x v="55"/>
    <b v="1"/>
    <x v="35"/>
    <n v="1.5644444444444445"/>
    <x v="1865"/>
    <x v="4"/>
    <x v="35"/>
  </r>
  <r>
    <x v="2524"/>
    <x v="2523"/>
    <s v="We're bringing some of our favorite music from the past 10 years to disc for the first time ever."/>
    <x v="51"/>
    <x v="1731"/>
    <x v="0"/>
    <x v="0"/>
    <s v="USD"/>
    <n v="1419136200"/>
    <n v="1416338557"/>
    <x v="2524"/>
    <d v="2014-12-21T04:30:00"/>
    <b v="0"/>
    <x v="68"/>
    <b v="1"/>
    <x v="35"/>
    <n v="1.016"/>
    <x v="1866"/>
    <x v="4"/>
    <x v="35"/>
  </r>
  <r>
    <x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x v="2525"/>
    <d v="2012-06-28T20:16:11"/>
    <b v="0"/>
    <x v="144"/>
    <b v="1"/>
    <x v="35"/>
    <n v="1.00325"/>
    <x v="1867"/>
    <x v="4"/>
    <x v="35"/>
  </r>
  <r>
    <x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x v="2526"/>
    <d v="2014-12-08T04:59:00"/>
    <b v="0"/>
    <x v="51"/>
    <b v="1"/>
    <x v="35"/>
    <n v="1.1294999999999999"/>
    <x v="1868"/>
    <x v="4"/>
    <x v="35"/>
  </r>
  <r>
    <x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x v="2527"/>
    <d v="2013-10-18T03:59:00"/>
    <b v="0"/>
    <x v="26"/>
    <b v="1"/>
    <x v="35"/>
    <n v="1.02125"/>
    <x v="1869"/>
    <x v="4"/>
    <x v="35"/>
  </r>
  <r>
    <x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2528"/>
    <d v="2015-08-20T11:00:00"/>
    <b v="0"/>
    <x v="75"/>
    <b v="1"/>
    <x v="35"/>
    <n v="1.0724974999999999"/>
    <x v="1870"/>
    <x v="4"/>
    <x v="35"/>
  </r>
  <r>
    <x v="2529"/>
    <x v="2528"/>
    <s v="Opera. Short. New."/>
    <x v="12"/>
    <x v="1736"/>
    <x v="0"/>
    <x v="0"/>
    <s v="USD"/>
    <n v="1332636975"/>
    <n v="1328752575"/>
    <x v="2529"/>
    <d v="2012-03-25T00:56:15"/>
    <b v="0"/>
    <x v="88"/>
    <b v="1"/>
    <x v="35"/>
    <n v="1.0428333333333333"/>
    <x v="1871"/>
    <x v="4"/>
    <x v="35"/>
  </r>
  <r>
    <x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2530"/>
    <d v="2015-04-20T04:50:00"/>
    <b v="0"/>
    <x v="53"/>
    <b v="1"/>
    <x v="35"/>
    <n v="1"/>
    <x v="1872"/>
    <x v="4"/>
    <x v="35"/>
  </r>
  <r>
    <x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2531"/>
    <d v="2015-08-15T03:59:00"/>
    <b v="0"/>
    <x v="42"/>
    <b v="1"/>
    <x v="35"/>
    <n v="1.004"/>
    <x v="1873"/>
    <x v="4"/>
    <x v="35"/>
  </r>
  <r>
    <x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2532"/>
    <d v="2012-08-16T20:22:46"/>
    <b v="0"/>
    <x v="65"/>
    <b v="1"/>
    <x v="35"/>
    <n v="1.26125"/>
    <x v="1874"/>
    <x v="4"/>
    <x v="35"/>
  </r>
  <r>
    <x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x v="2533"/>
    <d v="2013-03-01T18:01:08"/>
    <b v="0"/>
    <x v="327"/>
    <b v="1"/>
    <x v="35"/>
    <n v="1.1066666666666667"/>
    <x v="1875"/>
    <x v="4"/>
    <x v="35"/>
  </r>
  <r>
    <x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2534"/>
    <d v="2010-01-01T06:00:00"/>
    <b v="0"/>
    <x v="25"/>
    <b v="1"/>
    <x v="35"/>
    <n v="1.05"/>
    <x v="1876"/>
    <x v="4"/>
    <x v="35"/>
  </r>
  <r>
    <x v="2535"/>
    <x v="2534"/>
    <s v="Mark Hayes: Requiem Recording"/>
    <x v="22"/>
    <x v="1741"/>
    <x v="0"/>
    <x v="0"/>
    <s v="USD"/>
    <n v="1417463945"/>
    <n v="1414781945"/>
    <x v="2535"/>
    <d v="2014-12-01T19:59:05"/>
    <b v="0"/>
    <x v="76"/>
    <b v="1"/>
    <x v="35"/>
    <n v="1.03775"/>
    <x v="1877"/>
    <x v="4"/>
    <x v="35"/>
  </r>
  <r>
    <x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2536"/>
    <d v="2013-07-30T02:32:46"/>
    <b v="0"/>
    <x v="80"/>
    <b v="1"/>
    <x v="35"/>
    <n v="1.1599999999999999"/>
    <x v="1878"/>
    <x v="4"/>
    <x v="35"/>
  </r>
  <r>
    <x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2537"/>
    <d v="2011-08-01T15:34:15"/>
    <b v="0"/>
    <x v="202"/>
    <b v="1"/>
    <x v="35"/>
    <n v="1.1000000000000001"/>
    <x v="101"/>
    <x v="4"/>
    <x v="35"/>
  </r>
  <r>
    <x v="2538"/>
    <x v="2537"/>
    <s v="I will record 2 of Tomaso Albinoni's concertos for 2 oboes playing both parts myself."/>
    <x v="102"/>
    <x v="1743"/>
    <x v="0"/>
    <x v="0"/>
    <s v="USD"/>
    <n v="1361681940"/>
    <n v="1359029661"/>
    <x v="2538"/>
    <d v="2013-02-24T04:59:00"/>
    <b v="0"/>
    <x v="333"/>
    <b v="1"/>
    <x v="35"/>
    <n v="1.130176111111111"/>
    <x v="1879"/>
    <x v="4"/>
    <x v="35"/>
  </r>
  <r>
    <x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2539"/>
    <d v="2015-02-02T21:39:12"/>
    <b v="0"/>
    <x v="211"/>
    <b v="1"/>
    <x v="35"/>
    <n v="1.0024999999999999"/>
    <x v="1880"/>
    <x v="4"/>
    <x v="35"/>
  </r>
  <r>
    <x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2540"/>
    <d v="2011-10-29T16:12:01"/>
    <b v="0"/>
    <x v="74"/>
    <b v="1"/>
    <x v="35"/>
    <n v="1.034"/>
    <x v="1881"/>
    <x v="4"/>
    <x v="35"/>
  </r>
  <r>
    <x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2541"/>
    <d v="2013-09-26T10:46:58"/>
    <b v="0"/>
    <x v="287"/>
    <b v="1"/>
    <x v="35"/>
    <n v="1.0702857142857143"/>
    <x v="1882"/>
    <x v="4"/>
    <x v="35"/>
  </r>
  <r>
    <x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x v="2542"/>
    <d v="2013-10-01T03:59:00"/>
    <b v="0"/>
    <x v="62"/>
    <b v="1"/>
    <x v="35"/>
    <n v="1.0357142857142858"/>
    <x v="1883"/>
    <x v="4"/>
    <x v="35"/>
  </r>
  <r>
    <x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2543"/>
    <d v="2011-01-02T03:00:00"/>
    <b v="0"/>
    <x v="62"/>
    <b v="1"/>
    <x v="35"/>
    <n v="1.5640000000000001"/>
    <x v="1884"/>
    <x v="4"/>
    <x v="35"/>
  </r>
  <r>
    <x v="2544"/>
    <x v="2543"/>
    <s v="Bringing choral music and performance opportunities to under-served youth in West Philadelphia"/>
    <x v="10"/>
    <x v="1749"/>
    <x v="0"/>
    <x v="0"/>
    <s v="USD"/>
    <n v="1341750569"/>
    <n v="1339158569"/>
    <x v="2544"/>
    <d v="2012-07-08T12:29:29"/>
    <b v="0"/>
    <x v="7"/>
    <b v="1"/>
    <x v="35"/>
    <n v="1.0082"/>
    <x v="1885"/>
    <x v="4"/>
    <x v="35"/>
  </r>
  <r>
    <x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x v="2545"/>
    <d v="2015-02-27T00:30:00"/>
    <b v="0"/>
    <x v="42"/>
    <b v="1"/>
    <x v="35"/>
    <n v="1.9530000000000001"/>
    <x v="1886"/>
    <x v="4"/>
    <x v="35"/>
  </r>
  <r>
    <x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x v="2546"/>
    <d v="2013-10-05T05:00:00"/>
    <b v="0"/>
    <x v="71"/>
    <b v="1"/>
    <x v="35"/>
    <n v="1.1171428571428572"/>
    <x v="1887"/>
    <x v="4"/>
    <x v="35"/>
  </r>
  <r>
    <x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2547"/>
    <d v="2012-04-04T17:33:23"/>
    <b v="0"/>
    <x v="179"/>
    <b v="1"/>
    <x v="35"/>
    <n v="1.1985454545454546"/>
    <x v="1888"/>
    <x v="4"/>
    <x v="35"/>
  </r>
  <r>
    <x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2548"/>
    <d v="2016-09-30T04:27:00"/>
    <b v="0"/>
    <x v="77"/>
    <b v="1"/>
    <x v="35"/>
    <n v="1.0185"/>
    <x v="1889"/>
    <x v="4"/>
    <x v="35"/>
  </r>
  <r>
    <x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x v="2549"/>
    <d v="2013-05-31T17:00:00"/>
    <b v="0"/>
    <x v="77"/>
    <b v="1"/>
    <x v="35"/>
    <n v="1.0280254777070064"/>
    <x v="1890"/>
    <x v="4"/>
    <x v="35"/>
  </r>
  <r>
    <x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2550"/>
    <d v="2015-10-08T03:59:00"/>
    <b v="0"/>
    <x v="3"/>
    <b v="1"/>
    <x v="35"/>
    <n v="1.0084615384615385"/>
    <x v="1891"/>
    <x v="4"/>
    <x v="35"/>
  </r>
  <r>
    <x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x v="2551"/>
    <d v="2012-03-21T20:48:00"/>
    <b v="0"/>
    <x v="66"/>
    <b v="1"/>
    <x v="35"/>
    <n v="1.0273469387755103"/>
    <x v="1892"/>
    <x v="4"/>
    <x v="35"/>
  </r>
  <r>
    <x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x v="2552"/>
    <d v="2017-03-05T19:26:21"/>
    <b v="0"/>
    <x v="59"/>
    <b v="1"/>
    <x v="35"/>
    <n v="1.0649999999999999"/>
    <x v="1893"/>
    <x v="4"/>
    <x v="35"/>
  </r>
  <r>
    <x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2553"/>
    <d v="2012-09-21T04:46:47"/>
    <b v="0"/>
    <x v="65"/>
    <b v="1"/>
    <x v="35"/>
    <n v="1.5553333333333332"/>
    <x v="1894"/>
    <x v="4"/>
    <x v="35"/>
  </r>
  <r>
    <x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2554"/>
    <d v="2015-06-01T03:59:00"/>
    <b v="0"/>
    <x v="85"/>
    <b v="1"/>
    <x v="35"/>
    <n v="1.228"/>
    <x v="1895"/>
    <x v="4"/>
    <x v="35"/>
  </r>
  <r>
    <x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2555"/>
    <d v="2012-05-28T15:43:13"/>
    <b v="0"/>
    <x v="2"/>
    <b v="1"/>
    <x v="35"/>
    <n v="1.0734999999999999"/>
    <x v="1896"/>
    <x v="4"/>
    <x v="35"/>
  </r>
  <r>
    <x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2556"/>
    <d v="2012-12-24T23:47:37"/>
    <b v="0"/>
    <x v="69"/>
    <b v="1"/>
    <x v="35"/>
    <n v="1.0550335570469798"/>
    <x v="1897"/>
    <x v="4"/>
    <x v="35"/>
  </r>
  <r>
    <x v="2557"/>
    <x v="2556"/>
    <s v="Raising money for our concert tour of Switzerland and Germany in June/July 2014"/>
    <x v="42"/>
    <x v="1761"/>
    <x v="0"/>
    <x v="1"/>
    <s v="GBP"/>
    <n v="1400176386"/>
    <n v="1397584386"/>
    <x v="2557"/>
    <d v="2014-05-15T17:53:06"/>
    <b v="0"/>
    <x v="17"/>
    <b v="1"/>
    <x v="35"/>
    <n v="1.1844444444444444"/>
    <x v="1898"/>
    <x v="4"/>
    <x v="35"/>
  </r>
  <r>
    <x v="2558"/>
    <x v="2557"/>
    <s v="The Hopkins Sinfonia is looking for your support to run our 2015 Season made up of five concerts."/>
    <x v="21"/>
    <x v="1762"/>
    <x v="0"/>
    <x v="2"/>
    <s v="AUD"/>
    <n v="1430488740"/>
    <n v="1427747906"/>
    <x v="2558"/>
    <d v="2015-05-01T13:59:00"/>
    <b v="0"/>
    <x v="59"/>
    <b v="1"/>
    <x v="35"/>
    <n v="1.0888"/>
    <x v="1899"/>
    <x v="4"/>
    <x v="35"/>
  </r>
  <r>
    <x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2559"/>
    <d v="2011-11-15T19:37:00"/>
    <b v="0"/>
    <x v="20"/>
    <b v="1"/>
    <x v="35"/>
    <n v="1.1125"/>
    <x v="1900"/>
    <x v="4"/>
    <x v="35"/>
  </r>
  <r>
    <x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2560"/>
    <d v="2015-03-06T22:49:34"/>
    <b v="0"/>
    <x v="64"/>
    <b v="1"/>
    <x v="35"/>
    <n v="1.0009999999999999"/>
    <x v="1901"/>
    <x v="4"/>
    <x v="35"/>
  </r>
  <r>
    <x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2561"/>
    <d v="2015-10-13T12:41:29"/>
    <b v="0"/>
    <x v="78"/>
    <b v="0"/>
    <x v="19"/>
    <n v="0"/>
    <x v="121"/>
    <x v="7"/>
    <x v="19"/>
  </r>
  <r>
    <x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2562"/>
    <d v="2016-10-11T12:35:39"/>
    <b v="0"/>
    <x v="83"/>
    <b v="0"/>
    <x v="19"/>
    <n v="7.4999999999999997E-3"/>
    <x v="384"/>
    <x v="7"/>
    <x v="19"/>
  </r>
  <r>
    <x v="2563"/>
    <x v="2562"/>
    <s v="Michigan based bubble tea and specialty ice cream food truck"/>
    <x v="22"/>
    <x v="117"/>
    <x v="1"/>
    <x v="0"/>
    <s v="USD"/>
    <n v="1438226451"/>
    <n v="1433042451"/>
    <x v="2563"/>
    <d v="2015-07-30T03:20:51"/>
    <b v="0"/>
    <x v="78"/>
    <b v="0"/>
    <x v="19"/>
    <n v="0"/>
    <x v="121"/>
    <x v="7"/>
    <x v="19"/>
  </r>
  <r>
    <x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x v="2564"/>
    <d v="2014-08-01T00:58:19"/>
    <b v="0"/>
    <x v="78"/>
    <b v="0"/>
    <x v="19"/>
    <n v="0"/>
    <x v="121"/>
    <x v="7"/>
    <x v="19"/>
  </r>
  <r>
    <x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x v="2565"/>
    <d v="2016-05-09T20:50:00"/>
    <b v="0"/>
    <x v="29"/>
    <b v="0"/>
    <x v="19"/>
    <n v="0.01"/>
    <x v="101"/>
    <x v="7"/>
    <x v="19"/>
  </r>
  <r>
    <x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x v="2566"/>
    <d v="2014-08-21T23:32:28"/>
    <b v="0"/>
    <x v="78"/>
    <b v="0"/>
    <x v="19"/>
    <n v="0"/>
    <x v="121"/>
    <x v="7"/>
    <x v="19"/>
  </r>
  <r>
    <x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2567"/>
    <d v="2015-04-23T21:05:38"/>
    <b v="0"/>
    <x v="84"/>
    <b v="0"/>
    <x v="19"/>
    <n v="2.6666666666666666E-3"/>
    <x v="88"/>
    <x v="7"/>
    <x v="19"/>
  </r>
  <r>
    <x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2568"/>
    <d v="2016-09-01T15:59:54"/>
    <b v="0"/>
    <x v="29"/>
    <b v="0"/>
    <x v="19"/>
    <n v="5.0000000000000001E-3"/>
    <x v="73"/>
    <x v="7"/>
    <x v="19"/>
  </r>
  <r>
    <x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x v="2569"/>
    <d v="2015-09-17T02:31:52"/>
    <b v="0"/>
    <x v="84"/>
    <b v="0"/>
    <x v="19"/>
    <n v="2.2307692307692306E-2"/>
    <x v="1902"/>
    <x v="7"/>
    <x v="19"/>
  </r>
  <r>
    <x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x v="2570"/>
    <d v="2017-02-08T21:40:35"/>
    <b v="0"/>
    <x v="84"/>
    <b v="0"/>
    <x v="19"/>
    <n v="8.4285714285714294E-3"/>
    <x v="1903"/>
    <x v="7"/>
    <x v="19"/>
  </r>
  <r>
    <x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2571"/>
    <d v="2016-05-19T08:12:01"/>
    <b v="0"/>
    <x v="80"/>
    <b v="0"/>
    <x v="19"/>
    <n v="2.5000000000000001E-3"/>
    <x v="372"/>
    <x v="7"/>
    <x v="19"/>
  </r>
  <r>
    <x v="2572"/>
    <x v="2571"/>
    <s v="Mesquite smoked brisket nachos, food truck style, with homemade salsa to make your taste buds dance."/>
    <x v="11"/>
    <x v="117"/>
    <x v="1"/>
    <x v="0"/>
    <s v="USD"/>
    <n v="1428893517"/>
    <n v="1426301517"/>
    <x v="2572"/>
    <d v="2015-04-13T02:51:57"/>
    <b v="0"/>
    <x v="78"/>
    <b v="0"/>
    <x v="19"/>
    <n v="0"/>
    <x v="121"/>
    <x v="7"/>
    <x v="19"/>
  </r>
  <r>
    <x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2573"/>
    <d v="2014-08-23T14:12:29"/>
    <b v="0"/>
    <x v="78"/>
    <b v="0"/>
    <x v="19"/>
    <n v="0"/>
    <x v="121"/>
    <x v="7"/>
    <x v="19"/>
  </r>
  <r>
    <x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2574"/>
    <d v="2016-05-18T19:49:05"/>
    <b v="0"/>
    <x v="78"/>
    <b v="0"/>
    <x v="19"/>
    <n v="0"/>
    <x v="121"/>
    <x v="7"/>
    <x v="19"/>
  </r>
  <r>
    <x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2575"/>
    <d v="2015-01-12T02:36:34"/>
    <b v="0"/>
    <x v="78"/>
    <b v="0"/>
    <x v="19"/>
    <n v="0"/>
    <x v="121"/>
    <x v="7"/>
    <x v="19"/>
  </r>
  <r>
    <x v="2576"/>
    <x v="2575"/>
    <s v="A New Twist with an American and Philippine fast food Mobile Trailer."/>
    <x v="3"/>
    <x v="117"/>
    <x v="1"/>
    <x v="0"/>
    <s v="USD"/>
    <n v="1428707647"/>
    <n v="1424823247"/>
    <x v="2576"/>
    <d v="2015-04-10T23:14:07"/>
    <b v="0"/>
    <x v="78"/>
    <b v="0"/>
    <x v="19"/>
    <n v="0"/>
    <x v="121"/>
    <x v="7"/>
    <x v="19"/>
  </r>
  <r>
    <x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2577"/>
    <d v="2014-08-04T19:41:37"/>
    <b v="0"/>
    <x v="78"/>
    <b v="0"/>
    <x v="19"/>
    <n v="0"/>
    <x v="121"/>
    <x v="7"/>
    <x v="19"/>
  </r>
  <r>
    <x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2578"/>
    <d v="2015-10-09T17:00:00"/>
    <b v="0"/>
    <x v="78"/>
    <b v="0"/>
    <x v="19"/>
    <n v="0"/>
    <x v="121"/>
    <x v="7"/>
    <x v="19"/>
  </r>
  <r>
    <x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2579"/>
    <d v="2014-09-15T19:55:03"/>
    <b v="0"/>
    <x v="8"/>
    <b v="0"/>
    <x v="19"/>
    <n v="1.3849999999999999E-3"/>
    <x v="1904"/>
    <x v="7"/>
    <x v="19"/>
  </r>
  <r>
    <x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2580"/>
    <d v="2015-05-16T03:00:00"/>
    <b v="0"/>
    <x v="84"/>
    <b v="0"/>
    <x v="19"/>
    <n v="6.0000000000000001E-3"/>
    <x v="157"/>
    <x v="7"/>
    <x v="19"/>
  </r>
  <r>
    <x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x v="2581"/>
    <d v="2015-11-16T16:04:58"/>
    <b v="0"/>
    <x v="202"/>
    <b v="0"/>
    <x v="19"/>
    <n v="0.106"/>
    <x v="1905"/>
    <x v="7"/>
    <x v="19"/>
  </r>
  <r>
    <x v="2582"/>
    <x v="2581"/>
    <s v="The place where chicken meets liquor for the first time!"/>
    <x v="161"/>
    <x v="116"/>
    <x v="2"/>
    <x v="0"/>
    <s v="USD"/>
    <n v="1477784634"/>
    <n v="1475192634"/>
    <x v="2582"/>
    <d v="2016-10-29T23:43:54"/>
    <b v="0"/>
    <x v="29"/>
    <b v="0"/>
    <x v="19"/>
    <n v="1.1111111111111112E-5"/>
    <x v="120"/>
    <x v="7"/>
    <x v="19"/>
  </r>
  <r>
    <x v="2583"/>
    <x v="2582"/>
    <s v="Crazy Daisy will become the newest member of the food truck distributors in Kansas City, Missouri."/>
    <x v="28"/>
    <x v="139"/>
    <x v="2"/>
    <x v="0"/>
    <s v="USD"/>
    <n v="1426526880"/>
    <n v="1421346480"/>
    <x v="2583"/>
    <d v="2015-03-16T17:28:00"/>
    <b v="0"/>
    <x v="81"/>
    <b v="0"/>
    <x v="19"/>
    <n v="5.0000000000000001E-3"/>
    <x v="120"/>
    <x v="7"/>
    <x v="19"/>
  </r>
  <r>
    <x v="2584"/>
    <x v="2583"/>
    <s v="Bringing quality food to the masses using local premium ingredients, but at a food truck price!"/>
    <x v="3"/>
    <x v="117"/>
    <x v="2"/>
    <x v="0"/>
    <s v="USD"/>
    <n v="1434341369"/>
    <n v="1431749369"/>
    <x v="2584"/>
    <d v="2015-06-15T04:09:29"/>
    <b v="0"/>
    <x v="78"/>
    <b v="0"/>
    <x v="19"/>
    <n v="0"/>
    <x v="121"/>
    <x v="7"/>
    <x v="19"/>
  </r>
  <r>
    <x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2585"/>
    <d v="2014-07-05T23:07:12"/>
    <b v="0"/>
    <x v="29"/>
    <b v="0"/>
    <x v="19"/>
    <n v="1.6666666666666668E-3"/>
    <x v="73"/>
    <x v="7"/>
    <x v="19"/>
  </r>
  <r>
    <x v="2586"/>
    <x v="2585"/>
    <s v="I would like to bring fresh salad and food to the streets of London at a reasonable price."/>
    <x v="9"/>
    <x v="139"/>
    <x v="2"/>
    <x v="1"/>
    <s v="GBP"/>
    <n v="1451030136"/>
    <n v="1448438136"/>
    <x v="2586"/>
    <d v="2015-12-25T07:55:36"/>
    <b v="0"/>
    <x v="29"/>
    <b v="0"/>
    <x v="19"/>
    <n v="1.6666666666666668E-3"/>
    <x v="144"/>
    <x v="7"/>
    <x v="19"/>
  </r>
  <r>
    <x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2587"/>
    <d v="2015-12-30T16:12:33"/>
    <b v="0"/>
    <x v="79"/>
    <b v="0"/>
    <x v="19"/>
    <n v="2.4340000000000001E-2"/>
    <x v="1906"/>
    <x v="7"/>
    <x v="19"/>
  </r>
  <r>
    <x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2588"/>
    <d v="2015-03-31T13:14:00"/>
    <b v="0"/>
    <x v="22"/>
    <b v="0"/>
    <x v="19"/>
    <n v="3.8833333333333331E-2"/>
    <x v="1907"/>
    <x v="7"/>
    <x v="19"/>
  </r>
  <r>
    <x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2589"/>
    <d v="2016-03-23T11:52:07"/>
    <b v="0"/>
    <x v="29"/>
    <b v="0"/>
    <x v="19"/>
    <n v="1E-4"/>
    <x v="144"/>
    <x v="7"/>
    <x v="19"/>
  </r>
  <r>
    <x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2590"/>
    <d v="2016-01-26T14:08:17"/>
    <b v="0"/>
    <x v="78"/>
    <b v="0"/>
    <x v="19"/>
    <n v="0"/>
    <x v="121"/>
    <x v="7"/>
    <x v="19"/>
  </r>
  <r>
    <x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2591"/>
    <d v="2016-03-13T20:45:24"/>
    <b v="0"/>
    <x v="84"/>
    <b v="0"/>
    <x v="19"/>
    <n v="1.7333333333333333E-2"/>
    <x v="31"/>
    <x v="7"/>
    <x v="19"/>
  </r>
  <r>
    <x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2592"/>
    <d v="2014-10-05T19:13:41"/>
    <b v="0"/>
    <x v="29"/>
    <b v="0"/>
    <x v="19"/>
    <n v="1.6666666666666668E-3"/>
    <x v="73"/>
    <x v="7"/>
    <x v="19"/>
  </r>
  <r>
    <x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2593"/>
    <d v="2015-04-25T20:17:06"/>
    <b v="0"/>
    <x v="78"/>
    <b v="0"/>
    <x v="19"/>
    <n v="0"/>
    <x v="121"/>
    <x v="7"/>
    <x v="19"/>
  </r>
  <r>
    <x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x v="2594"/>
    <d v="2014-08-07T23:13:48"/>
    <b v="0"/>
    <x v="29"/>
    <b v="0"/>
    <x v="19"/>
    <n v="1.2500000000000001E-5"/>
    <x v="120"/>
    <x v="7"/>
    <x v="19"/>
  </r>
  <r>
    <x v="2595"/>
    <x v="2594"/>
    <s v="Looking to put the best baked goods in Bowling Green on wheels"/>
    <x v="36"/>
    <x v="1767"/>
    <x v="2"/>
    <x v="0"/>
    <s v="USD"/>
    <n v="1487915500"/>
    <n v="1485323500"/>
    <x v="2595"/>
    <d v="2017-02-24T05:51:40"/>
    <b v="0"/>
    <x v="10"/>
    <b v="0"/>
    <x v="19"/>
    <n v="0.12166666666666667"/>
    <x v="1908"/>
    <x v="7"/>
    <x v="19"/>
  </r>
  <r>
    <x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2596"/>
    <d v="2014-08-07T15:56:49"/>
    <b v="0"/>
    <x v="74"/>
    <b v="0"/>
    <x v="19"/>
    <n v="0.23588571428571428"/>
    <x v="1909"/>
    <x v="7"/>
    <x v="19"/>
  </r>
  <r>
    <x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2597"/>
    <d v="2016-06-19T08:11:57"/>
    <b v="0"/>
    <x v="63"/>
    <b v="0"/>
    <x v="19"/>
    <n v="5.6666666666666664E-2"/>
    <x v="1910"/>
    <x v="7"/>
    <x v="19"/>
  </r>
  <r>
    <x v="2598"/>
    <x v="2597"/>
    <s v="I'm ready to make Tulsa happy and aware that love and kindness go hand in hand with good food!"/>
    <x v="9"/>
    <x v="1769"/>
    <x v="2"/>
    <x v="0"/>
    <s v="USD"/>
    <n v="1443039001"/>
    <n v="1440447001"/>
    <x v="2598"/>
    <d v="2015-09-23T20:10:01"/>
    <b v="0"/>
    <x v="25"/>
    <b v="0"/>
    <x v="19"/>
    <n v="0.39"/>
    <x v="1911"/>
    <x v="7"/>
    <x v="19"/>
  </r>
  <r>
    <x v="2599"/>
    <x v="2598"/>
    <s v="The Empty Ramekins Catering Group is looking for your help to start up in Miami Florida!!!!"/>
    <x v="354"/>
    <x v="456"/>
    <x v="2"/>
    <x v="0"/>
    <s v="USD"/>
    <n v="1407089147"/>
    <n v="1403201147"/>
    <x v="2599"/>
    <d v="2014-08-03T18:05:47"/>
    <b v="0"/>
    <x v="81"/>
    <b v="0"/>
    <x v="19"/>
    <n v="9.9546510341776348E-3"/>
    <x v="666"/>
    <x v="7"/>
    <x v="19"/>
  </r>
  <r>
    <x v="2600"/>
    <x v="2599"/>
    <s v="On Sunday November 8, 2015 our food truck burned to the ground. Please help us get rebuilt."/>
    <x v="63"/>
    <x v="1505"/>
    <x v="2"/>
    <x v="0"/>
    <s v="USD"/>
    <n v="1458938200"/>
    <n v="1453757800"/>
    <x v="2600"/>
    <d v="2016-03-25T20:36:40"/>
    <b v="0"/>
    <x v="209"/>
    <b v="0"/>
    <x v="19"/>
    <n v="6.9320000000000007E-2"/>
    <x v="1912"/>
    <x v="7"/>
    <x v="19"/>
  </r>
  <r>
    <x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2601"/>
    <d v="2012-09-13T03:59:00"/>
    <b v="1"/>
    <x v="299"/>
    <b v="1"/>
    <x v="36"/>
    <n v="6.6139999999999999"/>
    <x v="1913"/>
    <x v="2"/>
    <x v="36"/>
  </r>
  <r>
    <x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x v="2602"/>
    <d v="2014-11-12T21:20:00"/>
    <b v="1"/>
    <x v="463"/>
    <b v="1"/>
    <x v="36"/>
    <n v="3.2609166666666667"/>
    <x v="1914"/>
    <x v="2"/>
    <x v="36"/>
  </r>
  <r>
    <x v="2603"/>
    <x v="2602"/>
    <s v="I will be building a mock space station and simulate living on Mars for two weeks."/>
    <x v="257"/>
    <x v="702"/>
    <x v="0"/>
    <x v="0"/>
    <s v="USD"/>
    <n v="1387835654"/>
    <n v="1386626054"/>
    <x v="2603"/>
    <d v="2013-12-23T21:54:14"/>
    <b v="1"/>
    <x v="133"/>
    <b v="1"/>
    <x v="36"/>
    <n v="1.0148571428571429"/>
    <x v="1915"/>
    <x v="2"/>
    <x v="36"/>
  </r>
  <r>
    <x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x v="2604"/>
    <d v="2012-04-29T01:13:43"/>
    <b v="1"/>
    <x v="306"/>
    <b v="1"/>
    <x v="36"/>
    <n v="1.0421799999999999"/>
    <x v="1916"/>
    <x v="2"/>
    <x v="36"/>
  </r>
  <r>
    <x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2605"/>
    <d v="2016-06-17T12:59:50"/>
    <b v="1"/>
    <x v="464"/>
    <b v="1"/>
    <x v="36"/>
    <n v="1.0742157000000001"/>
    <x v="1917"/>
    <x v="2"/>
    <x v="36"/>
  </r>
  <r>
    <x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x v="2606"/>
    <d v="2014-04-29T17:06:22"/>
    <b v="1"/>
    <x v="465"/>
    <b v="1"/>
    <x v="36"/>
    <n v="1.1005454545454545"/>
    <x v="1918"/>
    <x v="2"/>
    <x v="36"/>
  </r>
  <r>
    <x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2607"/>
    <d v="2015-08-12T02:00:00"/>
    <b v="1"/>
    <x v="367"/>
    <b v="1"/>
    <x v="36"/>
    <n v="4.077"/>
    <x v="1919"/>
    <x v="2"/>
    <x v="36"/>
  </r>
  <r>
    <x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x v="2608"/>
    <d v="2017-03-15T00:00:00"/>
    <b v="1"/>
    <x v="466"/>
    <b v="1"/>
    <x v="36"/>
    <n v="2.2392500000000002"/>
    <x v="1920"/>
    <x v="2"/>
    <x v="36"/>
  </r>
  <r>
    <x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2609"/>
    <d v="2012-07-15T05:42:31"/>
    <b v="1"/>
    <x v="467"/>
    <b v="1"/>
    <x v="36"/>
    <n v="3.038011142857143"/>
    <x v="1921"/>
    <x v="2"/>
    <x v="36"/>
  </r>
  <r>
    <x v="2610"/>
    <x v="2609"/>
    <s v="Preserve the telescope that Clyde Tombaugh used to discover Pluto for generations to come!"/>
    <x v="355"/>
    <x v="1778"/>
    <x v="0"/>
    <x v="0"/>
    <s v="USD"/>
    <n v="1471849140"/>
    <n v="1468444125"/>
    <x v="2610"/>
    <d v="2016-08-22T06:59:00"/>
    <b v="1"/>
    <x v="468"/>
    <b v="1"/>
    <x v="36"/>
    <n v="1.4132510432681749"/>
    <x v="1922"/>
    <x v="2"/>
    <x v="36"/>
  </r>
  <r>
    <x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2611"/>
    <d v="2017-01-02T22:59:00"/>
    <b v="1"/>
    <x v="469"/>
    <b v="1"/>
    <x v="36"/>
    <n v="27.906363636363636"/>
    <x v="1923"/>
    <x v="2"/>
    <x v="36"/>
  </r>
  <r>
    <x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x v="2612"/>
    <d v="2015-01-09T03:26:10"/>
    <b v="1"/>
    <x v="324"/>
    <b v="1"/>
    <x v="36"/>
    <n v="1.7176130000000001"/>
    <x v="1924"/>
    <x v="2"/>
    <x v="36"/>
  </r>
  <r>
    <x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2613"/>
    <d v="2012-09-21T19:38:14"/>
    <b v="1"/>
    <x v="33"/>
    <b v="1"/>
    <x v="36"/>
    <n v="1.0101333333333333"/>
    <x v="1925"/>
    <x v="2"/>
    <x v="36"/>
  </r>
  <r>
    <x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2614"/>
    <d v="2014-04-30T05:00:00"/>
    <b v="1"/>
    <x v="61"/>
    <b v="1"/>
    <x v="36"/>
    <n v="1.02"/>
    <x v="1926"/>
    <x v="2"/>
    <x v="36"/>
  </r>
  <r>
    <x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2615"/>
    <d v="2016-04-30T12:00:00"/>
    <b v="0"/>
    <x v="250"/>
    <b v="1"/>
    <x v="36"/>
    <n v="1.6976511744127936"/>
    <x v="1927"/>
    <x v="2"/>
    <x v="36"/>
  </r>
  <r>
    <x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x v="2616"/>
    <d v="2015-08-25T23:52:09"/>
    <b v="1"/>
    <x v="146"/>
    <b v="1"/>
    <x v="36"/>
    <n v="1.14534"/>
    <x v="1928"/>
    <x v="2"/>
    <x v="36"/>
  </r>
  <r>
    <x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2617"/>
    <d v="2014-10-20T20:59:11"/>
    <b v="1"/>
    <x v="180"/>
    <b v="1"/>
    <x v="36"/>
    <n v="8.7759999999999998"/>
    <x v="1929"/>
    <x v="2"/>
    <x v="36"/>
  </r>
  <r>
    <x v="2618"/>
    <x v="2617"/>
    <s v="LTD ED COLLECTIBLE SPACE ART FEAT. ASTRONAUTS"/>
    <x v="36"/>
    <x v="1786"/>
    <x v="0"/>
    <x v="0"/>
    <s v="USD"/>
    <n v="1449000061"/>
    <n v="1443812461"/>
    <x v="2618"/>
    <d v="2015-12-01T20:01:01"/>
    <b v="1"/>
    <x v="99"/>
    <b v="1"/>
    <x v="36"/>
    <n v="1.0538666666666667"/>
    <x v="1930"/>
    <x v="2"/>
    <x v="36"/>
  </r>
  <r>
    <x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2619"/>
    <d v="2015-10-23T11:00:00"/>
    <b v="1"/>
    <x v="28"/>
    <b v="1"/>
    <x v="36"/>
    <n v="1.8839999999999999"/>
    <x v="1931"/>
    <x v="2"/>
    <x v="36"/>
  </r>
  <r>
    <x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2620"/>
    <d v="2015-10-11T01:00:00"/>
    <b v="1"/>
    <x v="470"/>
    <b v="1"/>
    <x v="36"/>
    <n v="1.436523076923077"/>
    <x v="1932"/>
    <x v="2"/>
    <x v="36"/>
  </r>
  <r>
    <x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2621"/>
    <d v="2015-05-21T17:56:28"/>
    <b v="1"/>
    <x v="471"/>
    <b v="1"/>
    <x v="36"/>
    <n v="1.4588000000000001"/>
    <x v="1933"/>
    <x v="2"/>
    <x v="36"/>
  </r>
  <r>
    <x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2622"/>
    <d v="2016-12-30T17:50:16"/>
    <b v="0"/>
    <x v="142"/>
    <b v="1"/>
    <x v="36"/>
    <n v="1.3118399999999999"/>
    <x v="1934"/>
    <x v="2"/>
    <x v="36"/>
  </r>
  <r>
    <x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2623"/>
    <d v="2016-12-02T06:09:26"/>
    <b v="0"/>
    <x v="95"/>
    <b v="1"/>
    <x v="36"/>
    <n v="1.1399999999999999"/>
    <x v="1935"/>
    <x v="2"/>
    <x v="36"/>
  </r>
  <r>
    <x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2624"/>
    <d v="2012-09-13T10:07:02"/>
    <b v="0"/>
    <x v="472"/>
    <b v="1"/>
    <x v="36"/>
    <n v="13.794206249999998"/>
    <x v="1936"/>
    <x v="2"/>
    <x v="36"/>
  </r>
  <r>
    <x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2625"/>
    <d v="2016-11-09T20:26:48"/>
    <b v="0"/>
    <x v="47"/>
    <b v="1"/>
    <x v="36"/>
    <n v="9.56"/>
    <x v="1937"/>
    <x v="2"/>
    <x v="36"/>
  </r>
  <r>
    <x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x v="2626"/>
    <d v="2015-06-03T15:04:29"/>
    <b v="0"/>
    <x v="133"/>
    <b v="1"/>
    <x v="36"/>
    <n v="1.1200000000000001"/>
    <x v="150"/>
    <x v="2"/>
    <x v="36"/>
  </r>
  <r>
    <x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2627"/>
    <d v="2015-11-26T20:54:21"/>
    <b v="0"/>
    <x v="43"/>
    <b v="1"/>
    <x v="36"/>
    <n v="6.4666666666666668"/>
    <x v="1938"/>
    <x v="2"/>
    <x v="36"/>
  </r>
  <r>
    <x v="2628"/>
    <x v="2627"/>
    <s v="A high school freshman is sending pie into space and you can be a part of it.  GO SCIENCE!!!"/>
    <x v="357"/>
    <x v="1796"/>
    <x v="0"/>
    <x v="0"/>
    <s v="USD"/>
    <n v="1417389067"/>
    <n v="1415661067"/>
    <x v="2628"/>
    <d v="2014-11-30T23:11:07"/>
    <b v="0"/>
    <x v="64"/>
    <b v="1"/>
    <x v="36"/>
    <n v="1.1036948748510131"/>
    <x v="1939"/>
    <x v="2"/>
    <x v="36"/>
  </r>
  <r>
    <x v="2629"/>
    <x v="2628"/>
    <s v="The first international contest to let students shape the future of interstellar travel."/>
    <x v="10"/>
    <x v="1797"/>
    <x v="0"/>
    <x v="1"/>
    <s v="GBP"/>
    <n v="1431608122"/>
    <n v="1429016122"/>
    <x v="2629"/>
    <d v="2015-05-14T12:55:22"/>
    <b v="0"/>
    <x v="61"/>
    <b v="1"/>
    <x v="36"/>
    <n v="1.2774000000000001"/>
    <x v="1940"/>
    <x v="2"/>
    <x v="36"/>
  </r>
  <r>
    <x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x v="2630"/>
    <d v="2016-06-30T10:00:00"/>
    <b v="0"/>
    <x v="75"/>
    <b v="1"/>
    <x v="36"/>
    <n v="1.579"/>
    <x v="1941"/>
    <x v="2"/>
    <x v="36"/>
  </r>
  <r>
    <x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x v="2631"/>
    <d v="2015-08-30T04:03:47"/>
    <b v="0"/>
    <x v="172"/>
    <b v="1"/>
    <x v="36"/>
    <n v="1.1466525000000001"/>
    <x v="1942"/>
    <x v="2"/>
    <x v="36"/>
  </r>
  <r>
    <x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x v="2632"/>
    <d v="2016-05-29T01:28:59"/>
    <b v="0"/>
    <x v="288"/>
    <b v="1"/>
    <x v="36"/>
    <n v="1.3700934579439252"/>
    <x v="1943"/>
    <x v="2"/>
    <x v="36"/>
  </r>
  <r>
    <x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x v="2633"/>
    <d v="2014-02-27T23:00:00"/>
    <b v="0"/>
    <x v="473"/>
    <b v="1"/>
    <x v="36"/>
    <n v="3.5461999999999998"/>
    <x v="1944"/>
    <x v="2"/>
    <x v="36"/>
  </r>
  <r>
    <x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2634"/>
    <d v="2016-09-29T15:45:21"/>
    <b v="0"/>
    <x v="20"/>
    <b v="1"/>
    <x v="36"/>
    <n v="1.0602150537634409"/>
    <x v="1945"/>
    <x v="2"/>
    <x v="36"/>
  </r>
  <r>
    <x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2635"/>
    <d v="2015-03-09T21:49:21"/>
    <b v="0"/>
    <x v="87"/>
    <b v="1"/>
    <x v="36"/>
    <n v="1"/>
    <x v="1946"/>
    <x v="2"/>
    <x v="36"/>
  </r>
  <r>
    <x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2636"/>
    <d v="2016-10-16T01:00:00"/>
    <b v="0"/>
    <x v="133"/>
    <b v="1"/>
    <x v="36"/>
    <n v="1.873"/>
    <x v="1947"/>
    <x v="2"/>
    <x v="36"/>
  </r>
  <r>
    <x v="2637"/>
    <x v="2636"/>
    <s v="Help us collect the data to solve the mystery of the century: Is light slowing down?"/>
    <x v="2"/>
    <x v="1805"/>
    <x v="0"/>
    <x v="0"/>
    <s v="USD"/>
    <n v="1476277875"/>
    <n v="1474895475"/>
    <x v="2637"/>
    <d v="2016-10-12T13:11:15"/>
    <b v="0"/>
    <x v="55"/>
    <b v="1"/>
    <x v="36"/>
    <n v="1.6619999999999999"/>
    <x v="1948"/>
    <x v="2"/>
    <x v="36"/>
  </r>
  <r>
    <x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x v="2638"/>
    <d v="2015-01-15T21:54:55"/>
    <b v="0"/>
    <x v="25"/>
    <b v="1"/>
    <x v="36"/>
    <n v="1.0172910662824208"/>
    <x v="1949"/>
    <x v="2"/>
    <x v="36"/>
  </r>
  <r>
    <x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2639"/>
    <d v="2015-02-19T20:45:48"/>
    <b v="0"/>
    <x v="72"/>
    <b v="1"/>
    <x v="36"/>
    <n v="1.64"/>
    <x v="1950"/>
    <x v="2"/>
    <x v="36"/>
  </r>
  <r>
    <x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2640"/>
    <d v="2015-06-08T03:51:14"/>
    <b v="0"/>
    <x v="50"/>
    <b v="1"/>
    <x v="36"/>
    <n v="1.0566666666666666"/>
    <x v="1951"/>
    <x v="2"/>
    <x v="36"/>
  </r>
  <r>
    <x v="2641"/>
    <x v="2640"/>
    <s v="Building a Flying saucer that has Artificial Intelligent made from sea shell."/>
    <x v="15"/>
    <x v="493"/>
    <x v="2"/>
    <x v="0"/>
    <s v="USD"/>
    <n v="1410811740"/>
    <n v="1409341863"/>
    <x v="2641"/>
    <d v="2014-09-15T20:09:00"/>
    <b v="0"/>
    <x v="29"/>
    <b v="0"/>
    <x v="36"/>
    <n v="0.01"/>
    <x v="2"/>
    <x v="2"/>
    <x v="36"/>
  </r>
  <r>
    <x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2642"/>
    <d v="2016-07-15T06:57:00"/>
    <b v="0"/>
    <x v="78"/>
    <b v="0"/>
    <x v="36"/>
    <n v="0"/>
    <x v="121"/>
    <x v="2"/>
    <x v="36"/>
  </r>
  <r>
    <x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2643"/>
    <d v="2016-12-21T07:59:00"/>
    <b v="1"/>
    <x v="474"/>
    <b v="0"/>
    <x v="36"/>
    <n v="0.33559730999999998"/>
    <x v="1952"/>
    <x v="2"/>
    <x v="36"/>
  </r>
  <r>
    <x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x v="2644"/>
    <d v="2017-03-10T19:00:35"/>
    <b v="1"/>
    <x v="47"/>
    <b v="0"/>
    <x v="36"/>
    <n v="2.053E-2"/>
    <x v="1953"/>
    <x v="2"/>
    <x v="36"/>
  </r>
  <r>
    <x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2645"/>
    <d v="2014-11-08T21:13:23"/>
    <b v="1"/>
    <x v="23"/>
    <b v="0"/>
    <x v="36"/>
    <n v="0.105"/>
    <x v="1954"/>
    <x v="2"/>
    <x v="36"/>
  </r>
  <r>
    <x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2646"/>
    <d v="2015-09-09T07:31:09"/>
    <b v="1"/>
    <x v="475"/>
    <b v="0"/>
    <x v="36"/>
    <n v="8.4172839999999999E-2"/>
    <x v="1955"/>
    <x v="2"/>
    <x v="36"/>
  </r>
  <r>
    <x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2647"/>
    <d v="2015-08-14T06:16:59"/>
    <b v="0"/>
    <x v="83"/>
    <b v="0"/>
    <x v="36"/>
    <n v="1.44E-2"/>
    <x v="1053"/>
    <x v="2"/>
    <x v="36"/>
  </r>
  <r>
    <x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2648"/>
    <d v="2016-03-09T17:09:20"/>
    <b v="0"/>
    <x v="79"/>
    <b v="0"/>
    <x v="36"/>
    <n v="8.8333333333333337E-3"/>
    <x v="1956"/>
    <x v="2"/>
    <x v="36"/>
  </r>
  <r>
    <x v="2649"/>
    <x v="2648"/>
    <s v="They have launched a Kickstarter."/>
    <x v="152"/>
    <x v="1811"/>
    <x v="1"/>
    <x v="0"/>
    <s v="USD"/>
    <n v="1454370941"/>
    <n v="1449186941"/>
    <x v="2649"/>
    <d v="2016-02-01T23:55:41"/>
    <b v="0"/>
    <x v="83"/>
    <b v="0"/>
    <x v="36"/>
    <n v="9.9200000000000004E-4"/>
    <x v="1957"/>
    <x v="2"/>
    <x v="36"/>
  </r>
  <r>
    <x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2650"/>
    <d v="2016-12-21T14:59:03"/>
    <b v="0"/>
    <x v="81"/>
    <b v="0"/>
    <x v="36"/>
    <n v="5.966666666666667E-3"/>
    <x v="1958"/>
    <x v="2"/>
    <x v="36"/>
  </r>
  <r>
    <x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2651"/>
    <d v="2015-12-17T19:20:09"/>
    <b v="0"/>
    <x v="57"/>
    <b v="0"/>
    <x v="36"/>
    <n v="1.8689285714285714E-2"/>
    <x v="1959"/>
    <x v="2"/>
    <x v="36"/>
  </r>
  <r>
    <x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2652"/>
    <d v="2014-12-10T03:48:45"/>
    <b v="0"/>
    <x v="202"/>
    <b v="0"/>
    <x v="36"/>
    <n v="8.8500000000000002E-3"/>
    <x v="1960"/>
    <x v="2"/>
    <x v="36"/>
  </r>
  <r>
    <x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x v="2653"/>
    <d v="2014-06-13T04:00:00"/>
    <b v="0"/>
    <x v="16"/>
    <b v="0"/>
    <x v="36"/>
    <n v="0.1152156862745098"/>
    <x v="1961"/>
    <x v="2"/>
    <x v="36"/>
  </r>
  <r>
    <x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2654"/>
    <d v="2015-04-21T13:25:26"/>
    <b v="0"/>
    <x v="79"/>
    <b v="0"/>
    <x v="36"/>
    <n v="5.1000000000000004E-4"/>
    <x v="439"/>
    <x v="2"/>
    <x v="36"/>
  </r>
  <r>
    <x v="2655"/>
    <x v="2654"/>
    <s v="Thank you for your support!"/>
    <x v="36"/>
    <x v="1815"/>
    <x v="1"/>
    <x v="0"/>
    <s v="USD"/>
    <n v="1455048000"/>
    <n v="1452631647"/>
    <x v="2655"/>
    <d v="2016-02-09T20:00:00"/>
    <b v="0"/>
    <x v="68"/>
    <b v="0"/>
    <x v="36"/>
    <n v="0.21033333333333334"/>
    <x v="1962"/>
    <x v="2"/>
    <x v="36"/>
  </r>
  <r>
    <x v="2656"/>
    <x v="2655"/>
    <s v="MoonWatcher will be bringing the Moon closer to all of us."/>
    <x v="60"/>
    <x v="1816"/>
    <x v="1"/>
    <x v="0"/>
    <s v="USD"/>
    <n v="1489345200"/>
    <n v="1485966688"/>
    <x v="2656"/>
    <d v="2017-03-12T19:00:00"/>
    <b v="0"/>
    <x v="215"/>
    <b v="0"/>
    <x v="36"/>
    <n v="0.11436666666666667"/>
    <x v="1963"/>
    <x v="2"/>
    <x v="36"/>
  </r>
  <r>
    <x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2657"/>
    <d v="2016-08-03T01:30:00"/>
    <b v="0"/>
    <x v="211"/>
    <b v="0"/>
    <x v="36"/>
    <n v="0.18737933333333334"/>
    <x v="1964"/>
    <x v="2"/>
    <x v="36"/>
  </r>
  <r>
    <x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x v="2658"/>
    <d v="2016-07-30T21:13:14"/>
    <b v="0"/>
    <x v="80"/>
    <b v="0"/>
    <x v="36"/>
    <n v="9.2857142857142856E-4"/>
    <x v="1965"/>
    <x v="2"/>
    <x v="36"/>
  </r>
  <r>
    <x v="2659"/>
    <x v="2658"/>
    <s v="test"/>
    <x v="197"/>
    <x v="1819"/>
    <x v="1"/>
    <x v="0"/>
    <s v="USD"/>
    <n v="1429321210"/>
    <n v="1426729210"/>
    <x v="2659"/>
    <d v="2015-04-18T01:40:10"/>
    <b v="0"/>
    <x v="73"/>
    <b v="0"/>
    <x v="36"/>
    <n v="2.720408163265306E-2"/>
    <x v="1966"/>
    <x v="2"/>
    <x v="36"/>
  </r>
  <r>
    <x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2660"/>
    <d v="2015-11-24T18:06:58"/>
    <b v="0"/>
    <x v="81"/>
    <b v="0"/>
    <x v="36"/>
    <n v="9.5E-4"/>
    <x v="1967"/>
    <x v="2"/>
    <x v="36"/>
  </r>
  <r>
    <x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x v="2661"/>
    <d v="2013-10-25T23:00:10"/>
    <b v="0"/>
    <x v="65"/>
    <b v="1"/>
    <x v="37"/>
    <n v="1.0289999999999999"/>
    <x v="1968"/>
    <x v="2"/>
    <x v="37"/>
  </r>
  <r>
    <x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x v="2662"/>
    <d v="2015-08-21T17:55:13"/>
    <b v="0"/>
    <x v="144"/>
    <b v="1"/>
    <x v="37"/>
    <n v="1.0680000000000001"/>
    <x v="1969"/>
    <x v="2"/>
    <x v="37"/>
  </r>
  <r>
    <x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2663"/>
    <d v="2015-09-04T15:00:00"/>
    <b v="0"/>
    <x v="66"/>
    <b v="1"/>
    <x v="37"/>
    <n v="1.0459624999999999"/>
    <x v="1970"/>
    <x v="2"/>
    <x v="37"/>
  </r>
  <r>
    <x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2664"/>
    <d v="2015-12-09T06:59:00"/>
    <b v="0"/>
    <x v="201"/>
    <b v="1"/>
    <x v="37"/>
    <n v="1.0342857142857143"/>
    <x v="1971"/>
    <x v="2"/>
    <x v="37"/>
  </r>
  <r>
    <x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2665"/>
    <d v="2015-05-04T21:29:34"/>
    <b v="0"/>
    <x v="67"/>
    <b v="1"/>
    <x v="37"/>
    <n v="1.2314285714285715"/>
    <x v="1972"/>
    <x v="2"/>
    <x v="37"/>
  </r>
  <r>
    <x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2666"/>
    <d v="2015-09-25T21:00:00"/>
    <b v="0"/>
    <x v="190"/>
    <b v="1"/>
    <x v="37"/>
    <n v="1.592951"/>
    <x v="1973"/>
    <x v="2"/>
    <x v="37"/>
  </r>
  <r>
    <x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2667"/>
    <d v="2016-02-10T22:13:36"/>
    <b v="0"/>
    <x v="59"/>
    <b v="1"/>
    <x v="37"/>
    <n v="1.1066666666666667"/>
    <x v="1974"/>
    <x v="2"/>
    <x v="37"/>
  </r>
  <r>
    <x v="2668"/>
    <x v="2667"/>
    <s v="Creativity on the go! |_x000a_CrÃ©ativitÃ© en mouvement !"/>
    <x v="28"/>
    <x v="1240"/>
    <x v="0"/>
    <x v="5"/>
    <s v="CAD"/>
    <n v="1447079520"/>
    <n v="1443449265"/>
    <x v="2668"/>
    <d v="2015-11-09T14:32:00"/>
    <b v="0"/>
    <x v="33"/>
    <b v="1"/>
    <x v="37"/>
    <n v="1.7070000000000001"/>
    <x v="1975"/>
    <x v="2"/>
    <x v="37"/>
  </r>
  <r>
    <x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x v="2669"/>
    <d v="2016-01-10T00:51:36"/>
    <b v="0"/>
    <x v="202"/>
    <b v="1"/>
    <x v="37"/>
    <n v="1.25125"/>
    <x v="1976"/>
    <x v="2"/>
    <x v="37"/>
  </r>
  <r>
    <x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2670"/>
    <d v="2014-07-29T00:29:40"/>
    <b v="1"/>
    <x v="65"/>
    <b v="0"/>
    <x v="37"/>
    <n v="6.4158609339642042E-2"/>
    <x v="1977"/>
    <x v="2"/>
    <x v="37"/>
  </r>
  <r>
    <x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2671"/>
    <d v="2014-12-19T19:38:00"/>
    <b v="1"/>
    <x v="87"/>
    <b v="0"/>
    <x v="37"/>
    <n v="0.11344"/>
    <x v="1978"/>
    <x v="2"/>
    <x v="37"/>
  </r>
  <r>
    <x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2672"/>
    <d v="2015-12-28T06:00:00"/>
    <b v="1"/>
    <x v="5"/>
    <b v="0"/>
    <x v="37"/>
    <n v="0.33189999999999997"/>
    <x v="1979"/>
    <x v="2"/>
    <x v="37"/>
  </r>
  <r>
    <x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2673"/>
    <d v="2014-10-29T22:45:00"/>
    <b v="1"/>
    <x v="36"/>
    <b v="0"/>
    <x v="37"/>
    <n v="0.27579999999999999"/>
    <x v="1980"/>
    <x v="2"/>
    <x v="37"/>
  </r>
  <r>
    <x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2674"/>
    <d v="2016-07-05T04:59:00"/>
    <b v="1"/>
    <x v="199"/>
    <b v="0"/>
    <x v="37"/>
    <n v="0.62839999999999996"/>
    <x v="1981"/>
    <x v="2"/>
    <x v="37"/>
  </r>
  <r>
    <x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2675"/>
    <d v="2014-11-10T21:34:49"/>
    <b v="1"/>
    <x v="60"/>
    <b v="0"/>
    <x v="37"/>
    <n v="7.5880000000000003E-2"/>
    <x v="1982"/>
    <x v="2"/>
    <x v="37"/>
  </r>
  <r>
    <x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2676"/>
    <d v="2016-05-22T14:59:34"/>
    <b v="0"/>
    <x v="82"/>
    <b v="0"/>
    <x v="37"/>
    <n v="0.50380952380952382"/>
    <x v="1983"/>
    <x v="2"/>
    <x v="37"/>
  </r>
  <r>
    <x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2677"/>
    <d v="2014-07-03T00:42:23"/>
    <b v="0"/>
    <x v="74"/>
    <b v="0"/>
    <x v="37"/>
    <n v="0.17512820512820512"/>
    <x v="1984"/>
    <x v="2"/>
    <x v="37"/>
  </r>
  <r>
    <x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2678"/>
    <d v="2015-09-24T19:09:25"/>
    <b v="0"/>
    <x v="84"/>
    <b v="0"/>
    <x v="37"/>
    <n v="1.3750000000000001E-4"/>
    <x v="1985"/>
    <x v="2"/>
    <x v="37"/>
  </r>
  <r>
    <x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2679"/>
    <d v="2015-02-28T00:01:34"/>
    <b v="0"/>
    <x v="83"/>
    <b v="0"/>
    <x v="37"/>
    <n v="3.3E-3"/>
    <x v="895"/>
    <x v="2"/>
    <x v="37"/>
  </r>
  <r>
    <x v="2680"/>
    <x v="2679"/>
    <s v="iHeartPillow, Connecting loved ones"/>
    <x v="261"/>
    <x v="1836"/>
    <x v="2"/>
    <x v="3"/>
    <s v="EUR"/>
    <n v="1459915491"/>
    <n v="1457327091"/>
    <x v="2680"/>
    <d v="2016-04-06T04:04:51"/>
    <b v="0"/>
    <x v="80"/>
    <b v="0"/>
    <x v="37"/>
    <n v="8.6250000000000007E-3"/>
    <x v="160"/>
    <x v="2"/>
    <x v="37"/>
  </r>
  <r>
    <x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x v="2681"/>
    <d v="2014-07-10T21:29:10"/>
    <b v="0"/>
    <x v="84"/>
    <b v="0"/>
    <x v="19"/>
    <n v="6.875E-3"/>
    <x v="446"/>
    <x v="7"/>
    <x v="19"/>
  </r>
  <r>
    <x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x v="2682"/>
    <d v="2014-11-22T05:59:00"/>
    <b v="0"/>
    <x v="9"/>
    <b v="0"/>
    <x v="19"/>
    <n v="0.28299999999999997"/>
    <x v="1986"/>
    <x v="7"/>
    <x v="19"/>
  </r>
  <r>
    <x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2683"/>
    <d v="2015-03-01T18:07:20"/>
    <b v="0"/>
    <x v="83"/>
    <b v="0"/>
    <x v="19"/>
    <n v="2.3999999999999998E-3"/>
    <x v="1053"/>
    <x v="7"/>
    <x v="19"/>
  </r>
  <r>
    <x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2684"/>
    <d v="2014-08-09T21:57:05"/>
    <b v="0"/>
    <x v="80"/>
    <b v="0"/>
    <x v="19"/>
    <n v="1.1428571428571429E-2"/>
    <x v="444"/>
    <x v="7"/>
    <x v="19"/>
  </r>
  <r>
    <x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x v="2685"/>
    <d v="2015-04-27T15:42:10"/>
    <b v="0"/>
    <x v="29"/>
    <b v="0"/>
    <x v="19"/>
    <n v="2.0000000000000001E-4"/>
    <x v="119"/>
    <x v="7"/>
    <x v="19"/>
  </r>
  <r>
    <x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2686"/>
    <d v="2014-09-30T23:23:43"/>
    <b v="0"/>
    <x v="78"/>
    <b v="0"/>
    <x v="19"/>
    <n v="0"/>
    <x v="121"/>
    <x v="7"/>
    <x v="19"/>
  </r>
  <r>
    <x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x v="2687"/>
    <d v="2015-06-29T15:21:58"/>
    <b v="0"/>
    <x v="78"/>
    <b v="0"/>
    <x v="19"/>
    <n v="0"/>
    <x v="121"/>
    <x v="7"/>
    <x v="19"/>
  </r>
  <r>
    <x v="2688"/>
    <x v="2687"/>
    <s v="The amazing gourmet Mac N Cheez Food Truck Campaigne!"/>
    <x v="63"/>
    <x v="1838"/>
    <x v="2"/>
    <x v="0"/>
    <s v="USD"/>
    <n v="1424746800"/>
    <n v="1422067870"/>
    <x v="2688"/>
    <d v="2015-02-24T03:00:00"/>
    <b v="0"/>
    <x v="25"/>
    <b v="0"/>
    <x v="19"/>
    <n v="1.48E-3"/>
    <x v="1987"/>
    <x v="7"/>
    <x v="19"/>
  </r>
  <r>
    <x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2689"/>
    <d v="2016-07-30T23:04:50"/>
    <b v="0"/>
    <x v="29"/>
    <b v="0"/>
    <x v="19"/>
    <n v="2.8571428571428571E-5"/>
    <x v="120"/>
    <x v="7"/>
    <x v="19"/>
  </r>
  <r>
    <x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2690"/>
    <d v="2015-06-03T02:31:16"/>
    <b v="0"/>
    <x v="115"/>
    <b v="0"/>
    <x v="19"/>
    <n v="0.107325"/>
    <x v="1988"/>
    <x v="7"/>
    <x v="19"/>
  </r>
  <r>
    <x v="2691"/>
    <x v="2690"/>
    <s v="A Great New local Food Truck serving up ethnic fusion inspired eats in Ottawa."/>
    <x v="99"/>
    <x v="428"/>
    <x v="2"/>
    <x v="5"/>
    <s v="CAD"/>
    <n v="1431278557"/>
    <n v="1427390557"/>
    <x v="2691"/>
    <d v="2015-05-10T17:22:37"/>
    <b v="0"/>
    <x v="84"/>
    <b v="0"/>
    <x v="19"/>
    <n v="5.3846153846153844E-4"/>
    <x v="844"/>
    <x v="7"/>
    <x v="19"/>
  </r>
  <r>
    <x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2692"/>
    <d v="2015-03-25T07:01:00"/>
    <b v="0"/>
    <x v="29"/>
    <b v="0"/>
    <x v="19"/>
    <n v="7.1428571428571426E-3"/>
    <x v="384"/>
    <x v="7"/>
    <x v="19"/>
  </r>
  <r>
    <x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2693"/>
    <d v="2014-08-13T03:19:26"/>
    <b v="0"/>
    <x v="83"/>
    <b v="0"/>
    <x v="19"/>
    <n v="8.0000000000000002E-3"/>
    <x v="140"/>
    <x v="7"/>
    <x v="19"/>
  </r>
  <r>
    <x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2694"/>
    <d v="2014-09-26T03:22:19"/>
    <b v="0"/>
    <x v="29"/>
    <b v="0"/>
    <x v="19"/>
    <n v="3.3333333333333335E-5"/>
    <x v="120"/>
    <x v="7"/>
    <x v="19"/>
  </r>
  <r>
    <x v="2695"/>
    <x v="2694"/>
    <s v="I am creating food magic on the go! Amazing food isn't just for sitdown restaraunts anymore!"/>
    <x v="36"/>
    <x v="1840"/>
    <x v="2"/>
    <x v="0"/>
    <s v="USD"/>
    <n v="1428981718"/>
    <n v="1423801318"/>
    <x v="2695"/>
    <d v="2015-04-14T03:21:58"/>
    <b v="0"/>
    <x v="83"/>
    <b v="0"/>
    <x v="19"/>
    <n v="4.7333333333333333E-3"/>
    <x v="1989"/>
    <x v="7"/>
    <x v="19"/>
  </r>
  <r>
    <x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2696"/>
    <d v="2014-12-25T20:16:00"/>
    <b v="0"/>
    <x v="44"/>
    <b v="0"/>
    <x v="19"/>
    <n v="5.6500000000000002E-2"/>
    <x v="1990"/>
    <x v="7"/>
    <x v="19"/>
  </r>
  <r>
    <x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x v="2697"/>
    <d v="2015-08-02T22:00:00"/>
    <b v="0"/>
    <x v="47"/>
    <b v="0"/>
    <x v="19"/>
    <n v="0.26352173913043481"/>
    <x v="1991"/>
    <x v="7"/>
    <x v="19"/>
  </r>
  <r>
    <x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2698"/>
    <d v="2014-06-27T21:33:28"/>
    <b v="0"/>
    <x v="84"/>
    <b v="0"/>
    <x v="19"/>
    <n v="3.2512500000000002E-3"/>
    <x v="1992"/>
    <x v="7"/>
    <x v="19"/>
  </r>
  <r>
    <x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x v="2699"/>
    <d v="2014-08-08T21:31:03"/>
    <b v="0"/>
    <x v="78"/>
    <b v="0"/>
    <x v="19"/>
    <n v="0"/>
    <x v="121"/>
    <x v="7"/>
    <x v="19"/>
  </r>
  <r>
    <x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x v="2700"/>
    <d v="2014-09-18T20:59:32"/>
    <b v="0"/>
    <x v="80"/>
    <b v="0"/>
    <x v="19"/>
    <n v="7.0007000700070005E-3"/>
    <x v="844"/>
    <x v="7"/>
    <x v="19"/>
  </r>
  <r>
    <x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2701"/>
    <d v="2017-04-07T17:35:34"/>
    <b v="0"/>
    <x v="67"/>
    <b v="0"/>
    <x v="38"/>
    <n v="0.46176470588235297"/>
    <x v="1993"/>
    <x v="1"/>
    <x v="38"/>
  </r>
  <r>
    <x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2702"/>
    <d v="2017-04-05T18:14:37"/>
    <b v="1"/>
    <x v="55"/>
    <b v="0"/>
    <x v="38"/>
    <n v="0.34410000000000002"/>
    <x v="1994"/>
    <x v="1"/>
    <x v="38"/>
  </r>
  <r>
    <x v="2703"/>
    <x v="2702"/>
    <s v="Â¡Tu nuevo espacio cultural multidisciplinario en el centro de Pachuca, Hidalgo"/>
    <x v="79"/>
    <x v="1845"/>
    <x v="3"/>
    <x v="14"/>
    <s v="MXN"/>
    <n v="1490196830"/>
    <n v="1485016430"/>
    <x v="2703"/>
    <d v="2017-03-22T15:33:50"/>
    <b v="0"/>
    <x v="43"/>
    <b v="0"/>
    <x v="38"/>
    <n v="1.0375000000000001"/>
    <x v="1995"/>
    <x v="1"/>
    <x v="38"/>
  </r>
  <r>
    <x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2704"/>
    <d v="2017-04-05T19:41:54"/>
    <b v="0"/>
    <x v="63"/>
    <b v="0"/>
    <x v="38"/>
    <n v="6.0263157894736845E-2"/>
    <x v="1996"/>
    <x v="1"/>
    <x v="38"/>
  </r>
  <r>
    <x v="2705"/>
    <x v="2704"/>
    <s v="Help light the lights at the historic Fischer Theatre in Danville, IL."/>
    <x v="281"/>
    <x v="1846"/>
    <x v="3"/>
    <x v="0"/>
    <s v="USD"/>
    <n v="1490389158"/>
    <n v="1486504758"/>
    <x v="2705"/>
    <d v="2017-03-24T20:59:18"/>
    <b v="0"/>
    <x v="22"/>
    <b v="0"/>
    <x v="38"/>
    <n v="0.10539393939393939"/>
    <x v="1997"/>
    <x v="1"/>
    <x v="38"/>
  </r>
  <r>
    <x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x v="2706"/>
    <d v="2014-10-16T06:59:00"/>
    <b v="1"/>
    <x v="40"/>
    <b v="1"/>
    <x v="38"/>
    <n v="1.1229714285714285"/>
    <x v="1998"/>
    <x v="1"/>
    <x v="38"/>
  </r>
  <r>
    <x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x v="2707"/>
    <d v="2013-05-27T06:59:00"/>
    <b v="1"/>
    <x v="476"/>
    <b v="1"/>
    <x v="38"/>
    <n v="3.50844625"/>
    <x v="1999"/>
    <x v="1"/>
    <x v="38"/>
  </r>
  <r>
    <x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x v="2708"/>
    <d v="2016-07-21T16:45:26"/>
    <b v="1"/>
    <x v="477"/>
    <b v="1"/>
    <x v="38"/>
    <n v="2.3321535"/>
    <x v="2000"/>
    <x v="1"/>
    <x v="38"/>
  </r>
  <r>
    <x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2709"/>
    <d v="2016-10-04T03:59:00"/>
    <b v="1"/>
    <x v="478"/>
    <b v="1"/>
    <x v="38"/>
    <n v="1.01606"/>
    <x v="2001"/>
    <x v="1"/>
    <x v="38"/>
  </r>
  <r>
    <x v="2710"/>
    <x v="2709"/>
    <s v="Building Brooklyn's own creative venue for circus, theater and events of all types."/>
    <x v="127"/>
    <x v="1851"/>
    <x v="0"/>
    <x v="0"/>
    <s v="USD"/>
    <n v="1407549600"/>
    <n v="1404797428"/>
    <x v="2710"/>
    <d v="2014-08-09T02:00:00"/>
    <b v="1"/>
    <x v="479"/>
    <b v="1"/>
    <x v="38"/>
    <n v="1.5390035000000002"/>
    <x v="2002"/>
    <x v="1"/>
    <x v="38"/>
  </r>
  <r>
    <x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2711"/>
    <d v="2014-06-20T22:01:00"/>
    <b v="1"/>
    <x v="196"/>
    <b v="1"/>
    <x v="38"/>
    <n v="1.007161125319693"/>
    <x v="2003"/>
    <x v="1"/>
    <x v="38"/>
  </r>
  <r>
    <x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2712"/>
    <d v="2013-07-13T18:00:00"/>
    <b v="1"/>
    <x v="235"/>
    <b v="1"/>
    <x v="38"/>
    <n v="1.3138181818181818"/>
    <x v="2004"/>
    <x v="1"/>
    <x v="38"/>
  </r>
  <r>
    <x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2713"/>
    <d v="2015-12-24T15:41:24"/>
    <b v="1"/>
    <x v="480"/>
    <b v="1"/>
    <x v="38"/>
    <n v="1.0224133333333334"/>
    <x v="2005"/>
    <x v="1"/>
    <x v="38"/>
  </r>
  <r>
    <x v="2714"/>
    <x v="2713"/>
    <s v="The Crane will be the new home for independent theater in Northeast Minneapolis"/>
    <x v="31"/>
    <x v="1855"/>
    <x v="0"/>
    <x v="0"/>
    <s v="USD"/>
    <n v="1476486000"/>
    <n v="1474040596"/>
    <x v="2714"/>
    <d v="2016-10-14T23:00:00"/>
    <b v="1"/>
    <x v="120"/>
    <b v="1"/>
    <x v="38"/>
    <n v="1.1635599999999999"/>
    <x v="2006"/>
    <x v="1"/>
    <x v="38"/>
  </r>
  <r>
    <x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2715"/>
    <d v="2016-02-21T09:33:48"/>
    <b v="1"/>
    <x v="481"/>
    <b v="1"/>
    <x v="38"/>
    <n v="2.6462241666666664"/>
    <x v="2007"/>
    <x v="1"/>
    <x v="38"/>
  </r>
  <r>
    <x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2716"/>
    <d v="2015-10-08T07:59:53"/>
    <b v="1"/>
    <x v="482"/>
    <b v="1"/>
    <x v="38"/>
    <n v="1.1998010000000001"/>
    <x v="2008"/>
    <x v="1"/>
    <x v="38"/>
  </r>
  <r>
    <x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2717"/>
    <d v="2014-12-06T22:57:29"/>
    <b v="1"/>
    <x v="166"/>
    <b v="1"/>
    <x v="38"/>
    <n v="1.2010400000000001"/>
    <x v="2009"/>
    <x v="1"/>
    <x v="38"/>
  </r>
  <r>
    <x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2718"/>
    <d v="2016-05-03T23:00:00"/>
    <b v="1"/>
    <x v="265"/>
    <b v="1"/>
    <x v="38"/>
    <n v="1.0358333333333334"/>
    <x v="2010"/>
    <x v="1"/>
    <x v="38"/>
  </r>
  <r>
    <x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2719"/>
    <d v="2016-04-17T23:44:54"/>
    <b v="0"/>
    <x v="50"/>
    <b v="1"/>
    <x v="38"/>
    <n v="1.0883333333333334"/>
    <x v="2011"/>
    <x v="1"/>
    <x v="38"/>
  </r>
  <r>
    <x v="2720"/>
    <x v="2719"/>
    <s v="An improv, sketch and experimental comedy and cocktail venue in downtown Grand Rapids, Michigan"/>
    <x v="31"/>
    <x v="1861"/>
    <x v="0"/>
    <x v="0"/>
    <s v="USD"/>
    <n v="1478866253"/>
    <n v="1476270653"/>
    <x v="2720"/>
    <d v="2016-11-11T12:10:53"/>
    <b v="0"/>
    <x v="210"/>
    <b v="1"/>
    <x v="38"/>
    <n v="1.1812400000000001"/>
    <x v="2012"/>
    <x v="1"/>
    <x v="38"/>
  </r>
  <r>
    <x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2721"/>
    <d v="2013-09-06T19:00:00"/>
    <b v="0"/>
    <x v="314"/>
    <b v="1"/>
    <x v="30"/>
    <n v="14.62"/>
    <x v="2013"/>
    <x v="2"/>
    <x v="30"/>
  </r>
  <r>
    <x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2722"/>
    <d v="2017-01-29T20:34:13"/>
    <b v="0"/>
    <x v="333"/>
    <b v="1"/>
    <x v="30"/>
    <n v="2.5253999999999999"/>
    <x v="2014"/>
    <x v="2"/>
    <x v="30"/>
  </r>
  <r>
    <x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2723"/>
    <d v="2014-12-31T21:08:08"/>
    <b v="0"/>
    <x v="282"/>
    <b v="1"/>
    <x v="30"/>
    <n v="1.4005000000000001"/>
    <x v="2015"/>
    <x v="2"/>
    <x v="30"/>
  </r>
  <r>
    <x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2724"/>
    <d v="2015-08-15T07:50:59"/>
    <b v="0"/>
    <x v="483"/>
    <b v="1"/>
    <x v="30"/>
    <n v="2.9687520259319289"/>
    <x v="2016"/>
    <x v="2"/>
    <x v="30"/>
  </r>
  <r>
    <x v="2725"/>
    <x v="2724"/>
    <s v="Best Net Zero energy solution for new or existing house (no more heating or electricity bills)."/>
    <x v="79"/>
    <x v="1866"/>
    <x v="0"/>
    <x v="5"/>
    <s v="CAD"/>
    <n v="1488390735"/>
    <n v="1484070735"/>
    <x v="2725"/>
    <d v="2017-03-01T17:52:15"/>
    <b v="0"/>
    <x v="116"/>
    <b v="1"/>
    <x v="30"/>
    <n v="1.445425"/>
    <x v="2017"/>
    <x v="2"/>
    <x v="30"/>
  </r>
  <r>
    <x v="2726"/>
    <x v="2725"/>
    <s v="Krimston TWO: iPhone Dual SIM Case"/>
    <x v="57"/>
    <x v="1867"/>
    <x v="0"/>
    <x v="0"/>
    <s v="USD"/>
    <n v="1461333311"/>
    <n v="1458741311"/>
    <x v="2726"/>
    <d v="2016-04-22T13:55:11"/>
    <b v="0"/>
    <x v="442"/>
    <b v="1"/>
    <x v="30"/>
    <n v="1.05745"/>
    <x v="2018"/>
    <x v="2"/>
    <x v="30"/>
  </r>
  <r>
    <x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x v="2727"/>
    <d v="2015-08-07T16:14:23"/>
    <b v="0"/>
    <x v="484"/>
    <b v="1"/>
    <x v="30"/>
    <n v="4.9321000000000002"/>
    <x v="2019"/>
    <x v="2"/>
    <x v="30"/>
  </r>
  <r>
    <x v="2728"/>
    <x v="2727"/>
    <s v="SSD, WiFi, RTC w/Battery and high power USB all in one shield."/>
    <x v="36"/>
    <x v="1869"/>
    <x v="0"/>
    <x v="0"/>
    <s v="USD"/>
    <n v="1451485434"/>
    <n v="1448461434"/>
    <x v="2728"/>
    <d v="2015-12-30T14:23:54"/>
    <b v="0"/>
    <x v="413"/>
    <b v="1"/>
    <x v="30"/>
    <n v="2.0182666666666669"/>
    <x v="2020"/>
    <x v="2"/>
    <x v="30"/>
  </r>
  <r>
    <x v="2729"/>
    <x v="2728"/>
    <s v="A luggage that is more than a luggage! It is what you want it to be."/>
    <x v="51"/>
    <x v="1870"/>
    <x v="0"/>
    <x v="0"/>
    <s v="USD"/>
    <n v="1430459197"/>
    <n v="1427867197"/>
    <x v="2729"/>
    <d v="2015-05-01T05:46:37"/>
    <b v="0"/>
    <x v="23"/>
    <b v="1"/>
    <x v="30"/>
    <n v="1.0444"/>
    <x v="2021"/>
    <x v="2"/>
    <x v="30"/>
  </r>
  <r>
    <x v="2730"/>
    <x v="2729"/>
    <s v="The world's most powerful portable speaker and guitar amplifier. Turns any surface into a speaker."/>
    <x v="100"/>
    <x v="1871"/>
    <x v="0"/>
    <x v="0"/>
    <s v="USD"/>
    <n v="1366635575"/>
    <n v="1363611575"/>
    <x v="2730"/>
    <d v="2013-04-22T12:59:35"/>
    <b v="0"/>
    <x v="345"/>
    <b v="1"/>
    <x v="30"/>
    <n v="1.7029262962962963"/>
    <x v="2022"/>
    <x v="2"/>
    <x v="30"/>
  </r>
  <r>
    <x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2731"/>
    <d v="2014-10-18T04:00:00"/>
    <b v="0"/>
    <x v="77"/>
    <b v="1"/>
    <x v="30"/>
    <n v="1.0430333333333333"/>
    <x v="2023"/>
    <x v="2"/>
    <x v="30"/>
  </r>
  <r>
    <x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2732"/>
    <d v="2013-05-28T00:00:00"/>
    <b v="0"/>
    <x v="96"/>
    <b v="1"/>
    <x v="30"/>
    <n v="1.1825000000000001"/>
    <x v="2024"/>
    <x v="2"/>
    <x v="30"/>
  </r>
  <r>
    <x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2733"/>
    <d v="2015-04-10T05:32:54"/>
    <b v="0"/>
    <x v="46"/>
    <b v="1"/>
    <x v="30"/>
    <n v="1.07538"/>
    <x v="2025"/>
    <x v="2"/>
    <x v="30"/>
  </r>
  <r>
    <x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2734"/>
    <d v="2016-10-13T21:59:00"/>
    <b v="0"/>
    <x v="430"/>
    <b v="1"/>
    <x v="30"/>
    <n v="22603"/>
    <x v="2026"/>
    <x v="2"/>
    <x v="30"/>
  </r>
  <r>
    <x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2735"/>
    <d v="2013-03-13T20:00:00"/>
    <b v="0"/>
    <x v="485"/>
    <b v="1"/>
    <x v="30"/>
    <n v="9.7813466666666677"/>
    <x v="2027"/>
    <x v="2"/>
    <x v="30"/>
  </r>
  <r>
    <x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2736"/>
    <d v="2014-04-23T15:59:33"/>
    <b v="0"/>
    <x v="6"/>
    <b v="1"/>
    <x v="30"/>
    <n v="1.2290000000000001"/>
    <x v="2028"/>
    <x v="2"/>
    <x v="30"/>
  </r>
  <r>
    <x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2737"/>
    <d v="2014-01-15T19:00:00"/>
    <b v="0"/>
    <x v="231"/>
    <b v="1"/>
    <x v="30"/>
    <n v="2.4606080000000001"/>
    <x v="2029"/>
    <x v="2"/>
    <x v="30"/>
  </r>
  <r>
    <x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2738"/>
    <d v="2016-11-06T03:26:44"/>
    <b v="0"/>
    <x v="41"/>
    <b v="1"/>
    <x v="30"/>
    <n v="1.4794"/>
    <x v="2030"/>
    <x v="2"/>
    <x v="30"/>
  </r>
  <r>
    <x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2739"/>
    <d v="2014-05-05T21:18:37"/>
    <b v="0"/>
    <x v="277"/>
    <b v="1"/>
    <x v="30"/>
    <n v="3.8409090909090908"/>
    <x v="2031"/>
    <x v="2"/>
    <x v="30"/>
  </r>
  <r>
    <x v="2740"/>
    <x v="2739"/>
    <s v="I am interested in testing the plant yields of this vertical garden as well as some other applications"/>
    <x v="43"/>
    <x v="622"/>
    <x v="0"/>
    <x v="0"/>
    <s v="USD"/>
    <n v="1426117552"/>
    <n v="1423529152"/>
    <x v="2740"/>
    <d v="2015-03-11T23:45:52"/>
    <b v="0"/>
    <x v="57"/>
    <b v="1"/>
    <x v="30"/>
    <n v="1.0333333333333334"/>
    <x v="2032"/>
    <x v="2"/>
    <x v="30"/>
  </r>
  <r>
    <x v="2741"/>
    <x v="2740"/>
    <s v="Help me publish my 1st children's book as an aspiring author!"/>
    <x v="6"/>
    <x v="428"/>
    <x v="2"/>
    <x v="0"/>
    <s v="USD"/>
    <n v="1413770820"/>
    <n v="1412005602"/>
    <x v="2741"/>
    <d v="2014-10-20T02:07:00"/>
    <b v="0"/>
    <x v="80"/>
    <b v="0"/>
    <x v="39"/>
    <n v="4.3750000000000004E-3"/>
    <x v="440"/>
    <x v="3"/>
    <x v="39"/>
  </r>
  <r>
    <x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x v="2742"/>
    <d v="2012-05-15T17:16:27"/>
    <b v="0"/>
    <x v="59"/>
    <b v="0"/>
    <x v="39"/>
    <n v="0.29239999999999999"/>
    <x v="2033"/>
    <x v="3"/>
    <x v="39"/>
  </r>
  <r>
    <x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2743"/>
    <d v="2016-10-19T07:53:27"/>
    <b v="0"/>
    <x v="78"/>
    <b v="0"/>
    <x v="39"/>
    <n v="0"/>
    <x v="121"/>
    <x v="3"/>
    <x v="39"/>
  </r>
  <r>
    <x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2744"/>
    <d v="2012-02-29T01:29:58"/>
    <b v="0"/>
    <x v="19"/>
    <b v="0"/>
    <x v="39"/>
    <n v="5.2187499999999998E-2"/>
    <x v="2034"/>
    <x v="3"/>
    <x v="39"/>
  </r>
  <r>
    <x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2745"/>
    <d v="2012-07-14T23:42:48"/>
    <b v="0"/>
    <x v="72"/>
    <b v="0"/>
    <x v="39"/>
    <n v="0.21887499999999999"/>
    <x v="2035"/>
    <x v="3"/>
    <x v="39"/>
  </r>
  <r>
    <x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2746"/>
    <d v="2014-08-29T18:45:11"/>
    <b v="0"/>
    <x v="10"/>
    <b v="0"/>
    <x v="39"/>
    <n v="0.26700000000000002"/>
    <x v="2036"/>
    <x v="3"/>
    <x v="39"/>
  </r>
  <r>
    <x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2747"/>
    <d v="2012-06-16T03:10:00"/>
    <b v="0"/>
    <x v="80"/>
    <b v="0"/>
    <x v="39"/>
    <n v="0.28000000000000003"/>
    <x v="436"/>
    <x v="3"/>
    <x v="39"/>
  </r>
  <r>
    <x v="2748"/>
    <x v="2747"/>
    <s v="Interactive Book with Audio to learn the Ojibwe Language for Children.  Website, Ebook and more!"/>
    <x v="10"/>
    <x v="500"/>
    <x v="2"/>
    <x v="0"/>
    <s v="USD"/>
    <n v="1472835802"/>
    <n v="1470243802"/>
    <x v="2748"/>
    <d v="2016-09-02T17:03:22"/>
    <b v="0"/>
    <x v="80"/>
    <b v="0"/>
    <x v="39"/>
    <n v="1.06E-2"/>
    <x v="514"/>
    <x v="3"/>
    <x v="39"/>
  </r>
  <r>
    <x v="2749"/>
    <x v="2748"/>
    <s v="Self-publishing my children's book."/>
    <x v="3"/>
    <x v="178"/>
    <x v="2"/>
    <x v="0"/>
    <s v="USD"/>
    <n v="1428171037"/>
    <n v="1425582637"/>
    <x v="2749"/>
    <d v="2015-04-04T18:10:37"/>
    <b v="0"/>
    <x v="84"/>
    <b v="0"/>
    <x v="39"/>
    <n v="1.0999999999999999E-2"/>
    <x v="698"/>
    <x v="3"/>
    <x v="39"/>
  </r>
  <r>
    <x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x v="2750"/>
    <d v="2012-06-30T20:00:00"/>
    <b v="0"/>
    <x v="78"/>
    <b v="0"/>
    <x v="39"/>
    <n v="0"/>
    <x v="121"/>
    <x v="3"/>
    <x v="39"/>
  </r>
  <r>
    <x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2751"/>
    <d v="2014-06-17T21:17:22"/>
    <b v="0"/>
    <x v="78"/>
    <b v="0"/>
    <x v="39"/>
    <n v="0"/>
    <x v="121"/>
    <x v="3"/>
    <x v="39"/>
  </r>
  <r>
    <x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2752"/>
    <d v="2011-12-18T18:21:44"/>
    <b v="0"/>
    <x v="25"/>
    <b v="0"/>
    <x v="39"/>
    <n v="0.11458333333333333"/>
    <x v="2037"/>
    <x v="3"/>
    <x v="39"/>
  </r>
  <r>
    <x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x v="2753"/>
    <d v="2012-08-26T21:37:03"/>
    <b v="0"/>
    <x v="22"/>
    <b v="0"/>
    <x v="39"/>
    <n v="0.19"/>
    <x v="125"/>
    <x v="3"/>
    <x v="39"/>
  </r>
  <r>
    <x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2754"/>
    <d v="2014-09-11T15:15:51"/>
    <b v="0"/>
    <x v="78"/>
    <b v="0"/>
    <x v="39"/>
    <n v="0"/>
    <x v="121"/>
    <x v="3"/>
    <x v="39"/>
  </r>
  <r>
    <x v="2755"/>
    <x v="2754"/>
    <s v="Colourful and imaginative book app for children, will be relished especially by those with Irish roots."/>
    <x v="2"/>
    <x v="92"/>
    <x v="2"/>
    <x v="17"/>
    <s v="EUR"/>
    <n v="1428519527"/>
    <n v="1425927527"/>
    <x v="2755"/>
    <d v="2015-04-08T18:58:47"/>
    <b v="0"/>
    <x v="41"/>
    <b v="0"/>
    <x v="39"/>
    <n v="0.52"/>
    <x v="2038"/>
    <x v="3"/>
    <x v="39"/>
  </r>
  <r>
    <x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x v="2756"/>
    <d v="2014-01-11T21:36:41"/>
    <b v="0"/>
    <x v="51"/>
    <b v="0"/>
    <x v="39"/>
    <n v="0.1048"/>
    <x v="2039"/>
    <x v="3"/>
    <x v="39"/>
  </r>
  <r>
    <x v="2757"/>
    <x v="2756"/>
    <s v="A children's letter book that Lampoons Hillary Clinton"/>
    <x v="15"/>
    <x v="115"/>
    <x v="2"/>
    <x v="0"/>
    <s v="USD"/>
    <n v="1470498332"/>
    <n v="1469202332"/>
    <x v="2757"/>
    <d v="2016-08-06T15:45:32"/>
    <b v="0"/>
    <x v="84"/>
    <b v="0"/>
    <x v="39"/>
    <n v="6.6666666666666671E-3"/>
    <x v="144"/>
    <x v="3"/>
    <x v="39"/>
  </r>
  <r>
    <x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2758"/>
    <d v="2016-10-10T10:36:23"/>
    <b v="0"/>
    <x v="79"/>
    <b v="0"/>
    <x v="39"/>
    <n v="0.11700000000000001"/>
    <x v="498"/>
    <x v="3"/>
    <x v="39"/>
  </r>
  <r>
    <x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2759"/>
    <d v="2016-07-16T08:47:46"/>
    <b v="0"/>
    <x v="84"/>
    <b v="0"/>
    <x v="39"/>
    <n v="0.105"/>
    <x v="1859"/>
    <x v="3"/>
    <x v="39"/>
  </r>
  <r>
    <x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2760"/>
    <d v="2013-06-20T11:04:18"/>
    <b v="0"/>
    <x v="78"/>
    <b v="0"/>
    <x v="39"/>
    <n v="0"/>
    <x v="121"/>
    <x v="3"/>
    <x v="39"/>
  </r>
  <r>
    <x v="2761"/>
    <x v="2760"/>
    <s v="Help me give away 500 copies of my picture book so more kids will know US geography!"/>
    <x v="10"/>
    <x v="1275"/>
    <x v="2"/>
    <x v="0"/>
    <s v="USD"/>
    <n v="1357176693"/>
    <n v="1354584693"/>
    <x v="2761"/>
    <d v="2013-01-03T01:31:33"/>
    <b v="0"/>
    <x v="80"/>
    <b v="0"/>
    <x v="39"/>
    <n v="7.1999999999999998E-3"/>
    <x v="377"/>
    <x v="3"/>
    <x v="39"/>
  </r>
  <r>
    <x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x v="2762"/>
    <d v="2012-03-18T23:53:15"/>
    <b v="0"/>
    <x v="29"/>
    <b v="0"/>
    <x v="39"/>
    <n v="7.6923076923076927E-3"/>
    <x v="384"/>
    <x v="3"/>
    <x v="39"/>
  </r>
  <r>
    <x v="2763"/>
    <x v="2762"/>
    <s v="How Santa finds childrens homes without getting lost by following certain stars."/>
    <x v="371"/>
    <x v="456"/>
    <x v="2"/>
    <x v="0"/>
    <s v="USD"/>
    <n v="1369403684"/>
    <n v="1365515684"/>
    <x v="2763"/>
    <d v="2013-05-24T13:54:44"/>
    <b v="0"/>
    <x v="83"/>
    <b v="0"/>
    <x v="39"/>
    <n v="2.2842639593908631E-3"/>
    <x v="180"/>
    <x v="3"/>
    <x v="39"/>
  </r>
  <r>
    <x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2764"/>
    <d v="2012-05-30T19:00:00"/>
    <b v="0"/>
    <x v="80"/>
    <b v="0"/>
    <x v="39"/>
    <n v="1.125E-2"/>
    <x v="798"/>
    <x v="3"/>
    <x v="39"/>
  </r>
  <r>
    <x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x v="2765"/>
    <d v="2012-10-28T13:53:48"/>
    <b v="0"/>
    <x v="78"/>
    <b v="0"/>
    <x v="39"/>
    <n v="0"/>
    <x v="121"/>
    <x v="3"/>
    <x v="39"/>
  </r>
  <r>
    <x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2766"/>
    <d v="2011-08-11T16:01:58"/>
    <b v="0"/>
    <x v="80"/>
    <b v="0"/>
    <x v="39"/>
    <n v="0.02"/>
    <x v="384"/>
    <x v="3"/>
    <x v="39"/>
  </r>
  <r>
    <x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x v="2767"/>
    <d v="2015-08-16T23:00:50"/>
    <b v="0"/>
    <x v="83"/>
    <b v="0"/>
    <x v="39"/>
    <n v="8.5000000000000006E-3"/>
    <x v="2040"/>
    <x v="3"/>
    <x v="39"/>
  </r>
  <r>
    <x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2768"/>
    <d v="2012-03-29T13:45:23"/>
    <b v="0"/>
    <x v="69"/>
    <b v="0"/>
    <x v="39"/>
    <n v="0.14314285714285716"/>
    <x v="2041"/>
    <x v="3"/>
    <x v="39"/>
  </r>
  <r>
    <x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2769"/>
    <d v="2014-06-05T19:49:50"/>
    <b v="0"/>
    <x v="84"/>
    <b v="0"/>
    <x v="39"/>
    <n v="2.5000000000000001E-3"/>
    <x v="120"/>
    <x v="3"/>
    <x v="39"/>
  </r>
  <r>
    <x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2770"/>
    <d v="2014-03-18T15:55:30"/>
    <b v="0"/>
    <x v="51"/>
    <b v="0"/>
    <x v="39"/>
    <n v="0.1041125"/>
    <x v="2042"/>
    <x v="3"/>
    <x v="39"/>
  </r>
  <r>
    <x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2771"/>
    <d v="2013-02-01T17:00:00"/>
    <b v="0"/>
    <x v="78"/>
    <b v="0"/>
    <x v="39"/>
    <n v="0"/>
    <x v="121"/>
    <x v="3"/>
    <x v="39"/>
  </r>
  <r>
    <x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x v="2772"/>
    <d v="2013-10-05T20:51:34"/>
    <b v="0"/>
    <x v="78"/>
    <b v="0"/>
    <x v="39"/>
    <n v="0"/>
    <x v="121"/>
    <x v="3"/>
    <x v="39"/>
  </r>
  <r>
    <x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x v="2773"/>
    <d v="2016-04-24T20:45:21"/>
    <b v="0"/>
    <x v="29"/>
    <b v="0"/>
    <x v="39"/>
    <n v="1.8867924528301887E-3"/>
    <x v="120"/>
    <x v="3"/>
    <x v="39"/>
  </r>
  <r>
    <x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2774"/>
    <d v="2013-03-08T03:02:08"/>
    <b v="0"/>
    <x v="62"/>
    <b v="0"/>
    <x v="39"/>
    <n v="0.14249999999999999"/>
    <x v="2043"/>
    <x v="3"/>
    <x v="39"/>
  </r>
  <r>
    <x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2775"/>
    <d v="2011-12-16T00:19:14"/>
    <b v="0"/>
    <x v="84"/>
    <b v="0"/>
    <x v="39"/>
    <n v="0.03"/>
    <x v="766"/>
    <x v="3"/>
    <x v="39"/>
  </r>
  <r>
    <x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2776"/>
    <d v="2015-06-12T07:07:56"/>
    <b v="0"/>
    <x v="17"/>
    <b v="0"/>
    <x v="39"/>
    <n v="7.8809523809523815E-2"/>
    <x v="2044"/>
    <x v="3"/>
    <x v="39"/>
  </r>
  <r>
    <x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2777"/>
    <d v="2015-07-17T16:03:24"/>
    <b v="0"/>
    <x v="29"/>
    <b v="0"/>
    <x v="39"/>
    <n v="3.3333333333333335E-3"/>
    <x v="119"/>
    <x v="3"/>
    <x v="39"/>
  </r>
  <r>
    <x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2778"/>
    <d v="2014-08-25T23:28:26"/>
    <b v="0"/>
    <x v="41"/>
    <b v="0"/>
    <x v="39"/>
    <n v="0.25545454545454543"/>
    <x v="2045"/>
    <x v="3"/>
    <x v="39"/>
  </r>
  <r>
    <x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x v="2779"/>
    <d v="2015-11-22T15:03:41"/>
    <b v="0"/>
    <x v="29"/>
    <b v="0"/>
    <x v="39"/>
    <n v="2.12E-2"/>
    <x v="450"/>
    <x v="3"/>
    <x v="39"/>
  </r>
  <r>
    <x v="2780"/>
    <x v="2779"/>
    <s v="Turn the World with my kids, and then write a book with the advice for traveling with baby"/>
    <x v="57"/>
    <x v="117"/>
    <x v="2"/>
    <x v="13"/>
    <s v="EUR"/>
    <n v="1489142688"/>
    <n v="1486550688"/>
    <x v="2780"/>
    <d v="2017-03-10T10:44:48"/>
    <b v="0"/>
    <x v="78"/>
    <b v="0"/>
    <x v="39"/>
    <n v="0"/>
    <x v="121"/>
    <x v="3"/>
    <x v="39"/>
  </r>
  <r>
    <x v="2781"/>
    <x v="2780"/>
    <s v="STRIKE, DANCE AND RISE with us at the University of Utah to end violence against women and girls!"/>
    <x v="21"/>
    <x v="1887"/>
    <x v="0"/>
    <x v="0"/>
    <s v="USD"/>
    <n v="1423724400"/>
    <n v="1421274954"/>
    <x v="2781"/>
    <d v="2015-02-12T07:00:00"/>
    <b v="0"/>
    <x v="33"/>
    <b v="1"/>
    <x v="6"/>
    <n v="1.0528"/>
    <x v="1224"/>
    <x v="1"/>
    <x v="6"/>
  </r>
  <r>
    <x v="2782"/>
    <x v="2781"/>
    <s v="The premiere theatre troupe in SE Michigan offering acting opportunities for the 50+ actor."/>
    <x v="28"/>
    <x v="647"/>
    <x v="0"/>
    <x v="0"/>
    <s v="USD"/>
    <n v="1424149140"/>
    <n v="1421964718"/>
    <x v="2782"/>
    <d v="2015-02-17T04:59:00"/>
    <b v="0"/>
    <x v="59"/>
    <b v="1"/>
    <x v="6"/>
    <n v="1.2"/>
    <x v="590"/>
    <x v="1"/>
    <x v="6"/>
  </r>
  <r>
    <x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2783"/>
    <d v="2015-04-23T12:50:46"/>
    <b v="0"/>
    <x v="42"/>
    <b v="1"/>
    <x v="6"/>
    <n v="1.145"/>
    <x v="2046"/>
    <x v="1"/>
    <x v="6"/>
  </r>
  <r>
    <x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x v="2784"/>
    <d v="2014-10-29T18:54:03"/>
    <b v="0"/>
    <x v="52"/>
    <b v="1"/>
    <x v="6"/>
    <n v="1.19"/>
    <x v="2047"/>
    <x v="1"/>
    <x v="6"/>
  </r>
  <r>
    <x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x v="2785"/>
    <d v="2016-08-05T21:00:00"/>
    <b v="0"/>
    <x v="136"/>
    <b v="1"/>
    <x v="6"/>
    <n v="1.0468"/>
    <x v="2048"/>
    <x v="1"/>
    <x v="6"/>
  </r>
  <r>
    <x v="2786"/>
    <x v="2785"/>
    <s v="A heart-melting farce about sex, art and the lovelorn lay-abouts of London-town."/>
    <x v="30"/>
    <x v="1889"/>
    <x v="0"/>
    <x v="1"/>
    <s v="GBP"/>
    <n v="1404913180"/>
    <n v="1403703580"/>
    <x v="2786"/>
    <d v="2014-07-09T13:39:40"/>
    <b v="0"/>
    <x v="142"/>
    <b v="1"/>
    <x v="6"/>
    <n v="1.1783999999999999"/>
    <x v="2049"/>
    <x v="1"/>
    <x v="6"/>
  </r>
  <r>
    <x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2787"/>
    <d v="2014-07-18T04:45:52"/>
    <b v="0"/>
    <x v="44"/>
    <b v="1"/>
    <x v="6"/>
    <n v="1.1970000000000001"/>
    <x v="2050"/>
    <x v="1"/>
    <x v="6"/>
  </r>
  <r>
    <x v="2788"/>
    <x v="2787"/>
    <s v="MOVING FORWARD! WE HAVE REACHED GOAL BUT HAVE MORE TIME!! PLEASE CONSIDER PLEDGING."/>
    <x v="13"/>
    <x v="420"/>
    <x v="0"/>
    <x v="0"/>
    <s v="USD"/>
    <n v="1469811043"/>
    <n v="1467219043"/>
    <x v="2788"/>
    <d v="2016-07-29T16:50:43"/>
    <b v="0"/>
    <x v="9"/>
    <b v="1"/>
    <x v="6"/>
    <n v="1.0249999999999999"/>
    <x v="594"/>
    <x v="1"/>
    <x v="6"/>
  </r>
  <r>
    <x v="2789"/>
    <x v="2788"/>
    <s v="BNT's Biggest Adventure So Far: Our 2015 full length production!"/>
    <x v="9"/>
    <x v="1891"/>
    <x v="0"/>
    <x v="0"/>
    <s v="USD"/>
    <n v="1426132800"/>
    <n v="1424477934"/>
    <x v="2789"/>
    <d v="2015-03-12T04:00:00"/>
    <b v="0"/>
    <x v="54"/>
    <b v="1"/>
    <x v="6"/>
    <n v="1.0116666666666667"/>
    <x v="2051"/>
    <x v="1"/>
    <x v="6"/>
  </r>
  <r>
    <x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2790"/>
    <d v="2015-02-11T22:31:43"/>
    <b v="0"/>
    <x v="36"/>
    <b v="1"/>
    <x v="6"/>
    <n v="1.0533333333333332"/>
    <x v="2052"/>
    <x v="1"/>
    <x v="6"/>
  </r>
  <r>
    <x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2791"/>
    <d v="2016-09-09T04:00:00"/>
    <b v="0"/>
    <x v="33"/>
    <b v="1"/>
    <x v="6"/>
    <n v="1.0249999999999999"/>
    <x v="2053"/>
    <x v="1"/>
    <x v="6"/>
  </r>
  <r>
    <x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2792"/>
    <d v="2015-08-12T05:32:39"/>
    <b v="0"/>
    <x v="54"/>
    <b v="1"/>
    <x v="6"/>
    <n v="1.0760000000000001"/>
    <x v="2054"/>
    <x v="1"/>
    <x v="6"/>
  </r>
  <r>
    <x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2793"/>
    <d v="2015-07-21T10:03:25"/>
    <b v="0"/>
    <x v="196"/>
    <b v="1"/>
    <x v="6"/>
    <n v="1.105675"/>
    <x v="2055"/>
    <x v="1"/>
    <x v="6"/>
  </r>
  <r>
    <x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2794"/>
    <d v="2016-03-03T19:00:00"/>
    <b v="0"/>
    <x v="83"/>
    <b v="1"/>
    <x v="6"/>
    <n v="1.5"/>
    <x v="384"/>
    <x v="1"/>
    <x v="6"/>
  </r>
  <r>
    <x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x v="2795"/>
    <d v="2014-06-06T23:00:00"/>
    <b v="0"/>
    <x v="9"/>
    <b v="1"/>
    <x v="6"/>
    <n v="1.0428571428571429"/>
    <x v="2056"/>
    <x v="1"/>
    <x v="6"/>
  </r>
  <r>
    <x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2796"/>
    <d v="2014-07-05T12:40:28"/>
    <b v="0"/>
    <x v="64"/>
    <b v="1"/>
    <x v="6"/>
    <n v="1.155"/>
    <x v="895"/>
    <x v="1"/>
    <x v="6"/>
  </r>
  <r>
    <x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2797"/>
    <d v="2014-07-08T22:34:00"/>
    <b v="0"/>
    <x v="225"/>
    <b v="1"/>
    <x v="6"/>
    <n v="1.02645125"/>
    <x v="2057"/>
    <x v="1"/>
    <x v="6"/>
  </r>
  <r>
    <x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2798"/>
    <d v="2015-07-31T16:00:00"/>
    <b v="0"/>
    <x v="237"/>
    <b v="1"/>
    <x v="6"/>
    <n v="1.014"/>
    <x v="2058"/>
    <x v="1"/>
    <x v="6"/>
  </r>
  <r>
    <x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2799"/>
    <d v="2016-06-17T16:00:00"/>
    <b v="0"/>
    <x v="208"/>
    <b v="1"/>
    <x v="6"/>
    <n v="1.1663479999999999"/>
    <x v="2059"/>
    <x v="1"/>
    <x v="6"/>
  </r>
  <r>
    <x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x v="2800"/>
    <d v="2015-01-04T13:16:06"/>
    <b v="0"/>
    <x v="162"/>
    <b v="1"/>
    <x v="6"/>
    <n v="1.33"/>
    <x v="2060"/>
    <x v="1"/>
    <x v="6"/>
  </r>
  <r>
    <x v="2801"/>
    <x v="2800"/>
    <s v="Arise Theatre Company's production of August Strindberg's expressionist masterpiece 'A Dream Play'."/>
    <x v="2"/>
    <x v="1898"/>
    <x v="0"/>
    <x v="2"/>
    <s v="AUD"/>
    <n v="1412938800"/>
    <n v="1411019409"/>
    <x v="2801"/>
    <d v="2014-10-10T11:00:00"/>
    <b v="0"/>
    <x v="62"/>
    <b v="1"/>
    <x v="6"/>
    <n v="1.3320000000000001"/>
    <x v="2061"/>
    <x v="1"/>
    <x v="6"/>
  </r>
  <r>
    <x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2802"/>
    <d v="2015-08-06T15:31:47"/>
    <b v="0"/>
    <x v="240"/>
    <b v="1"/>
    <x v="6"/>
    <n v="1.0183333333333333"/>
    <x v="2062"/>
    <x v="1"/>
    <x v="6"/>
  </r>
  <r>
    <x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2803"/>
    <d v="2015-07-16T00:00:00"/>
    <b v="0"/>
    <x v="261"/>
    <b v="1"/>
    <x v="6"/>
    <n v="1.2795000000000001"/>
    <x v="2063"/>
    <x v="1"/>
    <x v="6"/>
  </r>
  <r>
    <x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2804"/>
    <d v="2014-09-29T10:53:10"/>
    <b v="0"/>
    <x v="23"/>
    <b v="1"/>
    <x v="6"/>
    <n v="1.1499999999999999"/>
    <x v="73"/>
    <x v="1"/>
    <x v="6"/>
  </r>
  <r>
    <x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2805"/>
    <d v="2015-08-22T12:07:53"/>
    <b v="0"/>
    <x v="59"/>
    <b v="1"/>
    <x v="6"/>
    <n v="1.1000000000000001"/>
    <x v="2064"/>
    <x v="1"/>
    <x v="6"/>
  </r>
  <r>
    <x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x v="2806"/>
    <d v="2015-08-05T11:00:00"/>
    <b v="0"/>
    <x v="88"/>
    <b v="1"/>
    <x v="6"/>
    <n v="1.121"/>
    <x v="2065"/>
    <x v="1"/>
    <x v="6"/>
  </r>
  <r>
    <x v="2807"/>
    <x v="2806"/>
    <s v="Bringing Shakespeare back to the Playwrights"/>
    <x v="10"/>
    <x v="540"/>
    <x v="0"/>
    <x v="0"/>
    <s v="USD"/>
    <n v="1435611438"/>
    <n v="1433019438"/>
    <x v="2807"/>
    <d v="2015-06-29T20:57:18"/>
    <b v="0"/>
    <x v="251"/>
    <b v="1"/>
    <x v="6"/>
    <n v="1.26"/>
    <x v="2066"/>
    <x v="1"/>
    <x v="6"/>
  </r>
  <r>
    <x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2808"/>
    <d v="2015-08-22T20:18:55"/>
    <b v="0"/>
    <x v="50"/>
    <b v="1"/>
    <x v="6"/>
    <n v="1.0024444444444445"/>
    <x v="2067"/>
    <x v="1"/>
    <x v="6"/>
  </r>
  <r>
    <x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2809"/>
    <d v="2016-03-30T14:39:00"/>
    <b v="0"/>
    <x v="64"/>
    <b v="1"/>
    <x v="6"/>
    <n v="1.024"/>
    <x v="2068"/>
    <x v="1"/>
    <x v="6"/>
  </r>
  <r>
    <x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x v="2810"/>
    <d v="2014-06-01T03:59:00"/>
    <b v="0"/>
    <x v="7"/>
    <b v="1"/>
    <x v="6"/>
    <n v="1.0820000000000001"/>
    <x v="2069"/>
    <x v="1"/>
    <x v="6"/>
  </r>
  <r>
    <x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x v="2811"/>
    <d v="2015-02-23T11:55:03"/>
    <b v="0"/>
    <x v="52"/>
    <b v="1"/>
    <x v="6"/>
    <n v="1.0026999999999999"/>
    <x v="2070"/>
    <x v="1"/>
    <x v="6"/>
  </r>
  <r>
    <x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x v="2812"/>
    <d v="2015-04-06T04:00:00"/>
    <b v="0"/>
    <x v="183"/>
    <b v="1"/>
    <x v="6"/>
    <n v="1.133"/>
    <x v="2071"/>
    <x v="1"/>
    <x v="6"/>
  </r>
  <r>
    <x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x v="2813"/>
    <d v="2016-12-14T17:49:21"/>
    <b v="0"/>
    <x v="93"/>
    <b v="1"/>
    <x v="6"/>
    <n v="1.2757571428571428"/>
    <x v="2072"/>
    <x v="1"/>
    <x v="6"/>
  </r>
  <r>
    <x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2814"/>
    <d v="2015-05-09T09:35:15"/>
    <b v="0"/>
    <x v="31"/>
    <b v="1"/>
    <x v="6"/>
    <n v="1.0773333333333333"/>
    <x v="2073"/>
    <x v="1"/>
    <x v="6"/>
  </r>
  <r>
    <x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x v="2815"/>
    <d v="2016-08-07T18:38:29"/>
    <b v="0"/>
    <x v="25"/>
    <b v="1"/>
    <x v="6"/>
    <n v="2.42"/>
    <x v="2074"/>
    <x v="1"/>
    <x v="6"/>
  </r>
  <r>
    <x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2816"/>
    <d v="2015-08-02T16:00:00"/>
    <b v="0"/>
    <x v="39"/>
    <b v="1"/>
    <x v="6"/>
    <n v="1.4156666666666666"/>
    <x v="2075"/>
    <x v="1"/>
    <x v="6"/>
  </r>
  <r>
    <x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2817"/>
    <d v="2015-02-28T15:14:22"/>
    <b v="0"/>
    <x v="51"/>
    <b v="1"/>
    <x v="6"/>
    <n v="1.3"/>
    <x v="2076"/>
    <x v="1"/>
    <x v="6"/>
  </r>
  <r>
    <x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x v="2818"/>
    <d v="2015-09-23T14:21:26"/>
    <b v="0"/>
    <x v="332"/>
    <b v="1"/>
    <x v="6"/>
    <n v="1.0603"/>
    <x v="2077"/>
    <x v="1"/>
    <x v="6"/>
  </r>
  <r>
    <x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x v="2819"/>
    <d v="2015-06-14T12:36:49"/>
    <b v="0"/>
    <x v="201"/>
    <b v="1"/>
    <x v="6"/>
    <n v="1.048"/>
    <x v="2078"/>
    <x v="1"/>
    <x v="6"/>
  </r>
  <r>
    <x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2820"/>
    <d v="2016-02-26T00:00:00"/>
    <b v="0"/>
    <x v="9"/>
    <b v="1"/>
    <x v="6"/>
    <n v="1.36"/>
    <x v="2079"/>
    <x v="1"/>
    <x v="6"/>
  </r>
  <r>
    <x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2821"/>
    <d v="2014-09-23T22:08:55"/>
    <b v="0"/>
    <x v="2"/>
    <b v="1"/>
    <x v="6"/>
    <n v="1"/>
    <x v="1383"/>
    <x v="1"/>
    <x v="6"/>
  </r>
  <r>
    <x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2822"/>
    <d v="2015-03-27T15:24:52"/>
    <b v="0"/>
    <x v="225"/>
    <b v="1"/>
    <x v="6"/>
    <n v="1"/>
    <x v="2080"/>
    <x v="1"/>
    <x v="6"/>
  </r>
  <r>
    <x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2823"/>
    <d v="2015-03-31T22:59:00"/>
    <b v="0"/>
    <x v="25"/>
    <b v="1"/>
    <x v="6"/>
    <n v="1.24"/>
    <x v="2081"/>
    <x v="1"/>
    <x v="6"/>
  </r>
  <r>
    <x v="2824"/>
    <x v="2823"/>
    <s v="I wrote a One Act play called The Rooftop for a Female Playwright's festival. Every little bit helps!"/>
    <x v="81"/>
    <x v="1158"/>
    <x v="0"/>
    <x v="0"/>
    <s v="USD"/>
    <n v="1434159780"/>
    <n v="1431412196"/>
    <x v="2824"/>
    <d v="2015-06-13T01:43:00"/>
    <b v="0"/>
    <x v="41"/>
    <b v="1"/>
    <x v="6"/>
    <n v="1.1692307692307693"/>
    <x v="704"/>
    <x v="1"/>
    <x v="6"/>
  </r>
  <r>
    <x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2825"/>
    <d v="2015-12-04T19:01:26"/>
    <b v="0"/>
    <x v="13"/>
    <b v="1"/>
    <x v="6"/>
    <n v="1.0333333333333334"/>
    <x v="2082"/>
    <x v="1"/>
    <x v="6"/>
  </r>
  <r>
    <x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2826"/>
    <d v="2015-07-10T07:00:00"/>
    <b v="0"/>
    <x v="10"/>
    <b v="1"/>
    <x v="6"/>
    <n v="1.0774999999999999"/>
    <x v="2083"/>
    <x v="1"/>
    <x v="6"/>
  </r>
  <r>
    <x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2827"/>
    <d v="2016-06-03T16:30:00"/>
    <b v="0"/>
    <x v="23"/>
    <b v="1"/>
    <x v="6"/>
    <n v="1.2024999999999999"/>
    <x v="2084"/>
    <x v="1"/>
    <x v="6"/>
  </r>
  <r>
    <x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2828"/>
    <d v="2015-10-02T23:00:00"/>
    <b v="0"/>
    <x v="174"/>
    <b v="1"/>
    <x v="6"/>
    <n v="1.0037894736842106"/>
    <x v="2085"/>
    <x v="1"/>
    <x v="6"/>
  </r>
  <r>
    <x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2829"/>
    <d v="2016-06-02T10:25:18"/>
    <b v="0"/>
    <x v="88"/>
    <b v="1"/>
    <x v="6"/>
    <n v="1.0651999999999999"/>
    <x v="2086"/>
    <x v="1"/>
    <x v="6"/>
  </r>
  <r>
    <x v="2830"/>
    <x v="2829"/>
    <s v="Avalon is a new South African Township play and Nakhtik is a  danced political lecture."/>
    <x v="9"/>
    <x v="142"/>
    <x v="0"/>
    <x v="0"/>
    <s v="USD"/>
    <n v="1399867140"/>
    <n v="1398802148"/>
    <x v="2830"/>
    <d v="2014-05-12T03:59:00"/>
    <b v="0"/>
    <x v="202"/>
    <b v="1"/>
    <x v="6"/>
    <n v="1"/>
    <x v="2087"/>
    <x v="1"/>
    <x v="6"/>
  </r>
  <r>
    <x v="2831"/>
    <x v="2830"/>
    <s v="We each wrote a play and would like to produce them for you for nothing more than art's sake!"/>
    <x v="9"/>
    <x v="1918"/>
    <x v="0"/>
    <x v="0"/>
    <s v="USD"/>
    <n v="1437076070"/>
    <n v="1434484070"/>
    <x v="2831"/>
    <d v="2015-07-16T19:47:50"/>
    <b v="0"/>
    <x v="47"/>
    <b v="1"/>
    <x v="6"/>
    <n v="1.1066666666666667"/>
    <x v="2088"/>
    <x v="1"/>
    <x v="6"/>
  </r>
  <r>
    <x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2832"/>
    <d v="2014-11-23T22:00:00"/>
    <b v="0"/>
    <x v="195"/>
    <b v="1"/>
    <x v="6"/>
    <n v="1.1471959999999999"/>
    <x v="2089"/>
    <x v="1"/>
    <x v="6"/>
  </r>
  <r>
    <x v="2833"/>
    <x v="2832"/>
    <s v="A new play about exploring outer space"/>
    <x v="200"/>
    <x v="1920"/>
    <x v="0"/>
    <x v="0"/>
    <s v="USD"/>
    <n v="1444528800"/>
    <n v="1442804633"/>
    <x v="2833"/>
    <d v="2015-10-11T02:00:00"/>
    <b v="0"/>
    <x v="2"/>
    <b v="1"/>
    <x v="6"/>
    <n v="1.0825925925925926"/>
    <x v="2090"/>
    <x v="1"/>
    <x v="6"/>
  </r>
  <r>
    <x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2834"/>
    <d v="2015-01-30T23:02:10"/>
    <b v="0"/>
    <x v="64"/>
    <b v="1"/>
    <x v="6"/>
    <n v="1.7"/>
    <x v="2091"/>
    <x v="1"/>
    <x v="6"/>
  </r>
  <r>
    <x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x v="2835"/>
    <d v="2015-12-05T00:00:00"/>
    <b v="0"/>
    <x v="251"/>
    <b v="1"/>
    <x v="6"/>
    <n v="1.8709899999999999"/>
    <x v="2092"/>
    <x v="1"/>
    <x v="6"/>
  </r>
  <r>
    <x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2836"/>
    <d v="2017-02-18T04:59:00"/>
    <b v="0"/>
    <x v="202"/>
    <b v="1"/>
    <x v="6"/>
    <n v="1.0777777777777777"/>
    <x v="2093"/>
    <x v="1"/>
    <x v="6"/>
  </r>
  <r>
    <x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2837"/>
    <d v="2015-12-09T22:48:04"/>
    <b v="0"/>
    <x v="64"/>
    <b v="1"/>
    <x v="6"/>
    <n v="1"/>
    <x v="799"/>
    <x v="1"/>
    <x v="6"/>
  </r>
  <r>
    <x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x v="2838"/>
    <d v="2014-08-13T22:00:00"/>
    <b v="0"/>
    <x v="241"/>
    <b v="1"/>
    <x v="6"/>
    <n v="1.2024999999999999"/>
    <x v="2094"/>
    <x v="1"/>
    <x v="6"/>
  </r>
  <r>
    <x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2839"/>
    <d v="2014-08-25T04:59:00"/>
    <b v="0"/>
    <x v="162"/>
    <b v="1"/>
    <x v="6"/>
    <n v="1.1142857142857143"/>
    <x v="2095"/>
    <x v="1"/>
    <x v="6"/>
  </r>
  <r>
    <x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2840"/>
    <d v="2015-03-18T17:00:00"/>
    <b v="0"/>
    <x v="462"/>
    <b v="1"/>
    <x v="6"/>
    <n v="1.04"/>
    <x v="2096"/>
    <x v="1"/>
    <x v="6"/>
  </r>
  <r>
    <x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2841"/>
    <d v="2015-12-13T18:44:57"/>
    <b v="0"/>
    <x v="29"/>
    <b v="0"/>
    <x v="6"/>
    <n v="0.01"/>
    <x v="119"/>
    <x v="1"/>
    <x v="6"/>
  </r>
  <r>
    <x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2842"/>
    <d v="2014-06-21T11:00:00"/>
    <b v="0"/>
    <x v="78"/>
    <b v="0"/>
    <x v="6"/>
    <n v="0"/>
    <x v="121"/>
    <x v="1"/>
    <x v="6"/>
  </r>
  <r>
    <x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2843"/>
    <d v="2016-06-13T04:00:00"/>
    <b v="0"/>
    <x v="78"/>
    <b v="0"/>
    <x v="6"/>
    <n v="0"/>
    <x v="121"/>
    <x v="1"/>
    <x v="6"/>
  </r>
  <r>
    <x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x v="2844"/>
    <d v="2017-01-04T13:06:20"/>
    <b v="0"/>
    <x v="29"/>
    <b v="0"/>
    <x v="6"/>
    <n v="5.4545454545454543E-2"/>
    <x v="180"/>
    <x v="1"/>
    <x v="6"/>
  </r>
  <r>
    <x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x v="2845"/>
    <d v="2015-06-08T00:23:53"/>
    <b v="0"/>
    <x v="70"/>
    <b v="0"/>
    <x v="6"/>
    <n v="0.31546666666666667"/>
    <x v="2097"/>
    <x v="1"/>
    <x v="6"/>
  </r>
  <r>
    <x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2846"/>
    <d v="2015-05-29T16:36:34"/>
    <b v="0"/>
    <x v="78"/>
    <b v="0"/>
    <x v="6"/>
    <n v="0"/>
    <x v="121"/>
    <x v="1"/>
    <x v="6"/>
  </r>
  <r>
    <x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2847"/>
    <d v="2016-05-23T19:21:05"/>
    <b v="0"/>
    <x v="78"/>
    <b v="0"/>
    <x v="6"/>
    <n v="0"/>
    <x v="121"/>
    <x v="1"/>
    <x v="6"/>
  </r>
  <r>
    <x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2848"/>
    <d v="2015-05-29T15:34:19"/>
    <b v="0"/>
    <x v="83"/>
    <b v="0"/>
    <x v="6"/>
    <n v="2E-3"/>
    <x v="463"/>
    <x v="1"/>
    <x v="6"/>
  </r>
  <r>
    <x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x v="2849"/>
    <d v="2016-04-23T10:16:40"/>
    <b v="0"/>
    <x v="29"/>
    <b v="0"/>
    <x v="6"/>
    <n v="0.01"/>
    <x v="144"/>
    <x v="1"/>
    <x v="6"/>
  </r>
  <r>
    <x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2850"/>
    <d v="2014-09-06T00:10:11"/>
    <b v="0"/>
    <x v="62"/>
    <b v="0"/>
    <x v="6"/>
    <n v="3.8875E-2"/>
    <x v="2098"/>
    <x v="1"/>
    <x v="6"/>
  </r>
  <r>
    <x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2851"/>
    <d v="2016-01-29T23:17:00"/>
    <b v="0"/>
    <x v="78"/>
    <b v="0"/>
    <x v="6"/>
    <n v="0"/>
    <x v="121"/>
    <x v="1"/>
    <x v="6"/>
  </r>
  <r>
    <x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x v="2852"/>
    <d v="2014-06-21T01:05:03"/>
    <b v="0"/>
    <x v="79"/>
    <b v="0"/>
    <x v="6"/>
    <n v="1.9E-2"/>
    <x v="2099"/>
    <x v="1"/>
    <x v="6"/>
  </r>
  <r>
    <x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2853"/>
    <d v="2014-09-14T04:34:57"/>
    <b v="0"/>
    <x v="78"/>
    <b v="0"/>
    <x v="6"/>
    <n v="0"/>
    <x v="121"/>
    <x v="1"/>
    <x v="6"/>
  </r>
  <r>
    <x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x v="2854"/>
    <d v="2015-05-07T17:11:59"/>
    <b v="0"/>
    <x v="25"/>
    <b v="0"/>
    <x v="6"/>
    <n v="0.41699999999999998"/>
    <x v="2100"/>
    <x v="1"/>
    <x v="6"/>
  </r>
  <r>
    <x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2855"/>
    <d v="2016-01-29T23:34:00"/>
    <b v="0"/>
    <x v="81"/>
    <b v="0"/>
    <x v="6"/>
    <n v="0.5"/>
    <x v="88"/>
    <x v="1"/>
    <x v="6"/>
  </r>
  <r>
    <x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2856"/>
    <d v="2015-08-08T21:34:00"/>
    <b v="0"/>
    <x v="79"/>
    <b v="0"/>
    <x v="6"/>
    <n v="4.8666666666666664E-2"/>
    <x v="838"/>
    <x v="1"/>
    <x v="6"/>
  </r>
  <r>
    <x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2857"/>
    <d v="2017-02-20T18:00:00"/>
    <b v="0"/>
    <x v="41"/>
    <b v="0"/>
    <x v="6"/>
    <n v="0.19736842105263158"/>
    <x v="130"/>
    <x v="1"/>
    <x v="6"/>
  </r>
  <r>
    <x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x v="2858"/>
    <d v="2014-12-05T11:28:00"/>
    <b v="0"/>
    <x v="78"/>
    <b v="0"/>
    <x v="6"/>
    <n v="0"/>
    <x v="121"/>
    <x v="1"/>
    <x v="6"/>
  </r>
  <r>
    <x v="2859"/>
    <x v="2858"/>
    <s v="A theatre company that will create works to inspire young people and get everyone involved."/>
    <x v="13"/>
    <x v="428"/>
    <x v="2"/>
    <x v="2"/>
    <s v="AUD"/>
    <n v="1444984904"/>
    <n v="1439800904"/>
    <x v="2859"/>
    <d v="2015-10-16T08:41:44"/>
    <b v="0"/>
    <x v="29"/>
    <b v="0"/>
    <x v="6"/>
    <n v="1.7500000000000002E-2"/>
    <x v="436"/>
    <x v="1"/>
    <x v="6"/>
  </r>
  <r>
    <x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2860"/>
    <d v="2016-06-19T19:12:56"/>
    <b v="0"/>
    <x v="82"/>
    <b v="0"/>
    <x v="6"/>
    <n v="6.6500000000000004E-2"/>
    <x v="2101"/>
    <x v="1"/>
    <x v="6"/>
  </r>
  <r>
    <x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x v="2861"/>
    <d v="2015-09-24T14:10:48"/>
    <b v="0"/>
    <x v="83"/>
    <b v="0"/>
    <x v="6"/>
    <n v="0.32"/>
    <x v="2102"/>
    <x v="1"/>
    <x v="6"/>
  </r>
  <r>
    <x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2862"/>
    <d v="2014-06-24T18:57:09"/>
    <b v="0"/>
    <x v="83"/>
    <b v="0"/>
    <x v="6"/>
    <n v="4.3307086614173228E-3"/>
    <x v="1782"/>
    <x v="1"/>
    <x v="6"/>
  </r>
  <r>
    <x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2863"/>
    <d v="2014-09-09T16:12:03"/>
    <b v="0"/>
    <x v="29"/>
    <b v="0"/>
    <x v="6"/>
    <n v="4.0000000000000002E-4"/>
    <x v="135"/>
    <x v="1"/>
    <x v="6"/>
  </r>
  <r>
    <x v="2864"/>
    <x v="2863"/>
    <s v="Accessible, original theatre for all!"/>
    <x v="30"/>
    <x v="130"/>
    <x v="2"/>
    <x v="1"/>
    <s v="GBP"/>
    <n v="1437139080"/>
    <n v="1434552207"/>
    <x v="2864"/>
    <d v="2015-07-17T13:18:00"/>
    <b v="0"/>
    <x v="83"/>
    <b v="0"/>
    <x v="6"/>
    <n v="1.6E-2"/>
    <x v="140"/>
    <x v="1"/>
    <x v="6"/>
  </r>
  <r>
    <x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x v="2865"/>
    <d v="2015-01-06T02:44:19"/>
    <b v="0"/>
    <x v="78"/>
    <b v="0"/>
    <x v="6"/>
    <n v="0"/>
    <x v="121"/>
    <x v="1"/>
    <x v="6"/>
  </r>
  <r>
    <x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2866"/>
    <d v="2016-10-14T22:00:00"/>
    <b v="0"/>
    <x v="84"/>
    <b v="0"/>
    <x v="6"/>
    <n v="8.9999999999999993E-3"/>
    <x v="381"/>
    <x v="1"/>
    <x v="6"/>
  </r>
  <r>
    <x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2867"/>
    <d v="2016-07-04T04:00:00"/>
    <b v="0"/>
    <x v="73"/>
    <b v="0"/>
    <x v="6"/>
    <n v="0.2016"/>
    <x v="2103"/>
    <x v="1"/>
    <x v="6"/>
  </r>
  <r>
    <x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2868"/>
    <d v="2016-10-05T19:50:54"/>
    <b v="0"/>
    <x v="65"/>
    <b v="0"/>
    <x v="6"/>
    <n v="0.42011733333333334"/>
    <x v="2104"/>
    <x v="1"/>
    <x v="6"/>
  </r>
  <r>
    <x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2869"/>
    <d v="2016-07-19T14:14:41"/>
    <b v="0"/>
    <x v="81"/>
    <b v="0"/>
    <x v="6"/>
    <n v="8.8500000000000002E-3"/>
    <x v="1271"/>
    <x v="1"/>
    <x v="6"/>
  </r>
  <r>
    <x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2870"/>
    <d v="2014-05-17T04:32:45"/>
    <b v="0"/>
    <x v="82"/>
    <b v="0"/>
    <x v="6"/>
    <n v="0.15"/>
    <x v="161"/>
    <x v="1"/>
    <x v="6"/>
  </r>
  <r>
    <x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x v="2871"/>
    <d v="2014-12-21T17:43:33"/>
    <b v="0"/>
    <x v="62"/>
    <b v="0"/>
    <x v="6"/>
    <n v="4.6699999999999998E-2"/>
    <x v="2105"/>
    <x v="1"/>
    <x v="6"/>
  </r>
  <r>
    <x v="2872"/>
    <x v="2871"/>
    <s v="Local Theatre group in Loudoun County, Virginia. Looking for funds to start producing shows!"/>
    <x v="9"/>
    <x v="117"/>
    <x v="2"/>
    <x v="0"/>
    <s v="USD"/>
    <n v="1434768438"/>
    <n v="1429584438"/>
    <x v="2872"/>
    <d v="2015-06-20T02:47:18"/>
    <b v="0"/>
    <x v="78"/>
    <b v="0"/>
    <x v="6"/>
    <n v="0"/>
    <x v="121"/>
    <x v="1"/>
    <x v="6"/>
  </r>
  <r>
    <x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2873"/>
    <d v="2015-01-28T19:37:11"/>
    <b v="0"/>
    <x v="22"/>
    <b v="0"/>
    <x v="6"/>
    <n v="0.38119999999999998"/>
    <x v="2106"/>
    <x v="1"/>
    <x v="6"/>
  </r>
  <r>
    <x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2874"/>
    <d v="2017-01-17T20:16:26"/>
    <b v="0"/>
    <x v="83"/>
    <b v="0"/>
    <x v="6"/>
    <n v="5.4199999999999998E-2"/>
    <x v="2107"/>
    <x v="1"/>
    <x v="6"/>
  </r>
  <r>
    <x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2875"/>
    <d v="2016-05-05T03:04:53"/>
    <b v="0"/>
    <x v="83"/>
    <b v="0"/>
    <x v="6"/>
    <n v="3.5E-4"/>
    <x v="1054"/>
    <x v="1"/>
    <x v="6"/>
  </r>
  <r>
    <x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x v="2876"/>
    <d v="2015-07-16T17:51:19"/>
    <b v="0"/>
    <x v="78"/>
    <b v="0"/>
    <x v="6"/>
    <n v="0"/>
    <x v="121"/>
    <x v="1"/>
    <x v="6"/>
  </r>
  <r>
    <x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2877"/>
    <d v="2016-11-30T17:00:00"/>
    <b v="0"/>
    <x v="79"/>
    <b v="0"/>
    <x v="6"/>
    <n v="0.10833333333333334"/>
    <x v="149"/>
    <x v="1"/>
    <x v="6"/>
  </r>
  <r>
    <x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2878"/>
    <d v="2015-07-03T14:46:35"/>
    <b v="0"/>
    <x v="80"/>
    <b v="0"/>
    <x v="6"/>
    <n v="2.1000000000000001E-2"/>
    <x v="2108"/>
    <x v="1"/>
    <x v="6"/>
  </r>
  <r>
    <x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x v="2879"/>
    <d v="2016-01-20T17:24:21"/>
    <b v="0"/>
    <x v="29"/>
    <b v="0"/>
    <x v="6"/>
    <n v="2.5892857142857141E-3"/>
    <x v="2109"/>
    <x v="1"/>
    <x v="6"/>
  </r>
  <r>
    <x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2880"/>
    <d v="2015-08-20T17:05:00"/>
    <b v="0"/>
    <x v="60"/>
    <b v="0"/>
    <x v="6"/>
    <n v="0.23333333333333334"/>
    <x v="2110"/>
    <x v="1"/>
    <x v="6"/>
  </r>
  <r>
    <x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2881"/>
    <d v="2014-12-03T15:20:36"/>
    <b v="0"/>
    <x v="78"/>
    <b v="0"/>
    <x v="6"/>
    <n v="0"/>
    <x v="121"/>
    <x v="1"/>
    <x v="6"/>
  </r>
  <r>
    <x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2882"/>
    <d v="2016-05-01T14:18:38"/>
    <b v="0"/>
    <x v="80"/>
    <b v="0"/>
    <x v="6"/>
    <n v="0.33600000000000002"/>
    <x v="2111"/>
    <x v="1"/>
    <x v="6"/>
  </r>
  <r>
    <x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2883"/>
    <d v="2016-02-06T04:59:00"/>
    <b v="0"/>
    <x v="81"/>
    <b v="0"/>
    <x v="6"/>
    <n v="0.1908"/>
    <x v="2112"/>
    <x v="1"/>
    <x v="6"/>
  </r>
  <r>
    <x v="2884"/>
    <x v="2883"/>
    <s v="Come explore the dream world of Jim Morrison, rock singer, mystic, poet, shaman."/>
    <x v="101"/>
    <x v="1935"/>
    <x v="2"/>
    <x v="0"/>
    <s v="USD"/>
    <n v="1417800435"/>
    <n v="1415208435"/>
    <x v="2884"/>
    <d v="2014-12-05T17:27:15"/>
    <b v="0"/>
    <x v="80"/>
    <b v="0"/>
    <x v="6"/>
    <n v="4.1111111111111114E-3"/>
    <x v="2113"/>
    <x v="1"/>
    <x v="6"/>
  </r>
  <r>
    <x v="2885"/>
    <x v="2884"/>
    <s v="An historic and proud work of Polish nationalistic literature performed on stage."/>
    <x v="44"/>
    <x v="176"/>
    <x v="2"/>
    <x v="0"/>
    <s v="USD"/>
    <n v="1426294201"/>
    <n v="1423705801"/>
    <x v="2885"/>
    <d v="2015-03-14T00:50:01"/>
    <b v="0"/>
    <x v="81"/>
    <b v="0"/>
    <x v="6"/>
    <n v="0.32500000000000001"/>
    <x v="438"/>
    <x v="1"/>
    <x v="6"/>
  </r>
  <r>
    <x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2886"/>
    <d v="2015-09-19T03:59:00"/>
    <b v="0"/>
    <x v="29"/>
    <b v="0"/>
    <x v="6"/>
    <n v="0.05"/>
    <x v="119"/>
    <x v="1"/>
    <x v="6"/>
  </r>
  <r>
    <x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2887"/>
    <d v="2015-01-11T10:15:24"/>
    <b v="0"/>
    <x v="29"/>
    <b v="0"/>
    <x v="6"/>
    <n v="1.6666666666666668E-3"/>
    <x v="144"/>
    <x v="1"/>
    <x v="6"/>
  </r>
  <r>
    <x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2888"/>
    <d v="2014-10-18T04:59:00"/>
    <b v="0"/>
    <x v="78"/>
    <b v="0"/>
    <x v="6"/>
    <n v="0"/>
    <x v="121"/>
    <x v="1"/>
    <x v="6"/>
  </r>
  <r>
    <x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x v="2889"/>
    <d v="2014-08-29T20:43:05"/>
    <b v="0"/>
    <x v="25"/>
    <b v="0"/>
    <x v="6"/>
    <n v="0.38066666666666665"/>
    <x v="2114"/>
    <x v="1"/>
    <x v="6"/>
  </r>
  <r>
    <x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2890"/>
    <d v="2014-08-09T03:00:00"/>
    <b v="0"/>
    <x v="83"/>
    <b v="0"/>
    <x v="6"/>
    <n v="1.0500000000000001E-2"/>
    <x v="589"/>
    <x v="1"/>
    <x v="6"/>
  </r>
  <r>
    <x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2891"/>
    <d v="2016-04-15T20:12:08"/>
    <b v="0"/>
    <x v="73"/>
    <b v="0"/>
    <x v="6"/>
    <n v="2.7300000000000001E-2"/>
    <x v="2115"/>
    <x v="1"/>
    <x v="6"/>
  </r>
  <r>
    <x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x v="2892"/>
    <d v="2014-08-25T21:00:00"/>
    <b v="0"/>
    <x v="57"/>
    <b v="0"/>
    <x v="6"/>
    <n v="9.0909090909090912E-2"/>
    <x v="2116"/>
    <x v="1"/>
    <x v="6"/>
  </r>
  <r>
    <x v="2893"/>
    <x v="2892"/>
    <s v="Fundraising for REDISCOVERING KIA THE PLAY"/>
    <x v="10"/>
    <x v="379"/>
    <x v="2"/>
    <x v="0"/>
    <s v="USD"/>
    <n v="1420768800"/>
    <n v="1415644395"/>
    <x v="2893"/>
    <d v="2015-01-09T02:00:00"/>
    <b v="0"/>
    <x v="84"/>
    <b v="0"/>
    <x v="6"/>
    <n v="5.0000000000000001E-3"/>
    <x v="385"/>
    <x v="1"/>
    <x v="6"/>
  </r>
  <r>
    <x v="2894"/>
    <x v="2893"/>
    <s v="This Is A Story About A Woman A Man And A Woman"/>
    <x v="63"/>
    <x v="117"/>
    <x v="2"/>
    <x v="0"/>
    <s v="USD"/>
    <n v="1428100815"/>
    <n v="1422920415"/>
    <x v="2894"/>
    <d v="2015-04-03T22:40:15"/>
    <b v="0"/>
    <x v="78"/>
    <b v="0"/>
    <x v="6"/>
    <n v="0"/>
    <x v="121"/>
    <x v="1"/>
    <x v="6"/>
  </r>
  <r>
    <x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2895"/>
    <d v="2014-06-22T21:00:00"/>
    <b v="0"/>
    <x v="80"/>
    <b v="0"/>
    <x v="6"/>
    <n v="4.5999999999999999E-2"/>
    <x v="2117"/>
    <x v="1"/>
    <x v="6"/>
  </r>
  <r>
    <x v="2896"/>
    <x v="2895"/>
    <s v="&quot;Miracle on 34th Street&quot; is about faith and believing in others. _x000a_We believe. Do you?"/>
    <x v="9"/>
    <x v="1370"/>
    <x v="2"/>
    <x v="0"/>
    <s v="USD"/>
    <n v="1481522400"/>
    <n v="1480283321"/>
    <x v="2896"/>
    <d v="2016-12-12T06:00:00"/>
    <b v="0"/>
    <x v="8"/>
    <b v="0"/>
    <x v="6"/>
    <n v="0.20833333333333334"/>
    <x v="2118"/>
    <x v="1"/>
    <x v="6"/>
  </r>
  <r>
    <x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2897"/>
    <d v="2015-10-11T15:29:05"/>
    <b v="0"/>
    <x v="83"/>
    <b v="0"/>
    <x v="6"/>
    <n v="4.583333333333333E-2"/>
    <x v="2119"/>
    <x v="1"/>
    <x v="6"/>
  </r>
  <r>
    <x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2898"/>
    <d v="2015-10-31T15:57:33"/>
    <b v="0"/>
    <x v="8"/>
    <b v="0"/>
    <x v="6"/>
    <n v="4.2133333333333335E-2"/>
    <x v="2120"/>
    <x v="1"/>
    <x v="6"/>
  </r>
  <r>
    <x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2899"/>
    <d v="2016-07-24T01:52:38"/>
    <b v="0"/>
    <x v="78"/>
    <b v="0"/>
    <x v="6"/>
    <n v="0"/>
    <x v="121"/>
    <x v="1"/>
    <x v="6"/>
  </r>
  <r>
    <x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2900"/>
    <d v="2014-08-09T05:37:12"/>
    <b v="0"/>
    <x v="63"/>
    <b v="0"/>
    <x v="6"/>
    <n v="0.61909090909090914"/>
    <x v="2121"/>
    <x v="1"/>
    <x v="6"/>
  </r>
  <r>
    <x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2901"/>
    <d v="2015-02-07T21:42:19"/>
    <b v="0"/>
    <x v="84"/>
    <b v="0"/>
    <x v="6"/>
    <n v="8.0000000000000002E-3"/>
    <x v="366"/>
    <x v="1"/>
    <x v="6"/>
  </r>
  <r>
    <x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x v="2902"/>
    <d v="2015-08-24T10:33:16"/>
    <b v="0"/>
    <x v="29"/>
    <b v="0"/>
    <x v="6"/>
    <n v="1.6666666666666666E-4"/>
    <x v="384"/>
    <x v="1"/>
    <x v="6"/>
  </r>
  <r>
    <x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2903"/>
    <d v="2015-09-09T04:00:18"/>
    <b v="0"/>
    <x v="80"/>
    <b v="0"/>
    <x v="6"/>
    <n v="7.7999999999999996E-3"/>
    <x v="2122"/>
    <x v="1"/>
    <x v="6"/>
  </r>
  <r>
    <x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2904"/>
    <d v="2014-11-09T12:00:00"/>
    <b v="0"/>
    <x v="80"/>
    <b v="0"/>
    <x v="6"/>
    <n v="0.05"/>
    <x v="654"/>
    <x v="1"/>
    <x v="6"/>
  </r>
  <r>
    <x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x v="2905"/>
    <d v="2016-09-07T01:21:53"/>
    <b v="0"/>
    <x v="57"/>
    <b v="0"/>
    <x v="6"/>
    <n v="0.17771428571428571"/>
    <x v="2123"/>
    <x v="1"/>
    <x v="6"/>
  </r>
  <r>
    <x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2906"/>
    <d v="2015-08-01T01:00:00"/>
    <b v="0"/>
    <x v="63"/>
    <b v="0"/>
    <x v="6"/>
    <n v="9.4166666666666662E-2"/>
    <x v="2124"/>
    <x v="1"/>
    <x v="6"/>
  </r>
  <r>
    <x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2907"/>
    <d v="2016-05-14T21:03:57"/>
    <b v="0"/>
    <x v="84"/>
    <b v="0"/>
    <x v="6"/>
    <n v="8.0000000000000004E-4"/>
    <x v="120"/>
    <x v="1"/>
    <x v="6"/>
  </r>
  <r>
    <x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2908"/>
    <d v="2016-06-08T17:33:39"/>
    <b v="0"/>
    <x v="81"/>
    <b v="0"/>
    <x v="6"/>
    <n v="2.75E-2"/>
    <x v="1854"/>
    <x v="1"/>
    <x v="6"/>
  </r>
  <r>
    <x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2909"/>
    <d v="2014-11-25T19:46:00"/>
    <b v="0"/>
    <x v="29"/>
    <b v="0"/>
    <x v="6"/>
    <n v="1.1111111111111112E-4"/>
    <x v="135"/>
    <x v="1"/>
    <x v="6"/>
  </r>
  <r>
    <x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2910"/>
    <d v="2015-06-12T20:11:27"/>
    <b v="0"/>
    <x v="29"/>
    <b v="0"/>
    <x v="6"/>
    <n v="3.3333333333333335E-5"/>
    <x v="120"/>
    <x v="1"/>
    <x v="6"/>
  </r>
  <r>
    <x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2911"/>
    <d v="2015-06-27T18:27:06"/>
    <b v="0"/>
    <x v="25"/>
    <b v="0"/>
    <x v="6"/>
    <n v="0.36499999999999999"/>
    <x v="2125"/>
    <x v="1"/>
    <x v="6"/>
  </r>
  <r>
    <x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2912"/>
    <d v="2016-01-15T03:09:34"/>
    <b v="0"/>
    <x v="55"/>
    <b v="0"/>
    <x v="6"/>
    <n v="0.14058171745152354"/>
    <x v="2126"/>
    <x v="1"/>
    <x v="6"/>
  </r>
  <r>
    <x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2913"/>
    <d v="2014-09-06T22:08:59"/>
    <b v="0"/>
    <x v="84"/>
    <b v="0"/>
    <x v="6"/>
    <n v="2.0000000000000001E-4"/>
    <x v="120"/>
    <x v="1"/>
    <x v="6"/>
  </r>
  <r>
    <x v="2914"/>
    <x v="2913"/>
    <s v="Hercules must complete four challenges in order to meet the father he never knew"/>
    <x v="31"/>
    <x v="116"/>
    <x v="2"/>
    <x v="1"/>
    <s v="GBP"/>
    <n v="1426365994"/>
    <n v="1421185594"/>
    <x v="2914"/>
    <d v="2015-03-14T20:46:34"/>
    <b v="0"/>
    <x v="29"/>
    <b v="0"/>
    <x v="6"/>
    <n v="4.0000000000000003E-5"/>
    <x v="120"/>
    <x v="1"/>
    <x v="6"/>
  </r>
  <r>
    <x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x v="2915"/>
    <d v="2016-03-16T08:33:10"/>
    <b v="0"/>
    <x v="83"/>
    <b v="0"/>
    <x v="6"/>
    <n v="0.61099999999999999"/>
    <x v="2127"/>
    <x v="1"/>
    <x v="6"/>
  </r>
  <r>
    <x v="2916"/>
    <x v="2915"/>
    <s v="The moving dramatisation of one man's journey to find the truth behind the Libyan regime change."/>
    <x v="378"/>
    <x v="1011"/>
    <x v="2"/>
    <x v="1"/>
    <s v="GBP"/>
    <n v="1400498789"/>
    <n v="1398511589"/>
    <x v="2916"/>
    <d v="2014-05-19T11:26:29"/>
    <b v="0"/>
    <x v="63"/>
    <b v="0"/>
    <x v="6"/>
    <n v="7.8378378378378383E-2"/>
    <x v="2128"/>
    <x v="1"/>
    <x v="6"/>
  </r>
  <r>
    <x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2917"/>
    <d v="2015-09-16T05:37:27"/>
    <b v="0"/>
    <x v="82"/>
    <b v="0"/>
    <x v="6"/>
    <n v="0.2185"/>
    <x v="2129"/>
    <x v="1"/>
    <x v="6"/>
  </r>
  <r>
    <x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x v="2918"/>
    <d v="2015-10-29T15:06:47"/>
    <b v="0"/>
    <x v="9"/>
    <b v="0"/>
    <x v="6"/>
    <n v="0.27239999999999998"/>
    <x v="2130"/>
    <x v="1"/>
    <x v="6"/>
  </r>
  <r>
    <x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x v="2919"/>
    <d v="2014-08-05T14:52:09"/>
    <b v="0"/>
    <x v="79"/>
    <b v="0"/>
    <x v="6"/>
    <n v="8.5000000000000006E-2"/>
    <x v="439"/>
    <x v="1"/>
    <x v="6"/>
  </r>
  <r>
    <x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2920"/>
    <d v="2015-03-25T18:01:10"/>
    <b v="0"/>
    <x v="62"/>
    <b v="0"/>
    <x v="6"/>
    <n v="0.26840000000000003"/>
    <x v="2131"/>
    <x v="1"/>
    <x v="6"/>
  </r>
  <r>
    <x v="2921"/>
    <x v="2920"/>
    <s v="I'm creating a cabaret in which all donations go directly to Broadway Cares/Equity Fights AIDS."/>
    <x v="213"/>
    <x v="1949"/>
    <x v="0"/>
    <x v="0"/>
    <s v="USD"/>
    <n v="1411679804"/>
    <n v="1409087804"/>
    <x v="2921"/>
    <d v="2014-09-25T21:16:44"/>
    <b v="0"/>
    <x v="83"/>
    <b v="1"/>
    <x v="40"/>
    <n v="1.29"/>
    <x v="1380"/>
    <x v="1"/>
    <x v="40"/>
  </r>
  <r>
    <x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2922"/>
    <d v="2015-05-18T20:58:47"/>
    <b v="0"/>
    <x v="79"/>
    <b v="1"/>
    <x v="40"/>
    <n v="1"/>
    <x v="161"/>
    <x v="1"/>
    <x v="40"/>
  </r>
  <r>
    <x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x v="2923"/>
    <d v="2015-01-24T03:00:00"/>
    <b v="0"/>
    <x v="73"/>
    <b v="1"/>
    <x v="40"/>
    <n v="1"/>
    <x v="180"/>
    <x v="1"/>
    <x v="40"/>
  </r>
  <r>
    <x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2924"/>
    <d v="2015-05-09T03:59:00"/>
    <b v="0"/>
    <x v="206"/>
    <b v="1"/>
    <x v="40"/>
    <n v="1.032"/>
    <x v="2132"/>
    <x v="1"/>
    <x v="40"/>
  </r>
  <r>
    <x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x v="2925"/>
    <d v="2014-09-11T14:01:08"/>
    <b v="0"/>
    <x v="473"/>
    <b v="1"/>
    <x v="40"/>
    <n v="1.0244597777777777"/>
    <x v="2133"/>
    <x v="1"/>
    <x v="40"/>
  </r>
  <r>
    <x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2926"/>
    <d v="2015-02-23T18:22:59"/>
    <b v="0"/>
    <x v="133"/>
    <b v="1"/>
    <x v="40"/>
    <n v="1.25"/>
    <x v="766"/>
    <x v="1"/>
    <x v="40"/>
  </r>
  <r>
    <x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2927"/>
    <d v="2014-07-15T05:00:00"/>
    <b v="0"/>
    <x v="64"/>
    <b v="1"/>
    <x v="40"/>
    <n v="1.3083333333333333"/>
    <x v="2134"/>
    <x v="1"/>
    <x v="40"/>
  </r>
  <r>
    <x v="2928"/>
    <x v="2927"/>
    <s v="This is a touring production for schools in the Treasure Valley!"/>
    <x v="28"/>
    <x v="325"/>
    <x v="0"/>
    <x v="0"/>
    <s v="USD"/>
    <n v="1457135846"/>
    <n v="1454543846"/>
    <x v="2928"/>
    <d v="2016-03-04T23:57:26"/>
    <b v="0"/>
    <x v="54"/>
    <b v="1"/>
    <x v="40"/>
    <n v="1"/>
    <x v="694"/>
    <x v="1"/>
    <x v="40"/>
  </r>
  <r>
    <x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2929"/>
    <d v="2014-05-25T13:32:38"/>
    <b v="0"/>
    <x v="58"/>
    <b v="1"/>
    <x v="40"/>
    <n v="1.02069375"/>
    <x v="2135"/>
    <x v="1"/>
    <x v="40"/>
  </r>
  <r>
    <x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2930"/>
    <d v="2015-05-07T14:01:04"/>
    <b v="0"/>
    <x v="95"/>
    <b v="1"/>
    <x v="40"/>
    <n v="1.0092000000000001"/>
    <x v="2136"/>
    <x v="1"/>
    <x v="40"/>
  </r>
  <r>
    <x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2931"/>
    <d v="2014-09-15T06:08:00"/>
    <b v="0"/>
    <x v="82"/>
    <b v="1"/>
    <x v="40"/>
    <n v="1.06"/>
    <x v="2137"/>
    <x v="1"/>
    <x v="40"/>
  </r>
  <r>
    <x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2932"/>
    <d v="2015-02-21T11:00:00"/>
    <b v="0"/>
    <x v="44"/>
    <b v="1"/>
    <x v="40"/>
    <n v="1.0509677419354839"/>
    <x v="2138"/>
    <x v="1"/>
    <x v="40"/>
  </r>
  <r>
    <x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2933"/>
    <d v="2016-06-04T22:57:33"/>
    <b v="0"/>
    <x v="241"/>
    <b v="1"/>
    <x v="40"/>
    <n v="1.0276000000000001"/>
    <x v="2139"/>
    <x v="1"/>
    <x v="40"/>
  </r>
  <r>
    <x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x v="2934"/>
    <d v="2014-06-15T15:16:04"/>
    <b v="0"/>
    <x v="77"/>
    <b v="1"/>
    <x v="40"/>
    <n v="1.08"/>
    <x v="2140"/>
    <x v="1"/>
    <x v="40"/>
  </r>
  <r>
    <x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x v="2935"/>
    <d v="2016-08-29T17:00:00"/>
    <b v="0"/>
    <x v="70"/>
    <b v="1"/>
    <x v="40"/>
    <n v="1.0088571428571429"/>
    <x v="2141"/>
    <x v="1"/>
    <x v="40"/>
  </r>
  <r>
    <x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x v="2936"/>
    <d v="2014-10-13T04:59:00"/>
    <b v="0"/>
    <x v="69"/>
    <b v="1"/>
    <x v="40"/>
    <n v="1.28"/>
    <x v="1829"/>
    <x v="1"/>
    <x v="40"/>
  </r>
  <r>
    <x v="2937"/>
    <x v="2936"/>
    <s v="UCAS is a new British musical premiering at the Edinburgh Fringe Festival 2014."/>
    <x v="15"/>
    <x v="41"/>
    <x v="0"/>
    <x v="1"/>
    <s v="GBP"/>
    <n v="1405249113"/>
    <n v="1402657113"/>
    <x v="2937"/>
    <d v="2014-07-13T10:58:33"/>
    <b v="0"/>
    <x v="165"/>
    <b v="1"/>
    <x v="40"/>
    <n v="1.3333333333333333"/>
    <x v="2142"/>
    <x v="1"/>
    <x v="40"/>
  </r>
  <r>
    <x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2938"/>
    <d v="2015-01-30T16:53:34"/>
    <b v="0"/>
    <x v="58"/>
    <b v="1"/>
    <x v="40"/>
    <n v="1.0137499999999999"/>
    <x v="2143"/>
    <x v="1"/>
    <x v="40"/>
  </r>
  <r>
    <x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2939"/>
    <d v="2014-08-28T01:00:00"/>
    <b v="0"/>
    <x v="20"/>
    <b v="1"/>
    <x v="40"/>
    <n v="1.0287500000000001"/>
    <x v="2144"/>
    <x v="1"/>
    <x v="40"/>
  </r>
  <r>
    <x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x v="2940"/>
    <d v="2015-01-18T18:33:38"/>
    <b v="0"/>
    <x v="51"/>
    <b v="1"/>
    <x v="40"/>
    <n v="1.0724"/>
    <x v="2145"/>
    <x v="1"/>
    <x v="40"/>
  </r>
  <r>
    <x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2941"/>
    <d v="2015-03-01T23:02:35"/>
    <b v="0"/>
    <x v="29"/>
    <b v="0"/>
    <x v="38"/>
    <n v="4.0000000000000003E-5"/>
    <x v="120"/>
    <x v="1"/>
    <x v="38"/>
  </r>
  <r>
    <x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2942"/>
    <d v="2015-12-16T20:18:00"/>
    <b v="0"/>
    <x v="91"/>
    <b v="0"/>
    <x v="38"/>
    <n v="0.20424999999999999"/>
    <x v="2146"/>
    <x v="1"/>
    <x v="38"/>
  </r>
  <r>
    <x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x v="2943"/>
    <d v="2015-04-13T03:06:20"/>
    <b v="0"/>
    <x v="78"/>
    <b v="0"/>
    <x v="38"/>
    <n v="0"/>
    <x v="121"/>
    <x v="1"/>
    <x v="38"/>
  </r>
  <r>
    <x v="2944"/>
    <x v="2943"/>
    <s v="Our vision: build and operate a Theater Arts Center for south-central Washington state in Goldendale."/>
    <x v="3"/>
    <x v="173"/>
    <x v="2"/>
    <x v="0"/>
    <s v="USD"/>
    <n v="1433714198"/>
    <n v="1431122198"/>
    <x v="2944"/>
    <d v="2015-06-07T21:56:38"/>
    <b v="0"/>
    <x v="29"/>
    <b v="0"/>
    <x v="38"/>
    <n v="0.01"/>
    <x v="101"/>
    <x v="1"/>
    <x v="38"/>
  </r>
  <r>
    <x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2945"/>
    <d v="2015-05-24T03:21:00"/>
    <b v="0"/>
    <x v="78"/>
    <b v="0"/>
    <x v="38"/>
    <n v="0"/>
    <x v="121"/>
    <x v="1"/>
    <x v="38"/>
  </r>
  <r>
    <x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2946"/>
    <d v="2016-08-15T12:44:52"/>
    <b v="0"/>
    <x v="84"/>
    <b v="0"/>
    <x v="38"/>
    <n v="1E-3"/>
    <x v="120"/>
    <x v="1"/>
    <x v="38"/>
  </r>
  <r>
    <x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2947"/>
    <d v="2016-11-24T17:11:00"/>
    <b v="0"/>
    <x v="62"/>
    <b v="0"/>
    <x v="38"/>
    <n v="4.2880000000000001E-2"/>
    <x v="2147"/>
    <x v="1"/>
    <x v="38"/>
  </r>
  <r>
    <x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2948"/>
    <d v="2015-06-02T15:34:53"/>
    <b v="0"/>
    <x v="82"/>
    <b v="0"/>
    <x v="38"/>
    <n v="4.8000000000000001E-5"/>
    <x v="2148"/>
    <x v="1"/>
    <x v="38"/>
  </r>
  <r>
    <x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2949"/>
    <d v="2015-11-19T20:45:17"/>
    <b v="0"/>
    <x v="84"/>
    <b v="0"/>
    <x v="38"/>
    <n v="2.5000000000000001E-2"/>
    <x v="385"/>
    <x v="1"/>
    <x v="38"/>
  </r>
  <r>
    <x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2950"/>
    <d v="2016-01-23T08:45:52"/>
    <b v="0"/>
    <x v="78"/>
    <b v="0"/>
    <x v="38"/>
    <n v="0"/>
    <x v="121"/>
    <x v="1"/>
    <x v="38"/>
  </r>
  <r>
    <x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2951"/>
    <d v="2014-10-05T19:16:13"/>
    <b v="0"/>
    <x v="6"/>
    <b v="0"/>
    <x v="38"/>
    <n v="2.1919999999999999E-2"/>
    <x v="2149"/>
    <x v="1"/>
    <x v="38"/>
  </r>
  <r>
    <x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2952"/>
    <d v="2016-10-17T04:00:00"/>
    <b v="0"/>
    <x v="22"/>
    <b v="0"/>
    <x v="38"/>
    <n v="8.0250000000000002E-2"/>
    <x v="2150"/>
    <x v="1"/>
    <x v="38"/>
  </r>
  <r>
    <x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x v="2953"/>
    <d v="2015-10-08T19:00:21"/>
    <b v="0"/>
    <x v="83"/>
    <b v="0"/>
    <x v="38"/>
    <n v="1.5125E-3"/>
    <x v="2151"/>
    <x v="1"/>
    <x v="38"/>
  </r>
  <r>
    <x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2954"/>
    <d v="2017-03-16T13:00:03"/>
    <b v="0"/>
    <x v="78"/>
    <b v="0"/>
    <x v="38"/>
    <n v="0"/>
    <x v="121"/>
    <x v="1"/>
    <x v="38"/>
  </r>
  <r>
    <x v="2955"/>
    <x v="2954"/>
    <s v="Stage Door Theater needs a stage for its current and future productions. Can you help?"/>
    <x v="38"/>
    <x v="526"/>
    <x v="1"/>
    <x v="0"/>
    <s v="USD"/>
    <n v="1434476849"/>
    <n v="1431884849"/>
    <x v="2955"/>
    <d v="2015-06-16T17:47:29"/>
    <b v="0"/>
    <x v="202"/>
    <b v="0"/>
    <x v="38"/>
    <n v="0.59583333333333333"/>
    <x v="178"/>
    <x v="1"/>
    <x v="38"/>
  </r>
  <r>
    <x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x v="2956"/>
    <d v="2016-05-04T23:00:50"/>
    <b v="0"/>
    <x v="9"/>
    <b v="0"/>
    <x v="38"/>
    <n v="0.16734177215189874"/>
    <x v="2152"/>
    <x v="1"/>
    <x v="38"/>
  </r>
  <r>
    <x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x v="2957"/>
    <d v="2015-03-27T23:16:12"/>
    <b v="0"/>
    <x v="83"/>
    <b v="0"/>
    <x v="38"/>
    <n v="1.8666666666666668E-2"/>
    <x v="736"/>
    <x v="1"/>
    <x v="38"/>
  </r>
  <r>
    <x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x v="2958"/>
    <d v="2016-05-08T17:41:57"/>
    <b v="0"/>
    <x v="78"/>
    <b v="0"/>
    <x v="38"/>
    <n v="0"/>
    <x v="121"/>
    <x v="1"/>
    <x v="38"/>
  </r>
  <r>
    <x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2959"/>
    <d v="2016-06-07T00:12:05"/>
    <b v="0"/>
    <x v="78"/>
    <b v="0"/>
    <x v="38"/>
    <n v="0"/>
    <x v="121"/>
    <x v="1"/>
    <x v="38"/>
  </r>
  <r>
    <x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x v="2960"/>
    <d v="2014-09-11T18:10:23"/>
    <b v="0"/>
    <x v="78"/>
    <b v="0"/>
    <x v="38"/>
    <n v="0"/>
    <x v="121"/>
    <x v="1"/>
    <x v="38"/>
  </r>
  <r>
    <x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2961"/>
    <d v="2015-03-26T04:00:00"/>
    <b v="0"/>
    <x v="52"/>
    <b v="1"/>
    <x v="6"/>
    <n v="1.0962000000000001"/>
    <x v="2153"/>
    <x v="1"/>
    <x v="6"/>
  </r>
  <r>
    <x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x v="2962"/>
    <d v="2015-03-01T06:59:00"/>
    <b v="0"/>
    <x v="9"/>
    <b v="1"/>
    <x v="6"/>
    <n v="1.218"/>
    <x v="2154"/>
    <x v="1"/>
    <x v="6"/>
  </r>
  <r>
    <x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2963"/>
    <d v="2015-07-02T11:17:04"/>
    <b v="0"/>
    <x v="15"/>
    <b v="1"/>
    <x v="6"/>
    <n v="1.0685"/>
    <x v="2155"/>
    <x v="1"/>
    <x v="6"/>
  </r>
  <r>
    <x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2964"/>
    <d v="2014-08-06T21:32:00"/>
    <b v="0"/>
    <x v="193"/>
    <b v="1"/>
    <x v="6"/>
    <n v="1.0071379999999999"/>
    <x v="2156"/>
    <x v="1"/>
    <x v="6"/>
  </r>
  <r>
    <x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2965"/>
    <d v="2015-07-07T17:30:33"/>
    <b v="0"/>
    <x v="70"/>
    <b v="1"/>
    <x v="6"/>
    <n v="1.0900000000000001"/>
    <x v="2157"/>
    <x v="1"/>
    <x v="6"/>
  </r>
  <r>
    <x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2966"/>
    <d v="2015-09-16T17:43:32"/>
    <b v="0"/>
    <x v="130"/>
    <b v="1"/>
    <x v="6"/>
    <n v="1.1363000000000001"/>
    <x v="2158"/>
    <x v="1"/>
    <x v="6"/>
  </r>
  <r>
    <x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x v="2967"/>
    <d v="2015-03-09T03:44:52"/>
    <b v="0"/>
    <x v="26"/>
    <b v="1"/>
    <x v="6"/>
    <n v="1.1392"/>
    <x v="2159"/>
    <x v="1"/>
    <x v="6"/>
  </r>
  <r>
    <x v="2968"/>
    <x v="2967"/>
    <s v="The Curse of the Babywoman is real â€” and it is coming to FringeNYC this August."/>
    <x v="8"/>
    <x v="1973"/>
    <x v="0"/>
    <x v="0"/>
    <s v="USD"/>
    <n v="1471406340"/>
    <n v="1470227660"/>
    <x v="2968"/>
    <d v="2016-08-17T03:59:00"/>
    <b v="0"/>
    <x v="5"/>
    <b v="1"/>
    <x v="6"/>
    <n v="1.06"/>
    <x v="2160"/>
    <x v="1"/>
    <x v="6"/>
  </r>
  <r>
    <x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2969"/>
    <d v="2015-05-03T22:51:00"/>
    <b v="0"/>
    <x v="57"/>
    <b v="1"/>
    <x v="6"/>
    <n v="1.625"/>
    <x v="2161"/>
    <x v="1"/>
    <x v="6"/>
  </r>
  <r>
    <x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x v="2970"/>
    <d v="2014-07-18T16:04:11"/>
    <b v="0"/>
    <x v="110"/>
    <b v="1"/>
    <x v="6"/>
    <n v="1.06"/>
    <x v="2162"/>
    <x v="1"/>
    <x v="6"/>
  </r>
  <r>
    <x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2971"/>
    <d v="2014-08-31T15:47:58"/>
    <b v="0"/>
    <x v="68"/>
    <b v="1"/>
    <x v="6"/>
    <n v="1.0015624999999999"/>
    <x v="2163"/>
    <x v="1"/>
    <x v="6"/>
  </r>
  <r>
    <x v="2972"/>
    <x v="2971"/>
    <s v="A group of artists. A mythical art piece. A harrowing quest. And some margaritas."/>
    <x v="13"/>
    <x v="1975"/>
    <x v="0"/>
    <x v="0"/>
    <s v="USD"/>
    <n v="1480899600"/>
    <n v="1479609520"/>
    <x v="2972"/>
    <d v="2016-12-05T01:00:00"/>
    <b v="0"/>
    <x v="57"/>
    <b v="1"/>
    <x v="6"/>
    <n v="1.0535000000000001"/>
    <x v="2164"/>
    <x v="1"/>
    <x v="6"/>
  </r>
  <r>
    <x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2973"/>
    <d v="2016-01-01T04:00:00"/>
    <b v="0"/>
    <x v="51"/>
    <b v="1"/>
    <x v="6"/>
    <n v="1.748"/>
    <x v="2165"/>
    <x v="1"/>
    <x v="6"/>
  </r>
  <r>
    <x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2974"/>
    <d v="2014-09-26T01:35:00"/>
    <b v="0"/>
    <x v="45"/>
    <b v="1"/>
    <x v="6"/>
    <n v="1.02"/>
    <x v="2166"/>
    <x v="1"/>
    <x v="6"/>
  </r>
  <r>
    <x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2975"/>
    <d v="2014-11-27T03:00:00"/>
    <b v="0"/>
    <x v="116"/>
    <b v="1"/>
    <x v="6"/>
    <n v="1.00125"/>
    <x v="2167"/>
    <x v="1"/>
    <x v="6"/>
  </r>
  <r>
    <x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x v="2976"/>
    <d v="2016-03-13T12:00:00"/>
    <b v="0"/>
    <x v="25"/>
    <b v="1"/>
    <x v="6"/>
    <n v="1.7142857142857142"/>
    <x v="2168"/>
    <x v="1"/>
    <x v="6"/>
  </r>
  <r>
    <x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2977"/>
    <d v="2015-03-23T02:14:00"/>
    <b v="0"/>
    <x v="209"/>
    <b v="1"/>
    <x v="6"/>
    <n v="1.1356666666666666"/>
    <x v="801"/>
    <x v="1"/>
    <x v="6"/>
  </r>
  <r>
    <x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2978"/>
    <d v="2014-10-20T05:59:00"/>
    <b v="0"/>
    <x v="38"/>
    <b v="1"/>
    <x v="6"/>
    <n v="1.2946666666666666"/>
    <x v="2169"/>
    <x v="1"/>
    <x v="6"/>
  </r>
  <r>
    <x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2979"/>
    <d v="2015-01-06T06:00:00"/>
    <b v="0"/>
    <x v="67"/>
    <b v="1"/>
    <x v="6"/>
    <n v="1.014"/>
    <x v="2170"/>
    <x v="1"/>
    <x v="6"/>
  </r>
  <r>
    <x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x v="2980"/>
    <d v="2015-08-24T02:00:00"/>
    <b v="0"/>
    <x v="54"/>
    <b v="1"/>
    <x v="6"/>
    <n v="1.0916666666666666"/>
    <x v="2171"/>
    <x v="1"/>
    <x v="6"/>
  </r>
  <r>
    <x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2981"/>
    <d v="2015-09-23T13:25:56"/>
    <b v="1"/>
    <x v="174"/>
    <b v="1"/>
    <x v="38"/>
    <n v="1.28925"/>
    <x v="2172"/>
    <x v="1"/>
    <x v="38"/>
  </r>
  <r>
    <x v="2982"/>
    <x v="2981"/>
    <s v="Renovating this historical landmark, into an arts venue and theatre space for the community."/>
    <x v="10"/>
    <x v="1982"/>
    <x v="0"/>
    <x v="1"/>
    <s v="GBP"/>
    <n v="1455208143"/>
    <n v="1452616143"/>
    <x v="2982"/>
    <d v="2016-02-11T16:29:03"/>
    <b v="1"/>
    <x v="211"/>
    <b v="1"/>
    <x v="38"/>
    <n v="1.0206"/>
    <x v="2173"/>
    <x v="1"/>
    <x v="38"/>
  </r>
  <r>
    <x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x v="2983"/>
    <d v="2014-11-11T16:10:36"/>
    <b v="1"/>
    <x v="486"/>
    <b v="1"/>
    <x v="38"/>
    <n v="1.465395775862069"/>
    <x v="2174"/>
    <x v="1"/>
    <x v="38"/>
  </r>
  <r>
    <x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2984"/>
    <d v="2016-08-24T06:41:21"/>
    <b v="1"/>
    <x v="423"/>
    <b v="1"/>
    <x v="38"/>
    <n v="1.00352"/>
    <x v="2175"/>
    <x v="1"/>
    <x v="38"/>
  </r>
  <r>
    <x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2985"/>
    <d v="2016-10-31T04:00:00"/>
    <b v="0"/>
    <x v="112"/>
    <b v="1"/>
    <x v="38"/>
    <n v="1.2164999999999999"/>
    <x v="2176"/>
    <x v="1"/>
    <x v="38"/>
  </r>
  <r>
    <x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2986"/>
    <d v="2016-05-01T11:00:06"/>
    <b v="0"/>
    <x v="66"/>
    <b v="1"/>
    <x v="38"/>
    <n v="1.0549999999999999"/>
    <x v="2177"/>
    <x v="1"/>
    <x v="38"/>
  </r>
  <r>
    <x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2987"/>
    <d v="2016-10-13T00:00:00"/>
    <b v="0"/>
    <x v="236"/>
    <b v="1"/>
    <x v="38"/>
    <n v="1.1040080000000001"/>
    <x v="2178"/>
    <x v="1"/>
    <x v="38"/>
  </r>
  <r>
    <x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2988"/>
    <d v="2016-06-20T08:41:21"/>
    <b v="0"/>
    <x v="33"/>
    <b v="1"/>
    <x v="38"/>
    <n v="1"/>
    <x v="680"/>
    <x v="1"/>
    <x v="38"/>
  </r>
  <r>
    <x v="2989"/>
    <x v="2988"/>
    <s v="Bring the movies back to Bethel, Maine."/>
    <x v="22"/>
    <x v="1987"/>
    <x v="0"/>
    <x v="0"/>
    <s v="USD"/>
    <n v="1450673940"/>
    <n v="1448756962"/>
    <x v="2989"/>
    <d v="2015-12-21T04:59:00"/>
    <b v="0"/>
    <x v="487"/>
    <b v="1"/>
    <x v="38"/>
    <n v="1.76535"/>
    <x v="2179"/>
    <x v="1"/>
    <x v="38"/>
  </r>
  <r>
    <x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2990"/>
    <d v="2016-01-07T13:47:00"/>
    <b v="0"/>
    <x v="74"/>
    <b v="1"/>
    <x v="38"/>
    <n v="1"/>
    <x v="2180"/>
    <x v="1"/>
    <x v="38"/>
  </r>
  <r>
    <x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2991"/>
    <d v="2017-01-27T20:05:30"/>
    <b v="0"/>
    <x v="251"/>
    <b v="1"/>
    <x v="38"/>
    <n v="1.0329411764705883"/>
    <x v="2181"/>
    <x v="1"/>
    <x v="38"/>
  </r>
  <r>
    <x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2992"/>
    <d v="2016-10-09T18:25:10"/>
    <b v="0"/>
    <x v="31"/>
    <b v="1"/>
    <x v="38"/>
    <n v="1.0449999999999999"/>
    <x v="2182"/>
    <x v="1"/>
    <x v="38"/>
  </r>
  <r>
    <x v="2993"/>
    <x v="2992"/>
    <s v="Help us build the Kitchen from Hell!"/>
    <x v="28"/>
    <x v="1141"/>
    <x v="0"/>
    <x v="0"/>
    <s v="USD"/>
    <n v="1455998867"/>
    <n v="1453406867"/>
    <x v="2993"/>
    <d v="2016-02-20T20:07:47"/>
    <b v="0"/>
    <x v="19"/>
    <b v="1"/>
    <x v="38"/>
    <n v="1.0029999999999999"/>
    <x v="2183"/>
    <x v="1"/>
    <x v="38"/>
  </r>
  <r>
    <x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x v="2994"/>
    <d v="2014-10-03T11:29:32"/>
    <b v="0"/>
    <x v="211"/>
    <b v="1"/>
    <x v="38"/>
    <n v="4.577466666666667"/>
    <x v="2184"/>
    <x v="1"/>
    <x v="38"/>
  </r>
  <r>
    <x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x v="2995"/>
    <d v="2017-01-19T15:57:51"/>
    <b v="0"/>
    <x v="437"/>
    <b v="1"/>
    <x v="38"/>
    <n v="1.0496000000000001"/>
    <x v="2185"/>
    <x v="1"/>
    <x v="38"/>
  </r>
  <r>
    <x v="2996"/>
    <x v="2995"/>
    <s v="A permanent home for comedy in Connecticut in the heart of downtown Hartford."/>
    <x v="19"/>
    <x v="1992"/>
    <x v="0"/>
    <x v="0"/>
    <s v="USD"/>
    <n v="1432677240"/>
    <n v="1427493240"/>
    <x v="2996"/>
    <d v="2015-05-26T21:54:00"/>
    <b v="0"/>
    <x v="413"/>
    <b v="1"/>
    <x v="38"/>
    <n v="1.7194285714285715"/>
    <x v="2186"/>
    <x v="1"/>
    <x v="38"/>
  </r>
  <r>
    <x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2997"/>
    <d v="2017-02-27T04:59:00"/>
    <b v="0"/>
    <x v="248"/>
    <b v="1"/>
    <x v="38"/>
    <n v="1.0373000000000001"/>
    <x v="2187"/>
    <x v="1"/>
    <x v="38"/>
  </r>
  <r>
    <x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2998"/>
    <d v="2014-06-16T04:25:00"/>
    <b v="0"/>
    <x v="488"/>
    <b v="1"/>
    <x v="38"/>
    <n v="1.0302899999999999"/>
    <x v="2188"/>
    <x v="1"/>
    <x v="38"/>
  </r>
  <r>
    <x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2999"/>
    <d v="2017-03-01T02:00:00"/>
    <b v="0"/>
    <x v="9"/>
    <b v="1"/>
    <x v="38"/>
    <n v="1.1888888888888889"/>
    <x v="2189"/>
    <x v="1"/>
    <x v="38"/>
  </r>
  <r>
    <x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3000"/>
    <d v="2017-01-31T18:00:00"/>
    <b v="0"/>
    <x v="22"/>
    <b v="1"/>
    <x v="38"/>
    <n v="1"/>
    <x v="372"/>
    <x v="1"/>
    <x v="38"/>
  </r>
  <r>
    <x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3001"/>
    <d v="2016-07-13T21:29:42"/>
    <b v="0"/>
    <x v="489"/>
    <b v="1"/>
    <x v="38"/>
    <n v="3.1869988910451896"/>
    <x v="2190"/>
    <x v="1"/>
    <x v="38"/>
  </r>
  <r>
    <x v="3002"/>
    <x v="3001"/>
    <s v="Make the workshop/ small stage space at Jimmy's No 43 even better than before!"/>
    <x v="39"/>
    <x v="1996"/>
    <x v="0"/>
    <x v="0"/>
    <s v="USD"/>
    <n v="1356552252"/>
    <n v="1353960252"/>
    <x v="3002"/>
    <d v="2012-12-26T20:04:12"/>
    <b v="0"/>
    <x v="201"/>
    <b v="1"/>
    <x v="38"/>
    <n v="1.0850614285714286"/>
    <x v="2191"/>
    <x v="1"/>
    <x v="38"/>
  </r>
  <r>
    <x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3003"/>
    <d v="2016-03-01T05:59:00"/>
    <b v="0"/>
    <x v="57"/>
    <b v="1"/>
    <x v="38"/>
    <n v="1.0116666666666667"/>
    <x v="2192"/>
    <x v="1"/>
    <x v="38"/>
  </r>
  <r>
    <x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3004"/>
    <d v="2014-11-15T22:08:44"/>
    <b v="0"/>
    <x v="490"/>
    <b v="1"/>
    <x v="38"/>
    <n v="1.12815"/>
    <x v="2193"/>
    <x v="1"/>
    <x v="38"/>
  </r>
  <r>
    <x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3005"/>
    <d v="2014-10-06T16:11:45"/>
    <b v="0"/>
    <x v="115"/>
    <b v="1"/>
    <x v="38"/>
    <n v="1.2049622641509434"/>
    <x v="2194"/>
    <x v="1"/>
    <x v="38"/>
  </r>
  <r>
    <x v="3006"/>
    <x v="3005"/>
    <s v="We're an affordable theatre and rental space that can be molded into anything by anyone."/>
    <x v="6"/>
    <x v="1999"/>
    <x v="0"/>
    <x v="5"/>
    <s v="CAD"/>
    <n v="1418580591"/>
    <n v="1415988591"/>
    <x v="3006"/>
    <d v="2014-12-14T18:09:51"/>
    <b v="0"/>
    <x v="174"/>
    <b v="1"/>
    <x v="38"/>
    <n v="1.0774999999999999"/>
    <x v="2195"/>
    <x v="1"/>
    <x v="38"/>
  </r>
  <r>
    <x v="3007"/>
    <x v="3006"/>
    <s v="Consuite for 2015 CoreCon.  An adventure into insanity."/>
    <x v="20"/>
    <x v="1144"/>
    <x v="0"/>
    <x v="0"/>
    <s v="USD"/>
    <n v="1429938683"/>
    <n v="1428124283"/>
    <x v="3007"/>
    <d v="2015-04-25T05:11:23"/>
    <b v="0"/>
    <x v="9"/>
    <b v="1"/>
    <x v="38"/>
    <n v="1.8"/>
    <x v="1237"/>
    <x v="1"/>
    <x v="38"/>
  </r>
  <r>
    <x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x v="3008"/>
    <d v="2016-01-21T05:05:19"/>
    <b v="0"/>
    <x v="55"/>
    <b v="1"/>
    <x v="38"/>
    <n v="1.0116666666666667"/>
    <x v="2196"/>
    <x v="1"/>
    <x v="38"/>
  </r>
  <r>
    <x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3009"/>
    <d v="2014-11-26T14:40:40"/>
    <b v="0"/>
    <x v="130"/>
    <b v="1"/>
    <x v="38"/>
    <n v="1.19756"/>
    <x v="2197"/>
    <x v="1"/>
    <x v="38"/>
  </r>
  <r>
    <x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3010"/>
    <d v="2015-02-21T19:58:39"/>
    <b v="0"/>
    <x v="41"/>
    <b v="1"/>
    <x v="38"/>
    <n v="1.58"/>
    <x v="2198"/>
    <x v="1"/>
    <x v="38"/>
  </r>
  <r>
    <x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x v="3011"/>
    <d v="2015-12-23T22:59:00"/>
    <b v="0"/>
    <x v="20"/>
    <b v="1"/>
    <x v="38"/>
    <n v="1.2366666666666666"/>
    <x v="2199"/>
    <x v="1"/>
    <x v="38"/>
  </r>
  <r>
    <x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x v="3012"/>
    <d v="2015-02-10T16:52:10"/>
    <b v="0"/>
    <x v="165"/>
    <b v="1"/>
    <x v="38"/>
    <n v="1.1712499999999999"/>
    <x v="2200"/>
    <x v="1"/>
    <x v="38"/>
  </r>
  <r>
    <x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3013"/>
    <d v="2015-06-21T20:04:09"/>
    <b v="0"/>
    <x v="329"/>
    <b v="1"/>
    <x v="38"/>
    <n v="1.5696000000000001"/>
    <x v="2201"/>
    <x v="1"/>
    <x v="38"/>
  </r>
  <r>
    <x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3014"/>
    <d v="2014-11-05T05:00:00"/>
    <b v="0"/>
    <x v="491"/>
    <b v="1"/>
    <x v="38"/>
    <n v="1.13104"/>
    <x v="2202"/>
    <x v="1"/>
    <x v="38"/>
  </r>
  <r>
    <x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x v="3015"/>
    <d v="2014-06-11T04:00:00"/>
    <b v="0"/>
    <x v="244"/>
    <b v="1"/>
    <x v="38"/>
    <n v="1.0317647058823529"/>
    <x v="2203"/>
    <x v="1"/>
    <x v="38"/>
  </r>
  <r>
    <x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3016"/>
    <d v="2014-07-18T13:09:12"/>
    <b v="0"/>
    <x v="17"/>
    <b v="1"/>
    <x v="38"/>
    <n v="1.0261176470588236"/>
    <x v="2204"/>
    <x v="1"/>
    <x v="38"/>
  </r>
  <r>
    <x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3017"/>
    <d v="2014-08-20T20:24:03"/>
    <b v="0"/>
    <x v="180"/>
    <b v="1"/>
    <x v="38"/>
    <n v="1.0584090909090909"/>
    <x v="2205"/>
    <x v="1"/>
    <x v="38"/>
  </r>
  <r>
    <x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3018"/>
    <d v="2015-07-20T22:00:00"/>
    <b v="0"/>
    <x v="14"/>
    <b v="1"/>
    <x v="38"/>
    <n v="1.0071428571428571"/>
    <x v="2206"/>
    <x v="1"/>
    <x v="38"/>
  </r>
  <r>
    <x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3019"/>
    <d v="2014-05-27T03:00:00"/>
    <b v="0"/>
    <x v="334"/>
    <b v="1"/>
    <x v="38"/>
    <n v="1.2123333333333333"/>
    <x v="2207"/>
    <x v="1"/>
    <x v="38"/>
  </r>
  <r>
    <x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3020"/>
    <d v="2015-08-14T20:18:53"/>
    <b v="0"/>
    <x v="209"/>
    <b v="1"/>
    <x v="38"/>
    <n v="1.0057142857142858"/>
    <x v="2208"/>
    <x v="1"/>
    <x v="38"/>
  </r>
  <r>
    <x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3021"/>
    <d v="2016-11-22T05:59:00"/>
    <b v="0"/>
    <x v="273"/>
    <b v="1"/>
    <x v="38"/>
    <n v="1.1602222222222223"/>
    <x v="2209"/>
    <x v="1"/>
    <x v="38"/>
  </r>
  <r>
    <x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3022"/>
    <d v="2016-08-27T22:53:29"/>
    <b v="0"/>
    <x v="95"/>
    <b v="1"/>
    <x v="38"/>
    <n v="1.0087999999999999"/>
    <x v="2210"/>
    <x v="1"/>
    <x v="38"/>
  </r>
  <r>
    <x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3023"/>
    <d v="2015-06-11T16:13:06"/>
    <b v="0"/>
    <x v="79"/>
    <b v="1"/>
    <x v="38"/>
    <n v="1.03"/>
    <x v="2211"/>
    <x v="1"/>
    <x v="38"/>
  </r>
  <r>
    <x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3024"/>
    <d v="2012-10-06T23:51:15"/>
    <b v="0"/>
    <x v="0"/>
    <b v="1"/>
    <x v="38"/>
    <n v="2.4641999999999999"/>
    <x v="2212"/>
    <x v="1"/>
    <x v="38"/>
  </r>
  <r>
    <x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x v="3025"/>
    <d v="2014-05-30T16:00:00"/>
    <b v="0"/>
    <x v="108"/>
    <b v="1"/>
    <x v="38"/>
    <n v="3.0219999999999998"/>
    <x v="2213"/>
    <x v="1"/>
    <x v="38"/>
  </r>
  <r>
    <x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3026"/>
    <d v="2017-03-03T11:01:32"/>
    <b v="0"/>
    <x v="20"/>
    <b v="1"/>
    <x v="38"/>
    <n v="1.4333333333333333"/>
    <x v="1847"/>
    <x v="1"/>
    <x v="38"/>
  </r>
  <r>
    <x v="3027"/>
    <x v="3026"/>
    <s v="Wavy says let's LIGHT UP THE RAINBOW STAGE and as our stretch reward we'll throw all of us a PARTY!"/>
    <x v="79"/>
    <x v="2017"/>
    <x v="0"/>
    <x v="0"/>
    <s v="USD"/>
    <n v="1426866851"/>
    <n v="1424278451"/>
    <x v="3027"/>
    <d v="2015-03-20T15:54:11"/>
    <b v="0"/>
    <x v="492"/>
    <b v="1"/>
    <x v="38"/>
    <n v="1.3144"/>
    <x v="2214"/>
    <x v="1"/>
    <x v="38"/>
  </r>
  <r>
    <x v="3028"/>
    <x v="3027"/>
    <s v="We have a space! Help us fill it with a stage, chairs, gear and audiences' laughter!"/>
    <x v="10"/>
    <x v="2018"/>
    <x v="0"/>
    <x v="0"/>
    <s v="USD"/>
    <n v="1471242025"/>
    <n v="1468650025"/>
    <x v="3028"/>
    <d v="2016-08-15T06:20:25"/>
    <b v="0"/>
    <x v="221"/>
    <b v="1"/>
    <x v="38"/>
    <n v="1.6801999999999999"/>
    <x v="2215"/>
    <x v="1"/>
    <x v="38"/>
  </r>
  <r>
    <x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3029"/>
    <d v="2014-11-18T04:35:00"/>
    <b v="0"/>
    <x v="493"/>
    <b v="1"/>
    <x v="38"/>
    <n v="1.0967666666666667"/>
    <x v="2216"/>
    <x v="1"/>
    <x v="38"/>
  </r>
  <r>
    <x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3030"/>
    <d v="2015-09-16T17:56:11"/>
    <b v="0"/>
    <x v="14"/>
    <b v="1"/>
    <x v="38"/>
    <n v="1.0668571428571429"/>
    <x v="2217"/>
    <x v="1"/>
    <x v="38"/>
  </r>
  <r>
    <x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3031"/>
    <d v="2016-10-14T21:10:47"/>
    <b v="0"/>
    <x v="60"/>
    <b v="1"/>
    <x v="38"/>
    <n v="1"/>
    <x v="2218"/>
    <x v="1"/>
    <x v="38"/>
  </r>
  <r>
    <x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x v="3032"/>
    <d v="2015-09-11T01:04:19"/>
    <b v="0"/>
    <x v="20"/>
    <b v="1"/>
    <x v="38"/>
    <n v="1.272"/>
    <x v="2219"/>
    <x v="1"/>
    <x v="38"/>
  </r>
  <r>
    <x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x v="3033"/>
    <d v="2016-08-18T02:38:45"/>
    <b v="0"/>
    <x v="23"/>
    <b v="1"/>
    <x v="38"/>
    <n v="1.4653333333333334"/>
    <x v="2220"/>
    <x v="1"/>
    <x v="38"/>
  </r>
  <r>
    <x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3034"/>
    <d v="2016-11-01T03:59:00"/>
    <b v="0"/>
    <x v="494"/>
    <b v="1"/>
    <x v="38"/>
    <n v="1.1253599999999999"/>
    <x v="2221"/>
    <x v="1"/>
    <x v="38"/>
  </r>
  <r>
    <x v="3035"/>
    <x v="3034"/>
    <s v="Help create a permanent home for live comedy shows and classes in Downtown RVA."/>
    <x v="31"/>
    <x v="2023"/>
    <x v="0"/>
    <x v="0"/>
    <s v="USD"/>
    <n v="1367674009"/>
    <n v="1365082009"/>
    <x v="3035"/>
    <d v="2013-05-04T13:26:49"/>
    <b v="0"/>
    <x v="495"/>
    <b v="1"/>
    <x v="38"/>
    <n v="1.0878684000000001"/>
    <x v="2222"/>
    <x v="1"/>
    <x v="38"/>
  </r>
  <r>
    <x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3036"/>
    <d v="2013-08-16T11:59:00"/>
    <b v="0"/>
    <x v="313"/>
    <b v="1"/>
    <x v="38"/>
    <n v="1.26732"/>
    <x v="2223"/>
    <x v="1"/>
    <x v="38"/>
  </r>
  <r>
    <x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3037"/>
    <d v="2010-10-02T04:59:00"/>
    <b v="0"/>
    <x v="58"/>
    <b v="1"/>
    <x v="38"/>
    <n v="2.1320000000000001"/>
    <x v="2224"/>
    <x v="1"/>
    <x v="38"/>
  </r>
  <r>
    <x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3038"/>
    <d v="2016-03-04T06:03:17"/>
    <b v="0"/>
    <x v="74"/>
    <b v="1"/>
    <x v="38"/>
    <n v="1.0049999999999999"/>
    <x v="2225"/>
    <x v="1"/>
    <x v="38"/>
  </r>
  <r>
    <x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3039"/>
    <d v="2013-12-29T07:59:00"/>
    <b v="0"/>
    <x v="163"/>
    <b v="1"/>
    <x v="38"/>
    <n v="1.0871389999999999"/>
    <x v="2226"/>
    <x v="1"/>
    <x v="38"/>
  </r>
  <r>
    <x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x v="3040"/>
    <d v="2015-06-26T23:00:00"/>
    <b v="0"/>
    <x v="288"/>
    <b v="1"/>
    <x v="38"/>
    <n v="1.075"/>
    <x v="2227"/>
    <x v="1"/>
    <x v="38"/>
  </r>
  <r>
    <x v="3041"/>
    <x v="3040"/>
    <s v="Privet! Hello! Bon Jour! We are the Arlekin Players Theatre and we need a home."/>
    <x v="386"/>
    <x v="2028"/>
    <x v="0"/>
    <x v="0"/>
    <s v="USD"/>
    <n v="1453323048"/>
    <n v="1450731048"/>
    <x v="3041"/>
    <d v="2016-01-20T20:50:48"/>
    <b v="0"/>
    <x v="195"/>
    <b v="1"/>
    <x v="38"/>
    <n v="1.1048192771084338"/>
    <x v="2228"/>
    <x v="1"/>
    <x v="38"/>
  </r>
  <r>
    <x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3042"/>
    <d v="2015-10-06T16:30:47"/>
    <b v="0"/>
    <x v="77"/>
    <b v="1"/>
    <x v="38"/>
    <n v="1.28"/>
    <x v="2229"/>
    <x v="1"/>
    <x v="38"/>
  </r>
  <r>
    <x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3043"/>
    <d v="2015-04-16T02:50:00"/>
    <b v="0"/>
    <x v="130"/>
    <b v="1"/>
    <x v="38"/>
    <n v="1.1000666666666667"/>
    <x v="2230"/>
    <x v="1"/>
    <x v="38"/>
  </r>
  <r>
    <x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3044"/>
    <d v="2016-02-02T17:26:38"/>
    <b v="0"/>
    <x v="239"/>
    <b v="1"/>
    <x v="38"/>
    <n v="1.0934166666666667"/>
    <x v="2231"/>
    <x v="1"/>
    <x v="38"/>
  </r>
  <r>
    <x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3045"/>
    <d v="2014-08-22T03:44:15"/>
    <b v="0"/>
    <x v="31"/>
    <b v="1"/>
    <x v="38"/>
    <n v="1.3270650000000002"/>
    <x v="2232"/>
    <x v="1"/>
    <x v="38"/>
  </r>
  <r>
    <x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3046"/>
    <d v="2014-09-10T04:52:00"/>
    <b v="0"/>
    <x v="6"/>
    <b v="1"/>
    <x v="38"/>
    <n v="1.9084810126582279"/>
    <x v="2233"/>
    <x v="1"/>
    <x v="38"/>
  </r>
  <r>
    <x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x v="3047"/>
    <d v="2016-04-27T13:16:00"/>
    <b v="0"/>
    <x v="9"/>
    <b v="1"/>
    <x v="38"/>
    <n v="1.49"/>
    <x v="2234"/>
    <x v="1"/>
    <x v="38"/>
  </r>
  <r>
    <x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3048"/>
    <d v="2014-12-31T21:22:00"/>
    <b v="0"/>
    <x v="5"/>
    <b v="1"/>
    <x v="38"/>
    <n v="1.6639999999999999"/>
    <x v="2235"/>
    <x v="1"/>
    <x v="38"/>
  </r>
  <r>
    <x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3049"/>
    <d v="2015-06-14T00:20:55"/>
    <b v="0"/>
    <x v="241"/>
    <b v="1"/>
    <x v="38"/>
    <n v="1.0666666666666667"/>
    <x v="2236"/>
    <x v="1"/>
    <x v="38"/>
  </r>
  <r>
    <x v="3050"/>
    <x v="3049"/>
    <s v="Help fund The Black Pearl Consuite at CoreCon VIII: On Ancient Seas!"/>
    <x v="20"/>
    <x v="69"/>
    <x v="0"/>
    <x v="0"/>
    <s v="USD"/>
    <n v="1462420960"/>
    <n v="1459828960"/>
    <x v="3050"/>
    <d v="2016-05-05T04:02:40"/>
    <b v="0"/>
    <x v="82"/>
    <b v="1"/>
    <x v="38"/>
    <n v="1.06"/>
    <x v="2237"/>
    <x v="1"/>
    <x v="38"/>
  </r>
  <r>
    <x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3051"/>
    <d v="2017-02-08T09:59:05"/>
    <b v="1"/>
    <x v="2"/>
    <b v="0"/>
    <x v="38"/>
    <n v="0.23628571428571429"/>
    <x v="2238"/>
    <x v="1"/>
    <x v="38"/>
  </r>
  <r>
    <x v="3052"/>
    <x v="3051"/>
    <s v="To let the arts continue in Walker Minnesota We need a performing arts space and art gallery"/>
    <x v="63"/>
    <x v="735"/>
    <x v="2"/>
    <x v="0"/>
    <s v="USD"/>
    <n v="1432828740"/>
    <n v="1430237094"/>
    <x v="3052"/>
    <d v="2015-05-28T15:59:00"/>
    <b v="0"/>
    <x v="84"/>
    <b v="0"/>
    <x v="38"/>
    <n v="1.5E-3"/>
    <x v="839"/>
    <x v="1"/>
    <x v="38"/>
  </r>
  <r>
    <x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3053"/>
    <d v="2014-10-02T03:59:00"/>
    <b v="0"/>
    <x v="83"/>
    <b v="0"/>
    <x v="38"/>
    <n v="4.0000000000000001E-3"/>
    <x v="140"/>
    <x v="1"/>
    <x v="38"/>
  </r>
  <r>
    <x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3054"/>
    <d v="2015-03-02T01:04:00"/>
    <b v="0"/>
    <x v="78"/>
    <b v="0"/>
    <x v="38"/>
    <n v="0"/>
    <x v="121"/>
    <x v="1"/>
    <x v="38"/>
  </r>
  <r>
    <x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3055"/>
    <d v="2015-01-09T22:59:50"/>
    <b v="0"/>
    <x v="29"/>
    <b v="0"/>
    <x v="38"/>
    <n v="5.0000000000000002E-5"/>
    <x v="120"/>
    <x v="1"/>
    <x v="38"/>
  </r>
  <r>
    <x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3056"/>
    <d v="2014-09-29T15:16:24"/>
    <b v="0"/>
    <x v="78"/>
    <b v="0"/>
    <x v="38"/>
    <n v="0"/>
    <x v="121"/>
    <x v="1"/>
    <x v="38"/>
  </r>
  <r>
    <x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x v="3057"/>
    <d v="2016-04-03T14:36:51"/>
    <b v="0"/>
    <x v="78"/>
    <b v="0"/>
    <x v="38"/>
    <n v="0"/>
    <x v="121"/>
    <x v="1"/>
    <x v="38"/>
  </r>
  <r>
    <x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3058"/>
    <d v="2016-05-20T08:59:00"/>
    <b v="0"/>
    <x v="83"/>
    <b v="0"/>
    <x v="38"/>
    <n v="1.6666666666666666E-4"/>
    <x v="120"/>
    <x v="1"/>
    <x v="38"/>
  </r>
  <r>
    <x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3059"/>
    <d v="2014-08-08T22:27:26"/>
    <b v="0"/>
    <x v="202"/>
    <b v="0"/>
    <x v="38"/>
    <n v="3.0066666666666665E-2"/>
    <x v="2239"/>
    <x v="1"/>
    <x v="38"/>
  </r>
  <r>
    <x v="3060"/>
    <x v="3059"/>
    <s v="Save the historic Roxy theatre in Bremerton WA from being repurposed as office space."/>
    <x v="135"/>
    <x v="400"/>
    <x v="2"/>
    <x v="0"/>
    <s v="USD"/>
    <n v="1443422134"/>
    <n v="1440830134"/>
    <x v="3060"/>
    <d v="2015-09-28T06:35:34"/>
    <b v="0"/>
    <x v="79"/>
    <b v="0"/>
    <x v="38"/>
    <n v="1.5227272727272728E-3"/>
    <x v="1795"/>
    <x v="1"/>
    <x v="38"/>
  </r>
  <r>
    <x v="3061"/>
    <x v="3060"/>
    <s v="Save a historic Local theater."/>
    <x v="80"/>
    <x v="117"/>
    <x v="2"/>
    <x v="0"/>
    <s v="USD"/>
    <n v="1407955748"/>
    <n v="1405363748"/>
    <x v="3061"/>
    <d v="2014-08-13T18:49:08"/>
    <b v="0"/>
    <x v="78"/>
    <b v="0"/>
    <x v="38"/>
    <n v="0"/>
    <x v="121"/>
    <x v="1"/>
    <x v="38"/>
  </r>
  <r>
    <x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3062"/>
    <d v="2015-09-30T18:00:00"/>
    <b v="0"/>
    <x v="85"/>
    <b v="0"/>
    <x v="38"/>
    <n v="0.66839999999999999"/>
    <x v="2240"/>
    <x v="1"/>
    <x v="38"/>
  </r>
  <r>
    <x v="3063"/>
    <x v="3062"/>
    <s v="Members of the local Miami music scene are putting together a venue/creative space in Kendall!"/>
    <x v="9"/>
    <x v="2038"/>
    <x v="2"/>
    <x v="0"/>
    <s v="USD"/>
    <n v="1477174138"/>
    <n v="1474150138"/>
    <x v="3063"/>
    <d v="2016-10-22T22:08:58"/>
    <b v="0"/>
    <x v="23"/>
    <b v="0"/>
    <x v="38"/>
    <n v="0.19566666666666666"/>
    <x v="2241"/>
    <x v="1"/>
    <x v="38"/>
  </r>
  <r>
    <x v="3064"/>
    <x v="3063"/>
    <s v="An epicenter for connection, creation and expression of the community."/>
    <x v="96"/>
    <x v="2039"/>
    <x v="2"/>
    <x v="0"/>
    <s v="USD"/>
    <n v="1448175540"/>
    <n v="1445483246"/>
    <x v="3064"/>
    <d v="2015-11-22T06:59:00"/>
    <b v="0"/>
    <x v="250"/>
    <b v="0"/>
    <x v="38"/>
    <n v="0.11294666666666667"/>
    <x v="2242"/>
    <x v="1"/>
    <x v="38"/>
  </r>
  <r>
    <x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3065"/>
    <d v="2014-07-30T01:19:32"/>
    <b v="0"/>
    <x v="84"/>
    <b v="0"/>
    <x v="38"/>
    <n v="4.0000000000000002E-4"/>
    <x v="144"/>
    <x v="1"/>
    <x v="38"/>
  </r>
  <r>
    <x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3066"/>
    <d v="2016-07-10T05:28:57"/>
    <b v="0"/>
    <x v="41"/>
    <b v="0"/>
    <x v="38"/>
    <n v="0.11985714285714286"/>
    <x v="2243"/>
    <x v="1"/>
    <x v="38"/>
  </r>
  <r>
    <x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3067"/>
    <d v="2015-09-09T22:31:19"/>
    <b v="0"/>
    <x v="29"/>
    <b v="0"/>
    <x v="38"/>
    <n v="2.5000000000000001E-2"/>
    <x v="444"/>
    <x v="1"/>
    <x v="38"/>
  </r>
  <r>
    <x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3068"/>
    <d v="2015-10-16T16:35:52"/>
    <b v="0"/>
    <x v="84"/>
    <b v="0"/>
    <x v="38"/>
    <n v="6.9999999999999999E-4"/>
    <x v="2244"/>
    <x v="1"/>
    <x v="38"/>
  </r>
  <r>
    <x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3069"/>
    <d v="2014-12-14T20:00:34"/>
    <b v="0"/>
    <x v="63"/>
    <b v="0"/>
    <x v="38"/>
    <n v="0.14099999999999999"/>
    <x v="2245"/>
    <x v="1"/>
    <x v="38"/>
  </r>
  <r>
    <x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x v="3070"/>
    <d v="2016-12-07T17:36:09"/>
    <b v="0"/>
    <x v="38"/>
    <b v="0"/>
    <x v="38"/>
    <n v="3.3399999999999999E-2"/>
    <x v="2246"/>
    <x v="1"/>
    <x v="38"/>
  </r>
  <r>
    <x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x v="3071"/>
    <d v="2015-04-21T05:59:00"/>
    <b v="0"/>
    <x v="27"/>
    <b v="0"/>
    <x v="38"/>
    <n v="0.59775"/>
    <x v="2247"/>
    <x v="1"/>
    <x v="38"/>
  </r>
  <r>
    <x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3072"/>
    <d v="2016-10-30T01:46:00"/>
    <b v="0"/>
    <x v="84"/>
    <b v="0"/>
    <x v="38"/>
    <n v="1.6666666666666666E-4"/>
    <x v="120"/>
    <x v="1"/>
    <x v="38"/>
  </r>
  <r>
    <x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x v="3073"/>
    <d v="2015-06-14T19:19:00"/>
    <b v="0"/>
    <x v="63"/>
    <b v="0"/>
    <x v="38"/>
    <n v="2.3035714285714285E-4"/>
    <x v="2248"/>
    <x v="1"/>
    <x v="38"/>
  </r>
  <r>
    <x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3074"/>
    <d v="2016-03-10T13:42:39"/>
    <b v="0"/>
    <x v="83"/>
    <b v="0"/>
    <x v="38"/>
    <n v="8.8000000000000003E-4"/>
    <x v="2249"/>
    <x v="1"/>
    <x v="38"/>
  </r>
  <r>
    <x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x v="3075"/>
    <d v="2016-08-19T02:27:20"/>
    <b v="0"/>
    <x v="9"/>
    <b v="0"/>
    <x v="38"/>
    <n v="8.6400000000000005E-2"/>
    <x v="2250"/>
    <x v="1"/>
    <x v="38"/>
  </r>
  <r>
    <x v="3076"/>
    <x v="3075"/>
    <s v="Helping female comedians get in their 10,000 Hours of practice!"/>
    <x v="3"/>
    <x v="84"/>
    <x v="2"/>
    <x v="0"/>
    <s v="USD"/>
    <n v="1444405123"/>
    <n v="1439221123"/>
    <x v="3076"/>
    <d v="2015-10-09T15:38:43"/>
    <b v="0"/>
    <x v="133"/>
    <b v="0"/>
    <x v="38"/>
    <n v="0.15060000000000001"/>
    <x v="2251"/>
    <x v="1"/>
    <x v="38"/>
  </r>
  <r>
    <x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3077"/>
    <d v="2017-03-02T22:57:58"/>
    <b v="0"/>
    <x v="84"/>
    <b v="0"/>
    <x v="38"/>
    <n v="4.7727272727272731E-3"/>
    <x v="1859"/>
    <x v="1"/>
    <x v="38"/>
  </r>
  <r>
    <x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3078"/>
    <d v="2015-02-26T03:19:55"/>
    <b v="0"/>
    <x v="83"/>
    <b v="0"/>
    <x v="38"/>
    <n v="1.1833333333333333E-3"/>
    <x v="1989"/>
    <x v="1"/>
    <x v="38"/>
  </r>
  <r>
    <x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3079"/>
    <d v="2015-03-22T16:07:15"/>
    <b v="0"/>
    <x v="74"/>
    <b v="0"/>
    <x v="38"/>
    <n v="8.4173998587352451E-3"/>
    <x v="2252"/>
    <x v="1"/>
    <x v="38"/>
  </r>
  <r>
    <x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3080"/>
    <d v="2014-12-27T01:40:44"/>
    <b v="0"/>
    <x v="63"/>
    <b v="0"/>
    <x v="38"/>
    <n v="1.8799999999999999E-4"/>
    <x v="2253"/>
    <x v="1"/>
    <x v="38"/>
  </r>
  <r>
    <x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3081"/>
    <d v="2015-09-20T04:21:31"/>
    <b v="0"/>
    <x v="81"/>
    <b v="0"/>
    <x v="38"/>
    <n v="2.1029999999999998E-3"/>
    <x v="2254"/>
    <x v="1"/>
    <x v="38"/>
  </r>
  <r>
    <x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3082"/>
    <d v="2015-11-15T23:09:06"/>
    <b v="0"/>
    <x v="78"/>
    <b v="0"/>
    <x v="38"/>
    <n v="0"/>
    <x v="121"/>
    <x v="1"/>
    <x v="38"/>
  </r>
  <r>
    <x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3083"/>
    <d v="2014-09-01T05:00:00"/>
    <b v="0"/>
    <x v="83"/>
    <b v="0"/>
    <x v="38"/>
    <n v="2.8E-3"/>
    <x v="806"/>
    <x v="1"/>
    <x v="38"/>
  </r>
  <r>
    <x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3084"/>
    <d v="2015-05-05T18:48:00"/>
    <b v="0"/>
    <x v="79"/>
    <b v="0"/>
    <x v="38"/>
    <n v="0.11579206701157921"/>
    <x v="2255"/>
    <x v="1"/>
    <x v="38"/>
  </r>
  <r>
    <x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3085"/>
    <d v="2015-09-29T21:12:39"/>
    <b v="0"/>
    <x v="82"/>
    <b v="0"/>
    <x v="38"/>
    <n v="2.4400000000000002E-2"/>
    <x v="2256"/>
    <x v="1"/>
    <x v="38"/>
  </r>
  <r>
    <x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3086"/>
    <d v="2015-08-17T16:05:59"/>
    <b v="0"/>
    <x v="83"/>
    <b v="0"/>
    <x v="38"/>
    <n v="2.5000000000000001E-3"/>
    <x v="412"/>
    <x v="1"/>
    <x v="38"/>
  </r>
  <r>
    <x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3087"/>
    <d v="2016-12-21T04:36:30"/>
    <b v="0"/>
    <x v="84"/>
    <b v="0"/>
    <x v="38"/>
    <n v="6.2500000000000003E-3"/>
    <x v="372"/>
    <x v="1"/>
    <x v="38"/>
  </r>
  <r>
    <x v="3088"/>
    <x v="3087"/>
    <s v="We believe it's time to open a visitor's center that highlights the small towns of the upper Midwest."/>
    <x v="99"/>
    <x v="691"/>
    <x v="2"/>
    <x v="0"/>
    <s v="USD"/>
    <n v="1420724460"/>
    <n v="1418046247"/>
    <x v="3088"/>
    <d v="2015-01-08T13:41:00"/>
    <b v="0"/>
    <x v="83"/>
    <b v="0"/>
    <x v="38"/>
    <n v="1.9384615384615384E-3"/>
    <x v="840"/>
    <x v="1"/>
    <x v="38"/>
  </r>
  <r>
    <x v="3089"/>
    <x v="3088"/>
    <s v="A community space in Somerville, MA to celebrate the beautiful intersection of sports and creativity."/>
    <x v="31"/>
    <x v="2048"/>
    <x v="2"/>
    <x v="0"/>
    <s v="USD"/>
    <n v="1468029540"/>
    <n v="1465304483"/>
    <x v="3089"/>
    <d v="2016-07-09T01:59:00"/>
    <b v="0"/>
    <x v="43"/>
    <b v="0"/>
    <x v="38"/>
    <n v="0.23416000000000001"/>
    <x v="2257"/>
    <x v="1"/>
    <x v="38"/>
  </r>
  <r>
    <x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3090"/>
    <d v="2015-05-01T18:39:05"/>
    <b v="0"/>
    <x v="82"/>
    <b v="0"/>
    <x v="38"/>
    <n v="5.080888888888889E-2"/>
    <x v="2258"/>
    <x v="1"/>
    <x v="38"/>
  </r>
  <r>
    <x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3091"/>
    <d v="2016-08-14T22:45:43"/>
    <b v="0"/>
    <x v="82"/>
    <b v="0"/>
    <x v="38"/>
    <n v="0.15920000000000001"/>
    <x v="2259"/>
    <x v="1"/>
    <x v="38"/>
  </r>
  <r>
    <x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x v="3092"/>
    <d v="2015-10-15T22:00:00"/>
    <b v="0"/>
    <x v="64"/>
    <b v="0"/>
    <x v="38"/>
    <n v="1.1831900000000001E-2"/>
    <x v="2260"/>
    <x v="1"/>
    <x v="38"/>
  </r>
  <r>
    <x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3093"/>
    <d v="2014-06-01T03:59:00"/>
    <b v="0"/>
    <x v="57"/>
    <b v="0"/>
    <x v="38"/>
    <n v="0.22750000000000001"/>
    <x v="2261"/>
    <x v="1"/>
    <x v="38"/>
  </r>
  <r>
    <x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x v="3094"/>
    <d v="2015-09-20T19:05:56"/>
    <b v="0"/>
    <x v="29"/>
    <b v="0"/>
    <x v="38"/>
    <n v="2.5000000000000001E-4"/>
    <x v="384"/>
    <x v="1"/>
    <x v="38"/>
  </r>
  <r>
    <x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x v="3095"/>
    <d v="2016-08-01T00:36:20"/>
    <b v="0"/>
    <x v="29"/>
    <b v="0"/>
    <x v="38"/>
    <n v="3.351206434316354E-3"/>
    <x v="73"/>
    <x v="1"/>
    <x v="38"/>
  </r>
  <r>
    <x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3096"/>
    <d v="2015-05-20T19:48:46"/>
    <b v="0"/>
    <x v="25"/>
    <b v="0"/>
    <x v="38"/>
    <n v="3.9750000000000001E-2"/>
    <x v="2262"/>
    <x v="1"/>
    <x v="38"/>
  </r>
  <r>
    <x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3097"/>
    <d v="2016-10-07T14:00:00"/>
    <b v="0"/>
    <x v="288"/>
    <b v="0"/>
    <x v="38"/>
    <n v="0.17150000000000001"/>
    <x v="2263"/>
    <x v="1"/>
    <x v="38"/>
  </r>
  <r>
    <x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3098"/>
    <d v="2016-02-08T00:17:00"/>
    <b v="0"/>
    <x v="74"/>
    <b v="0"/>
    <x v="38"/>
    <n v="3.608004104669061E-2"/>
    <x v="2264"/>
    <x v="1"/>
    <x v="38"/>
  </r>
  <r>
    <x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3099"/>
    <d v="2016-02-12T04:33:11"/>
    <b v="0"/>
    <x v="81"/>
    <b v="0"/>
    <x v="38"/>
    <n v="0.13900000000000001"/>
    <x v="2265"/>
    <x v="1"/>
    <x v="38"/>
  </r>
  <r>
    <x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3100"/>
    <d v="2014-10-20T14:56:15"/>
    <b v="0"/>
    <x v="62"/>
    <b v="0"/>
    <x v="38"/>
    <n v="0.15225"/>
    <x v="2266"/>
    <x v="1"/>
    <x v="38"/>
  </r>
  <r>
    <x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3101"/>
    <d v="2015-07-16T07:56:00"/>
    <b v="0"/>
    <x v="8"/>
    <b v="0"/>
    <x v="38"/>
    <n v="0.12"/>
    <x v="384"/>
    <x v="1"/>
    <x v="38"/>
  </r>
  <r>
    <x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3102"/>
    <d v="2016-08-23T08:10:18"/>
    <b v="0"/>
    <x v="240"/>
    <b v="0"/>
    <x v="38"/>
    <n v="0.391125"/>
    <x v="2267"/>
    <x v="1"/>
    <x v="38"/>
  </r>
  <r>
    <x v="3103"/>
    <x v="3102"/>
    <s v="Creating a place for local artists to perform, at substantially less cost for them"/>
    <x v="393"/>
    <x v="143"/>
    <x v="2"/>
    <x v="0"/>
    <s v="USD"/>
    <n v="1434080706"/>
    <n v="1428896706"/>
    <x v="3103"/>
    <d v="2015-06-12T03:45:06"/>
    <b v="0"/>
    <x v="84"/>
    <b v="0"/>
    <x v="38"/>
    <n v="2.6829268292682929E-3"/>
    <x v="148"/>
    <x v="1"/>
    <x v="38"/>
  </r>
  <r>
    <x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3104"/>
    <d v="2015-02-03T02:00:00"/>
    <b v="0"/>
    <x v="81"/>
    <b v="0"/>
    <x v="38"/>
    <n v="0.29625000000000001"/>
    <x v="2268"/>
    <x v="1"/>
    <x v="38"/>
  </r>
  <r>
    <x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x v="3105"/>
    <d v="2014-10-19T05:00:00"/>
    <b v="0"/>
    <x v="162"/>
    <b v="0"/>
    <x v="38"/>
    <n v="0.4236099230111206"/>
    <x v="2269"/>
    <x v="1"/>
    <x v="38"/>
  </r>
  <r>
    <x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3106"/>
    <d v="2015-09-16T22:00:00"/>
    <b v="0"/>
    <x v="80"/>
    <b v="0"/>
    <x v="38"/>
    <n v="4.1000000000000002E-2"/>
    <x v="2270"/>
    <x v="1"/>
    <x v="38"/>
  </r>
  <r>
    <x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x v="3107"/>
    <d v="2015-05-11T19:32:31"/>
    <b v="0"/>
    <x v="60"/>
    <b v="0"/>
    <x v="38"/>
    <n v="0.197625"/>
    <x v="2271"/>
    <x v="1"/>
    <x v="38"/>
  </r>
  <r>
    <x v="3108"/>
    <x v="3107"/>
    <s v="We need a permanent home for the theater!"/>
    <x v="63"/>
    <x v="375"/>
    <x v="2"/>
    <x v="0"/>
    <s v="USD"/>
    <n v="1430234394"/>
    <n v="1425053994"/>
    <x v="3108"/>
    <d v="2015-04-28T15:19:54"/>
    <b v="0"/>
    <x v="84"/>
    <b v="0"/>
    <x v="38"/>
    <n v="5.1999999999999995E-4"/>
    <x v="31"/>
    <x v="1"/>
    <x v="38"/>
  </r>
  <r>
    <x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3109"/>
    <d v="2014-08-28T03:00:10"/>
    <b v="0"/>
    <x v="229"/>
    <b v="0"/>
    <x v="38"/>
    <n v="0.25030188679245285"/>
    <x v="2272"/>
    <x v="1"/>
    <x v="38"/>
  </r>
  <r>
    <x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x v="3110"/>
    <d v="2017-02-19T00:45:19"/>
    <b v="0"/>
    <x v="29"/>
    <b v="0"/>
    <x v="38"/>
    <n v="4.0000000000000002E-4"/>
    <x v="119"/>
    <x v="1"/>
    <x v="38"/>
  </r>
  <r>
    <x v="3111"/>
    <x v="3110"/>
    <s v="Help All Puppet Players perform it's 2015 season in a beautiful 200 seat theater for an entire year."/>
    <x v="22"/>
    <x v="2061"/>
    <x v="2"/>
    <x v="0"/>
    <s v="USD"/>
    <n v="1412432220"/>
    <n v="1409753820"/>
    <x v="3111"/>
    <d v="2014-10-04T14:17:00"/>
    <b v="0"/>
    <x v="88"/>
    <b v="0"/>
    <x v="38"/>
    <n v="0.26640000000000003"/>
    <x v="2273"/>
    <x v="1"/>
    <x v="38"/>
  </r>
  <r>
    <x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3112"/>
    <d v="2016-11-01T02:55:34"/>
    <b v="0"/>
    <x v="82"/>
    <b v="0"/>
    <x v="38"/>
    <n v="4.7363636363636365E-2"/>
    <x v="2274"/>
    <x v="1"/>
    <x v="38"/>
  </r>
  <r>
    <x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3113"/>
    <d v="2015-04-17T17:33:02"/>
    <b v="0"/>
    <x v="77"/>
    <b v="0"/>
    <x v="38"/>
    <n v="4.2435339894712751E-2"/>
    <x v="2275"/>
    <x v="1"/>
    <x v="38"/>
  </r>
  <r>
    <x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3114"/>
    <d v="2014-09-21T15:10:50"/>
    <b v="0"/>
    <x v="78"/>
    <b v="0"/>
    <x v="38"/>
    <n v="0"/>
    <x v="121"/>
    <x v="1"/>
    <x v="38"/>
  </r>
  <r>
    <x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x v="3115"/>
    <d v="2016-06-05T10:43:47"/>
    <b v="0"/>
    <x v="29"/>
    <b v="0"/>
    <x v="38"/>
    <n v="0.03"/>
    <x v="468"/>
    <x v="1"/>
    <x v="38"/>
  </r>
  <r>
    <x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x v="3116"/>
    <d v="2015-04-01T12:22:05"/>
    <b v="0"/>
    <x v="73"/>
    <b v="0"/>
    <x v="38"/>
    <n v="0.57333333333333336"/>
    <x v="1380"/>
    <x v="1"/>
    <x v="38"/>
  </r>
  <r>
    <x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x v="3117"/>
    <d v="2016-05-27T13:12:00"/>
    <b v="0"/>
    <x v="29"/>
    <b v="0"/>
    <x v="38"/>
    <n v="1E-3"/>
    <x v="120"/>
    <x v="1"/>
    <x v="38"/>
  </r>
  <r>
    <x v="3118"/>
    <x v="3117"/>
    <s v="a magical place for all kind of people, like a fairytaile in all colours"/>
    <x v="69"/>
    <x v="551"/>
    <x v="2"/>
    <x v="11"/>
    <s v="SEK"/>
    <n v="1467473723"/>
    <n v="1465832123"/>
    <x v="3118"/>
    <d v="2016-07-02T15:35:23"/>
    <b v="0"/>
    <x v="84"/>
    <b v="0"/>
    <x v="38"/>
    <n v="3.0999999999999999E-3"/>
    <x v="2276"/>
    <x v="1"/>
    <x v="38"/>
  </r>
  <r>
    <x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3119"/>
    <d v="2015-03-27T00:05:32"/>
    <b v="0"/>
    <x v="29"/>
    <b v="0"/>
    <x v="38"/>
    <n v="5.0000000000000001E-4"/>
    <x v="144"/>
    <x v="1"/>
    <x v="38"/>
  </r>
  <r>
    <x v="3120"/>
    <x v="3119"/>
    <s v="Wij willen Tropicana het subtropisch zwemparadijs van Rotterdam op een nieuwe locatie gaan bouwen."/>
    <x v="396"/>
    <x v="1491"/>
    <x v="2"/>
    <x v="9"/>
    <s v="EUR"/>
    <n v="1462484196"/>
    <n v="1457303796"/>
    <x v="3120"/>
    <d v="2016-05-05T21:36:36"/>
    <b v="0"/>
    <x v="73"/>
    <b v="0"/>
    <x v="38"/>
    <n v="9.8461538461538464E-5"/>
    <x v="2277"/>
    <x v="1"/>
    <x v="38"/>
  </r>
  <r>
    <x v="3121"/>
    <x v="3120"/>
    <s v="I going to build a theatre for a local ant farm so that Ants can put on their theatre productions."/>
    <x v="15"/>
    <x v="115"/>
    <x v="1"/>
    <x v="5"/>
    <s v="CAD"/>
    <n v="1411748335"/>
    <n v="1406564335"/>
    <x v="3121"/>
    <d v="2014-09-26T16:18:55"/>
    <b v="0"/>
    <x v="29"/>
    <b v="0"/>
    <x v="38"/>
    <n v="6.6666666666666671E-3"/>
    <x v="119"/>
    <x v="1"/>
    <x v="38"/>
  </r>
  <r>
    <x v="3122"/>
    <x v="3121"/>
    <s v="cancelled until further notice"/>
    <x v="212"/>
    <x v="851"/>
    <x v="1"/>
    <x v="0"/>
    <s v="USD"/>
    <n v="1478733732"/>
    <n v="1478298132"/>
    <x v="3122"/>
    <d v="2016-11-09T23:22:12"/>
    <b v="0"/>
    <x v="84"/>
    <b v="0"/>
    <x v="38"/>
    <n v="0.58291457286432158"/>
    <x v="2278"/>
    <x v="1"/>
    <x v="38"/>
  </r>
  <r>
    <x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3123"/>
    <d v="2016-07-09T23:49:58"/>
    <b v="0"/>
    <x v="493"/>
    <b v="0"/>
    <x v="38"/>
    <n v="0.68153600000000003"/>
    <x v="2279"/>
    <x v="1"/>
    <x v="38"/>
  </r>
  <r>
    <x v="3124"/>
    <x v="3123"/>
    <s v="A place where kids/ teens' dreams come true, and one finds there home without sparkly red shoes!"/>
    <x v="397"/>
    <x v="375"/>
    <x v="1"/>
    <x v="0"/>
    <s v="USD"/>
    <n v="1422902601"/>
    <n v="1417718601"/>
    <x v="3124"/>
    <d v="2015-02-02T18:43:21"/>
    <b v="0"/>
    <x v="80"/>
    <b v="0"/>
    <x v="38"/>
    <n v="3.2499999999999997E-5"/>
    <x v="2280"/>
    <x v="1"/>
    <x v="38"/>
  </r>
  <r>
    <x v="3125"/>
    <x v="3124"/>
    <s v="N/A"/>
    <x v="86"/>
    <x v="117"/>
    <x v="1"/>
    <x v="0"/>
    <s v="USD"/>
    <n v="1452142672"/>
    <n v="1449550672"/>
    <x v="3125"/>
    <d v="2016-01-07T04:57:52"/>
    <b v="0"/>
    <x v="78"/>
    <b v="0"/>
    <x v="38"/>
    <n v="0"/>
    <x v="121"/>
    <x v="1"/>
    <x v="38"/>
  </r>
  <r>
    <x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3126"/>
    <d v="2016-03-27T23:26:02"/>
    <b v="0"/>
    <x v="57"/>
    <b v="0"/>
    <x v="38"/>
    <n v="4.1599999999999998E-2"/>
    <x v="2281"/>
    <x v="1"/>
    <x v="38"/>
  </r>
  <r>
    <x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3127"/>
    <d v="2015-03-01T20:33:49"/>
    <b v="0"/>
    <x v="78"/>
    <b v="0"/>
    <x v="38"/>
    <n v="0"/>
    <x v="121"/>
    <x v="1"/>
    <x v="38"/>
  </r>
  <r>
    <x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3128"/>
    <d v="2017-03-16T18:49:01"/>
    <b v="0"/>
    <x v="27"/>
    <b v="0"/>
    <x v="6"/>
    <n v="1.0860666666666667"/>
    <x v="2282"/>
    <x v="1"/>
    <x v="6"/>
  </r>
  <r>
    <x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3129"/>
    <d v="2017-04-18T19:13:39"/>
    <b v="0"/>
    <x v="29"/>
    <b v="0"/>
    <x v="6"/>
    <n v="8.0000000000000002E-3"/>
    <x v="119"/>
    <x v="1"/>
    <x v="6"/>
  </r>
  <r>
    <x v="3130"/>
    <x v="3129"/>
    <s v="A shockingly relevant modern take on a 2,000-year-old tragedy that confronts current gender politics."/>
    <x v="3"/>
    <x v="672"/>
    <x v="3"/>
    <x v="0"/>
    <s v="USD"/>
    <n v="1492145940"/>
    <n v="1489504916"/>
    <x v="3130"/>
    <d v="2017-04-14T04:59:00"/>
    <b v="0"/>
    <x v="80"/>
    <b v="0"/>
    <x v="6"/>
    <n v="3.7499999999999999E-2"/>
    <x v="2283"/>
    <x v="1"/>
    <x v="6"/>
  </r>
  <r>
    <x v="3131"/>
    <x v="3130"/>
    <s v="A Staged Reading of &quot;Snake Eyes,&quot; a new play by Alex Rafala"/>
    <x v="393"/>
    <x v="2043"/>
    <x v="3"/>
    <x v="0"/>
    <s v="USD"/>
    <n v="1491656045"/>
    <n v="1489067645"/>
    <x v="3131"/>
    <d v="2017-04-08T12:54:05"/>
    <b v="0"/>
    <x v="8"/>
    <b v="0"/>
    <x v="6"/>
    <n v="0.15731707317073171"/>
    <x v="404"/>
    <x v="1"/>
    <x v="6"/>
  </r>
  <r>
    <x v="3132"/>
    <x v="3131"/>
    <s v="Smells Like Money, Drips Like Honey, Taste Like Mocha, Better Run AWAY"/>
    <x v="11"/>
    <x v="115"/>
    <x v="3"/>
    <x v="0"/>
    <s v="USD"/>
    <n v="1492759460"/>
    <n v="1487579060"/>
    <x v="3132"/>
    <d v="2017-04-21T07:24:20"/>
    <b v="0"/>
    <x v="29"/>
    <b v="0"/>
    <x v="6"/>
    <n v="3.3333333333333332E-4"/>
    <x v="119"/>
    <x v="1"/>
    <x v="6"/>
  </r>
  <r>
    <x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x v="3133"/>
    <d v="2017-03-24T12:33:54"/>
    <b v="0"/>
    <x v="38"/>
    <b v="0"/>
    <x v="6"/>
    <n v="1.08"/>
    <x v="1209"/>
    <x v="1"/>
    <x v="6"/>
  </r>
  <r>
    <x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3134"/>
    <d v="2017-03-27T16:16:59"/>
    <b v="0"/>
    <x v="8"/>
    <b v="0"/>
    <x v="6"/>
    <n v="0.22500000000000001"/>
    <x v="654"/>
    <x v="1"/>
    <x v="6"/>
  </r>
  <r>
    <x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3135"/>
    <d v="2017-04-04T03:38:41"/>
    <b v="0"/>
    <x v="63"/>
    <b v="0"/>
    <x v="6"/>
    <n v="0.20849420849420849"/>
    <x v="2284"/>
    <x v="1"/>
    <x v="6"/>
  </r>
  <r>
    <x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3136"/>
    <d v="2017-03-31T22:59:00"/>
    <b v="0"/>
    <x v="19"/>
    <b v="0"/>
    <x v="6"/>
    <n v="1.278"/>
    <x v="2285"/>
    <x v="1"/>
    <x v="6"/>
  </r>
  <r>
    <x v="3137"/>
    <x v="3136"/>
    <s v="Set in 1930s Chinatown, evocative of old world South Jackson Street during the Jazz era."/>
    <x v="15"/>
    <x v="155"/>
    <x v="3"/>
    <x v="0"/>
    <s v="USD"/>
    <n v="1493838720"/>
    <n v="1489439669"/>
    <x v="3137"/>
    <d v="2017-05-03T19:12:00"/>
    <b v="0"/>
    <x v="29"/>
    <b v="0"/>
    <x v="6"/>
    <n v="3.3333333333333333E-2"/>
    <x v="73"/>
    <x v="1"/>
    <x v="6"/>
  </r>
  <r>
    <x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3138"/>
    <d v="2017-04-03T15:30:07"/>
    <b v="0"/>
    <x v="78"/>
    <b v="0"/>
    <x v="6"/>
    <n v="0"/>
    <x v="121"/>
    <x v="1"/>
    <x v="6"/>
  </r>
  <r>
    <x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3139"/>
    <d v="2017-03-25T04:33:00"/>
    <b v="0"/>
    <x v="79"/>
    <b v="0"/>
    <x v="6"/>
    <n v="5.3999999999999999E-2"/>
    <x v="2286"/>
    <x v="1"/>
    <x v="6"/>
  </r>
  <r>
    <x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3140"/>
    <d v="2017-04-07T16:15:03"/>
    <b v="0"/>
    <x v="80"/>
    <b v="0"/>
    <x v="6"/>
    <n v="9.5999999999999992E-3"/>
    <x v="1228"/>
    <x v="1"/>
    <x v="6"/>
  </r>
  <r>
    <x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3141"/>
    <d v="2017-04-16T20:00:00"/>
    <b v="0"/>
    <x v="22"/>
    <b v="0"/>
    <x v="6"/>
    <n v="0.51600000000000001"/>
    <x v="2287"/>
    <x v="1"/>
    <x v="6"/>
  </r>
  <r>
    <x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x v="3142"/>
    <d v="2017-03-19T11:18:59"/>
    <b v="0"/>
    <x v="83"/>
    <b v="0"/>
    <x v="6"/>
    <n v="1.6363636363636365E-2"/>
    <x v="2"/>
    <x v="1"/>
    <x v="6"/>
  </r>
  <r>
    <x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3143"/>
    <d v="2017-04-09T08:35:56"/>
    <b v="0"/>
    <x v="78"/>
    <b v="0"/>
    <x v="6"/>
    <n v="0"/>
    <x v="121"/>
    <x v="1"/>
    <x v="6"/>
  </r>
  <r>
    <x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3144"/>
    <d v="2017-03-19T06:00:00"/>
    <b v="0"/>
    <x v="209"/>
    <b v="0"/>
    <x v="6"/>
    <n v="0.754"/>
    <x v="2288"/>
    <x v="1"/>
    <x v="6"/>
  </r>
  <r>
    <x v="3145"/>
    <x v="3144"/>
    <s v="Dominion Theatre Company is the first community dinner theatre  to be established in Arlington TX."/>
    <x v="31"/>
    <x v="117"/>
    <x v="3"/>
    <x v="0"/>
    <s v="USD"/>
    <n v="1490659134"/>
    <n v="1485478734"/>
    <x v="3145"/>
    <d v="2017-03-27T23:58:54"/>
    <b v="0"/>
    <x v="78"/>
    <b v="0"/>
    <x v="6"/>
    <n v="0"/>
    <x v="121"/>
    <x v="1"/>
    <x v="6"/>
  </r>
  <r>
    <x v="3146"/>
    <x v="3145"/>
    <s v="Somos... Podemos... Amamos... Nuestra muralla, nuestra utopÃ­a. Que el amor sea el lÃ­mite"/>
    <x v="63"/>
    <x v="2071"/>
    <x v="3"/>
    <x v="14"/>
    <s v="MXN"/>
    <n v="1492356166"/>
    <n v="1488471766"/>
    <x v="3146"/>
    <d v="2017-04-16T15:22:46"/>
    <b v="0"/>
    <x v="8"/>
    <b v="0"/>
    <x v="6"/>
    <n v="0.105"/>
    <x v="2289"/>
    <x v="1"/>
    <x v="6"/>
  </r>
  <r>
    <x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3147"/>
    <d v="2014-11-07T00:15:55"/>
    <b v="1"/>
    <x v="496"/>
    <b v="1"/>
    <x v="6"/>
    <n v="1.1752499999999999"/>
    <x v="2290"/>
    <x v="1"/>
    <x v="6"/>
  </r>
  <r>
    <x v="3148"/>
    <x v="3147"/>
    <s v="Help fund The Aurora Project, an immersive science fiction epic."/>
    <x v="40"/>
    <x v="2073"/>
    <x v="0"/>
    <x v="0"/>
    <s v="USD"/>
    <n v="1412136000"/>
    <n v="1410278284"/>
    <x v="3148"/>
    <d v="2014-10-01T04:00:00"/>
    <b v="1"/>
    <x v="7"/>
    <b v="1"/>
    <x v="6"/>
    <n v="1.3116666666666668"/>
    <x v="2291"/>
    <x v="1"/>
    <x v="6"/>
  </r>
  <r>
    <x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3149"/>
    <d v="2012-12-07T02:00:00"/>
    <b v="1"/>
    <x v="20"/>
    <b v="1"/>
    <x v="6"/>
    <n v="1.04"/>
    <x v="368"/>
    <x v="1"/>
    <x v="6"/>
  </r>
  <r>
    <x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3150"/>
    <d v="2011-01-25T04:00:00"/>
    <b v="1"/>
    <x v="201"/>
    <b v="1"/>
    <x v="6"/>
    <n v="1.01"/>
    <x v="2292"/>
    <x v="1"/>
    <x v="6"/>
  </r>
  <r>
    <x v="3151"/>
    <x v="3150"/>
    <s v="A Multi-Media Puppet Show, with large cable control puppets to tell a hilarious story for all ages."/>
    <x v="8"/>
    <x v="2075"/>
    <x v="0"/>
    <x v="0"/>
    <s v="USD"/>
    <n v="1410379774"/>
    <n v="1407787774"/>
    <x v="3151"/>
    <d v="2014-09-10T20:09:34"/>
    <b v="1"/>
    <x v="69"/>
    <b v="1"/>
    <x v="6"/>
    <n v="1.004"/>
    <x v="2293"/>
    <x v="1"/>
    <x v="6"/>
  </r>
  <r>
    <x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x v="3152"/>
    <d v="2013-11-02T20:49:27"/>
    <b v="1"/>
    <x v="85"/>
    <b v="1"/>
    <x v="6"/>
    <n v="1.0595454545454546"/>
    <x v="2294"/>
    <x v="1"/>
    <x v="6"/>
  </r>
  <r>
    <x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x v="3153"/>
    <d v="2011-05-01T04:59:00"/>
    <b v="1"/>
    <x v="198"/>
    <b v="1"/>
    <x v="6"/>
    <n v="3.3558333333333334"/>
    <x v="2295"/>
    <x v="1"/>
    <x v="6"/>
  </r>
  <r>
    <x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3154"/>
    <d v="2012-04-01T20:00:58"/>
    <b v="1"/>
    <x v="252"/>
    <b v="1"/>
    <x v="6"/>
    <n v="1.1292857142857142"/>
    <x v="2296"/>
    <x v="1"/>
    <x v="6"/>
  </r>
  <r>
    <x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x v="3155"/>
    <d v="2012-12-20T11:58:45"/>
    <b v="1"/>
    <x v="177"/>
    <b v="1"/>
    <x v="6"/>
    <n v="1.885046"/>
    <x v="2297"/>
    <x v="1"/>
    <x v="6"/>
  </r>
  <r>
    <x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3156"/>
    <d v="2012-06-01T22:52:24"/>
    <b v="1"/>
    <x v="30"/>
    <b v="1"/>
    <x v="6"/>
    <n v="1.0181818181818181"/>
    <x v="2298"/>
    <x v="1"/>
    <x v="6"/>
  </r>
  <r>
    <x v="3157"/>
    <x v="3156"/>
    <s v="Four Directors.  Four One Acts.  Four Genres.  For You."/>
    <x v="23"/>
    <x v="74"/>
    <x v="0"/>
    <x v="0"/>
    <s v="USD"/>
    <n v="1405746000"/>
    <n v="1404932105"/>
    <x v="3157"/>
    <d v="2014-07-19T05:00:00"/>
    <b v="1"/>
    <x v="14"/>
    <b v="1"/>
    <x v="6"/>
    <n v="1.01"/>
    <x v="2299"/>
    <x v="1"/>
    <x v="6"/>
  </r>
  <r>
    <x v="3158"/>
    <x v="3157"/>
    <s v="A 40s crime-noir play using nursery rhyme characters."/>
    <x v="10"/>
    <x v="2080"/>
    <x v="0"/>
    <x v="0"/>
    <s v="USD"/>
    <n v="1374523752"/>
    <n v="1371931752"/>
    <x v="3158"/>
    <d v="2013-07-22T20:09:12"/>
    <b v="1"/>
    <x v="50"/>
    <b v="1"/>
    <x v="6"/>
    <n v="1.1399999999999999"/>
    <x v="2300"/>
    <x v="1"/>
    <x v="6"/>
  </r>
  <r>
    <x v="3159"/>
    <x v="3158"/>
    <s v="WAXWING is an exciting new world premiere of mythic (perhaps even apocalyptic!) proportions."/>
    <x v="15"/>
    <x v="2081"/>
    <x v="0"/>
    <x v="0"/>
    <s v="USD"/>
    <n v="1326927600"/>
    <n v="1323221761"/>
    <x v="3159"/>
    <d v="2012-01-18T23:00:00"/>
    <b v="1"/>
    <x v="47"/>
    <b v="1"/>
    <x v="6"/>
    <n v="1.3348133333333334"/>
    <x v="2301"/>
    <x v="1"/>
    <x v="6"/>
  </r>
  <r>
    <x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x v="3160"/>
    <d v="2014-08-13T04:59:00"/>
    <b v="1"/>
    <x v="7"/>
    <b v="1"/>
    <x v="6"/>
    <n v="1.0153333333333334"/>
    <x v="2302"/>
    <x v="1"/>
    <x v="6"/>
  </r>
  <r>
    <x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3161"/>
    <d v="2014-10-15T12:52:02"/>
    <b v="1"/>
    <x v="142"/>
    <b v="1"/>
    <x v="6"/>
    <n v="1.0509999999999999"/>
    <x v="2303"/>
    <x v="1"/>
    <x v="6"/>
  </r>
  <r>
    <x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3162"/>
    <d v="2014-07-07T02:00:00"/>
    <b v="1"/>
    <x v="287"/>
    <b v="1"/>
    <x v="6"/>
    <n v="1.2715000000000001"/>
    <x v="2304"/>
    <x v="1"/>
    <x v="6"/>
  </r>
  <r>
    <x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3163"/>
    <d v="2014-06-15T18:05:25"/>
    <b v="1"/>
    <x v="250"/>
    <b v="1"/>
    <x v="6"/>
    <n v="1.1115384615384616"/>
    <x v="2305"/>
    <x v="1"/>
    <x v="6"/>
  </r>
  <r>
    <x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3164"/>
    <d v="2014-06-09T19:20:15"/>
    <b v="1"/>
    <x v="26"/>
    <b v="1"/>
    <x v="6"/>
    <n v="1.0676000000000001"/>
    <x v="2306"/>
    <x v="1"/>
    <x v="6"/>
  </r>
  <r>
    <x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3165"/>
    <d v="2011-05-03T03:59:00"/>
    <b v="1"/>
    <x v="64"/>
    <b v="1"/>
    <x v="6"/>
    <n v="1.6266666666666667"/>
    <x v="2307"/>
    <x v="1"/>
    <x v="6"/>
  </r>
  <r>
    <x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3166"/>
    <d v="2014-11-26T07:59:00"/>
    <b v="1"/>
    <x v="497"/>
    <b v="1"/>
    <x v="6"/>
    <n v="1.6022808571428573"/>
    <x v="2308"/>
    <x v="1"/>
    <x v="6"/>
  </r>
  <r>
    <x v="3167"/>
    <x v="3166"/>
    <s v="What is destiny? Explore it with us this August at FringeNYC."/>
    <x v="9"/>
    <x v="2089"/>
    <x v="0"/>
    <x v="0"/>
    <s v="USD"/>
    <n v="1406952781"/>
    <n v="1405743181"/>
    <x v="3167"/>
    <d v="2014-08-02T04:13:01"/>
    <b v="1"/>
    <x v="165"/>
    <b v="1"/>
    <x v="6"/>
    <n v="1.1616666666666666"/>
    <x v="2309"/>
    <x v="1"/>
    <x v="6"/>
  </r>
  <r>
    <x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3168"/>
    <d v="2014-06-13T22:00:00"/>
    <b v="1"/>
    <x v="42"/>
    <b v="1"/>
    <x v="6"/>
    <n v="1.242"/>
    <x v="2310"/>
    <x v="1"/>
    <x v="6"/>
  </r>
  <r>
    <x v="3169"/>
    <x v="3168"/>
    <s v="We're bringing The Window to the Cherry Lane Theater in January 2014."/>
    <x v="6"/>
    <x v="2091"/>
    <x v="0"/>
    <x v="0"/>
    <s v="USD"/>
    <n v="1386910740"/>
    <n v="1384364561"/>
    <x v="3169"/>
    <d v="2013-12-13T04:59:00"/>
    <b v="1"/>
    <x v="141"/>
    <b v="1"/>
    <x v="6"/>
    <n v="1.030125"/>
    <x v="984"/>
    <x v="1"/>
    <x v="6"/>
  </r>
  <r>
    <x v="3170"/>
    <x v="3169"/>
    <s v="An emotionally-charged journey through the history of black women in America told in reverse."/>
    <x v="13"/>
    <x v="2092"/>
    <x v="0"/>
    <x v="0"/>
    <s v="USD"/>
    <n v="1404273600"/>
    <n v="1401414944"/>
    <x v="3170"/>
    <d v="2014-07-02T04:00:00"/>
    <b v="1"/>
    <x v="26"/>
    <b v="1"/>
    <x v="6"/>
    <n v="1.1225000000000001"/>
    <x v="2311"/>
    <x v="1"/>
    <x v="6"/>
  </r>
  <r>
    <x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3171"/>
    <d v="2016-05-06T14:35:58"/>
    <b v="1"/>
    <x v="27"/>
    <b v="1"/>
    <x v="6"/>
    <n v="1.0881428571428571"/>
    <x v="2312"/>
    <x v="1"/>
    <x v="6"/>
  </r>
  <r>
    <x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3172"/>
    <d v="2012-02-14T17:31:08"/>
    <b v="1"/>
    <x v="60"/>
    <b v="1"/>
    <x v="6"/>
    <n v="1.1499999999999999"/>
    <x v="2313"/>
    <x v="1"/>
    <x v="6"/>
  </r>
  <r>
    <x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3173"/>
    <d v="2014-09-26T21:04:52"/>
    <b v="1"/>
    <x v="142"/>
    <b v="1"/>
    <x v="6"/>
    <n v="1.03"/>
    <x v="2314"/>
    <x v="1"/>
    <x v="6"/>
  </r>
  <r>
    <x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3174"/>
    <d v="2014-08-25T20:45:08"/>
    <b v="1"/>
    <x v="23"/>
    <b v="1"/>
    <x v="6"/>
    <n v="1.0113333333333334"/>
    <x v="2315"/>
    <x v="1"/>
    <x v="6"/>
  </r>
  <r>
    <x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3175"/>
    <d v="2011-02-17T21:17:07"/>
    <b v="1"/>
    <x v="65"/>
    <b v="1"/>
    <x v="6"/>
    <n v="1.0955999999999999"/>
    <x v="2316"/>
    <x v="1"/>
    <x v="6"/>
  </r>
  <r>
    <x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3176"/>
    <d v="2013-08-18T15:00:00"/>
    <b v="1"/>
    <x v="165"/>
    <b v="1"/>
    <x v="6"/>
    <n v="1.148421052631579"/>
    <x v="2317"/>
    <x v="1"/>
    <x v="6"/>
  </r>
  <r>
    <x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3177"/>
    <d v="2014-06-21T16:00:09"/>
    <b v="1"/>
    <x v="13"/>
    <b v="1"/>
    <x v="6"/>
    <n v="1.1739999999999999"/>
    <x v="2318"/>
    <x v="1"/>
    <x v="6"/>
  </r>
  <r>
    <x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3178"/>
    <d v="2014-07-16T14:31:15"/>
    <b v="1"/>
    <x v="76"/>
    <b v="1"/>
    <x v="6"/>
    <n v="1.7173333333333334"/>
    <x v="2319"/>
    <x v="1"/>
    <x v="6"/>
  </r>
  <r>
    <x v="3179"/>
    <x v="3178"/>
    <s v="A Sci-fi play in several vignettes that will narrate an alternate history in the mid-20th century."/>
    <x v="285"/>
    <x v="2099"/>
    <x v="0"/>
    <x v="0"/>
    <s v="USD"/>
    <n v="1367859071"/>
    <n v="1365699071"/>
    <x v="3179"/>
    <d v="2013-05-06T16:51:11"/>
    <b v="1"/>
    <x v="95"/>
    <b v="1"/>
    <x v="6"/>
    <n v="1.1416238095238094"/>
    <x v="2320"/>
    <x v="1"/>
    <x v="6"/>
  </r>
  <r>
    <x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x v="3180"/>
    <d v="2014-06-20T09:54:09"/>
    <b v="1"/>
    <x v="43"/>
    <b v="1"/>
    <x v="6"/>
    <n v="1.1975"/>
    <x v="2321"/>
    <x v="1"/>
    <x v="6"/>
  </r>
  <r>
    <x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3181"/>
    <d v="2014-06-15T16:00:00"/>
    <b v="1"/>
    <x v="41"/>
    <b v="1"/>
    <x v="6"/>
    <n v="1.0900000000000001"/>
    <x v="828"/>
    <x v="1"/>
    <x v="6"/>
  </r>
  <r>
    <x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3182"/>
    <d v="2012-01-31T17:00:00"/>
    <b v="1"/>
    <x v="299"/>
    <b v="1"/>
    <x v="6"/>
    <n v="1.0088571428571429"/>
    <x v="2322"/>
    <x v="1"/>
    <x v="6"/>
  </r>
  <r>
    <x v="3183"/>
    <x v="3182"/>
    <s v="Anton Chekhov's The Seagull. An outdoor Amphitheater in Manhattan. Trees. A River. Daybreak."/>
    <x v="30"/>
    <x v="444"/>
    <x v="0"/>
    <x v="0"/>
    <s v="USD"/>
    <n v="1377284669"/>
    <n v="1375729469"/>
    <x v="3183"/>
    <d v="2013-08-23T19:04:29"/>
    <b v="1"/>
    <x v="32"/>
    <b v="1"/>
    <x v="6"/>
    <n v="1.0900000000000001"/>
    <x v="2323"/>
    <x v="1"/>
    <x v="6"/>
  </r>
  <r>
    <x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x v="3184"/>
    <d v="2014-07-01T23:50:31"/>
    <b v="1"/>
    <x v="67"/>
    <b v="1"/>
    <x v="6"/>
    <n v="1.0720930232558139"/>
    <x v="2324"/>
    <x v="1"/>
    <x v="6"/>
  </r>
  <r>
    <x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3185"/>
    <d v="2014-07-16T23:27:21"/>
    <b v="1"/>
    <x v="54"/>
    <b v="1"/>
    <x v="6"/>
    <n v="1"/>
    <x v="694"/>
    <x v="1"/>
    <x v="6"/>
  </r>
  <r>
    <x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3186"/>
    <d v="2014-09-16T21:00:00"/>
    <b v="1"/>
    <x v="16"/>
    <b v="1"/>
    <x v="6"/>
    <n v="1.0218750000000001"/>
    <x v="2325"/>
    <x v="1"/>
    <x v="6"/>
  </r>
  <r>
    <x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3187"/>
    <d v="2014-08-04T15:59:33"/>
    <b v="1"/>
    <x v="138"/>
    <b v="1"/>
    <x v="6"/>
    <n v="1.1629333333333334"/>
    <x v="2326"/>
    <x v="1"/>
    <x v="6"/>
  </r>
  <r>
    <x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3188"/>
    <d v="2015-06-10T09:58:22"/>
    <b v="0"/>
    <x v="82"/>
    <b v="0"/>
    <x v="40"/>
    <n v="0.65"/>
    <x v="2327"/>
    <x v="1"/>
    <x v="40"/>
  </r>
  <r>
    <x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3189"/>
    <d v="2015-05-24T08:18:52"/>
    <b v="0"/>
    <x v="10"/>
    <b v="0"/>
    <x v="40"/>
    <n v="0.12327272727272727"/>
    <x v="2328"/>
    <x v="1"/>
    <x v="40"/>
  </r>
  <r>
    <x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x v="3190"/>
    <d v="2016-12-09T04:37:55"/>
    <b v="0"/>
    <x v="78"/>
    <b v="0"/>
    <x v="40"/>
    <n v="0"/>
    <x v="121"/>
    <x v="1"/>
    <x v="40"/>
  </r>
  <r>
    <x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x v="3191"/>
    <d v="2016-08-16T18:07:49"/>
    <b v="0"/>
    <x v="80"/>
    <b v="0"/>
    <x v="40"/>
    <n v="4.0266666666666666E-2"/>
    <x v="2329"/>
    <x v="1"/>
    <x v="40"/>
  </r>
  <r>
    <x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3192"/>
    <d v="2015-02-28T22:00:00"/>
    <b v="0"/>
    <x v="22"/>
    <b v="0"/>
    <x v="40"/>
    <n v="1.0200000000000001E-2"/>
    <x v="800"/>
    <x v="1"/>
    <x v="40"/>
  </r>
  <r>
    <x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3193"/>
    <d v="2015-02-20T23:14:16"/>
    <b v="0"/>
    <x v="54"/>
    <b v="0"/>
    <x v="40"/>
    <n v="0.1174"/>
    <x v="2330"/>
    <x v="1"/>
    <x v="40"/>
  </r>
  <r>
    <x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3194"/>
    <d v="2015-07-27T01:29:58"/>
    <b v="0"/>
    <x v="78"/>
    <b v="0"/>
    <x v="40"/>
    <n v="0"/>
    <x v="121"/>
    <x v="1"/>
    <x v="40"/>
  </r>
  <r>
    <x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3195"/>
    <d v="2015-02-12T14:15:42"/>
    <b v="0"/>
    <x v="70"/>
    <b v="0"/>
    <x v="40"/>
    <n v="0.59142857142857141"/>
    <x v="2331"/>
    <x v="1"/>
    <x v="40"/>
  </r>
  <r>
    <x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3196"/>
    <d v="2015-08-01T14:00:00"/>
    <b v="0"/>
    <x v="79"/>
    <b v="0"/>
    <x v="40"/>
    <n v="5.9999999999999995E-4"/>
    <x v="468"/>
    <x v="1"/>
    <x v="40"/>
  </r>
  <r>
    <x v="3197"/>
    <x v="3196"/>
    <s v="This years most important stage project for young artists in our region. www.ungespor.no"/>
    <x v="3"/>
    <x v="1288"/>
    <x v="2"/>
    <x v="10"/>
    <s v="NOK"/>
    <n v="1423050618"/>
    <n v="1420458618"/>
    <x v="3197"/>
    <d v="2015-02-04T11:50:18"/>
    <b v="0"/>
    <x v="80"/>
    <b v="0"/>
    <x v="40"/>
    <n v="0.1145"/>
    <x v="2332"/>
    <x v="1"/>
    <x v="40"/>
  </r>
  <r>
    <x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3198"/>
    <d v="2015-02-16T10:11:17"/>
    <b v="0"/>
    <x v="83"/>
    <b v="0"/>
    <x v="40"/>
    <n v="3.6666666666666666E-3"/>
    <x v="2333"/>
    <x v="1"/>
    <x v="40"/>
  </r>
  <r>
    <x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x v="3199"/>
    <d v="2014-09-06T21:00:00"/>
    <b v="0"/>
    <x v="28"/>
    <b v="0"/>
    <x v="40"/>
    <n v="0.52159999999999995"/>
    <x v="2334"/>
    <x v="1"/>
    <x v="40"/>
  </r>
  <r>
    <x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3200"/>
    <d v="2016-04-30T05:34:00"/>
    <b v="0"/>
    <x v="29"/>
    <b v="0"/>
    <x v="40"/>
    <n v="2.0000000000000002E-5"/>
    <x v="120"/>
    <x v="1"/>
    <x v="40"/>
  </r>
  <r>
    <x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3201"/>
    <d v="2014-08-31T18:24:37"/>
    <b v="0"/>
    <x v="84"/>
    <b v="0"/>
    <x v="40"/>
    <n v="1.2500000000000001E-2"/>
    <x v="385"/>
    <x v="1"/>
    <x v="40"/>
  </r>
  <r>
    <x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3202"/>
    <d v="2015-12-14T05:59:00"/>
    <b v="0"/>
    <x v="20"/>
    <b v="0"/>
    <x v="40"/>
    <n v="0.54520000000000002"/>
    <x v="2335"/>
    <x v="1"/>
    <x v="40"/>
  </r>
  <r>
    <x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x v="3203"/>
    <d v="2015-09-25T23:43:42"/>
    <b v="0"/>
    <x v="79"/>
    <b v="0"/>
    <x v="40"/>
    <n v="0.25"/>
    <x v="694"/>
    <x v="1"/>
    <x v="40"/>
  </r>
  <r>
    <x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3204"/>
    <d v="2015-07-17T16:14:00"/>
    <b v="0"/>
    <x v="78"/>
    <b v="0"/>
    <x v="40"/>
    <n v="0"/>
    <x v="121"/>
    <x v="1"/>
    <x v="40"/>
  </r>
  <r>
    <x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3205"/>
    <d v="2015-05-01T08:59:32"/>
    <b v="0"/>
    <x v="8"/>
    <b v="0"/>
    <x v="40"/>
    <n v="3.4125000000000003E-2"/>
    <x v="1965"/>
    <x v="1"/>
    <x v="40"/>
  </r>
  <r>
    <x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3206"/>
    <d v="2015-09-19T06:37:31"/>
    <b v="0"/>
    <x v="78"/>
    <b v="0"/>
    <x v="40"/>
    <n v="0"/>
    <x v="121"/>
    <x v="1"/>
    <x v="40"/>
  </r>
  <r>
    <x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3207"/>
    <d v="2015-04-23T05:40:07"/>
    <b v="0"/>
    <x v="17"/>
    <b v="0"/>
    <x v="40"/>
    <n v="0.46363636363636362"/>
    <x v="2336"/>
    <x v="1"/>
    <x v="40"/>
  </r>
  <r>
    <x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3208"/>
    <d v="2014-07-28T14:31:17"/>
    <b v="1"/>
    <x v="141"/>
    <b v="1"/>
    <x v="6"/>
    <n v="1.0349999999999999"/>
    <x v="2337"/>
    <x v="1"/>
    <x v="6"/>
  </r>
  <r>
    <x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3209"/>
    <d v="2014-06-20T23:00:00"/>
    <b v="1"/>
    <x v="334"/>
    <b v="1"/>
    <x v="6"/>
    <n v="1.1932315789473684"/>
    <x v="2338"/>
    <x v="1"/>
    <x v="6"/>
  </r>
  <r>
    <x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3210"/>
    <d v="2012-06-01T03:59:00"/>
    <b v="1"/>
    <x v="65"/>
    <b v="1"/>
    <x v="6"/>
    <n v="1.2576666666666667"/>
    <x v="2339"/>
    <x v="1"/>
    <x v="6"/>
  </r>
  <r>
    <x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3211"/>
    <d v="2014-08-15T02:00:00"/>
    <b v="1"/>
    <x v="498"/>
    <b v="1"/>
    <x v="6"/>
    <n v="1.1974347826086957"/>
    <x v="2340"/>
    <x v="1"/>
    <x v="6"/>
  </r>
  <r>
    <x v="3212"/>
    <x v="3211"/>
    <s v="Help us bring our production of Campo Maldito to New York AND San Francisco!"/>
    <x v="23"/>
    <x v="2111"/>
    <x v="0"/>
    <x v="0"/>
    <s v="USD"/>
    <n v="1407524751"/>
    <n v="1404932751"/>
    <x v="3212"/>
    <d v="2014-08-08T19:05:51"/>
    <b v="1"/>
    <x v="225"/>
    <b v="1"/>
    <x v="6"/>
    <n v="1.2625"/>
    <x v="2341"/>
    <x v="1"/>
    <x v="6"/>
  </r>
  <r>
    <x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3213"/>
    <d v="2015-07-26T18:19:19"/>
    <b v="1"/>
    <x v="5"/>
    <b v="1"/>
    <x v="6"/>
    <n v="1.0011666666666668"/>
    <x v="2342"/>
    <x v="1"/>
    <x v="6"/>
  </r>
  <r>
    <x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3214"/>
    <d v="2016-01-05T23:55:00"/>
    <b v="1"/>
    <x v="248"/>
    <b v="1"/>
    <x v="6"/>
    <n v="1.0213333333333334"/>
    <x v="2343"/>
    <x v="1"/>
    <x v="6"/>
  </r>
  <r>
    <x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3215"/>
    <d v="2015-09-10T03:59:00"/>
    <b v="1"/>
    <x v="179"/>
    <b v="1"/>
    <x v="6"/>
    <n v="1.0035142857142858"/>
    <x v="2344"/>
    <x v="1"/>
    <x v="6"/>
  </r>
  <r>
    <x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3216"/>
    <d v="2015-07-11T14:30:00"/>
    <b v="1"/>
    <x v="2"/>
    <b v="1"/>
    <x v="6"/>
    <n v="1.0004999999999999"/>
    <x v="2345"/>
    <x v="1"/>
    <x v="6"/>
  </r>
  <r>
    <x v="3217"/>
    <x v="3216"/>
    <s v="Wake Up Call is a comedic play about a group of hotel employees working on Christmas Eve."/>
    <x v="37"/>
    <x v="2011"/>
    <x v="0"/>
    <x v="0"/>
    <s v="USD"/>
    <n v="1478264784"/>
    <n v="1475672784"/>
    <x v="3217"/>
    <d v="2016-11-04T13:06:24"/>
    <b v="1"/>
    <x v="201"/>
    <b v="1"/>
    <x v="6"/>
    <n v="1.1602222222222223"/>
    <x v="2346"/>
    <x v="1"/>
    <x v="6"/>
  </r>
  <r>
    <x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3218"/>
    <d v="2014-12-31T00:00:00"/>
    <b v="1"/>
    <x v="192"/>
    <b v="1"/>
    <x v="6"/>
    <n v="1.0209999999999999"/>
    <x v="2347"/>
    <x v="1"/>
    <x v="6"/>
  </r>
  <r>
    <x v="3219"/>
    <x v="3218"/>
    <s v="Eyes Closed is a collaborative play and docudrama about New Yorkers and their dreams."/>
    <x v="22"/>
    <x v="2116"/>
    <x v="0"/>
    <x v="0"/>
    <s v="USD"/>
    <n v="1427063747"/>
    <n v="1424043347"/>
    <x v="3219"/>
    <d v="2015-03-22T22:35:47"/>
    <b v="1"/>
    <x v="46"/>
    <b v="1"/>
    <x v="6"/>
    <n v="1.0011000000000001"/>
    <x v="2348"/>
    <x v="1"/>
    <x v="6"/>
  </r>
  <r>
    <x v="3220"/>
    <x v="3219"/>
    <s v="A sci-fi thriller for the stage opening March 10 in Los Angeles."/>
    <x v="36"/>
    <x v="2117"/>
    <x v="0"/>
    <x v="0"/>
    <s v="USD"/>
    <n v="1489352400"/>
    <n v="1486411204"/>
    <x v="3220"/>
    <d v="2017-03-12T21:00:00"/>
    <b v="1"/>
    <x v="211"/>
    <b v="1"/>
    <x v="6"/>
    <n v="1.0084"/>
    <x v="2349"/>
    <x v="1"/>
    <x v="6"/>
  </r>
  <r>
    <x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3221"/>
    <d v="2015-07-05T16:43:23"/>
    <b v="1"/>
    <x v="116"/>
    <b v="1"/>
    <x v="6"/>
    <n v="1.0342499999999999"/>
    <x v="2350"/>
    <x v="1"/>
    <x v="6"/>
  </r>
  <r>
    <x v="3222"/>
    <x v="3221"/>
    <s v="Shakespeare's classic re-imagined as a spoken and signed production for deaf and hearing audiences"/>
    <x v="30"/>
    <x v="2119"/>
    <x v="0"/>
    <x v="0"/>
    <s v="USD"/>
    <n v="1445722140"/>
    <n v="1443016697"/>
    <x v="3222"/>
    <d v="2015-10-24T21:29:00"/>
    <b v="1"/>
    <x v="87"/>
    <b v="1"/>
    <x v="6"/>
    <n v="1.248"/>
    <x v="2351"/>
    <x v="1"/>
    <x v="6"/>
  </r>
  <r>
    <x v="3223"/>
    <x v="3222"/>
    <s v="Bringing David Lindsay-Abaire's award-winning story of our times to the East Bay."/>
    <x v="379"/>
    <x v="2120"/>
    <x v="0"/>
    <x v="0"/>
    <s v="USD"/>
    <n v="1440100976"/>
    <n v="1437508976"/>
    <x v="3223"/>
    <d v="2015-08-20T20:02:56"/>
    <b v="1"/>
    <x v="142"/>
    <b v="1"/>
    <x v="6"/>
    <n v="1.0951612903225807"/>
    <x v="2352"/>
    <x v="1"/>
    <x v="6"/>
  </r>
  <r>
    <x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3224"/>
    <d v="2017-01-10T05:00:00"/>
    <b v="1"/>
    <x v="499"/>
    <b v="1"/>
    <x v="6"/>
    <n v="1.0203333333333333"/>
    <x v="2353"/>
    <x v="1"/>
    <x v="6"/>
  </r>
  <r>
    <x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x v="3225"/>
    <d v="2016-06-03T21:00:00"/>
    <b v="1"/>
    <x v="70"/>
    <b v="1"/>
    <x v="6"/>
    <n v="1.0235000000000001"/>
    <x v="2354"/>
    <x v="1"/>
    <x v="6"/>
  </r>
  <r>
    <x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3226"/>
    <d v="2015-10-30T14:00:12"/>
    <b v="1"/>
    <x v="64"/>
    <b v="1"/>
    <x v="6"/>
    <n v="1.0416666666666667"/>
    <x v="2355"/>
    <x v="1"/>
    <x v="6"/>
  </r>
  <r>
    <x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3227"/>
    <d v="2017-01-17T21:10:36"/>
    <b v="0"/>
    <x v="209"/>
    <b v="1"/>
    <x v="6"/>
    <n v="1.25"/>
    <x v="73"/>
    <x v="1"/>
    <x v="6"/>
  </r>
  <r>
    <x v="3228"/>
    <x v="3227"/>
    <s v="A Season of Powerful Women. A Season of Defiance."/>
    <x v="39"/>
    <x v="2123"/>
    <x v="0"/>
    <x v="0"/>
    <s v="USD"/>
    <n v="1450328340"/>
    <n v="1447606884"/>
    <x v="3228"/>
    <d v="2015-12-17T04:59:00"/>
    <b v="1"/>
    <x v="77"/>
    <b v="1"/>
    <x v="6"/>
    <n v="1.0234285714285714"/>
    <x v="2356"/>
    <x v="1"/>
    <x v="6"/>
  </r>
  <r>
    <x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x v="3229"/>
    <d v="2014-11-20T07:59:58"/>
    <b v="1"/>
    <x v="91"/>
    <b v="1"/>
    <x v="6"/>
    <n v="1.0786500000000001"/>
    <x v="2357"/>
    <x v="1"/>
    <x v="6"/>
  </r>
  <r>
    <x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3230"/>
    <d v="2014-10-01T03:59:00"/>
    <b v="1"/>
    <x v="77"/>
    <b v="1"/>
    <x v="6"/>
    <n v="1.0988461538461538"/>
    <x v="2358"/>
    <x v="1"/>
    <x v="6"/>
  </r>
  <r>
    <x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3231"/>
    <d v="2016-04-16T22:39:07"/>
    <b v="0"/>
    <x v="33"/>
    <b v="1"/>
    <x v="6"/>
    <n v="1.61"/>
    <x v="405"/>
    <x v="1"/>
    <x v="6"/>
  </r>
  <r>
    <x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x v="3232"/>
    <d v="2016-05-04T03:59:00"/>
    <b v="1"/>
    <x v="55"/>
    <b v="1"/>
    <x v="6"/>
    <n v="1.3120000000000001"/>
    <x v="2359"/>
    <x v="1"/>
    <x v="6"/>
  </r>
  <r>
    <x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x v="3233"/>
    <d v="2017-03-02T19:19:15"/>
    <b v="0"/>
    <x v="42"/>
    <b v="1"/>
    <x v="6"/>
    <n v="1.1879999999999999"/>
    <x v="2360"/>
    <x v="1"/>
    <x v="6"/>
  </r>
  <r>
    <x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3234"/>
    <d v="2017-02-01T23:31:00"/>
    <b v="0"/>
    <x v="248"/>
    <b v="1"/>
    <x v="6"/>
    <n v="1.0039275000000001"/>
    <x v="2361"/>
    <x v="1"/>
    <x v="6"/>
  </r>
  <r>
    <x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3235"/>
    <d v="2016-07-01T08:20:51"/>
    <b v="1"/>
    <x v="331"/>
    <b v="1"/>
    <x v="6"/>
    <n v="1.0320666666666667"/>
    <x v="2362"/>
    <x v="1"/>
    <x v="6"/>
  </r>
  <r>
    <x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3236"/>
    <d v="2016-12-28T22:00:33"/>
    <b v="0"/>
    <x v="238"/>
    <b v="1"/>
    <x v="6"/>
    <n v="1.006"/>
    <x v="2363"/>
    <x v="1"/>
    <x v="6"/>
  </r>
  <r>
    <x v="3237"/>
    <x v="3236"/>
    <s v="An annual campaign supporting our intensive for artists 25 and under."/>
    <x v="19"/>
    <x v="2132"/>
    <x v="0"/>
    <x v="0"/>
    <s v="USD"/>
    <n v="1443499140"/>
    <n v="1441452184"/>
    <x v="3237"/>
    <d v="2015-09-29T03:59:00"/>
    <b v="1"/>
    <x v="314"/>
    <b v="1"/>
    <x v="6"/>
    <n v="1.0078754285714286"/>
    <x v="2364"/>
    <x v="1"/>
    <x v="6"/>
  </r>
  <r>
    <x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3238"/>
    <d v="2015-07-01T12:14:58"/>
    <b v="1"/>
    <x v="1"/>
    <b v="1"/>
    <x v="6"/>
    <n v="1.1232142857142857"/>
    <x v="2365"/>
    <x v="1"/>
    <x v="6"/>
  </r>
  <r>
    <x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3239"/>
    <d v="2015-10-25T23:59:00"/>
    <b v="1"/>
    <x v="201"/>
    <b v="1"/>
    <x v="6"/>
    <n v="1.0591914022517912"/>
    <x v="2366"/>
    <x v="1"/>
    <x v="6"/>
  </r>
  <r>
    <x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3240"/>
    <d v="2017-02-16T23:00:00"/>
    <b v="0"/>
    <x v="69"/>
    <b v="1"/>
    <x v="6"/>
    <n v="1.0056666666666667"/>
    <x v="2367"/>
    <x v="1"/>
    <x v="6"/>
  </r>
  <r>
    <x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3241"/>
    <d v="2014-10-14T06:59:00"/>
    <b v="1"/>
    <x v="157"/>
    <b v="1"/>
    <x v="6"/>
    <n v="1.1530588235294117"/>
    <x v="2368"/>
    <x v="1"/>
    <x v="6"/>
  </r>
  <r>
    <x v="3242"/>
    <x v="3241"/>
    <s v="First Day Off in a Long Time is a comedy show...            _x000a_About suicide."/>
    <x v="3"/>
    <x v="2136"/>
    <x v="0"/>
    <x v="0"/>
    <s v="USD"/>
    <n v="1411150092"/>
    <n v="1408558092"/>
    <x v="3242"/>
    <d v="2014-09-19T18:08:12"/>
    <b v="1"/>
    <x v="275"/>
    <b v="1"/>
    <x v="6"/>
    <n v="1.273042"/>
    <x v="2369"/>
    <x v="1"/>
    <x v="6"/>
  </r>
  <r>
    <x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3243"/>
    <d v="2015-10-09T00:00:00"/>
    <b v="1"/>
    <x v="26"/>
    <b v="1"/>
    <x v="6"/>
    <n v="1.028375"/>
    <x v="2370"/>
    <x v="1"/>
    <x v="6"/>
  </r>
  <r>
    <x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3244"/>
    <d v="2016-12-01T17:39:42"/>
    <b v="0"/>
    <x v="50"/>
    <b v="1"/>
    <x v="6"/>
    <n v="1.0293749999999999"/>
    <x v="2371"/>
    <x v="1"/>
    <x v="6"/>
  </r>
  <r>
    <x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x v="3245"/>
    <d v="2015-06-12T02:00:00"/>
    <b v="0"/>
    <x v="500"/>
    <b v="1"/>
    <x v="6"/>
    <n v="1.043047619047619"/>
    <x v="2372"/>
    <x v="1"/>
    <x v="6"/>
  </r>
  <r>
    <x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x v="3246"/>
    <d v="2015-09-12T03:59:00"/>
    <b v="1"/>
    <x v="189"/>
    <b v="1"/>
    <x v="6"/>
    <n v="1.1122000000000001"/>
    <x v="2373"/>
    <x v="1"/>
    <x v="6"/>
  </r>
  <r>
    <x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3247"/>
    <d v="2015-07-12T10:25:12"/>
    <b v="1"/>
    <x v="7"/>
    <b v="1"/>
    <x v="6"/>
    <n v="1.0586"/>
    <x v="2374"/>
    <x v="1"/>
    <x v="6"/>
  </r>
  <r>
    <x v="3248"/>
    <x v="3247"/>
    <s v="Honest Accomplice Theatre produces theatre for social change."/>
    <x v="14"/>
    <x v="2142"/>
    <x v="0"/>
    <x v="0"/>
    <s v="USD"/>
    <n v="1428178757"/>
    <n v="1425590357"/>
    <x v="3248"/>
    <d v="2015-04-04T20:19:17"/>
    <b v="1"/>
    <x v="452"/>
    <b v="1"/>
    <x v="6"/>
    <n v="1.0079166666666666"/>
    <x v="2375"/>
    <x v="1"/>
    <x v="6"/>
  </r>
  <r>
    <x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3249"/>
    <d v="2015-06-20T17:55:14"/>
    <b v="1"/>
    <x v="106"/>
    <b v="1"/>
    <x v="6"/>
    <n v="1.0492727272727274"/>
    <x v="2376"/>
    <x v="1"/>
    <x v="6"/>
  </r>
  <r>
    <x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3250"/>
    <d v="2014-11-05T18:48:44"/>
    <b v="1"/>
    <x v="496"/>
    <b v="1"/>
    <x v="6"/>
    <n v="1.01552"/>
    <x v="2377"/>
    <x v="1"/>
    <x v="6"/>
  </r>
  <r>
    <x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3251"/>
    <d v="2015-06-21T17:32:46"/>
    <b v="1"/>
    <x v="9"/>
    <b v="1"/>
    <x v="6"/>
    <n v="1.1073333333333333"/>
    <x v="2378"/>
    <x v="1"/>
    <x v="6"/>
  </r>
  <r>
    <x v="3252"/>
    <x v="3251"/>
    <s v="How do we navigate the boundaries between friendship, sexual intimacy and obsessive desire?"/>
    <x v="268"/>
    <x v="2145"/>
    <x v="0"/>
    <x v="1"/>
    <s v="GBP"/>
    <n v="1473247240"/>
    <n v="1470655240"/>
    <x v="3252"/>
    <d v="2016-09-07T11:20:40"/>
    <b v="1"/>
    <x v="133"/>
    <b v="1"/>
    <x v="6"/>
    <n v="1.2782222222222221"/>
    <x v="2379"/>
    <x v="1"/>
    <x v="6"/>
  </r>
  <r>
    <x v="3253"/>
    <x v="3252"/>
    <s v="Can you ever truly feel what someone else is feeling?_x000a_Do you want to?"/>
    <x v="22"/>
    <x v="2146"/>
    <x v="0"/>
    <x v="0"/>
    <s v="USD"/>
    <n v="1473306300"/>
    <n v="1471701028"/>
    <x v="3253"/>
    <d v="2016-09-08T03:45:00"/>
    <b v="1"/>
    <x v="248"/>
    <b v="1"/>
    <x v="6"/>
    <n v="1.0182500000000001"/>
    <x v="2380"/>
    <x v="1"/>
    <x v="6"/>
  </r>
  <r>
    <x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3254"/>
    <d v="2015-03-26T01:03:29"/>
    <b v="1"/>
    <x v="153"/>
    <b v="1"/>
    <x v="6"/>
    <n v="1.012576923076923"/>
    <x v="2381"/>
    <x v="1"/>
    <x v="6"/>
  </r>
  <r>
    <x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3255"/>
    <d v="2014-10-07T18:26:15"/>
    <b v="1"/>
    <x v="59"/>
    <b v="1"/>
    <x v="6"/>
    <n v="1.75"/>
    <x v="2382"/>
    <x v="1"/>
    <x v="6"/>
  </r>
  <r>
    <x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x v="3256"/>
    <d v="2015-06-11T03:59:00"/>
    <b v="1"/>
    <x v="282"/>
    <b v="1"/>
    <x v="6"/>
    <n v="1.2806"/>
    <x v="2383"/>
    <x v="1"/>
    <x v="6"/>
  </r>
  <r>
    <x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3257"/>
    <d v="2017-02-22T13:25:52"/>
    <b v="0"/>
    <x v="14"/>
    <b v="1"/>
    <x v="6"/>
    <n v="1.0629949999999999"/>
    <x v="2384"/>
    <x v="1"/>
    <x v="6"/>
  </r>
  <r>
    <x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x v="3258"/>
    <d v="2015-01-08T21:17:41"/>
    <b v="1"/>
    <x v="11"/>
    <b v="1"/>
    <x v="6"/>
    <n v="1.052142857142857"/>
    <x v="2385"/>
    <x v="1"/>
    <x v="6"/>
  </r>
  <r>
    <x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3259"/>
    <d v="2016-10-01T03:59:00"/>
    <b v="1"/>
    <x v="174"/>
    <b v="1"/>
    <x v="6"/>
    <n v="1.0616782608695652"/>
    <x v="2386"/>
    <x v="1"/>
    <x v="6"/>
  </r>
  <r>
    <x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x v="3260"/>
    <d v="2015-11-30T17:08:38"/>
    <b v="1"/>
    <x v="196"/>
    <b v="1"/>
    <x v="6"/>
    <n v="1.0924"/>
    <x v="2387"/>
    <x v="1"/>
    <x v="6"/>
  </r>
  <r>
    <x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x v="3261"/>
    <d v="2015-07-16T17:24:36"/>
    <b v="1"/>
    <x v="72"/>
    <b v="1"/>
    <x v="6"/>
    <n v="1.0045454545454546"/>
    <x v="2388"/>
    <x v="1"/>
    <x v="6"/>
  </r>
  <r>
    <x v="3262"/>
    <x v="3261"/>
    <s v="A one-woman theatrical exploration of the prison system and its inhabitants."/>
    <x v="401"/>
    <x v="2154"/>
    <x v="0"/>
    <x v="0"/>
    <s v="USD"/>
    <n v="1419220800"/>
    <n v="1416555262"/>
    <x v="3262"/>
    <d v="2014-12-22T04:00:00"/>
    <b v="1"/>
    <x v="179"/>
    <b v="1"/>
    <x v="6"/>
    <n v="1.0304098360655738"/>
    <x v="2389"/>
    <x v="1"/>
    <x v="6"/>
  </r>
  <r>
    <x v="3263"/>
    <x v="3262"/>
    <s v="Shakespeare's bloodiest tragedy, performed and produced exclusively by women."/>
    <x v="30"/>
    <x v="2155"/>
    <x v="0"/>
    <x v="0"/>
    <s v="USD"/>
    <n v="1446238800"/>
    <n v="1444220588"/>
    <x v="3263"/>
    <d v="2015-10-30T21:00:00"/>
    <b v="1"/>
    <x v="32"/>
    <b v="1"/>
    <x v="6"/>
    <n v="1.121664"/>
    <x v="2390"/>
    <x v="1"/>
    <x v="6"/>
  </r>
  <r>
    <x v="3264"/>
    <x v="3263"/>
    <s v="The three part comedic saga of Kapow-i GoGo, who saves the world.  Again.  And again."/>
    <x v="30"/>
    <x v="2156"/>
    <x v="0"/>
    <x v="0"/>
    <s v="USD"/>
    <n v="1422482400"/>
    <n v="1421089938"/>
    <x v="3264"/>
    <d v="2015-01-28T22:00:00"/>
    <b v="1"/>
    <x v="72"/>
    <b v="1"/>
    <x v="6"/>
    <n v="1.03"/>
    <x v="2391"/>
    <x v="1"/>
    <x v="6"/>
  </r>
  <r>
    <x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x v="3265"/>
    <d v="2015-12-03T17:00:00"/>
    <b v="1"/>
    <x v="287"/>
    <b v="1"/>
    <x v="6"/>
    <n v="1.64"/>
    <x v="2392"/>
    <x v="1"/>
    <x v="6"/>
  </r>
  <r>
    <x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x v="3266"/>
    <d v="2015-06-12T21:00:00"/>
    <b v="1"/>
    <x v="430"/>
    <b v="1"/>
    <x v="6"/>
    <n v="1.3128333333333333"/>
    <x v="2393"/>
    <x v="1"/>
    <x v="6"/>
  </r>
  <r>
    <x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3267"/>
    <d v="2015-07-17T18:11:00"/>
    <b v="1"/>
    <x v="449"/>
    <b v="1"/>
    <x v="6"/>
    <n v="1.0209999999999999"/>
    <x v="2394"/>
    <x v="1"/>
    <x v="6"/>
  </r>
  <r>
    <x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3268"/>
    <d v="2016-08-24T21:42:08"/>
    <b v="1"/>
    <x v="288"/>
    <b v="1"/>
    <x v="6"/>
    <n v="1.28"/>
    <x v="2395"/>
    <x v="1"/>
    <x v="6"/>
  </r>
  <r>
    <x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x v="3269"/>
    <d v="2015-06-16T11:00:00"/>
    <b v="1"/>
    <x v="16"/>
    <b v="1"/>
    <x v="6"/>
    <n v="1.0149999999999999"/>
    <x v="2396"/>
    <x v="1"/>
    <x v="6"/>
  </r>
  <r>
    <x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3270"/>
    <d v="2015-07-12T12:47:45"/>
    <b v="1"/>
    <x v="209"/>
    <b v="1"/>
    <x v="6"/>
    <n v="1.0166666666666666"/>
    <x v="2397"/>
    <x v="1"/>
    <x v="6"/>
  </r>
  <r>
    <x v="3271"/>
    <x v="3270"/>
    <s v="A razor sharp satire to darken your Christmas."/>
    <x v="15"/>
    <x v="2161"/>
    <x v="0"/>
    <x v="1"/>
    <s v="GBP"/>
    <n v="1414927775"/>
    <n v="1412332175"/>
    <x v="3271"/>
    <d v="2014-11-02T11:29:35"/>
    <b v="1"/>
    <x v="13"/>
    <b v="1"/>
    <x v="6"/>
    <n v="1.3"/>
    <x v="2398"/>
    <x v="1"/>
    <x v="6"/>
  </r>
  <r>
    <x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x v="3272"/>
    <d v="2015-11-06T13:00:09"/>
    <b v="1"/>
    <x v="108"/>
    <b v="1"/>
    <x v="6"/>
    <n v="1.5443"/>
    <x v="2399"/>
    <x v="1"/>
    <x v="6"/>
  </r>
  <r>
    <x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3273"/>
    <d v="2016-09-14T19:00:00"/>
    <b v="1"/>
    <x v="64"/>
    <b v="1"/>
    <x v="6"/>
    <n v="1.0740000000000001"/>
    <x v="2400"/>
    <x v="1"/>
    <x v="6"/>
  </r>
  <r>
    <x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3274"/>
    <d v="2016-03-15T21:00:00"/>
    <b v="1"/>
    <x v="172"/>
    <b v="1"/>
    <x v="6"/>
    <n v="1.0132258064516129"/>
    <x v="2401"/>
    <x v="1"/>
    <x v="6"/>
  </r>
  <r>
    <x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3275"/>
    <d v="2015-02-09T04:30:00"/>
    <b v="1"/>
    <x v="8"/>
    <b v="1"/>
    <x v="6"/>
    <n v="1.0027777777777778"/>
    <x v="2402"/>
    <x v="1"/>
    <x v="6"/>
  </r>
  <r>
    <x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3276"/>
    <d v="2016-04-01T03:59:00"/>
    <b v="1"/>
    <x v="61"/>
    <b v="1"/>
    <x v="6"/>
    <n v="1.1684444444444444"/>
    <x v="2403"/>
    <x v="1"/>
    <x v="6"/>
  </r>
  <r>
    <x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3277"/>
    <d v="2014-11-18T17:23:26"/>
    <b v="1"/>
    <x v="61"/>
    <b v="1"/>
    <x v="6"/>
    <n v="1.0860000000000001"/>
    <x v="2404"/>
    <x v="1"/>
    <x v="6"/>
  </r>
  <r>
    <x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3278"/>
    <d v="2015-05-30T20:21:43"/>
    <b v="1"/>
    <x v="69"/>
    <b v="1"/>
    <x v="6"/>
    <n v="1.034"/>
    <x v="2405"/>
    <x v="1"/>
    <x v="6"/>
  </r>
  <r>
    <x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3279"/>
    <d v="2016-04-01T01:27:39"/>
    <b v="0"/>
    <x v="287"/>
    <b v="1"/>
    <x v="6"/>
    <n v="1.1427586206896552"/>
    <x v="2406"/>
    <x v="1"/>
    <x v="6"/>
  </r>
  <r>
    <x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3280"/>
    <d v="2015-06-01T05:00:00"/>
    <b v="0"/>
    <x v="209"/>
    <b v="1"/>
    <x v="6"/>
    <n v="1.03"/>
    <x v="2407"/>
    <x v="1"/>
    <x v="6"/>
  </r>
  <r>
    <x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x v="3281"/>
    <d v="2015-09-02T00:28:25"/>
    <b v="0"/>
    <x v="5"/>
    <b v="1"/>
    <x v="6"/>
    <n v="1.216"/>
    <x v="2408"/>
    <x v="1"/>
    <x v="6"/>
  </r>
  <r>
    <x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3282"/>
    <d v="2016-04-29T04:39:48"/>
    <b v="0"/>
    <x v="186"/>
    <b v="1"/>
    <x v="6"/>
    <n v="1.026467741935484"/>
    <x v="2409"/>
    <x v="1"/>
    <x v="6"/>
  </r>
  <r>
    <x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3283"/>
    <d v="2016-02-10T21:00:00"/>
    <b v="0"/>
    <x v="5"/>
    <b v="1"/>
    <x v="6"/>
    <n v="1.0475000000000001"/>
    <x v="2410"/>
    <x v="1"/>
    <x v="6"/>
  </r>
  <r>
    <x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x v="3284"/>
    <d v="2016-01-29T05:59:00"/>
    <b v="0"/>
    <x v="41"/>
    <b v="1"/>
    <x v="6"/>
    <n v="1.016"/>
    <x v="2411"/>
    <x v="1"/>
    <x v="6"/>
  </r>
  <r>
    <x v="3285"/>
    <x v="3284"/>
    <s v="A new play by Matthew Gasda"/>
    <x v="402"/>
    <x v="2173"/>
    <x v="0"/>
    <x v="0"/>
    <s v="USD"/>
    <n v="1488258000"/>
    <n v="1485556626"/>
    <x v="3285"/>
    <d v="2017-02-28T05:00:00"/>
    <b v="0"/>
    <x v="75"/>
    <b v="1"/>
    <x v="6"/>
    <n v="1.1210242048409682"/>
    <x v="2412"/>
    <x v="1"/>
    <x v="6"/>
  </r>
  <r>
    <x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3286"/>
    <d v="2016-08-15T20:09:42"/>
    <b v="0"/>
    <x v="259"/>
    <b v="1"/>
    <x v="6"/>
    <n v="1.0176666666666667"/>
    <x v="2413"/>
    <x v="1"/>
    <x v="6"/>
  </r>
  <r>
    <x v="3287"/>
    <x v="3286"/>
    <s v="An inspirational one-man play about crisis, community, and the search for wholeness."/>
    <x v="30"/>
    <x v="911"/>
    <x v="0"/>
    <x v="5"/>
    <s v="CAD"/>
    <n v="1448733628"/>
    <n v="1446573628"/>
    <x v="3287"/>
    <d v="2015-11-28T18:00:28"/>
    <b v="0"/>
    <x v="69"/>
    <b v="1"/>
    <x v="6"/>
    <n v="1"/>
    <x v="2414"/>
    <x v="1"/>
    <x v="6"/>
  </r>
  <r>
    <x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3288"/>
    <d v="2016-06-20T23:00:00"/>
    <b v="0"/>
    <x v="447"/>
    <b v="1"/>
    <x v="6"/>
    <n v="1.0026489999999999"/>
    <x v="2415"/>
    <x v="1"/>
    <x v="6"/>
  </r>
  <r>
    <x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3289"/>
    <d v="2017-02-20T08:50:02"/>
    <b v="0"/>
    <x v="20"/>
    <b v="1"/>
    <x v="6"/>
    <n v="1.3304200000000002"/>
    <x v="2416"/>
    <x v="1"/>
    <x v="6"/>
  </r>
  <r>
    <x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3290"/>
    <d v="2017-03-11T12:21:31"/>
    <b v="0"/>
    <x v="250"/>
    <b v="1"/>
    <x v="6"/>
    <n v="1.212"/>
    <x v="2417"/>
    <x v="1"/>
    <x v="6"/>
  </r>
  <r>
    <x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3291"/>
    <d v="2015-09-17T03:59:00"/>
    <b v="0"/>
    <x v="25"/>
    <b v="1"/>
    <x v="6"/>
    <n v="1.1399999999999999"/>
    <x v="2418"/>
    <x v="1"/>
    <x v="6"/>
  </r>
  <r>
    <x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x v="3292"/>
    <d v="2015-12-04T19:29:08"/>
    <b v="0"/>
    <x v="41"/>
    <b v="1"/>
    <x v="6"/>
    <n v="2.8613861386138613"/>
    <x v="2419"/>
    <x v="1"/>
    <x v="6"/>
  </r>
  <r>
    <x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3293"/>
    <d v="2017-03-04T10:12:32"/>
    <b v="0"/>
    <x v="110"/>
    <b v="1"/>
    <x v="6"/>
    <n v="1.7044444444444444"/>
    <x v="524"/>
    <x v="1"/>
    <x v="6"/>
  </r>
  <r>
    <x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3294"/>
    <d v="2015-06-16T12:59:14"/>
    <b v="0"/>
    <x v="54"/>
    <b v="1"/>
    <x v="6"/>
    <n v="1.1833333333333333"/>
    <x v="2420"/>
    <x v="1"/>
    <x v="6"/>
  </r>
  <r>
    <x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3295"/>
    <d v="2016-09-26T10:37:09"/>
    <b v="0"/>
    <x v="74"/>
    <b v="1"/>
    <x v="6"/>
    <n v="1.0285857142857142"/>
    <x v="2421"/>
    <x v="1"/>
    <x v="6"/>
  </r>
  <r>
    <x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3296"/>
    <d v="2015-11-22T22:00:00"/>
    <b v="0"/>
    <x v="5"/>
    <b v="1"/>
    <x v="6"/>
    <n v="1.4406666666666668"/>
    <x v="2422"/>
    <x v="1"/>
    <x v="6"/>
  </r>
  <r>
    <x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x v="3297"/>
    <d v="2015-07-27T22:59:00"/>
    <b v="0"/>
    <x v="34"/>
    <b v="1"/>
    <x v="6"/>
    <n v="1.0007272727272727"/>
    <x v="2423"/>
    <x v="1"/>
    <x v="6"/>
  </r>
  <r>
    <x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3298"/>
    <d v="2015-09-13T00:00:00"/>
    <b v="0"/>
    <x v="250"/>
    <b v="1"/>
    <x v="6"/>
    <n v="1.0173000000000001"/>
    <x v="2424"/>
    <x v="1"/>
    <x v="6"/>
  </r>
  <r>
    <x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3299"/>
    <d v="2015-10-14T22:01:03"/>
    <b v="0"/>
    <x v="287"/>
    <b v="1"/>
    <x v="6"/>
    <n v="1.1619999999999999"/>
    <x v="2425"/>
    <x v="1"/>
    <x v="6"/>
  </r>
  <r>
    <x v="3300"/>
    <x v="3299"/>
    <s v="A subversive parody about the two people for whom the hills were NOT alive with THE SOUND OF MUSIC."/>
    <x v="9"/>
    <x v="1734"/>
    <x v="0"/>
    <x v="0"/>
    <s v="USD"/>
    <n v="1430329862"/>
    <n v="1428515462"/>
    <x v="3300"/>
    <d v="2015-04-29T17:51:02"/>
    <b v="0"/>
    <x v="106"/>
    <b v="1"/>
    <x v="6"/>
    <n v="1.3616666666666666"/>
    <x v="2426"/>
    <x v="1"/>
    <x v="6"/>
  </r>
  <r>
    <x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3301"/>
    <d v="2016-08-01T06:59:00"/>
    <b v="0"/>
    <x v="16"/>
    <b v="1"/>
    <x v="6"/>
    <n v="1.3346666666666667"/>
    <x v="711"/>
    <x v="1"/>
    <x v="6"/>
  </r>
  <r>
    <x v="3302"/>
    <x v="3301"/>
    <s v="FilosofÃ­a de los anÃ³nimos"/>
    <x v="33"/>
    <x v="2186"/>
    <x v="0"/>
    <x v="3"/>
    <s v="EUR"/>
    <n v="1481099176"/>
    <n v="1478507176"/>
    <x v="3302"/>
    <d v="2016-12-07T08:26:16"/>
    <b v="0"/>
    <x v="133"/>
    <b v="1"/>
    <x v="6"/>
    <n v="1.0339285714285715"/>
    <x v="2427"/>
    <x v="1"/>
    <x v="6"/>
  </r>
  <r>
    <x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x v="3303"/>
    <d v="2015-03-28T14:38:04"/>
    <b v="0"/>
    <x v="2"/>
    <b v="1"/>
    <x v="6"/>
    <n v="1.1588888888888889"/>
    <x v="2428"/>
    <x v="1"/>
    <x v="6"/>
  </r>
  <r>
    <x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x v="3304"/>
    <d v="2016-12-22T14:59:12"/>
    <b v="0"/>
    <x v="489"/>
    <b v="1"/>
    <x v="6"/>
    <n v="1.0451666666666666"/>
    <x v="2429"/>
    <x v="1"/>
    <x v="6"/>
  </r>
  <r>
    <x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3305"/>
    <d v="2015-07-31T20:32:28"/>
    <b v="0"/>
    <x v="9"/>
    <b v="1"/>
    <x v="6"/>
    <n v="1.0202500000000001"/>
    <x v="2430"/>
    <x v="1"/>
    <x v="6"/>
  </r>
  <r>
    <x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3306"/>
    <d v="2016-06-10T03:00:00"/>
    <b v="0"/>
    <x v="241"/>
    <b v="1"/>
    <x v="6"/>
    <n v="1.7533333333333334"/>
    <x v="2431"/>
    <x v="1"/>
    <x v="6"/>
  </r>
  <r>
    <x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3307"/>
    <d v="2016-05-15T01:22:19"/>
    <b v="0"/>
    <x v="9"/>
    <b v="1"/>
    <x v="6"/>
    <n v="1.0668"/>
    <x v="2432"/>
    <x v="1"/>
    <x v="6"/>
  </r>
  <r>
    <x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x v="3308"/>
    <d v="2016-04-13T21:02:45"/>
    <b v="0"/>
    <x v="7"/>
    <b v="1"/>
    <x v="6"/>
    <n v="1.2228571428571429"/>
    <x v="2433"/>
    <x v="1"/>
    <x v="6"/>
  </r>
  <r>
    <x v="3309"/>
    <x v="3308"/>
    <s v="Two unlikely friends, a garage, tinned beans &amp; the end of the world."/>
    <x v="18"/>
    <x v="2191"/>
    <x v="0"/>
    <x v="1"/>
    <s v="GBP"/>
    <n v="1476632178"/>
    <n v="1473953778"/>
    <x v="3309"/>
    <d v="2016-10-16T15:36:18"/>
    <b v="0"/>
    <x v="162"/>
    <b v="1"/>
    <x v="6"/>
    <n v="1.5942857142857143"/>
    <x v="666"/>
    <x v="1"/>
    <x v="6"/>
  </r>
  <r>
    <x v="3310"/>
    <x v="3309"/>
    <s v="A new play about coming coming home, recovery, and trying to find God in the process."/>
    <x v="115"/>
    <x v="2192"/>
    <x v="0"/>
    <x v="0"/>
    <s v="USD"/>
    <n v="1444169825"/>
    <n v="1441577825"/>
    <x v="3310"/>
    <d v="2015-10-06T22:17:05"/>
    <b v="0"/>
    <x v="162"/>
    <b v="1"/>
    <x v="6"/>
    <n v="1.0007692307692309"/>
    <x v="2434"/>
    <x v="1"/>
    <x v="6"/>
  </r>
  <r>
    <x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3311"/>
    <d v="2015-10-17T07:00:10"/>
    <b v="0"/>
    <x v="43"/>
    <b v="1"/>
    <x v="6"/>
    <n v="1.0984"/>
    <x v="2435"/>
    <x v="1"/>
    <x v="6"/>
  </r>
  <r>
    <x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x v="3312"/>
    <d v="2016-11-11T22:00:00"/>
    <b v="0"/>
    <x v="14"/>
    <b v="1"/>
    <x v="6"/>
    <n v="1.0004"/>
    <x v="2397"/>
    <x v="1"/>
    <x v="6"/>
  </r>
  <r>
    <x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x v="3313"/>
    <d v="2016-01-27T01:00:00"/>
    <b v="0"/>
    <x v="60"/>
    <b v="1"/>
    <x v="6"/>
    <n v="1.1605000000000001"/>
    <x v="2436"/>
    <x v="1"/>
    <x v="6"/>
  </r>
  <r>
    <x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3314"/>
    <d v="2015-05-08T20:05:00"/>
    <b v="0"/>
    <x v="6"/>
    <b v="1"/>
    <x v="6"/>
    <n v="2.1074999999999999"/>
    <x v="2437"/>
    <x v="1"/>
    <x v="6"/>
  </r>
  <r>
    <x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3315"/>
    <d v="2016-05-06T07:17:21"/>
    <b v="0"/>
    <x v="30"/>
    <b v="1"/>
    <x v="6"/>
    <n v="1.1000000000000001"/>
    <x v="2438"/>
    <x v="1"/>
    <x v="6"/>
  </r>
  <r>
    <x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3316"/>
    <d v="2014-08-08T13:54:00"/>
    <b v="0"/>
    <x v="207"/>
    <b v="1"/>
    <x v="6"/>
    <n v="1.0008673425918038"/>
    <x v="2439"/>
    <x v="1"/>
    <x v="6"/>
  </r>
  <r>
    <x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x v="3317"/>
    <d v="2016-06-08T00:57:04"/>
    <b v="0"/>
    <x v="59"/>
    <b v="1"/>
    <x v="6"/>
    <n v="1.0619047619047619"/>
    <x v="2440"/>
    <x v="1"/>
    <x v="6"/>
  </r>
  <r>
    <x v="3318"/>
    <x v="3317"/>
    <s v="Help us strengthen and inspire disability arts in Atlantic Canada"/>
    <x v="13"/>
    <x v="2197"/>
    <x v="0"/>
    <x v="5"/>
    <s v="CAD"/>
    <n v="1460341800"/>
    <n v="1456902893"/>
    <x v="3318"/>
    <d v="2016-04-11T02:30:00"/>
    <b v="0"/>
    <x v="58"/>
    <b v="1"/>
    <x v="6"/>
    <n v="1.256"/>
    <x v="2441"/>
    <x v="1"/>
    <x v="6"/>
  </r>
  <r>
    <x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3319"/>
    <d v="2015-01-31T14:03:06"/>
    <b v="0"/>
    <x v="38"/>
    <b v="1"/>
    <x v="6"/>
    <n v="1.08"/>
    <x v="1209"/>
    <x v="1"/>
    <x v="6"/>
  </r>
  <r>
    <x v="3320"/>
    <x v="3319"/>
    <s v="Imaginary Theater Company presents two modern day tall tales about family, resilience and redemption."/>
    <x v="30"/>
    <x v="2198"/>
    <x v="0"/>
    <x v="0"/>
    <s v="USD"/>
    <n v="1466557557"/>
    <n v="1463965557"/>
    <x v="3320"/>
    <d v="2016-06-22T01:05:57"/>
    <b v="0"/>
    <x v="44"/>
    <b v="1"/>
    <x v="6"/>
    <n v="1.01"/>
    <x v="2442"/>
    <x v="1"/>
    <x v="6"/>
  </r>
  <r>
    <x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3321"/>
    <d v="2014-10-16T03:59:00"/>
    <b v="0"/>
    <x v="41"/>
    <b v="1"/>
    <x v="6"/>
    <n v="1.0740000000000001"/>
    <x v="1278"/>
    <x v="1"/>
    <x v="6"/>
  </r>
  <r>
    <x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3322"/>
    <d v="2016-06-22T03:55:00"/>
    <b v="0"/>
    <x v="23"/>
    <b v="1"/>
    <x v="6"/>
    <n v="1.0151515151515151"/>
    <x v="2443"/>
    <x v="1"/>
    <x v="6"/>
  </r>
  <r>
    <x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3323"/>
    <d v="2016-09-25T08:46:48"/>
    <b v="0"/>
    <x v="72"/>
    <b v="1"/>
    <x v="6"/>
    <n v="1.2589999999999999"/>
    <x v="2444"/>
    <x v="1"/>
    <x v="6"/>
  </r>
  <r>
    <x v="3324"/>
    <x v="3323"/>
    <s v="The play tells the story of Jim and Doyler and their friendship on the brink of Irish independence."/>
    <x v="15"/>
    <x v="2201"/>
    <x v="0"/>
    <x v="17"/>
    <s v="EUR"/>
    <n v="1465135190"/>
    <n v="1463925590"/>
    <x v="3324"/>
    <d v="2016-06-05T13:59:50"/>
    <b v="0"/>
    <x v="73"/>
    <b v="1"/>
    <x v="6"/>
    <n v="1.0166666666666666"/>
    <x v="2445"/>
    <x v="1"/>
    <x v="6"/>
  </r>
  <r>
    <x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x v="3325"/>
    <d v="2015-04-05T17:51:17"/>
    <b v="0"/>
    <x v="41"/>
    <b v="1"/>
    <x v="6"/>
    <n v="1.125"/>
    <x v="180"/>
    <x v="1"/>
    <x v="6"/>
  </r>
  <r>
    <x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3326"/>
    <d v="2015-03-08T16:08:25"/>
    <b v="0"/>
    <x v="7"/>
    <b v="1"/>
    <x v="6"/>
    <n v="1.0137499999999999"/>
    <x v="2446"/>
    <x v="1"/>
    <x v="6"/>
  </r>
  <r>
    <x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3327"/>
    <d v="2016-05-08T08:59:26"/>
    <b v="0"/>
    <x v="51"/>
    <b v="1"/>
    <x v="6"/>
    <n v="1.0125"/>
    <x v="2447"/>
    <x v="1"/>
    <x v="6"/>
  </r>
  <r>
    <x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3328"/>
    <d v="2014-07-05T01:00:00"/>
    <b v="0"/>
    <x v="82"/>
    <b v="1"/>
    <x v="6"/>
    <n v="1.4638888888888888"/>
    <x v="2448"/>
    <x v="1"/>
    <x v="6"/>
  </r>
  <r>
    <x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x v="3329"/>
    <d v="2014-07-27T23:00:00"/>
    <b v="0"/>
    <x v="55"/>
    <b v="1"/>
    <x v="6"/>
    <n v="1.1679999999999999"/>
    <x v="2449"/>
    <x v="1"/>
    <x v="6"/>
  </r>
  <r>
    <x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3330"/>
    <d v="2015-04-01T20:17:48"/>
    <b v="0"/>
    <x v="50"/>
    <b v="1"/>
    <x v="6"/>
    <n v="1.0626666666666666"/>
    <x v="2450"/>
    <x v="1"/>
    <x v="6"/>
  </r>
  <r>
    <x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3331"/>
    <d v="2015-10-06T16:44:46"/>
    <b v="0"/>
    <x v="71"/>
    <b v="1"/>
    <x v="6"/>
    <n v="1.0451999999999999"/>
    <x v="2451"/>
    <x v="1"/>
    <x v="6"/>
  </r>
  <r>
    <x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x v="3332"/>
    <d v="2014-07-19T20:38:50"/>
    <b v="0"/>
    <x v="183"/>
    <b v="1"/>
    <x v="6"/>
    <n v="1"/>
    <x v="2452"/>
    <x v="1"/>
    <x v="6"/>
  </r>
  <r>
    <x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3333"/>
    <d v="2015-06-15T16:14:40"/>
    <b v="0"/>
    <x v="112"/>
    <b v="1"/>
    <x v="6"/>
    <n v="1.0457142857142858"/>
    <x v="2453"/>
    <x v="1"/>
    <x v="6"/>
  </r>
  <r>
    <x v="3334"/>
    <x v="3333"/>
    <s v="The Saltbox Theatre Collective is a brand new not-for-profit theatre company in Illinois."/>
    <x v="406"/>
    <x v="2208"/>
    <x v="0"/>
    <x v="0"/>
    <s v="USD"/>
    <n v="1438259422"/>
    <n v="1435667422"/>
    <x v="3334"/>
    <d v="2015-07-30T12:30:22"/>
    <b v="0"/>
    <x v="67"/>
    <b v="1"/>
    <x v="6"/>
    <n v="1.3862051149573753"/>
    <x v="2454"/>
    <x v="1"/>
    <x v="6"/>
  </r>
  <r>
    <x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3335"/>
    <d v="2014-08-03T23:00:00"/>
    <b v="0"/>
    <x v="287"/>
    <b v="1"/>
    <x v="6"/>
    <n v="1.0032000000000001"/>
    <x v="2455"/>
    <x v="1"/>
    <x v="6"/>
  </r>
  <r>
    <x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x v="3336"/>
    <d v="2016-04-05T08:34:06"/>
    <b v="0"/>
    <x v="82"/>
    <b v="1"/>
    <x v="6"/>
    <n v="1"/>
    <x v="1848"/>
    <x v="1"/>
    <x v="6"/>
  </r>
  <r>
    <x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3337"/>
    <d v="2014-10-10T21:00:00"/>
    <b v="0"/>
    <x v="69"/>
    <b v="1"/>
    <x v="6"/>
    <n v="1.1020000000000001"/>
    <x v="2456"/>
    <x v="1"/>
    <x v="6"/>
  </r>
  <r>
    <x v="3338"/>
    <x v="3337"/>
    <s v="Join Estelle Parsons in support of Theater That Looks and Sounds Like America"/>
    <x v="36"/>
    <x v="2211"/>
    <x v="0"/>
    <x v="0"/>
    <s v="USD"/>
    <n v="1487944080"/>
    <n v="1486129680"/>
    <x v="3338"/>
    <d v="2017-02-24T13:48:00"/>
    <b v="0"/>
    <x v="300"/>
    <b v="1"/>
    <x v="6"/>
    <n v="1.0218"/>
    <x v="2457"/>
    <x v="1"/>
    <x v="6"/>
  </r>
  <r>
    <x v="3339"/>
    <x v="3338"/>
    <s v="FPLA presents FRIENDS IN TRANSIENT PLACES by Jonathan Caren: a magical story of modern life."/>
    <x v="6"/>
    <x v="2212"/>
    <x v="0"/>
    <x v="0"/>
    <s v="USD"/>
    <n v="1469721518"/>
    <n v="1467129518"/>
    <x v="3339"/>
    <d v="2016-07-28T15:58:38"/>
    <b v="0"/>
    <x v="5"/>
    <b v="1"/>
    <x v="6"/>
    <n v="1.0435000000000001"/>
    <x v="2458"/>
    <x v="1"/>
    <x v="6"/>
  </r>
  <r>
    <x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3340"/>
    <d v="2016-12-06T23:22:34"/>
    <b v="0"/>
    <x v="44"/>
    <b v="1"/>
    <x v="6"/>
    <n v="1.3816666666666666"/>
    <x v="2459"/>
    <x v="1"/>
    <x v="6"/>
  </r>
  <r>
    <x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3341"/>
    <d v="2016-06-12T17:00:00"/>
    <b v="0"/>
    <x v="33"/>
    <b v="1"/>
    <x v="6"/>
    <n v="1"/>
    <x v="2460"/>
    <x v="1"/>
    <x v="6"/>
  </r>
  <r>
    <x v="3342"/>
    <x v="3341"/>
    <s v="We believe in the power of stories to change the world. Theatre that inspires transformation."/>
    <x v="12"/>
    <x v="627"/>
    <x v="0"/>
    <x v="0"/>
    <s v="USD"/>
    <n v="1427864340"/>
    <n v="1425020810"/>
    <x v="3342"/>
    <d v="2015-04-01T04:59:00"/>
    <b v="0"/>
    <x v="76"/>
    <b v="1"/>
    <x v="6"/>
    <n v="1.0166666666666666"/>
    <x v="2461"/>
    <x v="1"/>
    <x v="6"/>
  </r>
  <r>
    <x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x v="3343"/>
    <d v="2016-04-13T13:18:00"/>
    <b v="0"/>
    <x v="23"/>
    <b v="1"/>
    <x v="6"/>
    <n v="1.7142857142857142"/>
    <x v="953"/>
    <x v="1"/>
    <x v="6"/>
  </r>
  <r>
    <x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3344"/>
    <d v="2014-08-30T04:48:13"/>
    <b v="0"/>
    <x v="244"/>
    <b v="1"/>
    <x v="6"/>
    <n v="1.0144444444444445"/>
    <x v="2462"/>
    <x v="1"/>
    <x v="6"/>
  </r>
  <r>
    <x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3345"/>
    <d v="2015-04-18T00:37:00"/>
    <b v="0"/>
    <x v="62"/>
    <b v="1"/>
    <x v="6"/>
    <n v="1.3"/>
    <x v="73"/>
    <x v="1"/>
    <x v="6"/>
  </r>
  <r>
    <x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x v="3346"/>
    <d v="2015-02-26T00:35:10"/>
    <b v="0"/>
    <x v="59"/>
    <b v="1"/>
    <x v="6"/>
    <n v="1.1000000000000001"/>
    <x v="2463"/>
    <x v="1"/>
    <x v="6"/>
  </r>
  <r>
    <x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3347"/>
    <d v="2016-05-08T21:00:00"/>
    <b v="0"/>
    <x v="19"/>
    <b v="1"/>
    <x v="6"/>
    <n v="1.1944999999999999"/>
    <x v="2464"/>
    <x v="1"/>
    <x v="6"/>
  </r>
  <r>
    <x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3348"/>
    <d v="2016-04-30T03:59:00"/>
    <b v="0"/>
    <x v="1"/>
    <b v="1"/>
    <x v="6"/>
    <n v="1.002909090909091"/>
    <x v="2465"/>
    <x v="1"/>
    <x v="6"/>
  </r>
  <r>
    <x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3349"/>
    <d v="2016-06-13T17:00:00"/>
    <b v="0"/>
    <x v="25"/>
    <b v="1"/>
    <x v="6"/>
    <n v="1.534"/>
    <x v="2466"/>
    <x v="1"/>
    <x v="6"/>
  </r>
  <r>
    <x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3350"/>
    <d v="2015-11-29T23:00:00"/>
    <b v="0"/>
    <x v="13"/>
    <b v="1"/>
    <x v="6"/>
    <n v="1.0442857142857143"/>
    <x v="400"/>
    <x v="1"/>
    <x v="6"/>
  </r>
  <r>
    <x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3351"/>
    <d v="2014-07-23T11:00:00"/>
    <b v="0"/>
    <x v="241"/>
    <b v="1"/>
    <x v="6"/>
    <n v="1.0109999999999999"/>
    <x v="2467"/>
    <x v="1"/>
    <x v="6"/>
  </r>
  <r>
    <x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3352"/>
    <d v="2016-07-01T23:00:00"/>
    <b v="0"/>
    <x v="16"/>
    <b v="1"/>
    <x v="6"/>
    <n v="1.0751999999999999"/>
    <x v="2468"/>
    <x v="1"/>
    <x v="6"/>
  </r>
  <r>
    <x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x v="3353"/>
    <d v="2016-05-02T23:00:00"/>
    <b v="0"/>
    <x v="34"/>
    <b v="1"/>
    <x v="6"/>
    <n v="3.15"/>
    <x v="2469"/>
    <x v="1"/>
    <x v="6"/>
  </r>
  <r>
    <x v="3354"/>
    <x v="3352"/>
    <s v="Help Strangeloop Theatre create and support new work by sponsoring our 2015-2016 season."/>
    <x v="9"/>
    <x v="2221"/>
    <x v="0"/>
    <x v="0"/>
    <s v="USD"/>
    <n v="1446091260"/>
    <n v="1443029206"/>
    <x v="3354"/>
    <d v="2015-10-29T04:01:00"/>
    <b v="0"/>
    <x v="165"/>
    <b v="1"/>
    <x v="6"/>
    <n v="1.0193333333333334"/>
    <x v="2265"/>
    <x v="1"/>
    <x v="6"/>
  </r>
  <r>
    <x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3355"/>
    <d v="2016-05-10T11:17:00"/>
    <b v="0"/>
    <x v="41"/>
    <b v="1"/>
    <x v="6"/>
    <n v="1.2628571428571429"/>
    <x v="2470"/>
    <x v="1"/>
    <x v="6"/>
  </r>
  <r>
    <x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3356"/>
    <d v="2016-07-15T19:34:32"/>
    <b v="0"/>
    <x v="74"/>
    <b v="1"/>
    <x v="6"/>
    <n v="1.014"/>
    <x v="2471"/>
    <x v="1"/>
    <x v="6"/>
  </r>
  <r>
    <x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3357"/>
    <d v="2014-08-01T10:01:50"/>
    <b v="0"/>
    <x v="64"/>
    <b v="1"/>
    <x v="6"/>
    <n v="1.01"/>
    <x v="2472"/>
    <x v="1"/>
    <x v="6"/>
  </r>
  <r>
    <x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x v="3358"/>
    <d v="2014-11-19T08:27:59"/>
    <b v="0"/>
    <x v="372"/>
    <b v="1"/>
    <x v="6"/>
    <n v="1.0299"/>
    <x v="2473"/>
    <x v="1"/>
    <x v="6"/>
  </r>
  <r>
    <x v="3359"/>
    <x v="3357"/>
    <s v="A Theatrical Production Celebrating the Lebanese Culture and the Human Spirit in Time of War."/>
    <x v="23"/>
    <x v="2224"/>
    <x v="0"/>
    <x v="0"/>
    <s v="USD"/>
    <n v="1487985734"/>
    <n v="1484097734"/>
    <x v="3359"/>
    <d v="2017-02-25T01:22:14"/>
    <b v="0"/>
    <x v="23"/>
    <b v="1"/>
    <x v="6"/>
    <n v="1.0625"/>
    <x v="2474"/>
    <x v="1"/>
    <x v="6"/>
  </r>
  <r>
    <x v="3360"/>
    <x v="3358"/>
    <s v="World Premiere, an M1 Singapore Fringe Festival 2017 commission."/>
    <x v="7"/>
    <x v="2225"/>
    <x v="0"/>
    <x v="20"/>
    <s v="SGD"/>
    <n v="1481731140"/>
    <n v="1479866343"/>
    <x v="3360"/>
    <d v="2016-12-14T15:59:00"/>
    <b v="0"/>
    <x v="250"/>
    <b v="1"/>
    <x v="6"/>
    <n v="1.0137777777777779"/>
    <x v="2475"/>
    <x v="1"/>
    <x v="6"/>
  </r>
  <r>
    <x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3361"/>
    <d v="2014-09-01T15:59:00"/>
    <b v="0"/>
    <x v="32"/>
    <b v="1"/>
    <x v="6"/>
    <n v="1.1346000000000001"/>
    <x v="2476"/>
    <x v="1"/>
    <x v="6"/>
  </r>
  <r>
    <x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x v="3362"/>
    <d v="2015-03-07T04:55:00"/>
    <b v="0"/>
    <x v="9"/>
    <b v="1"/>
    <x v="6"/>
    <n v="2.1800000000000002"/>
    <x v="2477"/>
    <x v="1"/>
    <x v="6"/>
  </r>
  <r>
    <x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3363"/>
    <d v="2014-08-19T16:00:00"/>
    <b v="0"/>
    <x v="55"/>
    <b v="1"/>
    <x v="6"/>
    <n v="1.0141935483870967"/>
    <x v="2478"/>
    <x v="1"/>
    <x v="6"/>
  </r>
  <r>
    <x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3364"/>
    <d v="2016-03-15T21:00:00"/>
    <b v="0"/>
    <x v="250"/>
    <b v="1"/>
    <x v="6"/>
    <n v="1.0593333333333332"/>
    <x v="2479"/>
    <x v="1"/>
    <x v="6"/>
  </r>
  <r>
    <x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3365"/>
    <d v="2015-12-13T02:26:32"/>
    <b v="0"/>
    <x v="83"/>
    <b v="1"/>
    <x v="6"/>
    <n v="1.04"/>
    <x v="2480"/>
    <x v="1"/>
    <x v="6"/>
  </r>
  <r>
    <x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3366"/>
    <d v="2015-05-13T01:37:17"/>
    <b v="0"/>
    <x v="59"/>
    <b v="1"/>
    <x v="6"/>
    <n v="2.21"/>
    <x v="2481"/>
    <x v="1"/>
    <x v="6"/>
  </r>
  <r>
    <x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3367"/>
    <d v="2015-08-01T22:24:54"/>
    <b v="0"/>
    <x v="209"/>
    <b v="1"/>
    <x v="6"/>
    <n v="1.1866666666666668"/>
    <x v="2482"/>
    <x v="1"/>
    <x v="6"/>
  </r>
  <r>
    <x v="3368"/>
    <x v="3366"/>
    <s v="Help a non-profit community theatre create an unforgettable production of J.M. Barrie's classic play."/>
    <x v="28"/>
    <x v="2231"/>
    <x v="0"/>
    <x v="0"/>
    <s v="USD"/>
    <n v="1420088400"/>
    <n v="1416977259"/>
    <x v="3368"/>
    <d v="2015-01-01T05:00:00"/>
    <b v="0"/>
    <x v="23"/>
    <b v="1"/>
    <x v="6"/>
    <n v="1.046"/>
    <x v="2483"/>
    <x v="1"/>
    <x v="6"/>
  </r>
  <r>
    <x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x v="3369"/>
    <d v="2017-01-15T00:59:40"/>
    <b v="0"/>
    <x v="241"/>
    <b v="1"/>
    <x v="6"/>
    <n v="1.0389999999999999"/>
    <x v="2484"/>
    <x v="1"/>
    <x v="6"/>
  </r>
  <r>
    <x v="3370"/>
    <x v="3368"/>
    <s v="I'm Alright. A story of young women, told by young women, for the world."/>
    <x v="15"/>
    <x v="2233"/>
    <x v="0"/>
    <x v="0"/>
    <s v="USD"/>
    <n v="1481961600"/>
    <n v="1479283285"/>
    <x v="3370"/>
    <d v="2016-12-17T08:00:00"/>
    <b v="0"/>
    <x v="55"/>
    <b v="1"/>
    <x v="6"/>
    <n v="1.1773333333333333"/>
    <x v="2485"/>
    <x v="1"/>
    <x v="6"/>
  </r>
  <r>
    <x v="3371"/>
    <x v="3369"/>
    <s v="Help support Red Planet, a new science fiction play based off the Mars One exploration."/>
    <x v="48"/>
    <x v="1766"/>
    <x v="0"/>
    <x v="0"/>
    <s v="USD"/>
    <n v="1449089965"/>
    <n v="1446670765"/>
    <x v="3371"/>
    <d v="2015-12-02T20:59:25"/>
    <b v="0"/>
    <x v="82"/>
    <b v="1"/>
    <x v="6"/>
    <n v="1.385"/>
    <x v="2486"/>
    <x v="1"/>
    <x v="6"/>
  </r>
  <r>
    <x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x v="3372"/>
    <d v="2014-08-25T04:59:00"/>
    <b v="0"/>
    <x v="74"/>
    <b v="1"/>
    <x v="6"/>
    <n v="1.0349999999999999"/>
    <x v="134"/>
    <x v="1"/>
    <x v="6"/>
  </r>
  <r>
    <x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3373"/>
    <d v="2015-07-18T16:00:00"/>
    <b v="0"/>
    <x v="209"/>
    <b v="1"/>
    <x v="6"/>
    <n v="1.0024999999999999"/>
    <x v="2487"/>
    <x v="1"/>
    <x v="6"/>
  </r>
  <r>
    <x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x v="3374"/>
    <d v="2015-10-28T17:33:36"/>
    <b v="0"/>
    <x v="47"/>
    <b v="1"/>
    <x v="6"/>
    <n v="1.0657142857142856"/>
    <x v="2488"/>
    <x v="1"/>
    <x v="6"/>
  </r>
  <r>
    <x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x v="3375"/>
    <d v="2014-05-18T14:39:33"/>
    <b v="0"/>
    <x v="57"/>
    <b v="1"/>
    <x v="6"/>
    <n v="1"/>
    <x v="2489"/>
    <x v="1"/>
    <x v="6"/>
  </r>
  <r>
    <x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3376"/>
    <d v="2015-04-25T15:49:54"/>
    <b v="0"/>
    <x v="10"/>
    <b v="1"/>
    <x v="6"/>
    <n v="1.0001249999999999"/>
    <x v="2490"/>
    <x v="1"/>
    <x v="6"/>
  </r>
  <r>
    <x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3377"/>
    <d v="2015-03-20T16:56:00"/>
    <b v="0"/>
    <x v="99"/>
    <b v="1"/>
    <x v="6"/>
    <n v="1.0105"/>
    <x v="2491"/>
    <x v="1"/>
    <x v="6"/>
  </r>
  <r>
    <x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3378"/>
    <d v="2014-08-31T13:08:00"/>
    <b v="0"/>
    <x v="64"/>
    <b v="1"/>
    <x v="6"/>
    <n v="1.0763636363636364"/>
    <x v="2492"/>
    <x v="1"/>
    <x v="6"/>
  </r>
  <r>
    <x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3379"/>
    <d v="2015-08-26T23:00:00"/>
    <b v="0"/>
    <x v="44"/>
    <b v="1"/>
    <x v="6"/>
    <n v="1.0365"/>
    <x v="2493"/>
    <x v="1"/>
    <x v="6"/>
  </r>
  <r>
    <x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3380"/>
    <d v="2014-11-29T23:52:58"/>
    <b v="0"/>
    <x v="33"/>
    <b v="1"/>
    <x v="6"/>
    <n v="1.0443333333333333"/>
    <x v="2494"/>
    <x v="1"/>
    <x v="6"/>
  </r>
  <r>
    <x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3381"/>
    <d v="2015-03-11T03:26:23"/>
    <b v="0"/>
    <x v="53"/>
    <b v="1"/>
    <x v="6"/>
    <n v="1.0225"/>
    <x v="2495"/>
    <x v="1"/>
    <x v="6"/>
  </r>
  <r>
    <x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3382"/>
    <d v="2016-08-01T22:59:00"/>
    <b v="0"/>
    <x v="67"/>
    <b v="1"/>
    <x v="6"/>
    <n v="1.0074285714285713"/>
    <x v="2496"/>
    <x v="1"/>
    <x v="6"/>
  </r>
  <r>
    <x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3383"/>
    <d v="2016-06-23T18:47:00"/>
    <b v="0"/>
    <x v="209"/>
    <b v="1"/>
    <x v="6"/>
    <n v="1.1171428571428572"/>
    <x v="2497"/>
    <x v="1"/>
    <x v="6"/>
  </r>
  <r>
    <x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3384"/>
    <d v="2015-11-21T03:00:00"/>
    <b v="0"/>
    <x v="31"/>
    <b v="1"/>
    <x v="6"/>
    <n v="1.0001100000000001"/>
    <x v="2498"/>
    <x v="1"/>
    <x v="6"/>
  </r>
  <r>
    <x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x v="3385"/>
    <d v="2014-12-10T20:49:12"/>
    <b v="0"/>
    <x v="41"/>
    <b v="1"/>
    <x v="6"/>
    <n v="1"/>
    <x v="44"/>
    <x v="1"/>
    <x v="6"/>
  </r>
  <r>
    <x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3386"/>
    <d v="2014-12-03T15:28:26"/>
    <b v="0"/>
    <x v="14"/>
    <b v="1"/>
    <x v="6"/>
    <n v="1.05"/>
    <x v="2499"/>
    <x v="1"/>
    <x v="6"/>
  </r>
  <r>
    <x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3387"/>
    <d v="2014-12-14T18:18:08"/>
    <b v="0"/>
    <x v="2"/>
    <b v="1"/>
    <x v="6"/>
    <n v="1.1686666666666667"/>
    <x v="2500"/>
    <x v="1"/>
    <x v="6"/>
  </r>
  <r>
    <x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3388"/>
    <d v="2015-06-18T11:04:01"/>
    <b v="0"/>
    <x v="43"/>
    <b v="1"/>
    <x v="6"/>
    <n v="1.038"/>
    <x v="1184"/>
    <x v="1"/>
    <x v="6"/>
  </r>
  <r>
    <x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x v="3389"/>
    <d v="2016-06-03T13:31:22"/>
    <b v="0"/>
    <x v="95"/>
    <b v="1"/>
    <x v="6"/>
    <n v="1.145"/>
    <x v="2501"/>
    <x v="1"/>
    <x v="6"/>
  </r>
  <r>
    <x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3390"/>
    <d v="2014-07-10T18:35:45"/>
    <b v="0"/>
    <x v="19"/>
    <b v="1"/>
    <x v="6"/>
    <n v="1.024"/>
    <x v="2502"/>
    <x v="1"/>
    <x v="6"/>
  </r>
  <r>
    <x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3391"/>
    <d v="2014-08-08T22:28:00"/>
    <b v="0"/>
    <x v="59"/>
    <b v="1"/>
    <x v="6"/>
    <n v="2.23"/>
    <x v="2440"/>
    <x v="1"/>
    <x v="6"/>
  </r>
  <r>
    <x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3392"/>
    <d v="2016-05-06T20:17:35"/>
    <b v="0"/>
    <x v="8"/>
    <b v="1"/>
    <x v="6"/>
    <n v="1"/>
    <x v="694"/>
    <x v="1"/>
    <x v="6"/>
  </r>
  <r>
    <x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x v="3393"/>
    <d v="2014-11-06T00:46:00"/>
    <b v="0"/>
    <x v="34"/>
    <b v="1"/>
    <x v="6"/>
    <n v="1.0580000000000001"/>
    <x v="2503"/>
    <x v="1"/>
    <x v="6"/>
  </r>
  <r>
    <x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3394"/>
    <d v="2014-07-27T14:17:25"/>
    <b v="0"/>
    <x v="74"/>
    <b v="1"/>
    <x v="6"/>
    <n v="1.4236363636363636"/>
    <x v="2109"/>
    <x v="1"/>
    <x v="6"/>
  </r>
  <r>
    <x v="3395"/>
    <x v="3393"/>
    <s v="Miramar is a a darkly funny play exploring what it is we call â€˜homeâ€™."/>
    <x v="2"/>
    <x v="1622"/>
    <x v="0"/>
    <x v="1"/>
    <s v="GBP"/>
    <n v="1433009400"/>
    <n v="1431795944"/>
    <x v="3395"/>
    <d v="2015-05-30T18:10:00"/>
    <b v="0"/>
    <x v="44"/>
    <b v="1"/>
    <x v="6"/>
    <n v="1.84"/>
    <x v="2504"/>
    <x v="1"/>
    <x v="6"/>
  </r>
  <r>
    <x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3396"/>
    <d v="2014-06-01T03:59:00"/>
    <b v="0"/>
    <x v="33"/>
    <b v="1"/>
    <x v="6"/>
    <n v="1.0433333333333332"/>
    <x v="2505"/>
    <x v="1"/>
    <x v="6"/>
  </r>
  <r>
    <x v="3397"/>
    <x v="3395"/>
    <s v="Help a group of recovering alcoholics bring Samuel Beckett's classic to a seaside town!"/>
    <x v="49"/>
    <x v="668"/>
    <x v="0"/>
    <x v="1"/>
    <s v="GBP"/>
    <n v="1455832800"/>
    <n v="1452338929"/>
    <x v="3397"/>
    <d v="2016-02-18T22:00:00"/>
    <b v="0"/>
    <x v="54"/>
    <b v="1"/>
    <x v="6"/>
    <n v="1.1200000000000001"/>
    <x v="123"/>
    <x v="1"/>
    <x v="6"/>
  </r>
  <r>
    <x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3398"/>
    <d v="2014-11-21T17:00:00"/>
    <b v="0"/>
    <x v="71"/>
    <b v="1"/>
    <x v="6"/>
    <n v="1.1107499999999999"/>
    <x v="2506"/>
    <x v="1"/>
    <x v="6"/>
  </r>
  <r>
    <x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x v="3399"/>
    <d v="2015-02-21T22:05:25"/>
    <b v="0"/>
    <x v="67"/>
    <b v="1"/>
    <x v="6"/>
    <n v="1.0375000000000001"/>
    <x v="2507"/>
    <x v="1"/>
    <x v="6"/>
  </r>
  <r>
    <x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3400"/>
    <d v="2014-08-28T22:53:34"/>
    <b v="0"/>
    <x v="268"/>
    <b v="1"/>
    <x v="6"/>
    <n v="1.0041"/>
    <x v="2508"/>
    <x v="1"/>
    <x v="6"/>
  </r>
  <r>
    <x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3401"/>
    <d v="2015-08-07T17:22:26"/>
    <b v="0"/>
    <x v="36"/>
    <b v="1"/>
    <x v="6"/>
    <n v="1.0186206896551724"/>
    <x v="2509"/>
    <x v="1"/>
    <x v="6"/>
  </r>
  <r>
    <x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3402"/>
    <d v="2015-11-12T02:31:00"/>
    <b v="0"/>
    <x v="111"/>
    <b v="1"/>
    <x v="6"/>
    <n v="1.0976666666666666"/>
    <x v="2510"/>
    <x v="1"/>
    <x v="6"/>
  </r>
  <r>
    <x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x v="3403"/>
    <d v="2015-06-25T11:05:24"/>
    <b v="0"/>
    <x v="57"/>
    <b v="1"/>
    <x v="6"/>
    <n v="1"/>
    <x v="2511"/>
    <x v="1"/>
    <x v="6"/>
  </r>
  <r>
    <x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3404"/>
    <d v="2015-06-17T12:05:02"/>
    <b v="0"/>
    <x v="83"/>
    <b v="1"/>
    <x v="6"/>
    <n v="1.22"/>
    <x v="2512"/>
    <x v="1"/>
    <x v="6"/>
  </r>
  <r>
    <x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x v="3405"/>
    <d v="2016-03-01T23:59:00"/>
    <b v="0"/>
    <x v="57"/>
    <b v="1"/>
    <x v="6"/>
    <n v="1.3757142857142857"/>
    <x v="2513"/>
    <x v="1"/>
    <x v="6"/>
  </r>
  <r>
    <x v="3406"/>
    <x v="3404"/>
    <s v="A funny and moving new play about two families dealing with aging parents in very different ways!"/>
    <x v="3"/>
    <x v="2255"/>
    <x v="0"/>
    <x v="0"/>
    <s v="USD"/>
    <n v="1405511376"/>
    <n v="1401623376"/>
    <x v="3406"/>
    <d v="2014-07-16T11:49:36"/>
    <b v="0"/>
    <x v="110"/>
    <b v="1"/>
    <x v="6"/>
    <n v="1.0031000000000001"/>
    <x v="2514"/>
    <x v="1"/>
    <x v="6"/>
  </r>
  <r>
    <x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3407"/>
    <d v="2014-07-06T10:08:09"/>
    <b v="0"/>
    <x v="85"/>
    <b v="1"/>
    <x v="6"/>
    <n v="1.071"/>
    <x v="2515"/>
    <x v="1"/>
    <x v="6"/>
  </r>
  <r>
    <x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3408"/>
    <d v="2014-07-18T23:48:24"/>
    <b v="0"/>
    <x v="59"/>
    <b v="1"/>
    <x v="6"/>
    <n v="2.11"/>
    <x v="2516"/>
    <x v="1"/>
    <x v="6"/>
  </r>
  <r>
    <x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x v="3409"/>
    <d v="2016-07-31T20:58:00"/>
    <b v="0"/>
    <x v="64"/>
    <b v="1"/>
    <x v="6"/>
    <n v="1.236"/>
    <x v="2517"/>
    <x v="1"/>
    <x v="6"/>
  </r>
  <r>
    <x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x v="3410"/>
    <d v="2016-06-06T07:00:00"/>
    <b v="0"/>
    <x v="244"/>
    <b v="1"/>
    <x v="6"/>
    <n v="1.085"/>
    <x v="2518"/>
    <x v="1"/>
    <x v="6"/>
  </r>
  <r>
    <x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3411"/>
    <d v="2015-10-08T00:32:52"/>
    <b v="0"/>
    <x v="76"/>
    <b v="1"/>
    <x v="6"/>
    <n v="1.0356666666666667"/>
    <x v="2519"/>
    <x v="1"/>
    <x v="6"/>
  </r>
  <r>
    <x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3412"/>
    <d v="2014-09-27T23:01:02"/>
    <b v="0"/>
    <x v="55"/>
    <b v="1"/>
    <x v="6"/>
    <n v="1"/>
    <x v="2520"/>
    <x v="1"/>
    <x v="6"/>
  </r>
  <r>
    <x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3413"/>
    <d v="2015-02-28T04:59:00"/>
    <b v="0"/>
    <x v="25"/>
    <b v="1"/>
    <x v="6"/>
    <n v="1.3"/>
    <x v="2521"/>
    <x v="1"/>
    <x v="6"/>
  </r>
  <r>
    <x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x v="3414"/>
    <d v="2016-12-01T07:59:00"/>
    <b v="0"/>
    <x v="34"/>
    <b v="1"/>
    <x v="6"/>
    <n v="1.0349999999999999"/>
    <x v="2522"/>
    <x v="1"/>
    <x v="6"/>
  </r>
  <r>
    <x v="3415"/>
    <x v="3413"/>
    <s v="We are raising funds to allow for enhanced scenic, costume, and lighting design. Every dollar helps!"/>
    <x v="48"/>
    <x v="148"/>
    <x v="0"/>
    <x v="0"/>
    <s v="USD"/>
    <n v="1460935800"/>
    <n v="1459999656"/>
    <x v="3415"/>
    <d v="2016-04-17T23:30:00"/>
    <b v="0"/>
    <x v="82"/>
    <b v="1"/>
    <x v="6"/>
    <n v="1"/>
    <x v="2523"/>
    <x v="1"/>
    <x v="6"/>
  </r>
  <r>
    <x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3416"/>
    <d v="2015-04-23T18:30:00"/>
    <b v="0"/>
    <x v="209"/>
    <b v="1"/>
    <x v="6"/>
    <n v="1.196"/>
    <x v="2524"/>
    <x v="1"/>
    <x v="6"/>
  </r>
  <r>
    <x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3417"/>
    <d v="2014-10-26T00:43:00"/>
    <b v="0"/>
    <x v="43"/>
    <b v="1"/>
    <x v="6"/>
    <n v="1.0000058823529412"/>
    <x v="2525"/>
    <x v="1"/>
    <x v="6"/>
  </r>
  <r>
    <x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3418"/>
    <d v="2014-05-23T20:01:47"/>
    <b v="0"/>
    <x v="66"/>
    <b v="1"/>
    <x v="6"/>
    <n v="1.00875"/>
    <x v="2526"/>
    <x v="1"/>
    <x v="6"/>
  </r>
  <r>
    <x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3419"/>
    <d v="2016-04-06T21:30:00"/>
    <b v="0"/>
    <x v="67"/>
    <b v="1"/>
    <x v="6"/>
    <n v="1.0654545454545454"/>
    <x v="2527"/>
    <x v="1"/>
    <x v="6"/>
  </r>
  <r>
    <x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x v="3420"/>
    <d v="2016-02-14T00:00:00"/>
    <b v="0"/>
    <x v="69"/>
    <b v="1"/>
    <x v="6"/>
    <n v="1.38"/>
    <x v="2528"/>
    <x v="1"/>
    <x v="6"/>
  </r>
  <r>
    <x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x v="3421"/>
    <d v="2015-03-04T18:59:23"/>
    <b v="0"/>
    <x v="15"/>
    <b v="1"/>
    <x v="6"/>
    <n v="1.0115000000000001"/>
    <x v="2529"/>
    <x v="1"/>
    <x v="6"/>
  </r>
  <r>
    <x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3422"/>
    <d v="2015-12-14T00:00:00"/>
    <b v="0"/>
    <x v="67"/>
    <b v="1"/>
    <x v="6"/>
    <n v="1.091"/>
    <x v="2530"/>
    <x v="1"/>
    <x v="6"/>
  </r>
  <r>
    <x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x v="3423"/>
    <d v="2015-04-24T21:52:21"/>
    <b v="0"/>
    <x v="73"/>
    <b v="1"/>
    <x v="6"/>
    <n v="1.4"/>
    <x v="436"/>
    <x v="1"/>
    <x v="6"/>
  </r>
  <r>
    <x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3424"/>
    <d v="2015-02-05T06:59:00"/>
    <b v="0"/>
    <x v="88"/>
    <b v="1"/>
    <x v="6"/>
    <n v="1.0358333333333334"/>
    <x v="2531"/>
    <x v="1"/>
    <x v="6"/>
  </r>
  <r>
    <x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3425"/>
    <d v="2014-10-04T14:48:56"/>
    <b v="0"/>
    <x v="201"/>
    <b v="1"/>
    <x v="6"/>
    <n v="1.0297033333333332"/>
    <x v="2532"/>
    <x v="1"/>
    <x v="6"/>
  </r>
  <r>
    <x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x v="3426"/>
    <d v="2014-09-21T02:00:00"/>
    <b v="0"/>
    <x v="45"/>
    <b v="1"/>
    <x v="6"/>
    <n v="1.0813333333333333"/>
    <x v="2533"/>
    <x v="1"/>
    <x v="6"/>
  </r>
  <r>
    <x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x v="3427"/>
    <d v="2014-07-02T15:29:12"/>
    <b v="0"/>
    <x v="60"/>
    <b v="1"/>
    <x v="6"/>
    <n v="1"/>
    <x v="2218"/>
    <x v="1"/>
    <x v="6"/>
  </r>
  <r>
    <x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x v="3428"/>
    <d v="2015-02-28T17:00:00"/>
    <b v="0"/>
    <x v="13"/>
    <b v="1"/>
    <x v="6"/>
    <n v="1.0275000000000001"/>
    <x v="2534"/>
    <x v="1"/>
    <x v="6"/>
  </r>
  <r>
    <x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3429"/>
    <d v="2016-11-02T00:31:01"/>
    <b v="0"/>
    <x v="8"/>
    <b v="1"/>
    <x v="6"/>
    <n v="1.3"/>
    <x v="1862"/>
    <x v="1"/>
    <x v="6"/>
  </r>
  <r>
    <x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3430"/>
    <d v="2014-07-30T22:41:41"/>
    <b v="0"/>
    <x v="250"/>
    <b v="1"/>
    <x v="6"/>
    <n v="1.0854949999999999"/>
    <x v="2535"/>
    <x v="1"/>
    <x v="6"/>
  </r>
  <r>
    <x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3431"/>
    <d v="2014-08-18T17:32:33"/>
    <b v="0"/>
    <x v="64"/>
    <b v="1"/>
    <x v="6"/>
    <n v="1"/>
    <x v="2536"/>
    <x v="1"/>
    <x v="6"/>
  </r>
  <r>
    <x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x v="3432"/>
    <d v="2016-02-05T22:00:00"/>
    <b v="0"/>
    <x v="288"/>
    <b v="1"/>
    <x v="6"/>
    <n v="1.0965"/>
    <x v="2537"/>
    <x v="1"/>
    <x v="6"/>
  </r>
  <r>
    <x v="3433"/>
    <x v="3431"/>
    <s v="death&amp;pretzels presents their first Chicago based project:_x000a_The Dybbuk by S. Ansky"/>
    <x v="196"/>
    <x v="2272"/>
    <x v="0"/>
    <x v="0"/>
    <s v="USD"/>
    <n v="1402974000"/>
    <n v="1400290255"/>
    <x v="3433"/>
    <d v="2014-06-17T03:00:00"/>
    <b v="0"/>
    <x v="26"/>
    <b v="1"/>
    <x v="6"/>
    <n v="1.0026315789473683"/>
    <x v="2538"/>
    <x v="1"/>
    <x v="6"/>
  </r>
  <r>
    <x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3434"/>
    <d v="2014-07-10T09:07:49"/>
    <b v="0"/>
    <x v="129"/>
    <b v="1"/>
    <x v="6"/>
    <n v="1.0555000000000001"/>
    <x v="2539"/>
    <x v="1"/>
    <x v="6"/>
  </r>
  <r>
    <x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3435"/>
    <d v="2016-08-07T03:00:00"/>
    <b v="0"/>
    <x v="10"/>
    <b v="1"/>
    <x v="6"/>
    <n v="1.1200000000000001"/>
    <x v="2540"/>
    <x v="1"/>
    <x v="6"/>
  </r>
  <r>
    <x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3436"/>
    <d v="2014-08-21T16:28:00"/>
    <b v="0"/>
    <x v="77"/>
    <b v="1"/>
    <x v="6"/>
    <n v="1.0589999999999999"/>
    <x v="2541"/>
    <x v="1"/>
    <x v="6"/>
  </r>
  <r>
    <x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3437"/>
    <d v="2015-08-19T17:03:40"/>
    <b v="0"/>
    <x v="17"/>
    <b v="1"/>
    <x v="6"/>
    <n v="1.01"/>
    <x v="2542"/>
    <x v="1"/>
    <x v="6"/>
  </r>
  <r>
    <x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3438"/>
    <d v="2015-05-02T21:00:00"/>
    <b v="0"/>
    <x v="25"/>
    <b v="1"/>
    <x v="6"/>
    <n v="1.042"/>
    <x v="2543"/>
    <x v="1"/>
    <x v="6"/>
  </r>
  <r>
    <x v="3439"/>
    <x v="3437"/>
    <s v="Help a small theater produce an original adaptation of Lewis Carroll's classic story."/>
    <x v="38"/>
    <x v="2276"/>
    <x v="0"/>
    <x v="0"/>
    <s v="USD"/>
    <n v="1453179540"/>
    <n v="1452030730"/>
    <x v="3439"/>
    <d v="2016-01-19T04:59:00"/>
    <b v="0"/>
    <x v="59"/>
    <b v="1"/>
    <x v="6"/>
    <n v="1.3467833333333334"/>
    <x v="2544"/>
    <x v="1"/>
    <x v="6"/>
  </r>
  <r>
    <x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3440"/>
    <d v="2014-07-11T16:15:00"/>
    <b v="0"/>
    <x v="141"/>
    <b v="1"/>
    <x v="6"/>
    <n v="1.052184"/>
    <x v="2545"/>
    <x v="1"/>
    <x v="6"/>
  </r>
  <r>
    <x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3441"/>
    <d v="2015-11-13T20:17:00"/>
    <b v="0"/>
    <x v="68"/>
    <b v="1"/>
    <x v="6"/>
    <n v="1.026"/>
    <x v="2546"/>
    <x v="1"/>
    <x v="6"/>
  </r>
  <r>
    <x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3442"/>
    <d v="2015-05-30T20:11:12"/>
    <b v="0"/>
    <x v="22"/>
    <b v="1"/>
    <x v="6"/>
    <n v="1"/>
    <x v="683"/>
    <x v="1"/>
    <x v="6"/>
  </r>
  <r>
    <x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3443"/>
    <d v="2014-09-09T12:35:46"/>
    <b v="0"/>
    <x v="43"/>
    <b v="1"/>
    <x v="6"/>
    <n v="1.855"/>
    <x v="2547"/>
    <x v="1"/>
    <x v="6"/>
  </r>
  <r>
    <x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3444"/>
    <d v="2016-06-08T13:59:00"/>
    <b v="0"/>
    <x v="9"/>
    <b v="1"/>
    <x v="6"/>
    <n v="2.89"/>
    <x v="2548"/>
    <x v="1"/>
    <x v="6"/>
  </r>
  <r>
    <x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x v="3445"/>
    <d v="2015-10-23T12:43:56"/>
    <b v="0"/>
    <x v="162"/>
    <b v="1"/>
    <x v="6"/>
    <n v="1"/>
    <x v="2549"/>
    <x v="1"/>
    <x v="6"/>
  </r>
  <r>
    <x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3446"/>
    <d v="2015-02-05T12:20:00"/>
    <b v="0"/>
    <x v="20"/>
    <b v="1"/>
    <x v="6"/>
    <n v="1.0820000000000001"/>
    <x v="2550"/>
    <x v="1"/>
    <x v="6"/>
  </r>
  <r>
    <x v="3447"/>
    <x v="3445"/>
    <s v="&quot;He was a poet, a vagrant, a philosopher, a lady's man and a hard drinker&quot;"/>
    <x v="28"/>
    <x v="2280"/>
    <x v="0"/>
    <x v="0"/>
    <s v="USD"/>
    <n v="1458332412"/>
    <n v="1454448012"/>
    <x v="3447"/>
    <d v="2016-03-18T20:20:12"/>
    <b v="0"/>
    <x v="25"/>
    <b v="1"/>
    <x v="6"/>
    <n v="1.0780000000000001"/>
    <x v="2551"/>
    <x v="1"/>
    <x v="6"/>
  </r>
  <r>
    <x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3448"/>
    <d v="2014-12-17T02:51:29"/>
    <b v="0"/>
    <x v="43"/>
    <b v="1"/>
    <x v="6"/>
    <n v="1.0976190476190477"/>
    <x v="2552"/>
    <x v="1"/>
    <x v="6"/>
  </r>
  <r>
    <x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x v="3449"/>
    <d v="2016-07-09T04:00:00"/>
    <b v="0"/>
    <x v="9"/>
    <b v="1"/>
    <x v="6"/>
    <n v="1.70625"/>
    <x v="2553"/>
    <x v="1"/>
    <x v="6"/>
  </r>
  <r>
    <x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3450"/>
    <d v="2015-04-02T15:54:31"/>
    <b v="0"/>
    <x v="70"/>
    <b v="1"/>
    <x v="6"/>
    <n v="1.52"/>
    <x v="2554"/>
    <x v="1"/>
    <x v="6"/>
  </r>
  <r>
    <x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3451"/>
    <d v="2015-04-21T17:22:07"/>
    <b v="0"/>
    <x v="38"/>
    <b v="1"/>
    <x v="6"/>
    <n v="1.0123076923076924"/>
    <x v="2555"/>
    <x v="1"/>
    <x v="6"/>
  </r>
  <r>
    <x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3452"/>
    <d v="2014-07-23T03:59:00"/>
    <b v="0"/>
    <x v="77"/>
    <b v="1"/>
    <x v="6"/>
    <n v="1.532"/>
    <x v="2556"/>
    <x v="1"/>
    <x v="6"/>
  </r>
  <r>
    <x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x v="3453"/>
    <d v="2016-08-13T23:29:16"/>
    <b v="0"/>
    <x v="25"/>
    <b v="1"/>
    <x v="6"/>
    <n v="1.2833333333333334"/>
    <x v="446"/>
    <x v="1"/>
    <x v="6"/>
  </r>
  <r>
    <x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3454"/>
    <d v="2014-07-31T16:45:59"/>
    <b v="0"/>
    <x v="64"/>
    <b v="1"/>
    <x v="6"/>
    <n v="1.0071428571428571"/>
    <x v="2557"/>
    <x v="1"/>
    <x v="6"/>
  </r>
  <r>
    <x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3455"/>
    <d v="2016-10-13T18:00:27"/>
    <b v="0"/>
    <x v="50"/>
    <b v="1"/>
    <x v="6"/>
    <n v="1.0065"/>
    <x v="2558"/>
    <x v="1"/>
    <x v="6"/>
  </r>
  <r>
    <x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3456"/>
    <d v="2014-08-01T06:59:00"/>
    <b v="0"/>
    <x v="38"/>
    <b v="1"/>
    <x v="6"/>
    <n v="1.913"/>
    <x v="2559"/>
    <x v="1"/>
    <x v="6"/>
  </r>
  <r>
    <x v="3457"/>
    <x v="3455"/>
    <s v="Robots, Space Battles, Mystery, and Intrigue. Nothing is Impossible..."/>
    <x v="13"/>
    <x v="2289"/>
    <x v="0"/>
    <x v="0"/>
    <s v="USD"/>
    <n v="1423720740"/>
    <n v="1421081857"/>
    <x v="3457"/>
    <d v="2015-02-12T05:59:00"/>
    <b v="0"/>
    <x v="165"/>
    <b v="1"/>
    <x v="6"/>
    <n v="1.4019999999999999"/>
    <x v="2560"/>
    <x v="1"/>
    <x v="6"/>
  </r>
  <r>
    <x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3458"/>
    <d v="2015-02-03T04:27:00"/>
    <b v="0"/>
    <x v="74"/>
    <b v="1"/>
    <x v="6"/>
    <n v="1.2433537832310839"/>
    <x v="2561"/>
    <x v="1"/>
    <x v="6"/>
  </r>
  <r>
    <x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3459"/>
    <d v="2016-05-20T11:31:00"/>
    <b v="0"/>
    <x v="17"/>
    <b v="1"/>
    <x v="6"/>
    <n v="1.262"/>
    <x v="2562"/>
    <x v="1"/>
    <x v="6"/>
  </r>
  <r>
    <x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x v="3460"/>
    <d v="2014-08-15T12:39:12"/>
    <b v="0"/>
    <x v="10"/>
    <b v="1"/>
    <x v="6"/>
    <n v="1.9"/>
    <x v="73"/>
    <x v="1"/>
    <x v="6"/>
  </r>
  <r>
    <x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3461"/>
    <d v="2016-10-29T03:00:00"/>
    <b v="0"/>
    <x v="8"/>
    <b v="1"/>
    <x v="6"/>
    <n v="1.39"/>
    <x v="2563"/>
    <x v="1"/>
    <x v="6"/>
  </r>
  <r>
    <x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x v="3462"/>
    <d v="2015-07-10T18:00:00"/>
    <b v="0"/>
    <x v="57"/>
    <b v="1"/>
    <x v="6"/>
    <n v="2.02"/>
    <x v="2564"/>
    <x v="1"/>
    <x v="6"/>
  </r>
  <r>
    <x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3463"/>
    <d v="2016-10-11T03:59:00"/>
    <b v="0"/>
    <x v="229"/>
    <b v="1"/>
    <x v="6"/>
    <n v="1.0338000000000001"/>
    <x v="2565"/>
    <x v="1"/>
    <x v="6"/>
  </r>
  <r>
    <x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3464"/>
    <d v="2016-08-23T03:07:17"/>
    <b v="0"/>
    <x v="251"/>
    <b v="1"/>
    <x v="6"/>
    <n v="1.023236"/>
    <x v="2566"/>
    <x v="1"/>
    <x v="6"/>
  </r>
  <r>
    <x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3465"/>
    <d v="2015-08-09T16:00:00"/>
    <b v="0"/>
    <x v="17"/>
    <b v="1"/>
    <x v="6"/>
    <n v="1.03"/>
    <x v="2567"/>
    <x v="1"/>
    <x v="6"/>
  </r>
  <r>
    <x v="3466"/>
    <x v="3464"/>
    <s v="The Spotlight Youth Theater is a program where every participant has a moment in the spotlight."/>
    <x v="8"/>
    <x v="2297"/>
    <x v="0"/>
    <x v="0"/>
    <s v="USD"/>
    <n v="1461108450"/>
    <n v="1455928050"/>
    <x v="3466"/>
    <d v="2016-04-19T23:27:30"/>
    <b v="0"/>
    <x v="42"/>
    <b v="1"/>
    <x v="6"/>
    <n v="1.2714285714285714"/>
    <x v="2568"/>
    <x v="1"/>
    <x v="6"/>
  </r>
  <r>
    <x v="3467"/>
    <x v="3465"/>
    <s v="Venus in Fur, By David Ives."/>
    <x v="9"/>
    <x v="168"/>
    <x v="0"/>
    <x v="0"/>
    <s v="USD"/>
    <n v="1426864032"/>
    <n v="1424275632"/>
    <x v="3467"/>
    <d v="2015-03-20T15:07:12"/>
    <b v="0"/>
    <x v="5"/>
    <b v="1"/>
    <x v="6"/>
    <n v="1.01"/>
    <x v="2569"/>
    <x v="1"/>
    <x v="6"/>
  </r>
  <r>
    <x v="3468"/>
    <x v="3466"/>
    <s v="Amidst the atrocities of WWII, two women transcend enemy lines to make the ultimate heroic sacrifice."/>
    <x v="3"/>
    <x v="2298"/>
    <x v="0"/>
    <x v="0"/>
    <s v="USD"/>
    <n v="1474426800"/>
    <n v="1471976529"/>
    <x v="3468"/>
    <d v="2016-09-21T03:00:00"/>
    <b v="0"/>
    <x v="57"/>
    <b v="1"/>
    <x v="6"/>
    <n v="1.2178"/>
    <x v="2570"/>
    <x v="1"/>
    <x v="6"/>
  </r>
  <r>
    <x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3469"/>
    <d v="2016-04-28T15:24:05"/>
    <b v="0"/>
    <x v="287"/>
    <b v="1"/>
    <x v="6"/>
    <n v="1.1339285714285714"/>
    <x v="2571"/>
    <x v="1"/>
    <x v="6"/>
  </r>
  <r>
    <x v="3470"/>
    <x v="3468"/>
    <s v="The New Artist's Circle is a theatre company dedicated to bringing the arts to young people."/>
    <x v="49"/>
    <x v="672"/>
    <x v="0"/>
    <x v="0"/>
    <s v="USD"/>
    <n v="1468618680"/>
    <n v="1465345902"/>
    <x v="3470"/>
    <d v="2016-07-15T21:38:00"/>
    <b v="0"/>
    <x v="82"/>
    <b v="1"/>
    <x v="6"/>
    <n v="1.5"/>
    <x v="694"/>
    <x v="1"/>
    <x v="6"/>
  </r>
  <r>
    <x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3471"/>
    <d v="2014-08-31T20:00:00"/>
    <b v="0"/>
    <x v="209"/>
    <b v="1"/>
    <x v="6"/>
    <n v="2.1459999999999999"/>
    <x v="2572"/>
    <x v="1"/>
    <x v="6"/>
  </r>
  <r>
    <x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3472"/>
    <d v="2014-11-06T05:59:00"/>
    <b v="0"/>
    <x v="23"/>
    <b v="1"/>
    <x v="6"/>
    <n v="1.0205"/>
    <x v="2573"/>
    <x v="1"/>
    <x v="6"/>
  </r>
  <r>
    <x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3473"/>
    <d v="2015-03-20T20:27:00"/>
    <b v="0"/>
    <x v="51"/>
    <b v="1"/>
    <x v="6"/>
    <n v="1"/>
    <x v="2574"/>
    <x v="1"/>
    <x v="6"/>
  </r>
  <r>
    <x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3474"/>
    <d v="2016-07-20T12:02:11"/>
    <b v="0"/>
    <x v="70"/>
    <b v="1"/>
    <x v="6"/>
    <n v="1.01"/>
    <x v="2575"/>
    <x v="1"/>
    <x v="6"/>
  </r>
  <r>
    <x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x v="3475"/>
    <d v="2014-11-03T00:00:00"/>
    <b v="0"/>
    <x v="57"/>
    <b v="1"/>
    <x v="6"/>
    <n v="1.1333333333333333"/>
    <x v="135"/>
    <x v="1"/>
    <x v="6"/>
  </r>
  <r>
    <x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3476"/>
    <d v="2014-10-27T03:00:00"/>
    <b v="0"/>
    <x v="79"/>
    <b v="1"/>
    <x v="6"/>
    <n v="1.04"/>
    <x v="368"/>
    <x v="1"/>
    <x v="6"/>
  </r>
  <r>
    <x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x v="3477"/>
    <d v="2015-05-17T03:00:00"/>
    <b v="0"/>
    <x v="70"/>
    <b v="1"/>
    <x v="6"/>
    <n v="1.1533333333333333"/>
    <x v="2576"/>
    <x v="1"/>
    <x v="6"/>
  </r>
  <r>
    <x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3478"/>
    <d v="2015-03-16T21:00:00"/>
    <b v="0"/>
    <x v="7"/>
    <b v="1"/>
    <x v="6"/>
    <n v="1.1285000000000001"/>
    <x v="2577"/>
    <x v="1"/>
    <x v="6"/>
  </r>
  <r>
    <x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x v="3479"/>
    <d v="2014-06-21T20:31:20"/>
    <b v="0"/>
    <x v="66"/>
    <b v="1"/>
    <x v="6"/>
    <n v="1.2786666666666666"/>
    <x v="2578"/>
    <x v="1"/>
    <x v="6"/>
  </r>
  <r>
    <x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3480"/>
    <d v="2015-07-10T21:00:00"/>
    <b v="0"/>
    <x v="62"/>
    <b v="1"/>
    <x v="6"/>
    <n v="1.4266666666666667"/>
    <x v="2579"/>
    <x v="1"/>
    <x v="6"/>
  </r>
  <r>
    <x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3481"/>
    <d v="2015-01-02T05:56:28"/>
    <b v="0"/>
    <x v="195"/>
    <b v="1"/>
    <x v="6"/>
    <n v="1.1879999999999999"/>
    <x v="2580"/>
    <x v="1"/>
    <x v="6"/>
  </r>
  <r>
    <x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x v="3482"/>
    <d v="2014-07-06T18:31:06"/>
    <b v="0"/>
    <x v="144"/>
    <b v="1"/>
    <x v="6"/>
    <n v="1.3833333333333333"/>
    <x v="370"/>
    <x v="1"/>
    <x v="6"/>
  </r>
  <r>
    <x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x v="3483"/>
    <d v="2014-07-03T16:03:01"/>
    <b v="0"/>
    <x v="182"/>
    <b v="1"/>
    <x v="6"/>
    <n v="1.599402985074627"/>
    <x v="2581"/>
    <x v="1"/>
    <x v="6"/>
  </r>
  <r>
    <x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3484"/>
    <d v="2016-06-15T18:14:59"/>
    <b v="0"/>
    <x v="34"/>
    <b v="1"/>
    <x v="6"/>
    <n v="1.1424000000000001"/>
    <x v="2582"/>
    <x v="1"/>
    <x v="6"/>
  </r>
  <r>
    <x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3485"/>
    <d v="2016-02-02T16:38:00"/>
    <b v="0"/>
    <x v="209"/>
    <b v="1"/>
    <x v="6"/>
    <n v="1.0060606060606061"/>
    <x v="2425"/>
    <x v="1"/>
    <x v="6"/>
  </r>
  <r>
    <x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3486"/>
    <d v="2015-06-03T06:59:00"/>
    <b v="0"/>
    <x v="66"/>
    <b v="1"/>
    <x v="6"/>
    <n v="1.552"/>
    <x v="2583"/>
    <x v="1"/>
    <x v="6"/>
  </r>
  <r>
    <x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3487"/>
    <d v="2015-06-24T22:34:12"/>
    <b v="0"/>
    <x v="36"/>
    <b v="1"/>
    <x v="6"/>
    <n v="1.2775000000000001"/>
    <x v="2584"/>
    <x v="1"/>
    <x v="6"/>
  </r>
  <r>
    <x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3488"/>
    <d v="2015-04-17T16:00:00"/>
    <b v="0"/>
    <x v="60"/>
    <b v="1"/>
    <x v="6"/>
    <n v="1.212"/>
    <x v="2585"/>
    <x v="1"/>
    <x v="6"/>
  </r>
  <r>
    <x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3489"/>
    <d v="2014-05-24T21:00:00"/>
    <b v="0"/>
    <x v="250"/>
    <b v="1"/>
    <x v="6"/>
    <n v="1.127"/>
    <x v="2586"/>
    <x v="1"/>
    <x v="6"/>
  </r>
  <r>
    <x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3490"/>
    <d v="2016-04-13T19:15:24"/>
    <b v="0"/>
    <x v="74"/>
    <b v="1"/>
    <x v="6"/>
    <n v="1.2749999999999999"/>
    <x v="1655"/>
    <x v="1"/>
    <x v="6"/>
  </r>
  <r>
    <x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3491"/>
    <d v="2015-05-18T05:59:44"/>
    <b v="0"/>
    <x v="73"/>
    <b v="1"/>
    <x v="6"/>
    <n v="1.5820000000000001"/>
    <x v="2587"/>
    <x v="1"/>
    <x v="6"/>
  </r>
  <r>
    <x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3492"/>
    <d v="2015-10-26T00:13:17"/>
    <b v="0"/>
    <x v="2"/>
    <b v="1"/>
    <x v="6"/>
    <n v="1.0526894736842105"/>
    <x v="2588"/>
    <x v="1"/>
    <x v="6"/>
  </r>
  <r>
    <x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3493"/>
    <d v="2014-08-17T05:11:00"/>
    <b v="0"/>
    <x v="60"/>
    <b v="1"/>
    <x v="6"/>
    <n v="1"/>
    <x v="2218"/>
    <x v="1"/>
    <x v="6"/>
  </r>
  <r>
    <x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3494"/>
    <d v="2016-11-26T06:00:00"/>
    <b v="0"/>
    <x v="62"/>
    <b v="1"/>
    <x v="6"/>
    <n v="1"/>
    <x v="2589"/>
    <x v="1"/>
    <x v="6"/>
  </r>
  <r>
    <x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3495"/>
    <d v="2014-11-01T17:18:00"/>
    <b v="0"/>
    <x v="250"/>
    <b v="1"/>
    <x v="6"/>
    <n v="1.0686"/>
    <x v="2590"/>
    <x v="1"/>
    <x v="6"/>
  </r>
  <r>
    <x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3496"/>
    <d v="2016-09-11T20:19:26"/>
    <b v="0"/>
    <x v="76"/>
    <b v="1"/>
    <x v="6"/>
    <n v="1.244"/>
    <x v="2591"/>
    <x v="1"/>
    <x v="6"/>
  </r>
  <r>
    <x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3497"/>
    <d v="2016-06-02T22:00:00"/>
    <b v="0"/>
    <x v="72"/>
    <b v="1"/>
    <x v="6"/>
    <n v="1.0870406189555126"/>
    <x v="2592"/>
    <x v="1"/>
    <x v="6"/>
  </r>
  <r>
    <x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3498"/>
    <d v="2016-05-28T21:44:00"/>
    <b v="0"/>
    <x v="288"/>
    <b v="1"/>
    <x v="6"/>
    <n v="1.0242424242424242"/>
    <x v="2593"/>
    <x v="1"/>
    <x v="6"/>
  </r>
  <r>
    <x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x v="3499"/>
    <d v="2015-07-01T06:59:00"/>
    <b v="0"/>
    <x v="2"/>
    <b v="1"/>
    <x v="6"/>
    <n v="1.0549999999999999"/>
    <x v="2594"/>
    <x v="1"/>
    <x v="6"/>
  </r>
  <r>
    <x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3500"/>
    <d v="2016-03-07T04:59:00"/>
    <b v="0"/>
    <x v="288"/>
    <b v="1"/>
    <x v="6"/>
    <n v="1.0629999999999999"/>
    <x v="2595"/>
    <x v="1"/>
    <x v="6"/>
  </r>
  <r>
    <x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3501"/>
    <d v="2015-09-11T18:19:55"/>
    <b v="0"/>
    <x v="288"/>
    <b v="1"/>
    <x v="6"/>
    <n v="1.0066666666666666"/>
    <x v="2596"/>
    <x v="1"/>
    <x v="6"/>
  </r>
  <r>
    <x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3502"/>
    <d v="2016-03-16T03:59:00"/>
    <b v="0"/>
    <x v="162"/>
    <b v="1"/>
    <x v="6"/>
    <n v="1.054"/>
    <x v="2597"/>
    <x v="1"/>
    <x v="6"/>
  </r>
  <r>
    <x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x v="3503"/>
    <d v="2016-07-24T11:28:48"/>
    <b v="0"/>
    <x v="44"/>
    <b v="1"/>
    <x v="6"/>
    <n v="1.0755999999999999"/>
    <x v="2598"/>
    <x v="1"/>
    <x v="6"/>
  </r>
  <r>
    <x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3504"/>
    <d v="2015-11-19T18:58:11"/>
    <b v="0"/>
    <x v="22"/>
    <b v="1"/>
    <x v="6"/>
    <n v="1"/>
    <x v="179"/>
    <x v="1"/>
    <x v="6"/>
  </r>
  <r>
    <x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3505"/>
    <d v="2014-05-13T04:00:00"/>
    <b v="0"/>
    <x v="70"/>
    <b v="1"/>
    <x v="6"/>
    <n v="1.0376000000000001"/>
    <x v="2599"/>
    <x v="1"/>
    <x v="6"/>
  </r>
  <r>
    <x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3506"/>
    <d v="2014-08-23T17:37:20"/>
    <b v="0"/>
    <x v="60"/>
    <b v="1"/>
    <x v="6"/>
    <n v="1.0149999999999999"/>
    <x v="2600"/>
    <x v="1"/>
    <x v="6"/>
  </r>
  <r>
    <x v="3507"/>
    <x v="3505"/>
    <s v="Please help our troupe bring our first project from planning to reality! Join us on one exciting ride!"/>
    <x v="3"/>
    <x v="2326"/>
    <x v="0"/>
    <x v="0"/>
    <s v="USD"/>
    <n v="1464732537"/>
    <n v="1462140537"/>
    <x v="3507"/>
    <d v="2016-05-31T22:08:57"/>
    <b v="0"/>
    <x v="250"/>
    <b v="1"/>
    <x v="6"/>
    <n v="1.044"/>
    <x v="1784"/>
    <x v="1"/>
    <x v="6"/>
  </r>
  <r>
    <x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3508"/>
    <d v="2016-05-10T21:00:00"/>
    <b v="0"/>
    <x v="41"/>
    <b v="1"/>
    <x v="6"/>
    <n v="1.8"/>
    <x v="1053"/>
    <x v="1"/>
    <x v="6"/>
  </r>
  <r>
    <x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3509"/>
    <d v="2014-11-21T04:55:00"/>
    <b v="0"/>
    <x v="51"/>
    <b v="1"/>
    <x v="6"/>
    <n v="1.0633333333333332"/>
    <x v="2601"/>
    <x v="1"/>
    <x v="6"/>
  </r>
  <r>
    <x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3510"/>
    <d v="2014-07-02T14:54:06"/>
    <b v="0"/>
    <x v="41"/>
    <b v="1"/>
    <x v="6"/>
    <n v="1.0055555555555555"/>
    <x v="2602"/>
    <x v="1"/>
    <x v="6"/>
  </r>
  <r>
    <x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x v="3511"/>
    <d v="2014-11-07T18:30:00"/>
    <b v="0"/>
    <x v="10"/>
    <b v="1"/>
    <x v="6"/>
    <n v="1.012"/>
    <x v="2603"/>
    <x v="1"/>
    <x v="6"/>
  </r>
  <r>
    <x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3512"/>
    <d v="2015-04-23T11:53:12"/>
    <b v="0"/>
    <x v="57"/>
    <b v="1"/>
    <x v="6"/>
    <n v="1"/>
    <x v="2604"/>
    <x v="1"/>
    <x v="6"/>
  </r>
  <r>
    <x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3513"/>
    <d v="2014-06-04T04:59:00"/>
    <b v="0"/>
    <x v="34"/>
    <b v="1"/>
    <x v="6"/>
    <n v="1.1839285714285714"/>
    <x v="2605"/>
    <x v="1"/>
    <x v="6"/>
  </r>
  <r>
    <x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3514"/>
    <d v="2015-02-02T04:59:00"/>
    <b v="0"/>
    <x v="73"/>
    <b v="1"/>
    <x v="6"/>
    <n v="1.1000000000000001"/>
    <x v="698"/>
    <x v="1"/>
    <x v="6"/>
  </r>
  <r>
    <x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x v="3515"/>
    <d v="2015-05-31T18:32:51"/>
    <b v="0"/>
    <x v="67"/>
    <b v="1"/>
    <x v="6"/>
    <n v="1.0266666666666666"/>
    <x v="2606"/>
    <x v="1"/>
    <x v="6"/>
  </r>
  <r>
    <x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3516"/>
    <d v="2014-09-08T03:00:00"/>
    <b v="0"/>
    <x v="202"/>
    <b v="1"/>
    <x v="6"/>
    <n v="1"/>
    <x v="2607"/>
    <x v="1"/>
    <x v="6"/>
  </r>
  <r>
    <x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x v="3517"/>
    <d v="2014-07-04T11:00:00"/>
    <b v="0"/>
    <x v="62"/>
    <b v="1"/>
    <x v="6"/>
    <n v="1"/>
    <x v="2608"/>
    <x v="1"/>
    <x v="6"/>
  </r>
  <r>
    <x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3518"/>
    <d v="2014-10-02T14:21:00"/>
    <b v="0"/>
    <x v="51"/>
    <b v="1"/>
    <x v="6"/>
    <n v="1.10046"/>
    <x v="2609"/>
    <x v="1"/>
    <x v="6"/>
  </r>
  <r>
    <x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x v="3519"/>
    <d v="2015-03-04T14:22:30"/>
    <b v="0"/>
    <x v="33"/>
    <b v="1"/>
    <x v="6"/>
    <n v="1.0135000000000001"/>
    <x v="2610"/>
    <x v="1"/>
    <x v="6"/>
  </r>
  <r>
    <x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x v="3520"/>
    <d v="2015-09-06T13:47:00"/>
    <b v="0"/>
    <x v="64"/>
    <b v="1"/>
    <x v="6"/>
    <n v="1.0075000000000001"/>
    <x v="2611"/>
    <x v="1"/>
    <x v="6"/>
  </r>
  <r>
    <x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3521"/>
    <d v="2014-09-29T08:40:20"/>
    <b v="0"/>
    <x v="62"/>
    <b v="1"/>
    <x v="6"/>
    <n v="1.6942857142857144"/>
    <x v="2612"/>
    <x v="1"/>
    <x v="6"/>
  </r>
  <r>
    <x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3522"/>
    <d v="2015-09-15T10:06:00"/>
    <b v="0"/>
    <x v="69"/>
    <b v="1"/>
    <x v="6"/>
    <n v="1"/>
    <x v="2613"/>
    <x v="1"/>
    <x v="6"/>
  </r>
  <r>
    <x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3523"/>
    <d v="2016-09-25T23:00:00"/>
    <b v="0"/>
    <x v="144"/>
    <b v="1"/>
    <x v="6"/>
    <n v="1.1365000000000001"/>
    <x v="2614"/>
    <x v="1"/>
    <x v="6"/>
  </r>
  <r>
    <x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3524"/>
    <d v="2014-09-13T04:00:00"/>
    <b v="0"/>
    <x v="142"/>
    <b v="1"/>
    <x v="6"/>
    <n v="1.0156000000000001"/>
    <x v="2615"/>
    <x v="1"/>
    <x v="6"/>
  </r>
  <r>
    <x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3525"/>
    <d v="2015-08-09T16:00:00"/>
    <b v="0"/>
    <x v="63"/>
    <b v="1"/>
    <x v="6"/>
    <n v="1.06"/>
    <x v="2616"/>
    <x v="1"/>
    <x v="6"/>
  </r>
  <r>
    <x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3526"/>
    <d v="2016-04-28T05:59:00"/>
    <b v="0"/>
    <x v="69"/>
    <b v="1"/>
    <x v="6"/>
    <n v="1.02"/>
    <x v="2617"/>
    <x v="1"/>
    <x v="6"/>
  </r>
  <r>
    <x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3527"/>
    <d v="2015-07-11T03:59:00"/>
    <b v="0"/>
    <x v="48"/>
    <b v="1"/>
    <x v="6"/>
    <n v="1.1691666666666667"/>
    <x v="2618"/>
    <x v="1"/>
    <x v="6"/>
  </r>
  <r>
    <x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3528"/>
    <d v="2017-01-18T12:01:58"/>
    <b v="0"/>
    <x v="77"/>
    <b v="1"/>
    <x v="6"/>
    <n v="1.0115151515151515"/>
    <x v="2619"/>
    <x v="1"/>
    <x v="6"/>
  </r>
  <r>
    <x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3529"/>
    <d v="2015-07-13T01:00:00"/>
    <b v="0"/>
    <x v="59"/>
    <b v="1"/>
    <x v="6"/>
    <n v="1.32"/>
    <x v="2333"/>
    <x v="1"/>
    <x v="6"/>
  </r>
  <r>
    <x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3530"/>
    <d v="2016-04-10T20:00:00"/>
    <b v="0"/>
    <x v="19"/>
    <b v="1"/>
    <x v="6"/>
    <n v="1"/>
    <x v="179"/>
    <x v="1"/>
    <x v="6"/>
  </r>
  <r>
    <x v="3531"/>
    <x v="3529"/>
    <s v="A political comedy for a crazy election year"/>
    <x v="28"/>
    <x v="1958"/>
    <x v="0"/>
    <x v="0"/>
    <s v="USD"/>
    <n v="1467301334"/>
    <n v="1464709334"/>
    <x v="3531"/>
    <d v="2016-06-30T15:42:14"/>
    <b v="0"/>
    <x v="55"/>
    <b v="1"/>
    <x v="6"/>
    <n v="1.28"/>
    <x v="2620"/>
    <x v="1"/>
    <x v="6"/>
  </r>
  <r>
    <x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3532"/>
    <d v="2014-09-18T03:59:00"/>
    <b v="0"/>
    <x v="74"/>
    <b v="1"/>
    <x v="6"/>
    <n v="1.1895833333333334"/>
    <x v="2621"/>
    <x v="1"/>
    <x v="6"/>
  </r>
  <r>
    <x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3533"/>
    <d v="2015-11-11T19:16:07"/>
    <b v="0"/>
    <x v="22"/>
    <b v="1"/>
    <x v="6"/>
    <n v="1.262"/>
    <x v="2622"/>
    <x v="1"/>
    <x v="6"/>
  </r>
  <r>
    <x v="3534"/>
    <x v="3532"/>
    <s v="A Theatrical Prequel to Hell's Rebels, the current Pathfinder Adventure Path from Paizo Publishing"/>
    <x v="10"/>
    <x v="2339"/>
    <x v="0"/>
    <x v="0"/>
    <s v="USD"/>
    <n v="1443711623"/>
    <n v="1440687623"/>
    <x v="3534"/>
    <d v="2015-10-01T15:00:23"/>
    <b v="0"/>
    <x v="386"/>
    <b v="1"/>
    <x v="6"/>
    <n v="1.5620000000000001"/>
    <x v="2623"/>
    <x v="1"/>
    <x v="6"/>
  </r>
  <r>
    <x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x v="3535"/>
    <d v="2015-10-02T18:00:00"/>
    <b v="0"/>
    <x v="67"/>
    <b v="1"/>
    <x v="6"/>
    <n v="1.0315000000000001"/>
    <x v="2624"/>
    <x v="1"/>
    <x v="6"/>
  </r>
  <r>
    <x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3536"/>
    <d v="2015-12-20T11:59:00"/>
    <b v="0"/>
    <x v="57"/>
    <b v="1"/>
    <x v="6"/>
    <n v="1.5333333333333334"/>
    <x v="2625"/>
    <x v="1"/>
    <x v="6"/>
  </r>
  <r>
    <x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3537"/>
    <d v="2014-11-17T07:59:00"/>
    <b v="0"/>
    <x v="33"/>
    <b v="1"/>
    <x v="6"/>
    <n v="1.8044444444444445"/>
    <x v="145"/>
    <x v="1"/>
    <x v="6"/>
  </r>
  <r>
    <x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3538"/>
    <d v="2016-08-17T10:05:40"/>
    <b v="0"/>
    <x v="183"/>
    <b v="1"/>
    <x v="6"/>
    <n v="1.2845"/>
    <x v="2626"/>
    <x v="1"/>
    <x v="6"/>
  </r>
  <r>
    <x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3539"/>
    <d v="2016-09-08T18:08:42"/>
    <b v="0"/>
    <x v="62"/>
    <b v="1"/>
    <x v="6"/>
    <n v="1.1966666666666668"/>
    <x v="2627"/>
    <x v="1"/>
    <x v="6"/>
  </r>
  <r>
    <x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3540"/>
    <d v="2016-06-26T00:04:51"/>
    <b v="0"/>
    <x v="22"/>
    <b v="1"/>
    <x v="6"/>
    <n v="1.23"/>
    <x v="2628"/>
    <x v="1"/>
    <x v="6"/>
  </r>
  <r>
    <x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3541"/>
    <d v="2015-08-31T17:31:15"/>
    <b v="0"/>
    <x v="58"/>
    <b v="1"/>
    <x v="6"/>
    <n v="1.05"/>
    <x v="2629"/>
    <x v="1"/>
    <x v="6"/>
  </r>
  <r>
    <x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3542"/>
    <d v="2014-09-07T14:23:42"/>
    <b v="0"/>
    <x v="268"/>
    <b v="1"/>
    <x v="6"/>
    <n v="1.0223636363636364"/>
    <x v="2630"/>
    <x v="1"/>
    <x v="6"/>
  </r>
  <r>
    <x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x v="3543"/>
    <d v="2015-06-25T18:07:39"/>
    <b v="0"/>
    <x v="60"/>
    <b v="1"/>
    <x v="6"/>
    <n v="1.0466666666666666"/>
    <x v="2631"/>
    <x v="1"/>
    <x v="6"/>
  </r>
  <r>
    <x v="3544"/>
    <x v="3542"/>
    <s v="Death &amp; Pretzels presents the world premiere of Paul Pasulka's Gruoch, or Lady Macbeth"/>
    <x v="30"/>
    <x v="911"/>
    <x v="0"/>
    <x v="0"/>
    <s v="USD"/>
    <n v="1425758257"/>
    <n v="1423166257"/>
    <x v="3544"/>
    <d v="2015-03-07T19:57:37"/>
    <b v="0"/>
    <x v="54"/>
    <b v="1"/>
    <x v="6"/>
    <n v="1"/>
    <x v="2632"/>
    <x v="1"/>
    <x v="6"/>
  </r>
  <r>
    <x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3545"/>
    <d v="2015-04-11T19:22:39"/>
    <b v="0"/>
    <x v="22"/>
    <b v="1"/>
    <x v="6"/>
    <n v="1.004"/>
    <x v="90"/>
    <x v="1"/>
    <x v="6"/>
  </r>
  <r>
    <x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3546"/>
    <d v="2015-04-01T03:59:00"/>
    <b v="0"/>
    <x v="10"/>
    <b v="1"/>
    <x v="6"/>
    <n v="1.0227272727272727"/>
    <x v="2633"/>
    <x v="1"/>
    <x v="6"/>
  </r>
  <r>
    <x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x v="3547"/>
    <d v="2016-05-14T03:59:00"/>
    <b v="0"/>
    <x v="226"/>
    <b v="1"/>
    <x v="6"/>
    <n v="1.1440928571428572"/>
    <x v="2634"/>
    <x v="1"/>
    <x v="6"/>
  </r>
  <r>
    <x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x v="3548"/>
    <d v="2016-03-05T01:00:00"/>
    <b v="0"/>
    <x v="62"/>
    <b v="1"/>
    <x v="6"/>
    <n v="1.019047619047619"/>
    <x v="2579"/>
    <x v="1"/>
    <x v="6"/>
  </r>
  <r>
    <x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x v="3549"/>
    <d v="2015-09-04T09:27:53"/>
    <b v="0"/>
    <x v="288"/>
    <b v="1"/>
    <x v="6"/>
    <n v="1.02"/>
    <x v="2635"/>
    <x v="1"/>
    <x v="6"/>
  </r>
  <r>
    <x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3550"/>
    <d v="2016-05-02T21:26:38"/>
    <b v="0"/>
    <x v="31"/>
    <b v="1"/>
    <x v="6"/>
    <n v="1.048"/>
    <x v="2636"/>
    <x v="1"/>
    <x v="6"/>
  </r>
  <r>
    <x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3551"/>
    <d v="2014-05-22T22:07:00"/>
    <b v="0"/>
    <x v="20"/>
    <b v="1"/>
    <x v="6"/>
    <n v="1.0183333333333333"/>
    <x v="2637"/>
    <x v="1"/>
    <x v="6"/>
  </r>
  <r>
    <x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3552"/>
    <d v="2014-06-28T14:05:24"/>
    <b v="0"/>
    <x v="9"/>
    <b v="1"/>
    <x v="6"/>
    <n v="1"/>
    <x v="2638"/>
    <x v="1"/>
    <x v="6"/>
  </r>
  <r>
    <x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3553"/>
    <d v="2015-08-12T00:00:00"/>
    <b v="0"/>
    <x v="201"/>
    <b v="1"/>
    <x v="6"/>
    <n v="1.0627272727272727"/>
    <x v="2639"/>
    <x v="1"/>
    <x v="6"/>
  </r>
  <r>
    <x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x v="3554"/>
    <d v="2015-02-11T17:00:00"/>
    <b v="0"/>
    <x v="28"/>
    <b v="1"/>
    <x v="6"/>
    <n v="1.1342219999999998"/>
    <x v="2640"/>
    <x v="1"/>
    <x v="6"/>
  </r>
  <r>
    <x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3555"/>
    <d v="2016-11-17T11:36:34"/>
    <b v="0"/>
    <x v="25"/>
    <b v="1"/>
    <x v="6"/>
    <n v="1"/>
    <x v="1231"/>
    <x v="1"/>
    <x v="6"/>
  </r>
  <r>
    <x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3556"/>
    <d v="2014-08-17T15:35:24"/>
    <b v="0"/>
    <x v="9"/>
    <b v="1"/>
    <x v="6"/>
    <n v="1.0045454545454546"/>
    <x v="2641"/>
    <x v="1"/>
    <x v="6"/>
  </r>
  <r>
    <x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3557"/>
    <d v="2014-05-05T06:38:31"/>
    <b v="0"/>
    <x v="501"/>
    <b v="1"/>
    <x v="6"/>
    <n v="1.0003599999999999"/>
    <x v="2642"/>
    <x v="1"/>
    <x v="6"/>
  </r>
  <r>
    <x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3558"/>
    <d v="2015-06-26T21:00:00"/>
    <b v="0"/>
    <x v="19"/>
    <b v="1"/>
    <x v="6"/>
    <n v="1.44"/>
    <x v="2643"/>
    <x v="1"/>
    <x v="6"/>
  </r>
  <r>
    <x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3559"/>
    <d v="2015-07-31T08:58:00"/>
    <b v="0"/>
    <x v="54"/>
    <b v="1"/>
    <x v="6"/>
    <n v="1.0349999999999999"/>
    <x v="2644"/>
    <x v="1"/>
    <x v="6"/>
  </r>
  <r>
    <x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3560"/>
    <d v="2015-05-27T02:45:00"/>
    <b v="0"/>
    <x v="142"/>
    <b v="1"/>
    <x v="6"/>
    <n v="1.0843750000000001"/>
    <x v="2645"/>
    <x v="1"/>
    <x v="6"/>
  </r>
  <r>
    <x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3561"/>
    <d v="2015-08-05T18:36:00"/>
    <b v="0"/>
    <x v="241"/>
    <b v="1"/>
    <x v="6"/>
    <n v="1.024"/>
    <x v="2646"/>
    <x v="1"/>
    <x v="6"/>
  </r>
  <r>
    <x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3562"/>
    <d v="2016-03-13T22:00:00"/>
    <b v="0"/>
    <x v="162"/>
    <b v="1"/>
    <x v="6"/>
    <n v="1.4888888888888889"/>
    <x v="2647"/>
    <x v="1"/>
    <x v="6"/>
  </r>
  <r>
    <x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3563"/>
    <d v="2016-08-01T19:00:00"/>
    <b v="0"/>
    <x v="20"/>
    <b v="1"/>
    <x v="6"/>
    <n v="1.0549000000000002"/>
    <x v="2648"/>
    <x v="1"/>
    <x v="6"/>
  </r>
  <r>
    <x v="3564"/>
    <x v="3562"/>
    <s v="Multi Award-Winng play THE PILLOWMAN coming to the Arts Centre Theatre, Aberdeen"/>
    <x v="28"/>
    <x v="2025"/>
    <x v="0"/>
    <x v="1"/>
    <s v="GBP"/>
    <n v="1444060800"/>
    <n v="1440082649"/>
    <x v="3564"/>
    <d v="2015-10-05T16:00:00"/>
    <b v="0"/>
    <x v="57"/>
    <b v="1"/>
    <x v="6"/>
    <n v="1.0049999999999999"/>
    <x v="2649"/>
    <x v="1"/>
    <x v="6"/>
  </r>
  <r>
    <x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3565"/>
    <d v="2014-12-31T17:50:08"/>
    <b v="0"/>
    <x v="8"/>
    <b v="1"/>
    <x v="6"/>
    <n v="1.3055555555555556"/>
    <x v="2650"/>
    <x v="1"/>
    <x v="6"/>
  </r>
  <r>
    <x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3566"/>
    <d v="2015-01-23T12:11:23"/>
    <b v="0"/>
    <x v="44"/>
    <b v="1"/>
    <x v="6"/>
    <n v="1.0475000000000001"/>
    <x v="2651"/>
    <x v="1"/>
    <x v="6"/>
  </r>
  <r>
    <x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3567"/>
    <d v="2015-06-10T19:27:24"/>
    <b v="0"/>
    <x v="14"/>
    <b v="1"/>
    <x v="6"/>
    <n v="1.0880000000000001"/>
    <x v="2652"/>
    <x v="1"/>
    <x v="6"/>
  </r>
  <r>
    <x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3568"/>
    <d v="2014-09-17T17:46:34"/>
    <b v="0"/>
    <x v="10"/>
    <b v="1"/>
    <x v="6"/>
    <n v="1.1100000000000001"/>
    <x v="2653"/>
    <x v="1"/>
    <x v="6"/>
  </r>
  <r>
    <x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3569"/>
    <d v="2015-01-08T16:31:36"/>
    <b v="0"/>
    <x v="14"/>
    <b v="1"/>
    <x v="6"/>
    <n v="1.0047999999999999"/>
    <x v="2654"/>
    <x v="1"/>
    <x v="6"/>
  </r>
  <r>
    <x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x v="3570"/>
    <d v="2014-12-31T07:00:00"/>
    <b v="0"/>
    <x v="55"/>
    <b v="1"/>
    <x v="6"/>
    <n v="1.1435"/>
    <x v="2655"/>
    <x v="1"/>
    <x v="6"/>
  </r>
  <r>
    <x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3571"/>
    <d v="2014-10-30T20:36:53"/>
    <b v="0"/>
    <x v="20"/>
    <b v="1"/>
    <x v="6"/>
    <n v="1.2206666666666666"/>
    <x v="2656"/>
    <x v="1"/>
    <x v="6"/>
  </r>
  <r>
    <x v="3572"/>
    <x v="3570"/>
    <s v="A darkly comic one woman show by Abram Rooney as part of The Camden Fringe 2015."/>
    <x v="2"/>
    <x v="83"/>
    <x v="0"/>
    <x v="1"/>
    <s v="GBP"/>
    <n v="1434894082"/>
    <n v="1432302082"/>
    <x v="3572"/>
    <d v="2015-06-21T13:41:22"/>
    <b v="0"/>
    <x v="82"/>
    <b v="1"/>
    <x v="6"/>
    <n v="1"/>
    <x v="2657"/>
    <x v="1"/>
    <x v="6"/>
  </r>
  <r>
    <x v="3573"/>
    <x v="3571"/>
    <s v="London based theatre makers collaborating to create a new show about the history of HipHop."/>
    <x v="9"/>
    <x v="2363"/>
    <x v="0"/>
    <x v="1"/>
    <s v="GBP"/>
    <n v="1415440846"/>
    <n v="1412845246"/>
    <x v="3573"/>
    <d v="2014-11-08T10:00:46"/>
    <b v="0"/>
    <x v="76"/>
    <b v="1"/>
    <x v="6"/>
    <n v="1.028"/>
    <x v="2658"/>
    <x v="1"/>
    <x v="6"/>
  </r>
  <r>
    <x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3574"/>
    <d v="2014-11-13T23:37:28"/>
    <b v="0"/>
    <x v="43"/>
    <b v="1"/>
    <x v="6"/>
    <n v="1.0612068965517241"/>
    <x v="2659"/>
    <x v="1"/>
    <x v="6"/>
  </r>
  <r>
    <x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3575"/>
    <d v="2016-08-11T03:59:00"/>
    <b v="0"/>
    <x v="332"/>
    <b v="1"/>
    <x v="6"/>
    <n v="1.0133000000000001"/>
    <x v="2660"/>
    <x v="1"/>
    <x v="6"/>
  </r>
  <r>
    <x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x v="3576"/>
    <d v="2016-12-05T14:10:54"/>
    <b v="0"/>
    <x v="81"/>
    <b v="1"/>
    <x v="6"/>
    <n v="1"/>
    <x v="135"/>
    <x v="1"/>
    <x v="6"/>
  </r>
  <r>
    <x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x v="3577"/>
    <d v="2015-04-26T06:28:00"/>
    <b v="0"/>
    <x v="74"/>
    <b v="1"/>
    <x v="6"/>
    <n v="1.3"/>
    <x v="684"/>
    <x v="1"/>
    <x v="6"/>
  </r>
  <r>
    <x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x v="3578"/>
    <d v="2016-04-30T17:36:17"/>
    <b v="0"/>
    <x v="77"/>
    <b v="1"/>
    <x v="6"/>
    <n v="1.0001333333333333"/>
    <x v="2661"/>
    <x v="1"/>
    <x v="6"/>
  </r>
  <r>
    <x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3579"/>
    <d v="2016-03-31T17:17:36"/>
    <b v="0"/>
    <x v="25"/>
    <b v="1"/>
    <x v="6"/>
    <n v="1"/>
    <x v="680"/>
    <x v="1"/>
    <x v="6"/>
  </r>
  <r>
    <x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x v="3580"/>
    <d v="2015-03-01T04:59:00"/>
    <b v="0"/>
    <x v="74"/>
    <b v="1"/>
    <x v="6"/>
    <n v="1.1388888888888888"/>
    <x v="2662"/>
    <x v="1"/>
    <x v="6"/>
  </r>
  <r>
    <x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3581"/>
    <d v="2014-07-30T11:18:30"/>
    <b v="0"/>
    <x v="43"/>
    <b v="1"/>
    <x v="6"/>
    <n v="1"/>
    <x v="853"/>
    <x v="1"/>
    <x v="6"/>
  </r>
  <r>
    <x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x v="3582"/>
    <d v="2016-04-05T02:18:02"/>
    <b v="0"/>
    <x v="72"/>
    <b v="1"/>
    <x v="6"/>
    <n v="2.87"/>
    <x v="2663"/>
    <x v="1"/>
    <x v="6"/>
  </r>
  <r>
    <x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3583"/>
    <d v="2016-04-18T09:13:25"/>
    <b v="0"/>
    <x v="54"/>
    <b v="1"/>
    <x v="6"/>
    <n v="1.085"/>
    <x v="956"/>
    <x v="1"/>
    <x v="6"/>
  </r>
  <r>
    <x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3584"/>
    <d v="2015-07-13T07:35:44"/>
    <b v="0"/>
    <x v="300"/>
    <b v="1"/>
    <x v="6"/>
    <n v="1.155"/>
    <x v="2664"/>
    <x v="1"/>
    <x v="6"/>
  </r>
  <r>
    <x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3585"/>
    <d v="2014-12-21T17:11:30"/>
    <b v="0"/>
    <x v="23"/>
    <b v="1"/>
    <x v="6"/>
    <n v="1.1911764705882353"/>
    <x v="2665"/>
    <x v="1"/>
    <x v="6"/>
  </r>
  <r>
    <x v="3586"/>
    <x v="3584"/>
    <s v="See Theatre In A New Light"/>
    <x v="51"/>
    <x v="2369"/>
    <x v="0"/>
    <x v="0"/>
    <s v="USD"/>
    <n v="1474649070"/>
    <n v="1469465070"/>
    <x v="3586"/>
    <d v="2016-09-23T16:44:30"/>
    <b v="0"/>
    <x v="241"/>
    <b v="1"/>
    <x v="6"/>
    <n v="1.0942666666666667"/>
    <x v="2666"/>
    <x v="1"/>
    <x v="6"/>
  </r>
  <r>
    <x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x v="3587"/>
    <d v="2016-06-27T19:00:00"/>
    <b v="0"/>
    <x v="33"/>
    <b v="1"/>
    <x v="6"/>
    <n v="1.266"/>
    <x v="2667"/>
    <x v="1"/>
    <x v="6"/>
  </r>
  <r>
    <x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x v="3588"/>
    <d v="2015-04-29T23:00:00"/>
    <b v="0"/>
    <x v="202"/>
    <b v="1"/>
    <x v="6"/>
    <n v="1.0049999999999999"/>
    <x v="2668"/>
    <x v="1"/>
    <x v="6"/>
  </r>
  <r>
    <x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3589"/>
    <d v="2015-05-26T15:32:27"/>
    <b v="0"/>
    <x v="95"/>
    <b v="1"/>
    <x v="6"/>
    <n v="1.2749999999999999"/>
    <x v="2669"/>
    <x v="1"/>
    <x v="6"/>
  </r>
  <r>
    <x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3590"/>
    <d v="2014-10-20T08:00:34"/>
    <b v="0"/>
    <x v="196"/>
    <b v="1"/>
    <x v="6"/>
    <n v="1.0005999999999999"/>
    <x v="2670"/>
    <x v="1"/>
    <x v="6"/>
  </r>
  <r>
    <x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3591"/>
    <d v="2015-01-24T04:59:00"/>
    <b v="0"/>
    <x v="59"/>
    <b v="1"/>
    <x v="6"/>
    <n v="1.75"/>
    <x v="2671"/>
    <x v="1"/>
    <x v="6"/>
  </r>
  <r>
    <x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x v="3592"/>
    <d v="2015-02-11T04:59:00"/>
    <b v="0"/>
    <x v="2"/>
    <b v="1"/>
    <x v="6"/>
    <n v="1.2725"/>
    <x v="2672"/>
    <x v="1"/>
    <x v="6"/>
  </r>
  <r>
    <x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3593"/>
    <d v="2015-01-05T20:26:00"/>
    <b v="0"/>
    <x v="68"/>
    <b v="1"/>
    <x v="6"/>
    <n v="1.1063333333333334"/>
    <x v="2673"/>
    <x v="1"/>
    <x v="6"/>
  </r>
  <r>
    <x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3594"/>
    <d v="2016-09-04T01:36:22"/>
    <b v="0"/>
    <x v="17"/>
    <b v="1"/>
    <x v="6"/>
    <n v="1.2593749999999999"/>
    <x v="2674"/>
    <x v="1"/>
    <x v="6"/>
  </r>
  <r>
    <x v="3595"/>
    <x v="3593"/>
    <s v="A new theatre company staging Will Eno's The Flu Season in Seattle"/>
    <x v="27"/>
    <x v="2372"/>
    <x v="0"/>
    <x v="0"/>
    <s v="USD"/>
    <n v="1426229940"/>
    <n v="1423959123"/>
    <x v="3595"/>
    <d v="2015-03-13T06:59:00"/>
    <b v="0"/>
    <x v="95"/>
    <b v="1"/>
    <x v="6"/>
    <n v="1.1850000000000001"/>
    <x v="2675"/>
    <x v="1"/>
    <x v="6"/>
  </r>
  <r>
    <x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3596"/>
    <d v="2014-08-26T17:09:42"/>
    <b v="0"/>
    <x v="41"/>
    <b v="1"/>
    <x v="6"/>
    <n v="1.0772727272727274"/>
    <x v="2676"/>
    <x v="1"/>
    <x v="6"/>
  </r>
  <r>
    <x v="3597"/>
    <x v="3595"/>
    <s v="&quot;I think that I have my own will. I can stop this, I tell myself. But it's not true.&quot;"/>
    <x v="30"/>
    <x v="1644"/>
    <x v="0"/>
    <x v="0"/>
    <s v="USD"/>
    <n v="1456984740"/>
    <n v="1455717790"/>
    <x v="3597"/>
    <d v="2016-03-03T05:59:00"/>
    <b v="0"/>
    <x v="51"/>
    <b v="1"/>
    <x v="6"/>
    <n v="1.026"/>
    <x v="2677"/>
    <x v="1"/>
    <x v="6"/>
  </r>
  <r>
    <x v="3598"/>
    <x v="3596"/>
    <s v="River City Theatre Company needs your support as we embark on our thirteenth production, CINDERELLA!"/>
    <x v="28"/>
    <x v="1666"/>
    <x v="0"/>
    <x v="0"/>
    <s v="USD"/>
    <n v="1409720340"/>
    <n v="1408129822"/>
    <x v="3598"/>
    <d v="2014-09-03T04:59:00"/>
    <b v="0"/>
    <x v="74"/>
    <b v="1"/>
    <x v="6"/>
    <n v="1.101"/>
    <x v="1148"/>
    <x v="1"/>
    <x v="6"/>
  </r>
  <r>
    <x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x v="3599"/>
    <d v="2015-08-30T00:00:00"/>
    <b v="0"/>
    <x v="57"/>
    <b v="1"/>
    <x v="6"/>
    <n v="2.02"/>
    <x v="2678"/>
    <x v="1"/>
    <x v="6"/>
  </r>
  <r>
    <x v="3600"/>
    <x v="3598"/>
    <s v="The First Play From The Man Who Brought You The Black James Bond!"/>
    <x v="185"/>
    <x v="31"/>
    <x v="0"/>
    <x v="0"/>
    <s v="USD"/>
    <n v="1476390164"/>
    <n v="1473970964"/>
    <x v="3600"/>
    <d v="2016-10-13T20:22:44"/>
    <b v="0"/>
    <x v="80"/>
    <b v="1"/>
    <x v="6"/>
    <n v="1.3"/>
    <x v="2679"/>
    <x v="1"/>
    <x v="6"/>
  </r>
  <r>
    <x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x v="3601"/>
    <d v="2015-01-16T23:58:02"/>
    <b v="0"/>
    <x v="28"/>
    <b v="1"/>
    <x v="6"/>
    <n v="1.0435000000000001"/>
    <x v="2680"/>
    <x v="1"/>
    <x v="6"/>
  </r>
  <r>
    <x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3602"/>
    <d v="2016-05-17T21:27:59"/>
    <b v="0"/>
    <x v="72"/>
    <b v="1"/>
    <x v="6"/>
    <n v="1.0004999999999999"/>
    <x v="2681"/>
    <x v="1"/>
    <x v="6"/>
  </r>
  <r>
    <x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3603"/>
    <d v="2015-11-05T21:44:40"/>
    <b v="0"/>
    <x v="7"/>
    <b v="1"/>
    <x v="6"/>
    <n v="1.7066666666666668"/>
    <x v="2682"/>
    <x v="1"/>
    <x v="6"/>
  </r>
  <r>
    <x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3604"/>
    <d v="2016-04-29T06:59:00"/>
    <b v="0"/>
    <x v="50"/>
    <b v="1"/>
    <x v="6"/>
    <n v="1.1283333333333334"/>
    <x v="2683"/>
    <x v="1"/>
    <x v="6"/>
  </r>
  <r>
    <x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3605"/>
    <d v="2016-02-13T19:02:06"/>
    <b v="0"/>
    <x v="41"/>
    <b v="1"/>
    <x v="6"/>
    <n v="1.84"/>
    <x v="76"/>
    <x v="1"/>
    <x v="6"/>
  </r>
  <r>
    <x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3606"/>
    <d v="2016-08-14T14:30:57"/>
    <b v="0"/>
    <x v="31"/>
    <b v="1"/>
    <x v="6"/>
    <n v="1.3026666666666666"/>
    <x v="2684"/>
    <x v="1"/>
    <x v="6"/>
  </r>
  <r>
    <x v="3607"/>
    <x v="3605"/>
    <s v="'E15' is a verbatim project that looks at the story of the Focus E15 Campaign"/>
    <x v="131"/>
    <x v="2377"/>
    <x v="0"/>
    <x v="1"/>
    <s v="GBP"/>
    <n v="1450137600"/>
    <n v="1448924882"/>
    <x v="3607"/>
    <d v="2015-12-15T00:00:00"/>
    <b v="0"/>
    <x v="9"/>
    <b v="1"/>
    <x v="6"/>
    <n v="1.0545454545454545"/>
    <x v="2109"/>
    <x v="1"/>
    <x v="6"/>
  </r>
  <r>
    <x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3608"/>
    <d v="2016-06-17T14:00:00"/>
    <b v="0"/>
    <x v="74"/>
    <b v="1"/>
    <x v="6"/>
    <n v="1"/>
    <x v="2685"/>
    <x v="1"/>
    <x v="6"/>
  </r>
  <r>
    <x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3609"/>
    <d v="2016-03-30T22:48:05"/>
    <b v="0"/>
    <x v="64"/>
    <b v="1"/>
    <x v="6"/>
    <n v="1.5331632653061225"/>
    <x v="2686"/>
    <x v="1"/>
    <x v="6"/>
  </r>
  <r>
    <x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x v="3610"/>
    <d v="2015-08-17T10:22:16"/>
    <b v="0"/>
    <x v="162"/>
    <b v="1"/>
    <x v="6"/>
    <n v="1.623"/>
    <x v="2687"/>
    <x v="1"/>
    <x v="6"/>
  </r>
  <r>
    <x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3611"/>
    <d v="2015-04-08T08:53:21"/>
    <b v="0"/>
    <x v="13"/>
    <b v="1"/>
    <x v="6"/>
    <n v="1.36"/>
    <x v="590"/>
    <x v="1"/>
    <x v="6"/>
  </r>
  <r>
    <x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x v="3612"/>
    <d v="2014-06-09T17:26:51"/>
    <b v="0"/>
    <x v="7"/>
    <b v="1"/>
    <x v="6"/>
    <n v="1.444"/>
    <x v="2688"/>
    <x v="1"/>
    <x v="6"/>
  </r>
  <r>
    <x v="3613"/>
    <x v="3611"/>
    <s v="a woman walks into a bar except she looks like a man and no one's serving drinks. one night only"/>
    <x v="21"/>
    <x v="380"/>
    <x v="0"/>
    <x v="0"/>
    <s v="USD"/>
    <n v="1403964574"/>
    <n v="1401372574"/>
    <x v="3613"/>
    <d v="2014-06-28T14:09:34"/>
    <b v="0"/>
    <x v="9"/>
    <b v="1"/>
    <x v="6"/>
    <n v="1"/>
    <x v="372"/>
    <x v="1"/>
    <x v="6"/>
  </r>
  <r>
    <x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x v="3614"/>
    <d v="2015-06-19T01:00:16"/>
    <b v="0"/>
    <x v="26"/>
    <b v="1"/>
    <x v="6"/>
    <n v="1.008"/>
    <x v="2689"/>
    <x v="1"/>
    <x v="6"/>
  </r>
  <r>
    <x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3615"/>
    <d v="2015-12-10T14:14:56"/>
    <b v="0"/>
    <x v="250"/>
    <b v="1"/>
    <x v="6"/>
    <n v="1.0680000000000001"/>
    <x v="2690"/>
    <x v="1"/>
    <x v="6"/>
  </r>
  <r>
    <x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3616"/>
    <d v="2015-03-19T21:47:44"/>
    <b v="0"/>
    <x v="43"/>
    <b v="1"/>
    <x v="6"/>
    <n v="1.248"/>
    <x v="2691"/>
    <x v="1"/>
    <x v="6"/>
  </r>
  <r>
    <x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3617"/>
    <d v="2017-02-28T00:00:00"/>
    <b v="0"/>
    <x v="13"/>
    <b v="1"/>
    <x v="6"/>
    <n v="1.1891891891891893"/>
    <x v="2692"/>
    <x v="1"/>
    <x v="6"/>
  </r>
  <r>
    <x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3618"/>
    <d v="2015-06-03T15:04:10"/>
    <b v="0"/>
    <x v="66"/>
    <b v="1"/>
    <x v="6"/>
    <n v="1.01"/>
    <x v="2693"/>
    <x v="1"/>
    <x v="6"/>
  </r>
  <r>
    <x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3619"/>
    <d v="2016-11-19T22:00:00"/>
    <b v="0"/>
    <x v="57"/>
    <b v="1"/>
    <x v="6"/>
    <n v="1.1299999999999999"/>
    <x v="1167"/>
    <x v="1"/>
    <x v="6"/>
  </r>
  <r>
    <x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3620"/>
    <d v="2015-03-05T04:00:00"/>
    <b v="0"/>
    <x v="438"/>
    <b v="1"/>
    <x v="6"/>
    <n v="1.0519047619047619"/>
    <x v="2694"/>
    <x v="1"/>
    <x v="6"/>
  </r>
  <r>
    <x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3621"/>
    <d v="2016-09-30T21:00:00"/>
    <b v="0"/>
    <x v="16"/>
    <b v="1"/>
    <x v="6"/>
    <n v="1.0973333333333333"/>
    <x v="2695"/>
    <x v="1"/>
    <x v="6"/>
  </r>
  <r>
    <x v="3622"/>
    <x v="3619"/>
    <s v="5 actors. 39 characters. 1 epic adventure. Presented by the Cradle Theatre Company."/>
    <x v="28"/>
    <x v="2385"/>
    <x v="0"/>
    <x v="0"/>
    <s v="USD"/>
    <n v="1411874580"/>
    <n v="1409030371"/>
    <x v="3622"/>
    <d v="2014-09-28T03:23:00"/>
    <b v="0"/>
    <x v="64"/>
    <b v="1"/>
    <x v="6"/>
    <n v="1.00099"/>
    <x v="2696"/>
    <x v="1"/>
    <x v="6"/>
  </r>
  <r>
    <x v="3623"/>
    <x v="3620"/>
    <s v="An original play exploring the complications of romantic relationships in all forms."/>
    <x v="30"/>
    <x v="142"/>
    <x v="0"/>
    <x v="0"/>
    <s v="USD"/>
    <n v="1406358000"/>
    <n v="1404841270"/>
    <x v="3623"/>
    <d v="2014-07-26T07:00:00"/>
    <b v="0"/>
    <x v="69"/>
    <b v="1"/>
    <x v="6"/>
    <n v="1.2"/>
    <x v="2697"/>
    <x v="1"/>
    <x v="6"/>
  </r>
  <r>
    <x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3624"/>
    <d v="2016-08-23T18:34:50"/>
    <b v="0"/>
    <x v="70"/>
    <b v="1"/>
    <x v="6"/>
    <n v="1.0493333333333332"/>
    <x v="2698"/>
    <x v="1"/>
    <x v="6"/>
  </r>
  <r>
    <x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3625"/>
    <d v="2015-07-02T15:39:37"/>
    <b v="0"/>
    <x v="76"/>
    <b v="1"/>
    <x v="6"/>
    <n v="1.0266666666666666"/>
    <x v="2699"/>
    <x v="1"/>
    <x v="6"/>
  </r>
  <r>
    <x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3626"/>
    <d v="2014-08-16T16:00:57"/>
    <b v="0"/>
    <x v="53"/>
    <b v="1"/>
    <x v="6"/>
    <n v="1.0182500000000001"/>
    <x v="2700"/>
    <x v="1"/>
    <x v="6"/>
  </r>
  <r>
    <x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3627"/>
    <d v="2016-05-21T03:59:00"/>
    <b v="0"/>
    <x v="60"/>
    <b v="1"/>
    <x v="6"/>
    <n v="1"/>
    <x v="2701"/>
    <x v="1"/>
    <x v="6"/>
  </r>
  <r>
    <x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3628"/>
    <d v="2015-12-13T20:59:56"/>
    <b v="0"/>
    <x v="78"/>
    <b v="0"/>
    <x v="40"/>
    <n v="0"/>
    <x v="121"/>
    <x v="1"/>
    <x v="40"/>
  </r>
  <r>
    <x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3629"/>
    <d v="2016-05-05T17:00:00"/>
    <b v="0"/>
    <x v="84"/>
    <b v="0"/>
    <x v="40"/>
    <n v="1.9999999999999999E-6"/>
    <x v="120"/>
    <x v="1"/>
    <x v="40"/>
  </r>
  <r>
    <x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3630"/>
    <d v="2014-11-29T21:19:50"/>
    <b v="0"/>
    <x v="29"/>
    <b v="0"/>
    <x v="40"/>
    <n v="3.3333333333333332E-4"/>
    <x v="120"/>
    <x v="1"/>
    <x v="40"/>
  </r>
  <r>
    <x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3631"/>
    <d v="2014-09-23T03:59:00"/>
    <b v="0"/>
    <x v="211"/>
    <b v="0"/>
    <x v="40"/>
    <n v="0.51023391812865493"/>
    <x v="2702"/>
    <x v="1"/>
    <x v="40"/>
  </r>
  <r>
    <x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3632"/>
    <d v="2014-11-23T22:29:09"/>
    <b v="0"/>
    <x v="29"/>
    <b v="0"/>
    <x v="40"/>
    <n v="0.2"/>
    <x v="101"/>
    <x v="1"/>
    <x v="40"/>
  </r>
  <r>
    <x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x v="3633"/>
    <d v="2016-11-19T01:00:00"/>
    <b v="0"/>
    <x v="162"/>
    <b v="0"/>
    <x v="40"/>
    <n v="0.35239999999999999"/>
    <x v="2703"/>
    <x v="1"/>
    <x v="40"/>
  </r>
  <r>
    <x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3634"/>
    <d v="2017-01-14T03:59:00"/>
    <b v="0"/>
    <x v="59"/>
    <b v="0"/>
    <x v="40"/>
    <n v="4.2466666666666666E-2"/>
    <x v="2704"/>
    <x v="1"/>
    <x v="40"/>
  </r>
  <r>
    <x v="3635"/>
    <x v="3632"/>
    <s v="Mary's Son is a pop opera about Jesus and the hope he brings to all people."/>
    <x v="8"/>
    <x v="2391"/>
    <x v="2"/>
    <x v="0"/>
    <s v="USD"/>
    <n v="1461186676"/>
    <n v="1458594676"/>
    <x v="3635"/>
    <d v="2016-04-20T21:11:16"/>
    <b v="0"/>
    <x v="73"/>
    <b v="0"/>
    <x v="40"/>
    <n v="0.36457142857142855"/>
    <x v="2705"/>
    <x v="1"/>
    <x v="40"/>
  </r>
  <r>
    <x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x v="3636"/>
    <d v="2015-09-14T16:40:29"/>
    <b v="0"/>
    <x v="78"/>
    <b v="0"/>
    <x v="40"/>
    <n v="0"/>
    <x v="121"/>
    <x v="1"/>
    <x v="40"/>
  </r>
  <r>
    <x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3637"/>
    <d v="2015-01-01T16:48:55"/>
    <b v="0"/>
    <x v="25"/>
    <b v="0"/>
    <x v="40"/>
    <n v="0.30866666666666664"/>
    <x v="2706"/>
    <x v="1"/>
    <x v="40"/>
  </r>
  <r>
    <x v="3638"/>
    <x v="3635"/>
    <s v="A rock and roll journey that explores love, loss, redemption, duality and ascension."/>
    <x v="126"/>
    <x v="1168"/>
    <x v="2"/>
    <x v="5"/>
    <s v="CAD"/>
    <n v="1429456132"/>
    <n v="1424275732"/>
    <x v="3638"/>
    <d v="2015-04-19T15:08:52"/>
    <b v="0"/>
    <x v="84"/>
    <b v="0"/>
    <x v="40"/>
    <n v="6.545454545454546E-2"/>
    <x v="1762"/>
    <x v="1"/>
    <x v="40"/>
  </r>
  <r>
    <x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3639"/>
    <d v="2016-10-07T15:11:00"/>
    <b v="0"/>
    <x v="29"/>
    <b v="0"/>
    <x v="40"/>
    <n v="4.0000000000000003E-5"/>
    <x v="120"/>
    <x v="1"/>
    <x v="40"/>
  </r>
  <r>
    <x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3640"/>
    <d v="2015-05-10T18:45:30"/>
    <b v="0"/>
    <x v="83"/>
    <b v="0"/>
    <x v="40"/>
    <n v="5.5E-2"/>
    <x v="1782"/>
    <x v="1"/>
    <x v="40"/>
  </r>
  <r>
    <x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3641"/>
    <d v="2014-10-05T05:00:00"/>
    <b v="0"/>
    <x v="78"/>
    <b v="0"/>
    <x v="40"/>
    <n v="0"/>
    <x v="121"/>
    <x v="1"/>
    <x v="40"/>
  </r>
  <r>
    <x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3642"/>
    <d v="2015-11-30T17:00:00"/>
    <b v="0"/>
    <x v="84"/>
    <b v="0"/>
    <x v="40"/>
    <n v="2.1428571428571429E-2"/>
    <x v="507"/>
    <x v="1"/>
    <x v="40"/>
  </r>
  <r>
    <x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3643"/>
    <d v="2015-11-17T04:27:19"/>
    <b v="0"/>
    <x v="78"/>
    <b v="0"/>
    <x v="40"/>
    <n v="0"/>
    <x v="121"/>
    <x v="1"/>
    <x v="40"/>
  </r>
  <r>
    <x v="3644"/>
    <x v="3641"/>
    <s v="We are the Saugerties High School drama club. Please help us create our musical to keep theater alive!"/>
    <x v="10"/>
    <x v="378"/>
    <x v="2"/>
    <x v="0"/>
    <s v="USD"/>
    <n v="1457413140"/>
    <n v="1454996887"/>
    <x v="3644"/>
    <d v="2016-03-08T04:59:00"/>
    <b v="0"/>
    <x v="8"/>
    <b v="0"/>
    <x v="40"/>
    <n v="0.16420000000000001"/>
    <x v="2707"/>
    <x v="1"/>
    <x v="40"/>
  </r>
  <r>
    <x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x v="3645"/>
    <d v="2016-11-22T00:17:18"/>
    <b v="0"/>
    <x v="29"/>
    <b v="0"/>
    <x v="40"/>
    <n v="1E-3"/>
    <x v="120"/>
    <x v="1"/>
    <x v="40"/>
  </r>
  <r>
    <x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x v="3646"/>
    <d v="2015-06-16T23:30:00"/>
    <b v="0"/>
    <x v="22"/>
    <b v="0"/>
    <x v="40"/>
    <n v="4.8099999999999997E-2"/>
    <x v="2708"/>
    <x v="1"/>
    <x v="40"/>
  </r>
  <r>
    <x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x v="3647"/>
    <d v="2016-09-30T17:58:47"/>
    <b v="0"/>
    <x v="84"/>
    <b v="0"/>
    <x v="40"/>
    <n v="0.06"/>
    <x v="2"/>
    <x v="1"/>
    <x v="40"/>
  </r>
  <r>
    <x v="3648"/>
    <x v="3645"/>
    <s v="Help Moth Live! Support Moth and its artist collective to achieve its 2014/15 season."/>
    <x v="79"/>
    <x v="2392"/>
    <x v="0"/>
    <x v="0"/>
    <s v="USD"/>
    <n v="1412492445"/>
    <n v="1409900445"/>
    <x v="3648"/>
    <d v="2014-10-05T07:00:45"/>
    <b v="0"/>
    <x v="196"/>
    <b v="1"/>
    <x v="6"/>
    <n v="1.003825"/>
    <x v="2709"/>
    <x v="1"/>
    <x v="6"/>
  </r>
  <r>
    <x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3649"/>
    <d v="2014-06-16T17:06:34"/>
    <b v="0"/>
    <x v="22"/>
    <b v="1"/>
    <x v="6"/>
    <n v="1.04"/>
    <x v="1188"/>
    <x v="1"/>
    <x v="6"/>
  </r>
  <r>
    <x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3650"/>
    <d v="2016-02-02T11:29:44"/>
    <b v="0"/>
    <x v="57"/>
    <b v="1"/>
    <x v="6"/>
    <n v="1"/>
    <x v="2116"/>
    <x v="1"/>
    <x v="6"/>
  </r>
  <r>
    <x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x v="3651"/>
    <d v="2014-08-10T15:59:00"/>
    <b v="0"/>
    <x v="82"/>
    <b v="1"/>
    <x v="6"/>
    <n v="1.04"/>
    <x v="1377"/>
    <x v="1"/>
    <x v="6"/>
  </r>
  <r>
    <x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3652"/>
    <d v="2016-08-25T03:59:00"/>
    <b v="0"/>
    <x v="57"/>
    <b v="1"/>
    <x v="6"/>
    <n v="2.5066666666666668"/>
    <x v="2710"/>
    <x v="1"/>
    <x v="6"/>
  </r>
  <r>
    <x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3653"/>
    <d v="2015-08-05T08:43:27"/>
    <b v="0"/>
    <x v="51"/>
    <b v="1"/>
    <x v="6"/>
    <n v="1.0049999999999999"/>
    <x v="2711"/>
    <x v="1"/>
    <x v="6"/>
  </r>
  <r>
    <x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3654"/>
    <d v="2016-04-03T17:00:00"/>
    <b v="0"/>
    <x v="44"/>
    <b v="1"/>
    <x v="6"/>
    <n v="1.744"/>
    <x v="2712"/>
    <x v="1"/>
    <x v="6"/>
  </r>
  <r>
    <x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3655"/>
    <d v="2015-07-18T06:59:00"/>
    <b v="0"/>
    <x v="1"/>
    <b v="1"/>
    <x v="6"/>
    <n v="1.1626000000000001"/>
    <x v="2713"/>
    <x v="1"/>
    <x v="6"/>
  </r>
  <r>
    <x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3656"/>
    <d v="2017-02-01T22:59:00"/>
    <b v="0"/>
    <x v="67"/>
    <b v="1"/>
    <x v="6"/>
    <n v="1.0582"/>
    <x v="2714"/>
    <x v="1"/>
    <x v="6"/>
  </r>
  <r>
    <x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3657"/>
    <d v="2016-06-01T21:42:00"/>
    <b v="0"/>
    <x v="9"/>
    <b v="1"/>
    <x v="6"/>
    <n v="1.1074999999999999"/>
    <x v="2715"/>
    <x v="1"/>
    <x v="6"/>
  </r>
  <r>
    <x v="3658"/>
    <x v="3654"/>
    <s v="Life is hard when your own imaginary friend can't make time for you."/>
    <x v="15"/>
    <x v="17"/>
    <x v="0"/>
    <x v="0"/>
    <s v="USD"/>
    <n v="1404273540"/>
    <n v="1400272580"/>
    <x v="3658"/>
    <d v="2014-07-02T03:59:00"/>
    <b v="0"/>
    <x v="9"/>
    <b v="1"/>
    <x v="6"/>
    <n v="1.0066666666666666"/>
    <x v="2716"/>
    <x v="1"/>
    <x v="6"/>
  </r>
  <r>
    <x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x v="3659"/>
    <d v="2015-03-19T14:39:00"/>
    <b v="0"/>
    <x v="62"/>
    <b v="1"/>
    <x v="6"/>
    <n v="1.0203333333333333"/>
    <x v="2717"/>
    <x v="1"/>
    <x v="6"/>
  </r>
  <r>
    <x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3660"/>
    <d v="2014-12-23T21:08:45"/>
    <b v="0"/>
    <x v="19"/>
    <b v="1"/>
    <x v="6"/>
    <n v="1"/>
    <x v="2718"/>
    <x v="1"/>
    <x v="6"/>
  </r>
  <r>
    <x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3661"/>
    <d v="2016-04-10T04:00:00"/>
    <b v="0"/>
    <x v="17"/>
    <b v="1"/>
    <x v="6"/>
    <n v="1.1100000000000001"/>
    <x v="2719"/>
    <x v="1"/>
    <x v="6"/>
  </r>
  <r>
    <x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3662"/>
    <d v="2015-03-31T04:16:54"/>
    <b v="0"/>
    <x v="244"/>
    <b v="1"/>
    <x v="6"/>
    <n v="1.0142500000000001"/>
    <x v="2720"/>
    <x v="1"/>
    <x v="6"/>
  </r>
  <r>
    <x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3663"/>
    <d v="2016-12-21T11:50:30"/>
    <b v="0"/>
    <x v="82"/>
    <b v="1"/>
    <x v="6"/>
    <n v="1.04"/>
    <x v="438"/>
    <x v="1"/>
    <x v="6"/>
  </r>
  <r>
    <x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3664"/>
    <d v="2016-06-16T05:58:09"/>
    <b v="0"/>
    <x v="10"/>
    <b v="1"/>
    <x v="6"/>
    <n v="1.09375"/>
    <x v="2721"/>
    <x v="1"/>
    <x v="6"/>
  </r>
  <r>
    <x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3665"/>
    <d v="2015-10-28T19:54:00"/>
    <b v="0"/>
    <x v="25"/>
    <b v="1"/>
    <x v="6"/>
    <n v="1.1516129032258065"/>
    <x v="2722"/>
    <x v="1"/>
    <x v="6"/>
  </r>
  <r>
    <x v="3666"/>
    <x v="3662"/>
    <s v="Artistic Internship @ Ojai Playwrights Conference"/>
    <x v="38"/>
    <x v="647"/>
    <x v="0"/>
    <x v="0"/>
    <s v="USD"/>
    <n v="1406185200"/>
    <n v="1404337382"/>
    <x v="3666"/>
    <d v="2014-07-24T07:00:00"/>
    <b v="0"/>
    <x v="44"/>
    <b v="1"/>
    <x v="6"/>
    <n v="1"/>
    <x v="2723"/>
    <x v="1"/>
    <x v="6"/>
  </r>
  <r>
    <x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3667"/>
    <d v="2015-07-18T23:16:59"/>
    <b v="0"/>
    <x v="6"/>
    <b v="1"/>
    <x v="6"/>
    <n v="1.0317033333333334"/>
    <x v="2724"/>
    <x v="1"/>
    <x v="6"/>
  </r>
  <r>
    <x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3668"/>
    <d v="2015-07-23T18:33:00"/>
    <b v="0"/>
    <x v="33"/>
    <b v="1"/>
    <x v="6"/>
    <n v="1.0349999999999999"/>
    <x v="2725"/>
    <x v="1"/>
    <x v="6"/>
  </r>
  <r>
    <x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3669"/>
    <d v="2015-06-11T16:12:17"/>
    <b v="0"/>
    <x v="57"/>
    <b v="1"/>
    <x v="6"/>
    <n v="1.3819999999999999"/>
    <x v="2726"/>
    <x v="1"/>
    <x v="6"/>
  </r>
  <r>
    <x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3670"/>
    <d v="2015-05-31T23:00:00"/>
    <b v="0"/>
    <x v="8"/>
    <b v="1"/>
    <x v="6"/>
    <n v="1.0954545454545455"/>
    <x v="2727"/>
    <x v="1"/>
    <x v="6"/>
  </r>
  <r>
    <x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3671"/>
    <d v="2014-07-21T03:59:00"/>
    <b v="0"/>
    <x v="244"/>
    <b v="1"/>
    <x v="6"/>
    <n v="1.0085714285714287"/>
    <x v="2728"/>
    <x v="1"/>
    <x v="6"/>
  </r>
  <r>
    <x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3672"/>
    <d v="2014-09-26T22:43:04"/>
    <b v="0"/>
    <x v="7"/>
    <b v="1"/>
    <x v="6"/>
    <n v="1.0153333333333334"/>
    <x v="2729"/>
    <x v="1"/>
    <x v="6"/>
  </r>
  <r>
    <x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3673"/>
    <d v="2014-11-05T12:52:00"/>
    <b v="0"/>
    <x v="229"/>
    <b v="1"/>
    <x v="6"/>
    <n v="1.13625"/>
    <x v="2730"/>
    <x v="1"/>
    <x v="6"/>
  </r>
  <r>
    <x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3674"/>
    <d v="2016-09-03T20:57:09"/>
    <b v="0"/>
    <x v="162"/>
    <b v="1"/>
    <x v="6"/>
    <n v="1"/>
    <x v="2731"/>
    <x v="1"/>
    <x v="6"/>
  </r>
  <r>
    <x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3675"/>
    <d v="2016-05-15T23:00:00"/>
    <b v="0"/>
    <x v="83"/>
    <b v="1"/>
    <x v="6"/>
    <n v="1.4"/>
    <x v="463"/>
    <x v="1"/>
    <x v="6"/>
  </r>
  <r>
    <x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3676"/>
    <d v="2014-09-12T19:34:44"/>
    <b v="0"/>
    <x v="38"/>
    <b v="1"/>
    <x v="6"/>
    <n v="1.2875000000000001"/>
    <x v="2732"/>
    <x v="1"/>
    <x v="6"/>
  </r>
  <r>
    <x v="3677"/>
    <x v="3673"/>
    <s v="Goldfish Memory Productions seeks at least $12,000 to begin their first 3 professional projects."/>
    <x v="14"/>
    <x v="2407"/>
    <x v="0"/>
    <x v="0"/>
    <s v="USD"/>
    <n v="1404359940"/>
    <n v="1402580818"/>
    <x v="3677"/>
    <d v="2014-07-03T03:59:00"/>
    <b v="0"/>
    <x v="473"/>
    <b v="1"/>
    <x v="6"/>
    <n v="1.0290416666666666"/>
    <x v="2733"/>
    <x v="1"/>
    <x v="6"/>
  </r>
  <r>
    <x v="3678"/>
    <x v="3674"/>
    <s v="The Ugly Collective takes Some big Some bang to the Underbelly Venues at the Edinburgh Fringe!"/>
    <x v="13"/>
    <x v="420"/>
    <x v="0"/>
    <x v="1"/>
    <s v="GBP"/>
    <n v="1433076298"/>
    <n v="1430052298"/>
    <x v="3678"/>
    <d v="2015-05-31T12:44:58"/>
    <b v="0"/>
    <x v="162"/>
    <b v="1"/>
    <x v="6"/>
    <n v="1.0249999999999999"/>
    <x v="2734"/>
    <x v="1"/>
    <x v="6"/>
  </r>
  <r>
    <x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3679"/>
    <d v="2014-07-01T04:59:00"/>
    <b v="0"/>
    <x v="209"/>
    <b v="1"/>
    <x v="6"/>
    <n v="1.101"/>
    <x v="2735"/>
    <x v="1"/>
    <x v="6"/>
  </r>
  <r>
    <x v="3680"/>
    <x v="3676"/>
    <s v="In The Dudleys! family memories are brought to life as a malfunctioning 8-bit video game. Press Start."/>
    <x v="9"/>
    <x v="2409"/>
    <x v="0"/>
    <x v="0"/>
    <s v="USD"/>
    <n v="1475664834"/>
    <n v="1473850434"/>
    <x v="3680"/>
    <d v="2016-10-05T10:53:54"/>
    <b v="0"/>
    <x v="69"/>
    <b v="1"/>
    <x v="6"/>
    <n v="1.1276666666666666"/>
    <x v="2736"/>
    <x v="1"/>
    <x v="6"/>
  </r>
  <r>
    <x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3681"/>
    <d v="2016-01-15T15:38:10"/>
    <b v="0"/>
    <x v="59"/>
    <b v="1"/>
    <x v="6"/>
    <n v="1.119"/>
    <x v="1050"/>
    <x v="1"/>
    <x v="6"/>
  </r>
  <r>
    <x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x v="3682"/>
    <d v="2014-06-16T06:59:00"/>
    <b v="0"/>
    <x v="85"/>
    <b v="1"/>
    <x v="6"/>
    <n v="1.3919999999999999"/>
    <x v="2737"/>
    <x v="1"/>
    <x v="6"/>
  </r>
  <r>
    <x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x v="3683"/>
    <d v="2016-10-20T02:48:16"/>
    <b v="0"/>
    <x v="36"/>
    <b v="1"/>
    <x v="6"/>
    <n v="1.1085714285714285"/>
    <x v="2738"/>
    <x v="1"/>
    <x v="6"/>
  </r>
  <r>
    <x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3684"/>
    <d v="2015-09-02T04:19:46"/>
    <b v="0"/>
    <x v="23"/>
    <b v="1"/>
    <x v="6"/>
    <n v="1.3906666666666667"/>
    <x v="2739"/>
    <x v="1"/>
    <x v="6"/>
  </r>
  <r>
    <x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3685"/>
    <d v="2014-05-19T21:00:00"/>
    <b v="0"/>
    <x v="149"/>
    <b v="1"/>
    <x v="6"/>
    <n v="1.0569999999999999"/>
    <x v="17"/>
    <x v="1"/>
    <x v="6"/>
  </r>
  <r>
    <x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x v="3686"/>
    <d v="2015-08-29T03:59:00"/>
    <b v="0"/>
    <x v="79"/>
    <b v="1"/>
    <x v="6"/>
    <n v="1.0142857142857142"/>
    <x v="2740"/>
    <x v="1"/>
    <x v="6"/>
  </r>
  <r>
    <x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3687"/>
    <d v="2014-06-27T05:14:15"/>
    <b v="0"/>
    <x v="20"/>
    <b v="1"/>
    <x v="6"/>
    <n v="1.0024500000000001"/>
    <x v="2741"/>
    <x v="1"/>
    <x v="6"/>
  </r>
  <r>
    <x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3688"/>
    <d v="2014-08-08T18:53:24"/>
    <b v="0"/>
    <x v="70"/>
    <b v="1"/>
    <x v="6"/>
    <n v="1.0916666666666666"/>
    <x v="2742"/>
    <x v="1"/>
    <x v="6"/>
  </r>
  <r>
    <x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3689"/>
    <d v="2015-06-21T22:25:00"/>
    <b v="0"/>
    <x v="95"/>
    <b v="1"/>
    <x v="6"/>
    <n v="1.1833333333333333"/>
    <x v="2743"/>
    <x v="1"/>
    <x v="6"/>
  </r>
  <r>
    <x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3690"/>
    <d v="2014-11-27T15:21:23"/>
    <b v="0"/>
    <x v="162"/>
    <b v="1"/>
    <x v="6"/>
    <n v="1.2"/>
    <x v="2744"/>
    <x v="1"/>
    <x v="6"/>
  </r>
  <r>
    <x v="3691"/>
    <x v="3687"/>
    <s v="World Premiere of last play written by Amiri Baraka"/>
    <x v="79"/>
    <x v="2417"/>
    <x v="0"/>
    <x v="0"/>
    <s v="USD"/>
    <n v="1425272340"/>
    <n v="1421426929"/>
    <x v="3691"/>
    <d v="2015-03-02T04:59:00"/>
    <b v="0"/>
    <x v="220"/>
    <b v="1"/>
    <x v="6"/>
    <n v="1.2796000000000001"/>
    <x v="2745"/>
    <x v="1"/>
    <x v="6"/>
  </r>
  <r>
    <x v="3692"/>
    <x v="3688"/>
    <s v="Help us independently produce two great comedies by Christopher Durang."/>
    <x v="28"/>
    <x v="2343"/>
    <x v="0"/>
    <x v="0"/>
    <s v="USD"/>
    <n v="1411084800"/>
    <n v="1410304179"/>
    <x v="3692"/>
    <d v="2014-09-19T00:00:00"/>
    <b v="0"/>
    <x v="57"/>
    <b v="1"/>
    <x v="6"/>
    <n v="1.26"/>
    <x v="2746"/>
    <x v="1"/>
    <x v="6"/>
  </r>
  <r>
    <x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3693"/>
    <d v="2015-11-30T22:30:00"/>
    <b v="0"/>
    <x v="25"/>
    <b v="1"/>
    <x v="6"/>
    <n v="1.2912912912912913"/>
    <x v="2747"/>
    <x v="1"/>
    <x v="6"/>
  </r>
  <r>
    <x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3694"/>
    <d v="2016-06-06T02:00:00"/>
    <b v="0"/>
    <x v="65"/>
    <b v="1"/>
    <x v="6"/>
    <n v="1.0742857142857143"/>
    <x v="2748"/>
    <x v="1"/>
    <x v="6"/>
  </r>
  <r>
    <x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3695"/>
    <d v="2015-01-11T20:53:30"/>
    <b v="0"/>
    <x v="51"/>
    <b v="1"/>
    <x v="6"/>
    <n v="1.00125"/>
    <x v="2749"/>
    <x v="1"/>
    <x v="6"/>
  </r>
  <r>
    <x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x v="3696"/>
    <d v="2015-02-13T14:48:36"/>
    <b v="0"/>
    <x v="76"/>
    <b v="1"/>
    <x v="6"/>
    <n v="1.55"/>
    <x v="2750"/>
    <x v="1"/>
    <x v="6"/>
  </r>
  <r>
    <x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3697"/>
    <d v="2016-05-10T11:10:48"/>
    <b v="0"/>
    <x v="209"/>
    <b v="1"/>
    <x v="6"/>
    <n v="1.08"/>
    <x v="2751"/>
    <x v="1"/>
    <x v="6"/>
  </r>
  <r>
    <x v="3698"/>
    <x v="3694"/>
    <s v="Two great political plays, separated in authorship by four hundred years but united in their urgency."/>
    <x v="10"/>
    <x v="2421"/>
    <x v="0"/>
    <x v="0"/>
    <s v="USD"/>
    <n v="1456946487"/>
    <n v="1454354487"/>
    <x v="3698"/>
    <d v="2016-03-02T19:21:27"/>
    <b v="0"/>
    <x v="327"/>
    <b v="1"/>
    <x v="6"/>
    <n v="1.1052"/>
    <x v="2752"/>
    <x v="1"/>
    <x v="6"/>
  </r>
  <r>
    <x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3699"/>
    <d v="2014-10-15T14:26:56"/>
    <b v="0"/>
    <x v="244"/>
    <b v="1"/>
    <x v="6"/>
    <n v="1.008"/>
    <x v="2111"/>
    <x v="1"/>
    <x v="6"/>
  </r>
  <r>
    <x v="3700"/>
    <x v="3696"/>
    <s v="Help me produce the play I have written for my senior project!"/>
    <x v="2"/>
    <x v="2422"/>
    <x v="0"/>
    <x v="0"/>
    <s v="USD"/>
    <n v="1412092800"/>
    <n v="1409493800"/>
    <x v="3700"/>
    <d v="2014-09-30T16:00:00"/>
    <b v="0"/>
    <x v="59"/>
    <b v="1"/>
    <x v="6"/>
    <n v="1.212"/>
    <x v="2417"/>
    <x v="1"/>
    <x v="6"/>
  </r>
  <r>
    <x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3701"/>
    <d v="2015-06-04T12:59:53"/>
    <b v="0"/>
    <x v="70"/>
    <b v="1"/>
    <x v="6"/>
    <n v="1.0033333333333334"/>
    <x v="2753"/>
    <x v="1"/>
    <x v="6"/>
  </r>
  <r>
    <x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3702"/>
    <d v="2016-07-10T22:59:00"/>
    <b v="0"/>
    <x v="64"/>
    <b v="1"/>
    <x v="6"/>
    <n v="1.0916666666666666"/>
    <x v="2754"/>
    <x v="1"/>
    <x v="6"/>
  </r>
  <r>
    <x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3703"/>
    <d v="2016-08-13T06:59:00"/>
    <b v="0"/>
    <x v="209"/>
    <b v="1"/>
    <x v="6"/>
    <n v="1.2342857142857142"/>
    <x v="2755"/>
    <x v="1"/>
    <x v="6"/>
  </r>
  <r>
    <x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x v="3704"/>
    <d v="2016-05-31T16:33:14"/>
    <b v="0"/>
    <x v="74"/>
    <b v="1"/>
    <x v="6"/>
    <n v="1.3633666666666666"/>
    <x v="2756"/>
    <x v="1"/>
    <x v="6"/>
  </r>
  <r>
    <x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3705"/>
    <d v="2014-06-23T18:00:00"/>
    <b v="0"/>
    <x v="2"/>
    <b v="1"/>
    <x v="6"/>
    <n v="1.0346657233816767"/>
    <x v="1911"/>
    <x v="1"/>
    <x v="6"/>
  </r>
  <r>
    <x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x v="3706"/>
    <d v="2014-09-12T21:55:49"/>
    <b v="0"/>
    <x v="62"/>
    <b v="1"/>
    <x v="6"/>
    <n v="1.2133333333333334"/>
    <x v="2757"/>
    <x v="1"/>
    <x v="6"/>
  </r>
  <r>
    <x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x v="3707"/>
    <d v="2016-07-22T05:26:00"/>
    <b v="0"/>
    <x v="23"/>
    <b v="1"/>
    <x v="6"/>
    <n v="1.86"/>
    <x v="2758"/>
    <x v="1"/>
    <x v="6"/>
  </r>
  <r>
    <x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3708"/>
    <d v="2014-07-04T03:24:46"/>
    <b v="0"/>
    <x v="70"/>
    <b v="1"/>
    <x v="6"/>
    <n v="3"/>
    <x v="2759"/>
    <x v="1"/>
    <x v="6"/>
  </r>
  <r>
    <x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x v="3709"/>
    <d v="2014-06-25T16:59:06"/>
    <b v="0"/>
    <x v="2"/>
    <b v="1"/>
    <x v="6"/>
    <n v="1.0825"/>
    <x v="2760"/>
    <x v="1"/>
    <x v="6"/>
  </r>
  <r>
    <x v="3710"/>
    <x v="3706"/>
    <s v="A comedy about, life, death, men, women, and the power of a good Kegel."/>
    <x v="46"/>
    <x v="2428"/>
    <x v="0"/>
    <x v="0"/>
    <s v="USD"/>
    <n v="1428068988"/>
    <n v="1425908988"/>
    <x v="3710"/>
    <d v="2015-04-03T13:49:48"/>
    <b v="0"/>
    <x v="74"/>
    <b v="1"/>
    <x v="6"/>
    <n v="1.4115384615384616"/>
    <x v="2761"/>
    <x v="1"/>
    <x v="6"/>
  </r>
  <r>
    <x v="3711"/>
    <x v="3707"/>
    <s v="Two teachers and twenty kids bring one of Shakespeare's plays to life!"/>
    <x v="2"/>
    <x v="365"/>
    <x v="0"/>
    <x v="0"/>
    <s v="USD"/>
    <n v="1402848000"/>
    <n v="1400606573"/>
    <x v="3711"/>
    <d v="2014-06-15T16:00:00"/>
    <b v="0"/>
    <x v="64"/>
    <b v="1"/>
    <x v="6"/>
    <n v="1.1399999999999999"/>
    <x v="2762"/>
    <x v="1"/>
    <x v="6"/>
  </r>
  <r>
    <x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3712"/>
    <d v="2015-05-31T06:59:00"/>
    <b v="0"/>
    <x v="201"/>
    <b v="1"/>
    <x v="6"/>
    <n v="1.5373333333333334"/>
    <x v="2763"/>
    <x v="1"/>
    <x v="6"/>
  </r>
  <r>
    <x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x v="3713"/>
    <d v="2016-06-04T17:42:46"/>
    <b v="0"/>
    <x v="10"/>
    <b v="1"/>
    <x v="6"/>
    <n v="1.0149999999999999"/>
    <x v="2764"/>
    <x v="1"/>
    <x v="6"/>
  </r>
  <r>
    <x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3714"/>
    <d v="2015-05-26T03:59:00"/>
    <b v="0"/>
    <x v="174"/>
    <b v="1"/>
    <x v="6"/>
    <n v="1.0235000000000001"/>
    <x v="2765"/>
    <x v="1"/>
    <x v="6"/>
  </r>
  <r>
    <x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3715"/>
    <d v="2015-03-31T12:52:00"/>
    <b v="0"/>
    <x v="74"/>
    <b v="1"/>
    <x v="6"/>
    <n v="1.0257142857142858"/>
    <x v="2766"/>
    <x v="1"/>
    <x v="6"/>
  </r>
  <r>
    <x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3716"/>
    <d v="2016-01-21T21:18:29"/>
    <b v="0"/>
    <x v="54"/>
    <b v="1"/>
    <x v="6"/>
    <n v="1.5575000000000001"/>
    <x v="2767"/>
    <x v="1"/>
    <x v="6"/>
  </r>
  <r>
    <x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x v="3717"/>
    <d v="2015-05-09T20:47:29"/>
    <b v="0"/>
    <x v="62"/>
    <b v="1"/>
    <x v="6"/>
    <n v="1.0075000000000001"/>
    <x v="2768"/>
    <x v="1"/>
    <x v="6"/>
  </r>
  <r>
    <x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x v="3718"/>
    <d v="2015-02-27T17:11:15"/>
    <b v="0"/>
    <x v="67"/>
    <b v="1"/>
    <x v="6"/>
    <n v="2.3940000000000001"/>
    <x v="2769"/>
    <x v="1"/>
    <x v="6"/>
  </r>
  <r>
    <x v="3719"/>
    <x v="3715"/>
    <s v="A new piece of physical theatre about love, regret and longing."/>
    <x v="48"/>
    <x v="2433"/>
    <x v="0"/>
    <x v="1"/>
    <s v="GBP"/>
    <n v="1434994266"/>
    <n v="1432402266"/>
    <x v="3719"/>
    <d v="2015-06-22T17:31:06"/>
    <b v="0"/>
    <x v="80"/>
    <b v="1"/>
    <x v="6"/>
    <n v="2.1"/>
    <x v="2600"/>
    <x v="1"/>
    <x v="6"/>
  </r>
  <r>
    <x v="3720"/>
    <x v="3716"/>
    <s v="Breaking the American Indian stereotype in the American Theatre."/>
    <x v="126"/>
    <x v="2434"/>
    <x v="0"/>
    <x v="0"/>
    <s v="USD"/>
    <n v="1435881006"/>
    <n v="1433980206"/>
    <x v="3720"/>
    <d v="2015-07-02T23:50:06"/>
    <b v="0"/>
    <x v="244"/>
    <b v="1"/>
    <x v="6"/>
    <n v="1.0451515151515152"/>
    <x v="2770"/>
    <x v="1"/>
    <x v="6"/>
  </r>
  <r>
    <x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3721"/>
    <d v="2014-11-05T23:28:04"/>
    <b v="0"/>
    <x v="34"/>
    <b v="1"/>
    <x v="6"/>
    <n v="1.008"/>
    <x v="2771"/>
    <x v="1"/>
    <x v="6"/>
  </r>
  <r>
    <x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3722"/>
    <d v="2016-02-11T22:59:00"/>
    <b v="0"/>
    <x v="2"/>
    <b v="1"/>
    <x v="6"/>
    <n v="1.1120000000000001"/>
    <x v="2772"/>
    <x v="1"/>
    <x v="6"/>
  </r>
  <r>
    <x v="3723"/>
    <x v="3719"/>
    <s v="Saltmine Theatre Company present Beauty and the Beast:"/>
    <x v="37"/>
    <x v="2437"/>
    <x v="0"/>
    <x v="1"/>
    <s v="GBP"/>
    <n v="1417374262"/>
    <n v="1414778662"/>
    <x v="3723"/>
    <d v="2014-11-30T19:04:22"/>
    <b v="0"/>
    <x v="287"/>
    <b v="1"/>
    <x v="6"/>
    <n v="1.0204444444444445"/>
    <x v="2773"/>
    <x v="1"/>
    <x v="6"/>
  </r>
  <r>
    <x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3724"/>
    <d v="2016-05-04T23:00:00"/>
    <b v="0"/>
    <x v="30"/>
    <b v="1"/>
    <x v="6"/>
    <n v="1.0254767441860466"/>
    <x v="2774"/>
    <x v="1"/>
    <x v="6"/>
  </r>
  <r>
    <x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3725"/>
    <d v="2016-02-18T21:30:00"/>
    <b v="0"/>
    <x v="41"/>
    <b v="1"/>
    <x v="6"/>
    <n v="1.27"/>
    <x v="2775"/>
    <x v="1"/>
    <x v="6"/>
  </r>
  <r>
    <x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3726"/>
    <d v="2016-04-29T21:00:00"/>
    <b v="0"/>
    <x v="67"/>
    <b v="1"/>
    <x v="6"/>
    <n v="3.3870588235294119"/>
    <x v="2776"/>
    <x v="1"/>
    <x v="6"/>
  </r>
  <r>
    <x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x v="3727"/>
    <d v="2016-10-20T04:55:00"/>
    <b v="0"/>
    <x v="51"/>
    <b v="1"/>
    <x v="6"/>
    <n v="1.0075000000000001"/>
    <x v="2777"/>
    <x v="1"/>
    <x v="6"/>
  </r>
  <r>
    <x v="3728"/>
    <x v="3724"/>
    <s v="Bare Bones Shakespeare's first season will start with a DFW school touring show: Romeo and Juliet."/>
    <x v="22"/>
    <x v="2440"/>
    <x v="2"/>
    <x v="0"/>
    <s v="USD"/>
    <n v="1439957176"/>
    <n v="1437365176"/>
    <x v="3728"/>
    <d v="2015-08-19T04:06:16"/>
    <b v="0"/>
    <x v="162"/>
    <b v="0"/>
    <x v="6"/>
    <n v="9.3100000000000002E-2"/>
    <x v="2778"/>
    <x v="1"/>
    <x v="6"/>
  </r>
  <r>
    <x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3729"/>
    <d v="2015-03-23T03:55:12"/>
    <b v="0"/>
    <x v="81"/>
    <b v="0"/>
    <x v="6"/>
    <n v="7.2400000000000006E-2"/>
    <x v="2779"/>
    <x v="1"/>
    <x v="6"/>
  </r>
  <r>
    <x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3730"/>
    <d v="2015-08-17T16:15:59"/>
    <b v="0"/>
    <x v="29"/>
    <b v="0"/>
    <x v="6"/>
    <n v="0.1"/>
    <x v="101"/>
    <x v="1"/>
    <x v="6"/>
  </r>
  <r>
    <x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3731"/>
    <d v="2015-01-10T03:23:00"/>
    <b v="0"/>
    <x v="8"/>
    <b v="0"/>
    <x v="6"/>
    <n v="0.11272727272727273"/>
    <x v="1270"/>
    <x v="1"/>
    <x v="6"/>
  </r>
  <r>
    <x v="3732"/>
    <x v="3728"/>
    <s v="Mijn solo voorstelling gaat over Elektra (Sophokles) en hoe zij als jongere alles beleeft en meemaakt!"/>
    <x v="16"/>
    <x v="449"/>
    <x v="2"/>
    <x v="9"/>
    <s v="EUR"/>
    <n v="1422100800"/>
    <n v="1416932133"/>
    <x v="3732"/>
    <d v="2015-01-24T12:00:00"/>
    <b v="0"/>
    <x v="80"/>
    <b v="0"/>
    <x v="6"/>
    <n v="0.15411764705882353"/>
    <x v="164"/>
    <x v="1"/>
    <x v="6"/>
  </r>
  <r>
    <x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x v="3733"/>
    <d v="2015-04-18T22:30:00"/>
    <b v="0"/>
    <x v="78"/>
    <b v="0"/>
    <x v="6"/>
    <n v="0"/>
    <x v="121"/>
    <x v="1"/>
    <x v="6"/>
  </r>
  <r>
    <x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3734"/>
    <d v="2015-05-25T21:38:16"/>
    <b v="0"/>
    <x v="63"/>
    <b v="0"/>
    <x v="6"/>
    <n v="0.28466666666666668"/>
    <x v="2397"/>
    <x v="1"/>
    <x v="6"/>
  </r>
  <r>
    <x v="3735"/>
    <x v="3731"/>
    <s v="Young Actor's taking on a Jacobean tragedy. Family, betrayal, love, lust, sex and death."/>
    <x v="325"/>
    <x v="170"/>
    <x v="2"/>
    <x v="1"/>
    <s v="GBP"/>
    <n v="1432831089"/>
    <n v="1430239089"/>
    <x v="3735"/>
    <d v="2015-05-28T16:38:09"/>
    <b v="0"/>
    <x v="84"/>
    <b v="0"/>
    <x v="6"/>
    <n v="0.13333333333333333"/>
    <x v="119"/>
    <x v="1"/>
    <x v="6"/>
  </r>
  <r>
    <x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3736"/>
    <d v="2015-03-23T18:00:00"/>
    <b v="0"/>
    <x v="29"/>
    <b v="0"/>
    <x v="6"/>
    <n v="6.6666666666666671E-3"/>
    <x v="119"/>
    <x v="1"/>
    <x v="6"/>
  </r>
  <r>
    <x v="3737"/>
    <x v="3476"/>
    <s v="The ASU Theatre and Shakespeare Club presents Measure For Measure directed by Jordyn Ochser."/>
    <x v="176"/>
    <x v="403"/>
    <x v="2"/>
    <x v="0"/>
    <s v="USD"/>
    <n v="1447311540"/>
    <n v="1445358903"/>
    <x v="3737"/>
    <d v="2015-11-12T06:59:00"/>
    <b v="0"/>
    <x v="80"/>
    <b v="0"/>
    <x v="6"/>
    <n v="0.21428571428571427"/>
    <x v="839"/>
    <x v="1"/>
    <x v="6"/>
  </r>
  <r>
    <x v="3738"/>
    <x v="3733"/>
    <s v="A filmic, fast-paced exploration of trust, making its debut at Camden People's Theatre this July."/>
    <x v="15"/>
    <x v="795"/>
    <x v="2"/>
    <x v="1"/>
    <s v="GBP"/>
    <n v="1405461600"/>
    <n v="1403562705"/>
    <x v="3738"/>
    <d v="2014-07-15T22:00:00"/>
    <b v="0"/>
    <x v="79"/>
    <b v="0"/>
    <x v="6"/>
    <n v="0.18"/>
    <x v="834"/>
    <x v="1"/>
    <x v="6"/>
  </r>
  <r>
    <x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3739"/>
    <d v="2016-07-17T10:47:48"/>
    <b v="0"/>
    <x v="22"/>
    <b v="0"/>
    <x v="6"/>
    <n v="0.20125000000000001"/>
    <x v="2780"/>
    <x v="1"/>
    <x v="6"/>
  </r>
  <r>
    <x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3740"/>
    <d v="2014-08-12T01:53:58"/>
    <b v="0"/>
    <x v="25"/>
    <b v="0"/>
    <x v="6"/>
    <n v="0.17899999999999999"/>
    <x v="2781"/>
    <x v="1"/>
    <x v="6"/>
  </r>
  <r>
    <x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x v="3741"/>
    <d v="2015-12-17T22:05:50"/>
    <b v="0"/>
    <x v="78"/>
    <b v="0"/>
    <x v="6"/>
    <n v="0"/>
    <x v="121"/>
    <x v="1"/>
    <x v="6"/>
  </r>
  <r>
    <x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3742"/>
    <d v="2014-09-06T05:09:04"/>
    <b v="0"/>
    <x v="80"/>
    <b v="0"/>
    <x v="6"/>
    <n v="0.02"/>
    <x v="384"/>
    <x v="1"/>
    <x v="6"/>
  </r>
  <r>
    <x v="3743"/>
    <x v="3738"/>
    <s v="I'm taking the Adventures of Huckleberry Finn puppet show down the Mississippi River!"/>
    <x v="41"/>
    <x v="117"/>
    <x v="2"/>
    <x v="0"/>
    <s v="USD"/>
    <n v="1404406964"/>
    <n v="1401814964"/>
    <x v="3743"/>
    <d v="2014-07-03T17:02:44"/>
    <b v="0"/>
    <x v="78"/>
    <b v="0"/>
    <x v="6"/>
    <n v="0"/>
    <x v="121"/>
    <x v="1"/>
    <x v="6"/>
  </r>
  <r>
    <x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3744"/>
    <d v="2014-07-05T03:59:00"/>
    <b v="0"/>
    <x v="78"/>
    <b v="0"/>
    <x v="6"/>
    <n v="0"/>
    <x v="121"/>
    <x v="1"/>
    <x v="6"/>
  </r>
  <r>
    <x v="3745"/>
    <x v="3740"/>
    <s v="Tyke wants to expand her puppet theater show to weekly online web shows and is looking for backers."/>
    <x v="213"/>
    <x v="115"/>
    <x v="2"/>
    <x v="0"/>
    <s v="USD"/>
    <n v="1407689102"/>
    <n v="1405097102"/>
    <x v="3745"/>
    <d v="2014-08-10T16:45:02"/>
    <b v="0"/>
    <x v="29"/>
    <b v="0"/>
    <x v="6"/>
    <n v="0.1"/>
    <x v="119"/>
    <x v="1"/>
    <x v="6"/>
  </r>
  <r>
    <x v="3746"/>
    <x v="3741"/>
    <s v="Generational curses CAN be broken...right?"/>
    <x v="0"/>
    <x v="1672"/>
    <x v="2"/>
    <x v="0"/>
    <s v="USD"/>
    <n v="1475918439"/>
    <n v="1473326439"/>
    <x v="3746"/>
    <d v="2016-10-08T09:20:39"/>
    <b v="0"/>
    <x v="29"/>
    <b v="0"/>
    <x v="6"/>
    <n v="2.3764705882352941E-2"/>
    <x v="2782"/>
    <x v="1"/>
    <x v="6"/>
  </r>
  <r>
    <x v="3747"/>
    <x v="3742"/>
    <s v="The world premiere of an astonishing new play by acclaimed writer Atiha Sen Gupta."/>
    <x v="30"/>
    <x v="379"/>
    <x v="2"/>
    <x v="1"/>
    <s v="GBP"/>
    <n v="1436137140"/>
    <n v="1433833896"/>
    <x v="3747"/>
    <d v="2015-07-05T22:59:00"/>
    <b v="0"/>
    <x v="29"/>
    <b v="0"/>
    <x v="6"/>
    <n v="0.01"/>
    <x v="384"/>
    <x v="1"/>
    <x v="6"/>
  </r>
  <r>
    <x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3748"/>
    <d v="2016-02-16T05:59:00"/>
    <b v="0"/>
    <x v="47"/>
    <b v="1"/>
    <x v="40"/>
    <n v="1.0351999999999999"/>
    <x v="2783"/>
    <x v="1"/>
    <x v="40"/>
  </r>
  <r>
    <x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x v="3749"/>
    <d v="2016-04-29T03:59:00"/>
    <b v="0"/>
    <x v="63"/>
    <b v="1"/>
    <x v="40"/>
    <n v="1.05"/>
    <x v="766"/>
    <x v="1"/>
    <x v="40"/>
  </r>
  <r>
    <x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3750"/>
    <d v="2015-02-10T07:59:00"/>
    <b v="0"/>
    <x v="33"/>
    <b v="1"/>
    <x v="40"/>
    <n v="1.0044999999999999"/>
    <x v="2784"/>
    <x v="1"/>
    <x v="40"/>
  </r>
  <r>
    <x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x v="3751"/>
    <d v="2016-04-02T23:51:13"/>
    <b v="0"/>
    <x v="202"/>
    <b v="1"/>
    <x v="40"/>
    <n v="1.3260000000000001"/>
    <x v="2785"/>
    <x v="1"/>
    <x v="40"/>
  </r>
  <r>
    <x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3752"/>
    <d v="2016-10-16T21:00:00"/>
    <b v="0"/>
    <x v="41"/>
    <b v="1"/>
    <x v="40"/>
    <n v="1.1299999999999999"/>
    <x v="804"/>
    <x v="1"/>
    <x v="40"/>
  </r>
  <r>
    <x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3753"/>
    <d v="2015-06-03T00:00:00"/>
    <b v="0"/>
    <x v="209"/>
    <b v="1"/>
    <x v="40"/>
    <n v="1.0334000000000001"/>
    <x v="2786"/>
    <x v="1"/>
    <x v="40"/>
  </r>
  <r>
    <x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3754"/>
    <d v="2014-07-26T04:59:00"/>
    <b v="0"/>
    <x v="74"/>
    <b v="1"/>
    <x v="40"/>
    <n v="1.2"/>
    <x v="2787"/>
    <x v="1"/>
    <x v="40"/>
  </r>
  <r>
    <x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x v="3755"/>
    <d v="2016-04-15T20:48:27"/>
    <b v="0"/>
    <x v="33"/>
    <b v="1"/>
    <x v="40"/>
    <n v="1.2963636363636364"/>
    <x v="2788"/>
    <x v="1"/>
    <x v="40"/>
  </r>
  <r>
    <x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3756"/>
    <d v="2014-06-11T19:33:18"/>
    <b v="0"/>
    <x v="57"/>
    <b v="1"/>
    <x v="40"/>
    <n v="1.0111111111111111"/>
    <x v="2789"/>
    <x v="1"/>
    <x v="40"/>
  </r>
  <r>
    <x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3757"/>
    <d v="2014-12-01T20:25:15"/>
    <b v="0"/>
    <x v="133"/>
    <b v="1"/>
    <x v="40"/>
    <n v="1.0851428571428572"/>
    <x v="2790"/>
    <x v="1"/>
    <x v="40"/>
  </r>
  <r>
    <x v="3758"/>
    <x v="3753"/>
    <s v="LUIGI'S LADIES: an original one-woman musical comedy"/>
    <x v="15"/>
    <x v="317"/>
    <x v="0"/>
    <x v="0"/>
    <s v="USD"/>
    <n v="1400475600"/>
    <n v="1397819938"/>
    <x v="3758"/>
    <d v="2014-05-19T05:00:00"/>
    <b v="0"/>
    <x v="55"/>
    <b v="1"/>
    <x v="40"/>
    <n v="1.0233333333333334"/>
    <x v="2791"/>
    <x v="1"/>
    <x v="40"/>
  </r>
  <r>
    <x v="3759"/>
    <x v="3754"/>
    <s v="A production company specializing in small-scale musicals"/>
    <x v="23"/>
    <x v="2450"/>
    <x v="0"/>
    <x v="0"/>
    <s v="USD"/>
    <n v="1440556553"/>
    <n v="1435372553"/>
    <x v="3759"/>
    <d v="2015-08-26T02:35:53"/>
    <b v="0"/>
    <x v="106"/>
    <b v="1"/>
    <x v="40"/>
    <n v="1.1024425000000002"/>
    <x v="2792"/>
    <x v="1"/>
    <x v="40"/>
  </r>
  <r>
    <x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3760"/>
    <d v="2014-05-05T12:36:26"/>
    <b v="0"/>
    <x v="110"/>
    <b v="1"/>
    <x v="40"/>
    <n v="1.010154"/>
    <x v="2793"/>
    <x v="1"/>
    <x v="40"/>
  </r>
  <r>
    <x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3761"/>
    <d v="2015-08-10T23:00:00"/>
    <b v="0"/>
    <x v="83"/>
    <b v="1"/>
    <x v="40"/>
    <n v="1"/>
    <x v="2794"/>
    <x v="1"/>
    <x v="40"/>
  </r>
  <r>
    <x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3762"/>
    <d v="2015-08-02T19:31:29"/>
    <b v="0"/>
    <x v="33"/>
    <b v="1"/>
    <x v="40"/>
    <n v="1.0624"/>
    <x v="2795"/>
    <x v="1"/>
    <x v="40"/>
  </r>
  <r>
    <x v="3763"/>
    <x v="3758"/>
    <s v="A musical about two guys writing a musical about...two guys writing a musical."/>
    <x v="10"/>
    <x v="97"/>
    <x v="0"/>
    <x v="0"/>
    <s v="USD"/>
    <n v="1427907626"/>
    <n v="1425319226"/>
    <x v="3763"/>
    <d v="2015-04-01T17:00:26"/>
    <b v="0"/>
    <x v="99"/>
    <b v="1"/>
    <x v="40"/>
    <n v="1"/>
    <x v="2796"/>
    <x v="1"/>
    <x v="40"/>
  </r>
  <r>
    <x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x v="3764"/>
    <d v="2016-05-29T00:36:00"/>
    <b v="0"/>
    <x v="74"/>
    <b v="1"/>
    <x v="40"/>
    <n v="1"/>
    <x v="2657"/>
    <x v="1"/>
    <x v="40"/>
  </r>
  <r>
    <x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3765"/>
    <d v="2014-07-30T18:38:02"/>
    <b v="0"/>
    <x v="329"/>
    <b v="1"/>
    <x v="40"/>
    <n v="1.1345714285714286"/>
    <x v="2797"/>
    <x v="1"/>
    <x v="40"/>
  </r>
  <r>
    <x v="3766"/>
    <x v="3761"/>
    <s v="Trapped on a stalled New York subway, seven strangers realize it's not just the train that's stuck."/>
    <x v="3"/>
    <x v="2454"/>
    <x v="0"/>
    <x v="0"/>
    <s v="USD"/>
    <n v="1404360045"/>
    <n v="1401336045"/>
    <x v="3766"/>
    <d v="2014-07-03T04:00:45"/>
    <b v="0"/>
    <x v="93"/>
    <b v="1"/>
    <x v="40"/>
    <n v="1.0265010000000001"/>
    <x v="2798"/>
    <x v="1"/>
    <x v="40"/>
  </r>
  <r>
    <x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3767"/>
    <d v="2015-03-01T04:59:00"/>
    <b v="0"/>
    <x v="66"/>
    <b v="1"/>
    <x v="40"/>
    <n v="1.1675"/>
    <x v="2799"/>
    <x v="1"/>
    <x v="40"/>
  </r>
  <r>
    <x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3768"/>
    <d v="2014-06-12T17:28:10"/>
    <b v="0"/>
    <x v="6"/>
    <b v="1"/>
    <x v="40"/>
    <n v="1.0765274999999999"/>
    <x v="2800"/>
    <x v="1"/>
    <x v="40"/>
  </r>
  <r>
    <x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3769"/>
    <d v="2016-04-15T14:21:19"/>
    <b v="0"/>
    <x v="41"/>
    <b v="1"/>
    <x v="40"/>
    <n v="1"/>
    <x v="2801"/>
    <x v="1"/>
    <x v="40"/>
  </r>
  <r>
    <x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3770"/>
    <d v="2015-06-13T22:20:10"/>
    <b v="0"/>
    <x v="9"/>
    <b v="1"/>
    <x v="40"/>
    <n v="1"/>
    <x v="101"/>
    <x v="1"/>
    <x v="40"/>
  </r>
  <r>
    <x v="3771"/>
    <x v="3766"/>
    <s v="I would like to make a demo recording of six songs from COME OUT SWINGIN'!"/>
    <x v="28"/>
    <x v="2457"/>
    <x v="0"/>
    <x v="0"/>
    <s v="USD"/>
    <n v="1463529600"/>
    <n v="1462307652"/>
    <x v="3771"/>
    <d v="2016-05-18T00:00:00"/>
    <b v="0"/>
    <x v="44"/>
    <b v="1"/>
    <x v="40"/>
    <n v="1.46"/>
    <x v="2802"/>
    <x v="1"/>
    <x v="40"/>
  </r>
  <r>
    <x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x v="3772"/>
    <d v="2016-11-29T06:00:00"/>
    <b v="0"/>
    <x v="51"/>
    <b v="1"/>
    <x v="40"/>
    <n v="1.1020000000000001"/>
    <x v="2803"/>
    <x v="1"/>
    <x v="40"/>
  </r>
  <r>
    <x v="3773"/>
    <x v="3768"/>
    <s v="A dramatic hip-hopera, inspired from monologues written by the performers."/>
    <x v="10"/>
    <x v="106"/>
    <x v="0"/>
    <x v="0"/>
    <s v="USD"/>
    <n v="1479175680"/>
    <n v="1476317247"/>
    <x v="3773"/>
    <d v="2016-11-15T02:08:00"/>
    <b v="0"/>
    <x v="7"/>
    <b v="1"/>
    <x v="40"/>
    <n v="1.0820000000000001"/>
    <x v="2804"/>
    <x v="1"/>
    <x v="40"/>
  </r>
  <r>
    <x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3774"/>
    <d v="2015-04-09T19:00:55"/>
    <b v="0"/>
    <x v="20"/>
    <b v="1"/>
    <x v="40"/>
    <n v="1"/>
    <x v="101"/>
    <x v="1"/>
    <x v="40"/>
  </r>
  <r>
    <x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x v="3775"/>
    <d v="2015-04-09T04:00:00"/>
    <b v="0"/>
    <x v="25"/>
    <b v="1"/>
    <x v="40"/>
    <n v="1.0024999999999999"/>
    <x v="2805"/>
    <x v="1"/>
    <x v="40"/>
  </r>
  <r>
    <x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3776"/>
    <d v="2014-08-01T01:00:00"/>
    <b v="0"/>
    <x v="225"/>
    <b v="1"/>
    <x v="40"/>
    <n v="1.0671250000000001"/>
    <x v="2806"/>
    <x v="1"/>
    <x v="40"/>
  </r>
  <r>
    <x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x v="3777"/>
    <d v="2014-09-27T04:00:00"/>
    <b v="0"/>
    <x v="211"/>
    <b v="1"/>
    <x v="40"/>
    <n v="1.4319999999999999"/>
    <x v="2807"/>
    <x v="1"/>
    <x v="40"/>
  </r>
  <r>
    <x v="3778"/>
    <x v="3773"/>
    <s v="Sponsor an AVENUE Q puppet for The Barn Players April 2015 production."/>
    <x v="262"/>
    <x v="570"/>
    <x v="0"/>
    <x v="0"/>
    <s v="USD"/>
    <n v="1423942780"/>
    <n v="1418758780"/>
    <x v="3778"/>
    <d v="2015-02-14T19:39:40"/>
    <b v="0"/>
    <x v="17"/>
    <b v="1"/>
    <x v="40"/>
    <n v="1.0504166666666668"/>
    <x v="2808"/>
    <x v="1"/>
    <x v="40"/>
  </r>
  <r>
    <x v="3779"/>
    <x v="3774"/>
    <s v="A fresh, re-telling of the Jesus story for a new generation."/>
    <x v="36"/>
    <x v="2460"/>
    <x v="0"/>
    <x v="0"/>
    <s v="USD"/>
    <n v="1459010340"/>
    <n v="1456421940"/>
    <x v="3779"/>
    <d v="2016-03-26T16:39:00"/>
    <b v="0"/>
    <x v="248"/>
    <b v="1"/>
    <x v="40"/>
    <n v="1.0398000000000001"/>
    <x v="2809"/>
    <x v="1"/>
    <x v="40"/>
  </r>
  <r>
    <x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x v="3780"/>
    <d v="2015-07-13T20:06:00"/>
    <b v="0"/>
    <x v="209"/>
    <b v="1"/>
    <x v="40"/>
    <n v="1.2"/>
    <x v="101"/>
    <x v="1"/>
    <x v="40"/>
  </r>
  <r>
    <x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3781"/>
    <d v="2014-09-08T21:11:25"/>
    <b v="0"/>
    <x v="47"/>
    <b v="1"/>
    <x v="40"/>
    <n v="1.0966666666666667"/>
    <x v="2810"/>
    <x v="1"/>
    <x v="40"/>
  </r>
  <r>
    <x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3782"/>
    <d v="2016-07-24T23:00:00"/>
    <b v="0"/>
    <x v="74"/>
    <b v="1"/>
    <x v="40"/>
    <n v="1.0175000000000001"/>
    <x v="2811"/>
    <x v="1"/>
    <x v="40"/>
  </r>
  <r>
    <x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x v="3783"/>
    <d v="2016-03-15T16:00:00"/>
    <b v="0"/>
    <x v="54"/>
    <b v="1"/>
    <x v="40"/>
    <n v="1.2891666666666666"/>
    <x v="2812"/>
    <x v="1"/>
    <x v="40"/>
  </r>
  <r>
    <x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3784"/>
    <d v="2016-07-10T23:32:12"/>
    <b v="0"/>
    <x v="73"/>
    <b v="1"/>
    <x v="40"/>
    <n v="1.1499999999999999"/>
    <x v="2813"/>
    <x v="1"/>
    <x v="40"/>
  </r>
  <r>
    <x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3785"/>
    <d v="2016-08-02T10:03:00"/>
    <b v="0"/>
    <x v="209"/>
    <b v="1"/>
    <x v="40"/>
    <n v="1.5075000000000001"/>
    <x v="984"/>
    <x v="1"/>
    <x v="40"/>
  </r>
  <r>
    <x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x v="3786"/>
    <d v="2016-05-27T00:54:35"/>
    <b v="0"/>
    <x v="26"/>
    <b v="1"/>
    <x v="40"/>
    <n v="1.1096666666666666"/>
    <x v="2814"/>
    <x v="1"/>
    <x v="40"/>
  </r>
  <r>
    <x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x v="3787"/>
    <d v="2015-07-11T03:59:00"/>
    <b v="0"/>
    <x v="73"/>
    <b v="1"/>
    <x v="40"/>
    <n v="1.0028571428571429"/>
    <x v="2815"/>
    <x v="1"/>
    <x v="40"/>
  </r>
  <r>
    <x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3788"/>
    <d v="2015-12-23T16:18:00"/>
    <b v="0"/>
    <x v="29"/>
    <b v="0"/>
    <x v="40"/>
    <n v="6.6666666666666671E-3"/>
    <x v="130"/>
    <x v="1"/>
    <x v="40"/>
  </r>
  <r>
    <x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x v="3789"/>
    <d v="2015-06-15T19:10:18"/>
    <b v="0"/>
    <x v="80"/>
    <b v="0"/>
    <x v="40"/>
    <n v="3.267605633802817E-2"/>
    <x v="2109"/>
    <x v="1"/>
    <x v="40"/>
  </r>
  <r>
    <x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x v="3790"/>
    <d v="2016-11-22T17:00:23"/>
    <b v="0"/>
    <x v="78"/>
    <b v="0"/>
    <x v="40"/>
    <n v="0"/>
    <x v="121"/>
    <x v="1"/>
    <x v="40"/>
  </r>
  <r>
    <x v="3791"/>
    <x v="3786"/>
    <s v="Spin! is an original musical comedy-drama presented by Blue Palm Productions."/>
    <x v="15"/>
    <x v="117"/>
    <x v="2"/>
    <x v="0"/>
    <s v="USD"/>
    <n v="1404664592"/>
    <n v="1399480592"/>
    <x v="3791"/>
    <d v="2014-07-06T16:36:32"/>
    <b v="0"/>
    <x v="78"/>
    <b v="0"/>
    <x v="40"/>
    <n v="0"/>
    <x v="121"/>
    <x v="1"/>
    <x v="40"/>
  </r>
  <r>
    <x v="3792"/>
    <x v="3787"/>
    <s v="A cultural and historic journey through Puerto Rico's music and dance!"/>
    <x v="78"/>
    <x v="428"/>
    <x v="2"/>
    <x v="0"/>
    <s v="USD"/>
    <n v="1436957022"/>
    <n v="1434365022"/>
    <x v="3792"/>
    <d v="2015-07-15T10:43:42"/>
    <b v="0"/>
    <x v="84"/>
    <b v="0"/>
    <x v="40"/>
    <n v="2.8E-3"/>
    <x v="844"/>
    <x v="1"/>
    <x v="40"/>
  </r>
  <r>
    <x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3793"/>
    <d v="2014-12-16T22:32:09"/>
    <b v="0"/>
    <x v="54"/>
    <b v="0"/>
    <x v="40"/>
    <n v="0.59657142857142853"/>
    <x v="2816"/>
    <x v="1"/>
    <x v="40"/>
  </r>
  <r>
    <x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3794"/>
    <d v="2015-06-07T13:55:54"/>
    <b v="0"/>
    <x v="29"/>
    <b v="0"/>
    <x v="40"/>
    <n v="0.01"/>
    <x v="73"/>
    <x v="1"/>
    <x v="40"/>
  </r>
  <r>
    <x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x v="3795"/>
    <d v="2015-08-28T22:30:00"/>
    <b v="0"/>
    <x v="84"/>
    <b v="0"/>
    <x v="40"/>
    <n v="1.6666666666666666E-2"/>
    <x v="144"/>
    <x v="1"/>
    <x v="40"/>
  </r>
  <r>
    <x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x v="3796"/>
    <d v="2017-01-14T00:42:36"/>
    <b v="0"/>
    <x v="29"/>
    <b v="0"/>
    <x v="40"/>
    <n v="4.4444444444444447E-5"/>
    <x v="120"/>
    <x v="1"/>
    <x v="40"/>
  </r>
  <r>
    <x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3797"/>
    <d v="2015-04-20T21:09:25"/>
    <b v="0"/>
    <x v="77"/>
    <b v="0"/>
    <x v="40"/>
    <n v="0.89666666666666661"/>
    <x v="2817"/>
    <x v="1"/>
    <x v="40"/>
  </r>
  <r>
    <x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3798"/>
    <d v="2014-08-10T17:20:48"/>
    <b v="0"/>
    <x v="81"/>
    <b v="0"/>
    <x v="40"/>
    <n v="1.4642857142857143E-2"/>
    <x v="1536"/>
    <x v="1"/>
    <x v="40"/>
  </r>
  <r>
    <x v="3799"/>
    <x v="3794"/>
    <s v="An original musical on it's way to the stage in Minneapolis, MN. Feel free to ask any questions."/>
    <x v="3"/>
    <x v="2465"/>
    <x v="2"/>
    <x v="0"/>
    <s v="USD"/>
    <n v="1457734843"/>
    <n v="1455142843"/>
    <x v="3799"/>
    <d v="2016-03-11T22:20:43"/>
    <b v="0"/>
    <x v="80"/>
    <b v="0"/>
    <x v="40"/>
    <n v="4.02E-2"/>
    <x v="984"/>
    <x v="1"/>
    <x v="40"/>
  </r>
  <r>
    <x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3800"/>
    <d v="2015-01-11T04:59:00"/>
    <b v="0"/>
    <x v="38"/>
    <b v="0"/>
    <x v="40"/>
    <n v="4.0045454545454544E-2"/>
    <x v="2818"/>
    <x v="1"/>
    <x v="40"/>
  </r>
  <r>
    <x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3801"/>
    <d v="2015-01-02T16:13:36"/>
    <b v="0"/>
    <x v="82"/>
    <b v="0"/>
    <x v="40"/>
    <n v="8.5199999999999998E-2"/>
    <x v="2819"/>
    <x v="1"/>
    <x v="40"/>
  </r>
  <r>
    <x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x v="3802"/>
    <d v="2015-10-22T03:01:46"/>
    <b v="0"/>
    <x v="78"/>
    <b v="0"/>
    <x v="40"/>
    <n v="0"/>
    <x v="121"/>
    <x v="1"/>
    <x v="40"/>
  </r>
  <r>
    <x v="3803"/>
    <x v="3798"/>
    <s v="A fully orchestrated concept album of Benjamin Button the Musical!"/>
    <x v="14"/>
    <x v="2466"/>
    <x v="2"/>
    <x v="0"/>
    <s v="USD"/>
    <n v="1457133568"/>
    <n v="1454541568"/>
    <x v="3803"/>
    <d v="2016-03-04T23:19:28"/>
    <b v="0"/>
    <x v="244"/>
    <b v="0"/>
    <x v="40"/>
    <n v="0.19650000000000001"/>
    <x v="2820"/>
    <x v="1"/>
    <x v="40"/>
  </r>
  <r>
    <x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3804"/>
    <d v="2016-07-31T07:00:00"/>
    <b v="0"/>
    <x v="78"/>
    <b v="0"/>
    <x v="40"/>
    <n v="0"/>
    <x v="121"/>
    <x v="1"/>
    <x v="40"/>
  </r>
  <r>
    <x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x v="3805"/>
    <d v="2014-09-27T21:17:20"/>
    <b v="0"/>
    <x v="84"/>
    <b v="0"/>
    <x v="40"/>
    <n v="2.0000000000000002E-5"/>
    <x v="1788"/>
    <x v="1"/>
    <x v="40"/>
  </r>
  <r>
    <x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3806"/>
    <d v="2014-06-29T06:13:01"/>
    <b v="0"/>
    <x v="29"/>
    <b v="0"/>
    <x v="40"/>
    <n v="6.6666666666666664E-4"/>
    <x v="144"/>
    <x v="1"/>
    <x v="40"/>
  </r>
  <r>
    <x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3807"/>
    <d v="2015-04-03T21:48:59"/>
    <b v="0"/>
    <x v="82"/>
    <b v="0"/>
    <x v="40"/>
    <n v="0.30333333333333334"/>
    <x v="2821"/>
    <x v="1"/>
    <x v="40"/>
  </r>
  <r>
    <x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3808"/>
    <d v="2015-04-25T09:53:39"/>
    <b v="0"/>
    <x v="54"/>
    <b v="1"/>
    <x v="6"/>
    <n v="1"/>
    <x v="694"/>
    <x v="1"/>
    <x v="6"/>
  </r>
  <r>
    <x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3809"/>
    <d v="2014-07-30T23:00:00"/>
    <b v="0"/>
    <x v="44"/>
    <b v="1"/>
    <x v="6"/>
    <n v="1.0125"/>
    <x v="1352"/>
    <x v="1"/>
    <x v="6"/>
  </r>
  <r>
    <x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x v="3810"/>
    <d v="2015-03-21T19:22:38"/>
    <b v="0"/>
    <x v="55"/>
    <b v="1"/>
    <x v="6"/>
    <n v="1.2173333333333334"/>
    <x v="2822"/>
    <x v="1"/>
    <x v="6"/>
  </r>
  <r>
    <x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x v="3811"/>
    <d v="2016-05-31T11:00:00"/>
    <b v="0"/>
    <x v="10"/>
    <b v="1"/>
    <x v="6"/>
    <n v="3.3"/>
    <x v="2823"/>
    <x v="1"/>
    <x v="6"/>
  </r>
  <r>
    <x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3812"/>
    <d v="2015-06-01T03:59:00"/>
    <b v="0"/>
    <x v="202"/>
    <b v="1"/>
    <x v="6"/>
    <n v="1.0954999999999999"/>
    <x v="2824"/>
    <x v="1"/>
    <x v="6"/>
  </r>
  <r>
    <x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3813"/>
    <d v="2016-06-14T21:43:00"/>
    <b v="0"/>
    <x v="74"/>
    <b v="1"/>
    <x v="6"/>
    <n v="1.0095190476190474"/>
    <x v="2825"/>
    <x v="1"/>
    <x v="6"/>
  </r>
  <r>
    <x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3814"/>
    <d v="2015-04-01T03:59:00"/>
    <b v="0"/>
    <x v="69"/>
    <b v="1"/>
    <x v="6"/>
    <n v="1.4013333333333333"/>
    <x v="2826"/>
    <x v="1"/>
    <x v="6"/>
  </r>
  <r>
    <x v="3815"/>
    <x v="3810"/>
    <s v="Come and help us make the Canterbury Shakespeare Festival a reality"/>
    <x v="28"/>
    <x v="2471"/>
    <x v="0"/>
    <x v="1"/>
    <s v="GBP"/>
    <n v="1440111600"/>
    <n v="1437545657"/>
    <x v="3815"/>
    <d v="2015-08-20T23:00:00"/>
    <b v="0"/>
    <x v="9"/>
    <b v="1"/>
    <x v="6"/>
    <n v="1.0000100000000001"/>
    <x v="2827"/>
    <x v="1"/>
    <x v="6"/>
  </r>
  <r>
    <x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3816"/>
    <d v="2014-07-17T16:33:43"/>
    <b v="0"/>
    <x v="77"/>
    <b v="1"/>
    <x v="6"/>
    <n v="1.19238"/>
    <x v="2828"/>
    <x v="1"/>
    <x v="6"/>
  </r>
  <r>
    <x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3817"/>
    <d v="2015-10-24T03:59:00"/>
    <b v="0"/>
    <x v="9"/>
    <b v="1"/>
    <x v="6"/>
    <n v="1.0725"/>
    <x v="2829"/>
    <x v="1"/>
    <x v="6"/>
  </r>
  <r>
    <x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x v="3818"/>
    <d v="2015-03-12T19:13:02"/>
    <b v="0"/>
    <x v="73"/>
    <b v="1"/>
    <x v="6"/>
    <n v="2.2799999999999998"/>
    <x v="2830"/>
    <x v="1"/>
    <x v="6"/>
  </r>
  <r>
    <x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x v="3819"/>
    <d v="2015-07-17T21:02:00"/>
    <b v="0"/>
    <x v="55"/>
    <b v="1"/>
    <x v="6"/>
    <n v="1.0640000000000001"/>
    <x v="2831"/>
    <x v="1"/>
    <x v="6"/>
  </r>
  <r>
    <x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x v="3820"/>
    <d v="2015-07-05T15:38:37"/>
    <b v="0"/>
    <x v="9"/>
    <b v="1"/>
    <x v="6"/>
    <n v="1.4333333333333333"/>
    <x v="2832"/>
    <x v="1"/>
    <x v="6"/>
  </r>
  <r>
    <x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3821"/>
    <d v="2016-01-04T04:20:07"/>
    <b v="0"/>
    <x v="67"/>
    <b v="1"/>
    <x v="6"/>
    <n v="1.0454285714285714"/>
    <x v="2833"/>
    <x v="1"/>
    <x v="6"/>
  </r>
  <r>
    <x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3822"/>
    <d v="2016-01-19T22:59:00"/>
    <b v="0"/>
    <x v="88"/>
    <b v="1"/>
    <x v="6"/>
    <n v="1.1002000000000001"/>
    <x v="2834"/>
    <x v="1"/>
    <x v="6"/>
  </r>
  <r>
    <x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x v="3823"/>
    <d v="2015-07-20T03:59:00"/>
    <b v="0"/>
    <x v="14"/>
    <b v="1"/>
    <x v="6"/>
    <n v="1.06"/>
    <x v="2835"/>
    <x v="1"/>
    <x v="6"/>
  </r>
  <r>
    <x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3824"/>
    <d v="2016-08-01T13:41:00"/>
    <b v="0"/>
    <x v="63"/>
    <b v="1"/>
    <x v="6"/>
    <n v="1.08"/>
    <x v="2836"/>
    <x v="1"/>
    <x v="6"/>
  </r>
  <r>
    <x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3825"/>
    <d v="2015-06-17T01:40:14"/>
    <b v="0"/>
    <x v="72"/>
    <b v="1"/>
    <x v="6"/>
    <n v="1.0542"/>
    <x v="2837"/>
    <x v="1"/>
    <x v="6"/>
  </r>
  <r>
    <x v="3826"/>
    <x v="3821"/>
    <s v="This is the story about the Westons. One family who live with mental illness on a daily basis."/>
    <x v="20"/>
    <x v="526"/>
    <x v="0"/>
    <x v="1"/>
    <s v="GBP"/>
    <n v="1430993394"/>
    <n v="1428401394"/>
    <x v="3826"/>
    <d v="2015-05-07T10:09:54"/>
    <b v="0"/>
    <x v="55"/>
    <b v="1"/>
    <x v="6"/>
    <n v="1.1916666666666667"/>
    <x v="446"/>
    <x v="1"/>
    <x v="6"/>
  </r>
  <r>
    <x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3827"/>
    <d v="2015-03-27T00:00:00"/>
    <b v="0"/>
    <x v="71"/>
    <b v="1"/>
    <x v="6"/>
    <n v="1.5266666666666666"/>
    <x v="2838"/>
    <x v="1"/>
    <x v="6"/>
  </r>
  <r>
    <x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3828"/>
    <d v="2014-12-31T13:39:47"/>
    <b v="0"/>
    <x v="33"/>
    <b v="1"/>
    <x v="6"/>
    <n v="1"/>
    <x v="2839"/>
    <x v="1"/>
    <x v="6"/>
  </r>
  <r>
    <x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3829"/>
    <d v="2016-08-31T20:46:11"/>
    <b v="0"/>
    <x v="22"/>
    <b v="1"/>
    <x v="6"/>
    <n v="1.002"/>
    <x v="2840"/>
    <x v="1"/>
    <x v="6"/>
  </r>
  <r>
    <x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x v="3830"/>
    <d v="2016-05-27T17:46:51"/>
    <b v="0"/>
    <x v="83"/>
    <b v="1"/>
    <x v="6"/>
    <n v="2.25"/>
    <x v="766"/>
    <x v="1"/>
    <x v="6"/>
  </r>
  <r>
    <x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3831"/>
    <d v="2014-11-05T21:22:25"/>
    <b v="0"/>
    <x v="82"/>
    <b v="1"/>
    <x v="6"/>
    <n v="1.0602199999999999"/>
    <x v="2841"/>
    <x v="1"/>
    <x v="6"/>
  </r>
  <r>
    <x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3832"/>
    <d v="2016-02-20T02:45:35"/>
    <b v="0"/>
    <x v="82"/>
    <b v="1"/>
    <x v="6"/>
    <n v="1.0466666666666666"/>
    <x v="2842"/>
    <x v="1"/>
    <x v="6"/>
  </r>
  <r>
    <x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3833"/>
    <d v="2014-12-01T19:09:00"/>
    <b v="0"/>
    <x v="9"/>
    <b v="1"/>
    <x v="6"/>
    <n v="1.1666666666666667"/>
    <x v="2843"/>
    <x v="1"/>
    <x v="6"/>
  </r>
  <r>
    <x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3834"/>
    <d v="2015-06-18T10:41:07"/>
    <b v="0"/>
    <x v="7"/>
    <b v="1"/>
    <x v="6"/>
    <n v="1.0903333333333334"/>
    <x v="2844"/>
    <x v="1"/>
    <x v="6"/>
  </r>
  <r>
    <x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3835"/>
    <d v="2016-04-21T22:36:48"/>
    <b v="0"/>
    <x v="22"/>
    <b v="1"/>
    <x v="6"/>
    <n v="1.6"/>
    <x v="379"/>
    <x v="1"/>
    <x v="6"/>
  </r>
  <r>
    <x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x v="3836"/>
    <d v="2016-08-03T04:09:00"/>
    <b v="0"/>
    <x v="25"/>
    <b v="1"/>
    <x v="6"/>
    <n v="1.125"/>
    <x v="2845"/>
    <x v="1"/>
    <x v="6"/>
  </r>
  <r>
    <x v="3837"/>
    <x v="3832"/>
    <s v="A high-flying French farce with the thrust of a well-tuned jet engine"/>
    <x v="13"/>
    <x v="2485"/>
    <x v="0"/>
    <x v="1"/>
    <s v="GBP"/>
    <n v="1435947758"/>
    <n v="1432837358"/>
    <x v="3837"/>
    <d v="2015-07-03T18:22:38"/>
    <b v="0"/>
    <x v="57"/>
    <b v="1"/>
    <x v="6"/>
    <n v="1.0209999999999999"/>
    <x v="2846"/>
    <x v="1"/>
    <x v="6"/>
  </r>
  <r>
    <x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3838"/>
    <d v="2015-05-22T17:03:29"/>
    <b v="0"/>
    <x v="61"/>
    <b v="1"/>
    <x v="6"/>
    <n v="1.00824"/>
    <x v="2847"/>
    <x v="1"/>
    <x v="6"/>
  </r>
  <r>
    <x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3839"/>
    <d v="2015-07-30T03:25:24"/>
    <b v="0"/>
    <x v="58"/>
    <b v="1"/>
    <x v="6"/>
    <n v="1.0125"/>
    <x v="2848"/>
    <x v="1"/>
    <x v="6"/>
  </r>
  <r>
    <x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x v="3840"/>
    <d v="2016-03-28T15:50:29"/>
    <b v="0"/>
    <x v="83"/>
    <b v="1"/>
    <x v="6"/>
    <n v="65"/>
    <x v="94"/>
    <x v="1"/>
    <x v="6"/>
  </r>
  <r>
    <x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3841"/>
    <d v="2014-07-20T18:51:27"/>
    <b v="1"/>
    <x v="69"/>
    <b v="0"/>
    <x v="6"/>
    <n v="8.72E-2"/>
    <x v="2849"/>
    <x v="1"/>
    <x v="6"/>
  </r>
  <r>
    <x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3842"/>
    <d v="2014-05-11T11:50:52"/>
    <b v="1"/>
    <x v="23"/>
    <b v="0"/>
    <x v="6"/>
    <n v="0.21940000000000001"/>
    <x v="2850"/>
    <x v="1"/>
    <x v="6"/>
  </r>
  <r>
    <x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3843"/>
    <d v="2014-06-01T01:44:24"/>
    <b v="1"/>
    <x v="10"/>
    <b v="0"/>
    <x v="6"/>
    <n v="0.21299999999999999"/>
    <x v="2851"/>
    <x v="1"/>
    <x v="6"/>
  </r>
  <r>
    <x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3844"/>
    <d v="2014-06-03T06:59:00"/>
    <b v="1"/>
    <x v="133"/>
    <b v="0"/>
    <x v="6"/>
    <n v="0.41489795918367345"/>
    <x v="2852"/>
    <x v="1"/>
    <x v="6"/>
  </r>
  <r>
    <x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3845"/>
    <d v="2015-10-01T15:02:54"/>
    <b v="1"/>
    <x v="8"/>
    <b v="0"/>
    <x v="6"/>
    <n v="2.1049999999999999E-2"/>
    <x v="2853"/>
    <x v="1"/>
    <x v="6"/>
  </r>
  <r>
    <x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x v="3846"/>
    <d v="2014-10-04T06:59:00"/>
    <b v="1"/>
    <x v="22"/>
    <b v="0"/>
    <x v="6"/>
    <n v="2.7E-2"/>
    <x v="2854"/>
    <x v="1"/>
    <x v="6"/>
  </r>
  <r>
    <x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3847"/>
    <d v="2015-07-19T05:23:11"/>
    <b v="1"/>
    <x v="82"/>
    <b v="0"/>
    <x v="6"/>
    <n v="0.16161904761904761"/>
    <x v="2855"/>
    <x v="1"/>
    <x v="6"/>
  </r>
  <r>
    <x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3848"/>
    <d v="2015-10-18T19:36:29"/>
    <b v="1"/>
    <x v="68"/>
    <b v="0"/>
    <x v="6"/>
    <n v="0.16376923076923078"/>
    <x v="2856"/>
    <x v="1"/>
    <x v="6"/>
  </r>
  <r>
    <x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3849"/>
    <d v="2015-06-11T18:24:44"/>
    <b v="1"/>
    <x v="33"/>
    <b v="0"/>
    <x v="6"/>
    <n v="7.0433333333333334E-2"/>
    <x v="2857"/>
    <x v="1"/>
    <x v="6"/>
  </r>
  <r>
    <x v="3850"/>
    <x v="3845"/>
    <s v="V-Day is a global activist movement to end violence against women and girls."/>
    <x v="28"/>
    <x v="2495"/>
    <x v="2"/>
    <x v="0"/>
    <s v="USD"/>
    <n v="1420081143"/>
    <n v="1417489143"/>
    <x v="3850"/>
    <d v="2015-01-01T02:59:03"/>
    <b v="1"/>
    <x v="80"/>
    <b v="0"/>
    <x v="6"/>
    <n v="3.7999999999999999E-2"/>
    <x v="2858"/>
    <x v="1"/>
    <x v="6"/>
  </r>
  <r>
    <x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x v="3851"/>
    <d v="2015-07-17T10:32:59"/>
    <b v="1"/>
    <x v="54"/>
    <b v="0"/>
    <x v="6"/>
    <n v="0.34079999999999999"/>
    <x v="2859"/>
    <x v="1"/>
    <x v="6"/>
  </r>
  <r>
    <x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x v="3852"/>
    <d v="2015-03-27T03:34:36"/>
    <b v="0"/>
    <x v="84"/>
    <b v="0"/>
    <x v="6"/>
    <n v="2E-3"/>
    <x v="119"/>
    <x v="1"/>
    <x v="6"/>
  </r>
  <r>
    <x v="3853"/>
    <x v="3848"/>
    <s v="A dose of One-woman &quot;Dramedy&quot; to cure those daily blues is just what the doctor ordered!"/>
    <x v="57"/>
    <x v="375"/>
    <x v="2"/>
    <x v="0"/>
    <s v="USD"/>
    <n v="1409602178"/>
    <n v="1406578178"/>
    <x v="3853"/>
    <d v="2014-09-01T20:09:38"/>
    <b v="0"/>
    <x v="84"/>
    <b v="0"/>
    <x v="6"/>
    <n v="2.5999999999999998E-4"/>
    <x v="31"/>
    <x v="1"/>
    <x v="6"/>
  </r>
  <r>
    <x v="3854"/>
    <x v="3849"/>
    <s v="A play dedicated to the 100th anniversary of the Armenian Genocide."/>
    <x v="34"/>
    <x v="2496"/>
    <x v="2"/>
    <x v="0"/>
    <s v="USD"/>
    <n v="1431206058"/>
    <n v="1428614058"/>
    <x v="3854"/>
    <d v="2015-05-09T21:14:18"/>
    <b v="0"/>
    <x v="9"/>
    <b v="0"/>
    <x v="6"/>
    <n v="0.16254545454545455"/>
    <x v="2860"/>
    <x v="1"/>
    <x v="6"/>
  </r>
  <r>
    <x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3855"/>
    <d v="2015-03-26T22:17:51"/>
    <b v="0"/>
    <x v="29"/>
    <b v="0"/>
    <x v="6"/>
    <n v="2.5000000000000001E-2"/>
    <x v="384"/>
    <x v="1"/>
    <x v="6"/>
  </r>
  <r>
    <x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3856"/>
    <d v="2015-03-08T16:50:03"/>
    <b v="0"/>
    <x v="29"/>
    <b v="0"/>
    <x v="6"/>
    <n v="2.0000000000000001E-4"/>
    <x v="120"/>
    <x v="1"/>
    <x v="6"/>
  </r>
  <r>
    <x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3857"/>
    <d v="2014-08-01T17:12:00"/>
    <b v="0"/>
    <x v="80"/>
    <b v="0"/>
    <x v="6"/>
    <n v="5.1999999999999998E-2"/>
    <x v="178"/>
    <x v="1"/>
    <x v="6"/>
  </r>
  <r>
    <x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3858"/>
    <d v="2015-05-22T21:00:00"/>
    <b v="0"/>
    <x v="29"/>
    <b v="0"/>
    <x v="6"/>
    <n v="0.02"/>
    <x v="119"/>
    <x v="1"/>
    <x v="6"/>
  </r>
  <r>
    <x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x v="3859"/>
    <d v="2014-06-25T21:00:00"/>
    <b v="0"/>
    <x v="29"/>
    <b v="0"/>
    <x v="6"/>
    <n v="4.0000000000000002E-4"/>
    <x v="120"/>
    <x v="1"/>
    <x v="6"/>
  </r>
  <r>
    <x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3860"/>
    <d v="2014-08-12T15:51:50"/>
    <b v="0"/>
    <x v="62"/>
    <b v="0"/>
    <x v="6"/>
    <n v="0.17666666666666667"/>
    <x v="2861"/>
    <x v="1"/>
    <x v="6"/>
  </r>
  <r>
    <x v="3861"/>
    <x v="3856"/>
    <s v="THE COMING OF THE LORD!"/>
    <x v="13"/>
    <x v="173"/>
    <x v="2"/>
    <x v="0"/>
    <s v="USD"/>
    <n v="1415828820"/>
    <n v="1412258977"/>
    <x v="3861"/>
    <d v="2014-11-12T21:47:00"/>
    <b v="0"/>
    <x v="29"/>
    <b v="0"/>
    <x v="6"/>
    <n v="0.05"/>
    <x v="101"/>
    <x v="1"/>
    <x v="6"/>
  </r>
  <r>
    <x v="3862"/>
    <x v="3857"/>
    <s v="The hit immersive theatre experience of England comes to Corpus Christi!"/>
    <x v="51"/>
    <x v="116"/>
    <x v="2"/>
    <x v="0"/>
    <s v="USD"/>
    <n v="1473699540"/>
    <n v="1472451356"/>
    <x v="3862"/>
    <d v="2016-09-12T16:59:00"/>
    <b v="0"/>
    <x v="29"/>
    <b v="0"/>
    <x v="6"/>
    <n v="1.3333333333333334E-4"/>
    <x v="120"/>
    <x v="1"/>
    <x v="6"/>
  </r>
  <r>
    <x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3863"/>
    <d v="2015-11-05T16:11:45"/>
    <b v="0"/>
    <x v="78"/>
    <b v="0"/>
    <x v="6"/>
    <n v="0"/>
    <x v="121"/>
    <x v="1"/>
    <x v="6"/>
  </r>
  <r>
    <x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3864"/>
    <d v="2015-11-17T22:24:14"/>
    <b v="0"/>
    <x v="83"/>
    <b v="0"/>
    <x v="6"/>
    <n v="1.2E-2"/>
    <x v="135"/>
    <x v="1"/>
    <x v="6"/>
  </r>
  <r>
    <x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x v="3865"/>
    <d v="2014-08-30T05:30:00"/>
    <b v="0"/>
    <x v="25"/>
    <b v="0"/>
    <x v="6"/>
    <n v="0.26937422295897223"/>
    <x v="2521"/>
    <x v="1"/>
    <x v="6"/>
  </r>
  <r>
    <x v="3866"/>
    <x v="3861"/>
    <s v="A funny, moving, witty piece about a girl, her oboe, and her dreams."/>
    <x v="13"/>
    <x v="143"/>
    <x v="2"/>
    <x v="0"/>
    <s v="USD"/>
    <n v="1458703740"/>
    <n v="1454453021"/>
    <x v="3866"/>
    <d v="2016-03-23T03:29:00"/>
    <b v="0"/>
    <x v="84"/>
    <b v="0"/>
    <x v="6"/>
    <n v="5.4999999999999997E-3"/>
    <x v="148"/>
    <x v="1"/>
    <x v="6"/>
  </r>
  <r>
    <x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x v="3867"/>
    <d v="2016-06-18T19:32:19"/>
    <b v="0"/>
    <x v="81"/>
    <b v="0"/>
    <x v="6"/>
    <n v="0.1255"/>
    <x v="2862"/>
    <x v="1"/>
    <x v="6"/>
  </r>
  <r>
    <x v="3868"/>
    <x v="3863"/>
    <s v="New collection of music by Scott Evan Davis!"/>
    <x v="10"/>
    <x v="115"/>
    <x v="1"/>
    <x v="1"/>
    <s v="GBP"/>
    <n v="1410191405"/>
    <n v="1408031405"/>
    <x v="3868"/>
    <d v="2014-09-08T15:50:05"/>
    <b v="0"/>
    <x v="29"/>
    <b v="0"/>
    <x v="40"/>
    <n v="2E-3"/>
    <x v="119"/>
    <x v="1"/>
    <x v="40"/>
  </r>
  <r>
    <x v="3869"/>
    <x v="3864"/>
    <s v="A Musical about 3 women who pursue their Pleasure and end up finding themselves."/>
    <x v="426"/>
    <x v="2497"/>
    <x v="1"/>
    <x v="0"/>
    <s v="USD"/>
    <n v="1426302660"/>
    <n v="1423761792"/>
    <x v="3869"/>
    <d v="2015-03-14T03:11:00"/>
    <b v="0"/>
    <x v="41"/>
    <b v="0"/>
    <x v="40"/>
    <n v="3.44748684310884E-2"/>
    <x v="2863"/>
    <x v="1"/>
    <x v="40"/>
  </r>
  <r>
    <x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3870"/>
    <d v="2014-07-03T04:07:58"/>
    <b v="0"/>
    <x v="73"/>
    <b v="0"/>
    <x v="40"/>
    <n v="0.15"/>
    <x v="1876"/>
    <x v="1"/>
    <x v="40"/>
  </r>
  <r>
    <x v="3871"/>
    <x v="3866"/>
    <s v="Our musical is finally ready to come to life, and we're raising funds to help make that happen!"/>
    <x v="15"/>
    <x v="130"/>
    <x v="1"/>
    <x v="0"/>
    <s v="USD"/>
    <n v="1490809450"/>
    <n v="1485629050"/>
    <x v="3871"/>
    <d v="2017-03-29T17:44:10"/>
    <b v="0"/>
    <x v="83"/>
    <b v="0"/>
    <x v="40"/>
    <n v="2.6666666666666668E-2"/>
    <x v="140"/>
    <x v="1"/>
    <x v="40"/>
  </r>
  <r>
    <x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x v="3872"/>
    <d v="2015-08-14T03:29:56"/>
    <b v="0"/>
    <x v="78"/>
    <b v="0"/>
    <x v="40"/>
    <n v="0"/>
    <x v="121"/>
    <x v="1"/>
    <x v="40"/>
  </r>
  <r>
    <x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3873"/>
    <d v="2015-10-08T16:42:15"/>
    <b v="0"/>
    <x v="78"/>
    <b v="0"/>
    <x v="40"/>
    <n v="0"/>
    <x v="121"/>
    <x v="1"/>
    <x v="40"/>
  </r>
  <r>
    <x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3874"/>
    <d v="2015-01-24T01:00:00"/>
    <b v="0"/>
    <x v="78"/>
    <b v="0"/>
    <x v="40"/>
    <n v="0"/>
    <x v="121"/>
    <x v="1"/>
    <x v="40"/>
  </r>
  <r>
    <x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3875"/>
    <d v="2016-09-03T10:00:00"/>
    <b v="0"/>
    <x v="78"/>
    <b v="0"/>
    <x v="40"/>
    <n v="0"/>
    <x v="121"/>
    <x v="1"/>
    <x v="40"/>
  </r>
  <r>
    <x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3876"/>
    <d v="2016-02-02T14:58:48"/>
    <b v="0"/>
    <x v="67"/>
    <b v="0"/>
    <x v="40"/>
    <n v="0.52794871794871789"/>
    <x v="2864"/>
    <x v="1"/>
    <x v="40"/>
  </r>
  <r>
    <x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3877"/>
    <d v="2016-12-08T16:15:52"/>
    <b v="0"/>
    <x v="25"/>
    <b v="0"/>
    <x v="40"/>
    <n v="4.9639999999999997E-2"/>
    <x v="2865"/>
    <x v="1"/>
    <x v="40"/>
  </r>
  <r>
    <x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x v="3878"/>
    <d v="2015-06-30T03:59:00"/>
    <b v="0"/>
    <x v="29"/>
    <b v="0"/>
    <x v="40"/>
    <n v="5.5555555555555556E-4"/>
    <x v="119"/>
    <x v="1"/>
    <x v="40"/>
  </r>
  <r>
    <x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x v="3879"/>
    <d v="2015-01-25T20:39:56"/>
    <b v="0"/>
    <x v="78"/>
    <b v="0"/>
    <x v="40"/>
    <n v="0"/>
    <x v="121"/>
    <x v="1"/>
    <x v="40"/>
  </r>
  <r>
    <x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3880"/>
    <d v="2014-07-30T23:00:00"/>
    <b v="0"/>
    <x v="57"/>
    <b v="0"/>
    <x v="40"/>
    <n v="0.13066666666666665"/>
    <x v="2866"/>
    <x v="1"/>
    <x v="40"/>
  </r>
  <r>
    <x v="3881"/>
    <x v="3876"/>
    <s v="A musical journey coming to the Blue Venue at the 2017 Orlando Fringe Festival!"/>
    <x v="2"/>
    <x v="379"/>
    <x v="1"/>
    <x v="0"/>
    <s v="USD"/>
    <n v="1487550399"/>
    <n v="1484958399"/>
    <x v="3881"/>
    <d v="2017-02-20T00:26:39"/>
    <b v="0"/>
    <x v="29"/>
    <b v="0"/>
    <x v="40"/>
    <n v="0.05"/>
    <x v="384"/>
    <x v="1"/>
    <x v="40"/>
  </r>
  <r>
    <x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3882"/>
    <d v="2016-01-31T23:03:00"/>
    <b v="0"/>
    <x v="78"/>
    <b v="0"/>
    <x v="40"/>
    <n v="0"/>
    <x v="121"/>
    <x v="1"/>
    <x v="40"/>
  </r>
  <r>
    <x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3883"/>
    <d v="2014-09-02T14:27:49"/>
    <b v="0"/>
    <x v="78"/>
    <b v="0"/>
    <x v="40"/>
    <n v="0"/>
    <x v="121"/>
    <x v="1"/>
    <x v="40"/>
  </r>
  <r>
    <x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x v="3884"/>
    <d v="2015-03-27T17:59:52"/>
    <b v="0"/>
    <x v="78"/>
    <b v="0"/>
    <x v="40"/>
    <n v="0"/>
    <x v="121"/>
    <x v="1"/>
    <x v="40"/>
  </r>
  <r>
    <x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x v="3885"/>
    <d v="2016-05-09T22:49:51"/>
    <b v="0"/>
    <x v="78"/>
    <b v="0"/>
    <x v="40"/>
    <n v="0"/>
    <x v="121"/>
    <x v="1"/>
    <x v="40"/>
  </r>
  <r>
    <x v="3886"/>
    <x v="3881"/>
    <n v="1"/>
    <x v="3"/>
    <x v="117"/>
    <x v="1"/>
    <x v="2"/>
    <s v="AUD"/>
    <n v="1418275702"/>
    <n v="1415683702"/>
    <x v="3886"/>
    <d v="2014-12-11T05:28:22"/>
    <b v="0"/>
    <x v="78"/>
    <b v="0"/>
    <x v="40"/>
    <n v="0"/>
    <x v="121"/>
    <x v="1"/>
    <x v="40"/>
  </r>
  <r>
    <x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3887"/>
    <d v="2015-05-01T22:00:00"/>
    <b v="0"/>
    <x v="84"/>
    <b v="0"/>
    <x v="40"/>
    <n v="1.7500000000000002E-2"/>
    <x v="844"/>
    <x v="1"/>
    <x v="40"/>
  </r>
  <r>
    <x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3888"/>
    <d v="2017-02-26T13:05:58"/>
    <b v="0"/>
    <x v="25"/>
    <b v="0"/>
    <x v="6"/>
    <n v="0.27100000000000002"/>
    <x v="2867"/>
    <x v="1"/>
    <x v="6"/>
  </r>
  <r>
    <x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x v="3889"/>
    <d v="2015-01-04T23:26:00"/>
    <b v="0"/>
    <x v="82"/>
    <b v="0"/>
    <x v="6"/>
    <n v="1.4749999999999999E-2"/>
    <x v="2868"/>
    <x v="1"/>
    <x v="6"/>
  </r>
  <r>
    <x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3890"/>
    <d v="2015-08-15T18:12:24"/>
    <b v="0"/>
    <x v="22"/>
    <b v="0"/>
    <x v="6"/>
    <n v="0.16826666666666668"/>
    <x v="2869"/>
    <x v="1"/>
    <x v="6"/>
  </r>
  <r>
    <x v="3891"/>
    <x v="3886"/>
    <s v="A comedy about a mime who dreams of becoming a stand up comedian."/>
    <x v="134"/>
    <x v="92"/>
    <x v="2"/>
    <x v="0"/>
    <s v="USD"/>
    <n v="1427086740"/>
    <n v="1424488244"/>
    <x v="3891"/>
    <d v="2015-03-23T04:59:00"/>
    <b v="0"/>
    <x v="63"/>
    <b v="0"/>
    <x v="6"/>
    <n v="0.32500000000000001"/>
    <x v="2351"/>
    <x v="1"/>
    <x v="6"/>
  </r>
  <r>
    <x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3892"/>
    <d v="2014-08-24T07:00:00"/>
    <b v="0"/>
    <x v="78"/>
    <b v="0"/>
    <x v="6"/>
    <n v="0"/>
    <x v="121"/>
    <x v="1"/>
    <x v="6"/>
  </r>
  <r>
    <x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3893"/>
    <d v="2014-07-01T06:00:00"/>
    <b v="0"/>
    <x v="87"/>
    <b v="0"/>
    <x v="6"/>
    <n v="0.2155"/>
    <x v="2870"/>
    <x v="1"/>
    <x v="6"/>
  </r>
  <r>
    <x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3894"/>
    <d v="2016-12-06T04:59:00"/>
    <b v="0"/>
    <x v="202"/>
    <b v="0"/>
    <x v="6"/>
    <n v="3.4666666666666665E-2"/>
    <x v="1331"/>
    <x v="1"/>
    <x v="6"/>
  </r>
  <r>
    <x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3895"/>
    <d v="2015-02-28T06:00:18"/>
    <b v="0"/>
    <x v="29"/>
    <b v="0"/>
    <x v="6"/>
    <n v="0.05"/>
    <x v="73"/>
    <x v="1"/>
    <x v="6"/>
  </r>
  <r>
    <x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x v="3896"/>
    <d v="2014-06-17T04:36:18"/>
    <b v="0"/>
    <x v="80"/>
    <b v="0"/>
    <x v="6"/>
    <n v="0.10625"/>
    <x v="665"/>
    <x v="1"/>
    <x v="6"/>
  </r>
  <r>
    <x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3897"/>
    <d v="2015-01-08T20:58:03"/>
    <b v="0"/>
    <x v="73"/>
    <b v="0"/>
    <x v="6"/>
    <n v="0.17599999999999999"/>
    <x v="895"/>
    <x v="1"/>
    <x v="6"/>
  </r>
  <r>
    <x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3898"/>
    <d v="2015-08-17T16:00:00"/>
    <b v="0"/>
    <x v="38"/>
    <b v="0"/>
    <x v="6"/>
    <n v="0.3256"/>
    <x v="1337"/>
    <x v="1"/>
    <x v="6"/>
  </r>
  <r>
    <x v="3899"/>
    <x v="3894"/>
    <s v="More than just a play, RAIN is an outreach to hurting people who feel disengaged or rejected by others."/>
    <x v="3"/>
    <x v="366"/>
    <x v="2"/>
    <x v="0"/>
    <s v="USD"/>
    <n v="1407868561"/>
    <n v="1406140561"/>
    <x v="3899"/>
    <d v="2014-08-12T18:36:01"/>
    <b v="0"/>
    <x v="84"/>
    <b v="0"/>
    <x v="6"/>
    <n v="1.2500000000000001E-2"/>
    <x v="372"/>
    <x v="1"/>
    <x v="6"/>
  </r>
  <r>
    <x v="3900"/>
    <x v="3895"/>
    <s v="HUB Theatre Group collaborates with local artists to present John Logan's RED to the community."/>
    <x v="30"/>
    <x v="2503"/>
    <x v="2"/>
    <x v="0"/>
    <s v="USD"/>
    <n v="1433988791"/>
    <n v="1431396791"/>
    <x v="3900"/>
    <d v="2015-06-11T02:13:11"/>
    <b v="0"/>
    <x v="81"/>
    <b v="0"/>
    <x v="6"/>
    <n v="5.3999999999999999E-2"/>
    <x v="2871"/>
    <x v="1"/>
    <x v="6"/>
  </r>
  <r>
    <x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3901"/>
    <d v="2015-12-19T19:49:59"/>
    <b v="0"/>
    <x v="29"/>
    <b v="0"/>
    <x v="6"/>
    <n v="8.3333333333333332E-3"/>
    <x v="384"/>
    <x v="1"/>
    <x v="6"/>
  </r>
  <r>
    <x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x v="3902"/>
    <d v="2016-11-14T12:14:02"/>
    <b v="0"/>
    <x v="162"/>
    <b v="0"/>
    <x v="6"/>
    <n v="0.48833333333333334"/>
    <x v="2872"/>
    <x v="1"/>
    <x v="6"/>
  </r>
  <r>
    <x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3903"/>
    <d v="2015-08-14T19:38:00"/>
    <b v="0"/>
    <x v="78"/>
    <b v="0"/>
    <x v="6"/>
    <n v="0"/>
    <x v="121"/>
    <x v="1"/>
    <x v="6"/>
  </r>
  <r>
    <x v="3904"/>
    <x v="3899"/>
    <s v="A play that will cover 4000 years of black history."/>
    <x v="3"/>
    <x v="158"/>
    <x v="2"/>
    <x v="0"/>
    <s v="USD"/>
    <n v="1429074240"/>
    <n v="1427866200"/>
    <x v="3904"/>
    <d v="2015-04-15T05:04:00"/>
    <b v="0"/>
    <x v="84"/>
    <b v="0"/>
    <x v="6"/>
    <n v="2.9999999999999997E-4"/>
    <x v="1788"/>
    <x v="1"/>
    <x v="6"/>
  </r>
  <r>
    <x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3905"/>
    <d v="2015-06-11T23:00:00"/>
    <b v="0"/>
    <x v="63"/>
    <b v="0"/>
    <x v="6"/>
    <n v="0.11533333333333333"/>
    <x v="2873"/>
    <x v="1"/>
    <x v="6"/>
  </r>
  <r>
    <x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3906"/>
    <d v="2015-06-26T13:25:00"/>
    <b v="0"/>
    <x v="38"/>
    <b v="0"/>
    <x v="6"/>
    <n v="0.67333333333333334"/>
    <x v="2874"/>
    <x v="1"/>
    <x v="6"/>
  </r>
  <r>
    <x v="3907"/>
    <x v="3902"/>
    <s v="Burqa&amp;Rifle dramatizes the  encounter between two women -- a vigilante and a convert to Islam."/>
    <x v="28"/>
    <x v="358"/>
    <x v="2"/>
    <x v="0"/>
    <s v="USD"/>
    <n v="1414354080"/>
    <n v="1411587606"/>
    <x v="3907"/>
    <d v="2014-10-26T20:08:00"/>
    <b v="0"/>
    <x v="80"/>
    <b v="0"/>
    <x v="6"/>
    <n v="0.153"/>
    <x v="2875"/>
    <x v="1"/>
    <x v="6"/>
  </r>
  <r>
    <x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3908"/>
    <d v="2014-07-29T03:14:56"/>
    <b v="0"/>
    <x v="80"/>
    <b v="0"/>
    <x v="6"/>
    <n v="8.666666666666667E-2"/>
    <x v="1862"/>
    <x v="1"/>
    <x v="6"/>
  </r>
  <r>
    <x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3909"/>
    <d v="2014-09-11T08:37:22"/>
    <b v="0"/>
    <x v="80"/>
    <b v="0"/>
    <x v="6"/>
    <n v="2.2499999999999998E-3"/>
    <x v="1209"/>
    <x v="1"/>
    <x v="6"/>
  </r>
  <r>
    <x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x v="3910"/>
    <d v="2015-09-07T18:09:57"/>
    <b v="0"/>
    <x v="83"/>
    <b v="0"/>
    <x v="6"/>
    <n v="3.0833333333333334E-2"/>
    <x v="2876"/>
    <x v="1"/>
    <x v="6"/>
  </r>
  <r>
    <x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x v="3911"/>
    <d v="2014-11-26T20:29:37"/>
    <b v="0"/>
    <x v="17"/>
    <b v="0"/>
    <x v="6"/>
    <n v="0.37412499999999999"/>
    <x v="2877"/>
    <x v="1"/>
    <x v="6"/>
  </r>
  <r>
    <x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x v="3912"/>
    <d v="2015-04-25T04:35:00"/>
    <b v="0"/>
    <x v="29"/>
    <b v="0"/>
    <x v="6"/>
    <n v="6.666666666666667E-5"/>
    <x v="120"/>
    <x v="1"/>
    <x v="6"/>
  </r>
  <r>
    <x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3913"/>
    <d v="2015-11-30T06:04:09"/>
    <b v="0"/>
    <x v="63"/>
    <b v="0"/>
    <x v="6"/>
    <n v="0.1"/>
    <x v="2878"/>
    <x v="1"/>
    <x v="6"/>
  </r>
  <r>
    <x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3914"/>
    <d v="2015-05-10T22:59:00"/>
    <b v="0"/>
    <x v="74"/>
    <b v="0"/>
    <x v="6"/>
    <n v="0.36359999999999998"/>
    <x v="2417"/>
    <x v="1"/>
    <x v="6"/>
  </r>
  <r>
    <x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x v="3915"/>
    <d v="2016-06-01T23:38:29"/>
    <b v="0"/>
    <x v="29"/>
    <b v="0"/>
    <x v="6"/>
    <n v="3.3333333333333335E-3"/>
    <x v="144"/>
    <x v="1"/>
    <x v="6"/>
  </r>
  <r>
    <x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3916"/>
    <d v="2016-06-03T11:19:12"/>
    <b v="0"/>
    <x v="78"/>
    <b v="0"/>
    <x v="6"/>
    <n v="0"/>
    <x v="121"/>
    <x v="1"/>
    <x v="6"/>
  </r>
  <r>
    <x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3917"/>
    <d v="2014-09-11T12:39:21"/>
    <b v="0"/>
    <x v="29"/>
    <b v="0"/>
    <x v="6"/>
    <n v="2.8571428571428571E-3"/>
    <x v="119"/>
    <x v="1"/>
    <x v="6"/>
  </r>
  <r>
    <x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3918"/>
    <d v="2014-08-04T16:00:00"/>
    <b v="0"/>
    <x v="83"/>
    <b v="0"/>
    <x v="6"/>
    <n v="2E-3"/>
    <x v="379"/>
    <x v="1"/>
    <x v="6"/>
  </r>
  <r>
    <x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3919"/>
    <d v="2016-01-18T00:00:00"/>
    <b v="0"/>
    <x v="83"/>
    <b v="0"/>
    <x v="6"/>
    <n v="1.7999999999999999E-2"/>
    <x v="180"/>
    <x v="1"/>
    <x v="6"/>
  </r>
  <r>
    <x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3920"/>
    <d v="2016-11-13T10:17:40"/>
    <b v="0"/>
    <x v="83"/>
    <b v="0"/>
    <x v="6"/>
    <n v="5.3999999999999999E-2"/>
    <x v="834"/>
    <x v="1"/>
    <x v="6"/>
  </r>
  <r>
    <x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x v="3921"/>
    <d v="2014-10-26T18:00:00"/>
    <b v="0"/>
    <x v="78"/>
    <b v="0"/>
    <x v="6"/>
    <n v="0"/>
    <x v="121"/>
    <x v="1"/>
    <x v="6"/>
  </r>
  <r>
    <x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3922"/>
    <d v="2015-03-02T23:00:00"/>
    <b v="0"/>
    <x v="79"/>
    <b v="0"/>
    <x v="6"/>
    <n v="8.1333333333333327E-2"/>
    <x v="2879"/>
    <x v="1"/>
    <x v="6"/>
  </r>
  <r>
    <x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3923"/>
    <d v="2015-04-09T23:31:11"/>
    <b v="0"/>
    <x v="57"/>
    <b v="0"/>
    <x v="6"/>
    <n v="0.12034782608695652"/>
    <x v="2880"/>
    <x v="1"/>
    <x v="6"/>
  </r>
  <r>
    <x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3924"/>
    <d v="2014-06-26T23:02:02"/>
    <b v="0"/>
    <x v="244"/>
    <b v="0"/>
    <x v="6"/>
    <n v="0.15266666666666667"/>
    <x v="1378"/>
    <x v="1"/>
    <x v="6"/>
  </r>
  <r>
    <x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x v="3925"/>
    <d v="2014-07-30T20:53:59"/>
    <b v="0"/>
    <x v="83"/>
    <b v="0"/>
    <x v="6"/>
    <n v="0.1"/>
    <x v="144"/>
    <x v="1"/>
    <x v="6"/>
  </r>
  <r>
    <x v="3926"/>
    <x v="3921"/>
    <s v="Producing syllabus-relevant theatre targeted to HSC students on the NSW Central Coast"/>
    <x v="10"/>
    <x v="493"/>
    <x v="2"/>
    <x v="2"/>
    <s v="AUD"/>
    <n v="1419645748"/>
    <n v="1417053748"/>
    <x v="3926"/>
    <d v="2014-12-27T02:02:28"/>
    <b v="0"/>
    <x v="29"/>
    <b v="0"/>
    <x v="6"/>
    <n v="3.0000000000000001E-3"/>
    <x v="2"/>
    <x v="1"/>
    <x v="6"/>
  </r>
  <r>
    <x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3927"/>
    <d v="2014-08-09T06:25:04"/>
    <b v="0"/>
    <x v="84"/>
    <b v="0"/>
    <x v="6"/>
    <n v="0.01"/>
    <x v="385"/>
    <x v="1"/>
    <x v="6"/>
  </r>
  <r>
    <x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3928"/>
    <d v="2015-10-16T04:59:00"/>
    <b v="0"/>
    <x v="63"/>
    <b v="0"/>
    <x v="6"/>
    <n v="0.13020000000000001"/>
    <x v="2881"/>
    <x v="1"/>
    <x v="6"/>
  </r>
  <r>
    <x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3929"/>
    <d v="2016-09-18T19:51:05"/>
    <b v="0"/>
    <x v="25"/>
    <b v="0"/>
    <x v="6"/>
    <n v="2.265E-2"/>
    <x v="2882"/>
    <x v="1"/>
    <x v="6"/>
  </r>
  <r>
    <x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3930"/>
    <d v="2016-04-01T06:00:00"/>
    <b v="0"/>
    <x v="78"/>
    <b v="0"/>
    <x v="6"/>
    <n v="0"/>
    <x v="121"/>
    <x v="1"/>
    <x v="6"/>
  </r>
  <r>
    <x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3931"/>
    <d v="2015-09-06T03:38:27"/>
    <b v="0"/>
    <x v="78"/>
    <b v="0"/>
    <x v="6"/>
    <n v="0"/>
    <x v="121"/>
    <x v="1"/>
    <x v="6"/>
  </r>
  <r>
    <x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3932"/>
    <d v="2016-03-16T03:02:44"/>
    <b v="0"/>
    <x v="29"/>
    <b v="0"/>
    <x v="6"/>
    <n v="8.3333333333333331E-5"/>
    <x v="120"/>
    <x v="1"/>
    <x v="6"/>
  </r>
  <r>
    <x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3933"/>
    <d v="2016-07-17T00:43:00"/>
    <b v="0"/>
    <x v="8"/>
    <b v="0"/>
    <x v="6"/>
    <n v="0.15742857142857142"/>
    <x v="2883"/>
    <x v="1"/>
    <x v="6"/>
  </r>
  <r>
    <x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x v="3934"/>
    <d v="2015-10-01T13:00:00"/>
    <b v="0"/>
    <x v="8"/>
    <b v="0"/>
    <x v="6"/>
    <n v="0.11"/>
    <x v="2884"/>
    <x v="1"/>
    <x v="6"/>
  </r>
  <r>
    <x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3935"/>
    <d v="2015-10-04T15:45:46"/>
    <b v="0"/>
    <x v="23"/>
    <b v="0"/>
    <x v="6"/>
    <n v="0.43833333333333335"/>
    <x v="2885"/>
    <x v="1"/>
    <x v="6"/>
  </r>
  <r>
    <x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3936"/>
    <d v="2016-12-01T07:18:40"/>
    <b v="0"/>
    <x v="78"/>
    <b v="0"/>
    <x v="6"/>
    <n v="0"/>
    <x v="121"/>
    <x v="1"/>
    <x v="6"/>
  </r>
  <r>
    <x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3937"/>
    <d v="2016-07-11T15:09:20"/>
    <b v="0"/>
    <x v="73"/>
    <b v="0"/>
    <x v="6"/>
    <n v="0.86135181975736563"/>
    <x v="2886"/>
    <x v="1"/>
    <x v="6"/>
  </r>
  <r>
    <x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3938"/>
    <d v="2015-06-27T21:44:14"/>
    <b v="0"/>
    <x v="81"/>
    <b v="0"/>
    <x v="6"/>
    <n v="0.12196620583717357"/>
    <x v="2887"/>
    <x v="1"/>
    <x v="6"/>
  </r>
  <r>
    <x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3939"/>
    <d v="2014-10-07T04:30:00"/>
    <b v="0"/>
    <x v="29"/>
    <b v="0"/>
    <x v="6"/>
    <n v="1E-3"/>
    <x v="144"/>
    <x v="1"/>
    <x v="6"/>
  </r>
  <r>
    <x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3940"/>
    <d v="2015-01-02T11:49:11"/>
    <b v="0"/>
    <x v="84"/>
    <b v="0"/>
    <x v="6"/>
    <n v="2.2000000000000001E-3"/>
    <x v="148"/>
    <x v="1"/>
    <x v="6"/>
  </r>
  <r>
    <x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3941"/>
    <d v="2014-11-25T01:00:00"/>
    <b v="0"/>
    <x v="84"/>
    <b v="0"/>
    <x v="6"/>
    <n v="9.0909090909090905E-3"/>
    <x v="384"/>
    <x v="1"/>
    <x v="6"/>
  </r>
  <r>
    <x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3942"/>
    <d v="2015-06-16T21:41:54"/>
    <b v="0"/>
    <x v="78"/>
    <b v="0"/>
    <x v="6"/>
    <n v="0"/>
    <x v="121"/>
    <x v="1"/>
    <x v="6"/>
  </r>
  <r>
    <x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x v="3943"/>
    <d v="2015-11-02T16:50:00"/>
    <b v="0"/>
    <x v="62"/>
    <b v="0"/>
    <x v="6"/>
    <n v="0.35639999999999999"/>
    <x v="2888"/>
    <x v="1"/>
    <x v="6"/>
  </r>
  <r>
    <x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3944"/>
    <d v="2015-08-27T15:54:35"/>
    <b v="0"/>
    <x v="78"/>
    <b v="0"/>
    <x v="6"/>
    <n v="0"/>
    <x v="121"/>
    <x v="1"/>
    <x v="6"/>
  </r>
  <r>
    <x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3945"/>
    <d v="2015-05-15T19:14:28"/>
    <b v="0"/>
    <x v="29"/>
    <b v="0"/>
    <x v="6"/>
    <n v="2.5000000000000001E-3"/>
    <x v="144"/>
    <x v="1"/>
    <x v="6"/>
  </r>
  <r>
    <x v="3946"/>
    <x v="3941"/>
    <s v="Dr. Mecurio's is an original work of fantasy designed and written for the stage."/>
    <x v="12"/>
    <x v="666"/>
    <x v="2"/>
    <x v="0"/>
    <s v="USD"/>
    <n v="1425110400"/>
    <n v="1422388822"/>
    <x v="3946"/>
    <d v="2015-02-28T08:00:00"/>
    <b v="0"/>
    <x v="81"/>
    <b v="0"/>
    <x v="6"/>
    <n v="3.2500000000000001E-2"/>
    <x v="498"/>
    <x v="1"/>
    <x v="6"/>
  </r>
  <r>
    <x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3947"/>
    <d v="2016-10-02T03:25:44"/>
    <b v="0"/>
    <x v="84"/>
    <b v="0"/>
    <x v="6"/>
    <n v="3.3666666666666664E-2"/>
    <x v="476"/>
    <x v="1"/>
    <x v="6"/>
  </r>
  <r>
    <x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3948"/>
    <d v="2014-09-07T07:48:43"/>
    <b v="0"/>
    <x v="78"/>
    <b v="0"/>
    <x v="6"/>
    <n v="0"/>
    <x v="121"/>
    <x v="1"/>
    <x v="6"/>
  </r>
  <r>
    <x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3949"/>
    <d v="2015-02-11T02:53:41"/>
    <b v="0"/>
    <x v="58"/>
    <b v="0"/>
    <x v="6"/>
    <n v="0.15770000000000001"/>
    <x v="2889"/>
    <x v="1"/>
    <x v="6"/>
  </r>
  <r>
    <x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3950"/>
    <d v="2016-04-08T18:35:00"/>
    <b v="0"/>
    <x v="29"/>
    <b v="0"/>
    <x v="6"/>
    <n v="6.2500000000000003E-3"/>
    <x v="384"/>
    <x v="1"/>
    <x v="6"/>
  </r>
  <r>
    <x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3951"/>
    <d v="2016-05-03T18:49:02"/>
    <b v="0"/>
    <x v="29"/>
    <b v="0"/>
    <x v="6"/>
    <n v="5.0000000000000004E-6"/>
    <x v="120"/>
    <x v="1"/>
    <x v="6"/>
  </r>
  <r>
    <x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3952"/>
    <d v="2015-10-26T18:58:10"/>
    <b v="0"/>
    <x v="29"/>
    <b v="0"/>
    <x v="6"/>
    <n v="9.6153846153846159E-4"/>
    <x v="384"/>
    <x v="1"/>
    <x v="6"/>
  </r>
  <r>
    <x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x v="3953"/>
    <d v="2016-07-29T23:29:00"/>
    <b v="0"/>
    <x v="78"/>
    <b v="0"/>
    <x v="6"/>
    <n v="0"/>
    <x v="121"/>
    <x v="1"/>
    <x v="6"/>
  </r>
  <r>
    <x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3954"/>
    <d v="2014-07-14T15:37:44"/>
    <b v="0"/>
    <x v="78"/>
    <b v="0"/>
    <x v="6"/>
    <n v="0"/>
    <x v="121"/>
    <x v="1"/>
    <x v="6"/>
  </r>
  <r>
    <x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x v="3955"/>
    <d v="2015-11-28T21:22:21"/>
    <b v="0"/>
    <x v="22"/>
    <b v="0"/>
    <x v="6"/>
    <n v="0.24285714285714285"/>
    <x v="97"/>
    <x v="1"/>
    <x v="6"/>
  </r>
  <r>
    <x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3956"/>
    <d v="2016-04-25T00:20:00"/>
    <b v="0"/>
    <x v="78"/>
    <b v="0"/>
    <x v="6"/>
    <n v="0"/>
    <x v="121"/>
    <x v="1"/>
    <x v="6"/>
  </r>
  <r>
    <x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x v="3957"/>
    <d v="2016-07-08T23:25:54"/>
    <b v="0"/>
    <x v="29"/>
    <b v="0"/>
    <x v="6"/>
    <n v="2.5000000000000001E-4"/>
    <x v="589"/>
    <x v="1"/>
    <x v="6"/>
  </r>
  <r>
    <x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3958"/>
    <d v="2014-08-02T14:00:00"/>
    <b v="0"/>
    <x v="38"/>
    <b v="0"/>
    <x v="6"/>
    <n v="0.32050000000000001"/>
    <x v="2890"/>
    <x v="1"/>
    <x v="6"/>
  </r>
  <r>
    <x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3959"/>
    <d v="2014-09-28T18:55:56"/>
    <b v="0"/>
    <x v="8"/>
    <b v="0"/>
    <x v="6"/>
    <n v="0.24333333333333335"/>
    <x v="838"/>
    <x v="1"/>
    <x v="6"/>
  </r>
  <r>
    <x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3960"/>
    <d v="2016-01-03T20:17:36"/>
    <b v="0"/>
    <x v="80"/>
    <b v="0"/>
    <x v="6"/>
    <n v="1.4999999999999999E-2"/>
    <x v="798"/>
    <x v="1"/>
    <x v="6"/>
  </r>
  <r>
    <x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3961"/>
    <d v="2014-05-08T21:23:30"/>
    <b v="0"/>
    <x v="84"/>
    <b v="0"/>
    <x v="6"/>
    <n v="4.1999999999999997E-3"/>
    <x v="689"/>
    <x v="1"/>
    <x v="6"/>
  </r>
  <r>
    <x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3962"/>
    <d v="2015-11-28T14:54:54"/>
    <b v="0"/>
    <x v="83"/>
    <b v="0"/>
    <x v="6"/>
    <n v="3.214285714285714E-2"/>
    <x v="2"/>
    <x v="1"/>
    <x v="6"/>
  </r>
  <r>
    <x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3963"/>
    <d v="2015-11-18T04:41:57"/>
    <b v="0"/>
    <x v="78"/>
    <b v="0"/>
    <x v="6"/>
    <n v="0"/>
    <x v="121"/>
    <x v="1"/>
    <x v="6"/>
  </r>
  <r>
    <x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x v="3964"/>
    <d v="2015-04-19T16:19:46"/>
    <b v="0"/>
    <x v="83"/>
    <b v="0"/>
    <x v="6"/>
    <n v="6.3E-2"/>
    <x v="840"/>
    <x v="1"/>
    <x v="6"/>
  </r>
  <r>
    <x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3965"/>
    <d v="2016-04-14T04:39:40"/>
    <b v="0"/>
    <x v="80"/>
    <b v="0"/>
    <x v="6"/>
    <n v="0.14249999999999999"/>
    <x v="371"/>
    <x v="1"/>
    <x v="6"/>
  </r>
  <r>
    <x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3966"/>
    <d v="2014-07-24T02:59:00"/>
    <b v="0"/>
    <x v="84"/>
    <b v="0"/>
    <x v="6"/>
    <n v="6.0000000000000001E-3"/>
    <x v="381"/>
    <x v="1"/>
    <x v="6"/>
  </r>
  <r>
    <x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x v="3967"/>
    <d v="2017-03-06T06:58:27"/>
    <b v="0"/>
    <x v="73"/>
    <b v="0"/>
    <x v="6"/>
    <n v="0.2411764705882353"/>
    <x v="2239"/>
    <x v="1"/>
    <x v="6"/>
  </r>
  <r>
    <x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x v="3968"/>
    <d v="2016-05-22T19:34:33"/>
    <b v="0"/>
    <x v="202"/>
    <b v="0"/>
    <x v="6"/>
    <n v="0.10539999999999999"/>
    <x v="2891"/>
    <x v="1"/>
    <x v="6"/>
  </r>
  <r>
    <x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3969"/>
    <d v="2016-08-29T03:55:00"/>
    <b v="0"/>
    <x v="79"/>
    <b v="0"/>
    <x v="6"/>
    <n v="7.4690265486725665E-2"/>
    <x v="2892"/>
    <x v="1"/>
    <x v="6"/>
  </r>
  <r>
    <x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3970"/>
    <d v="2016-04-17T20:43:31"/>
    <b v="0"/>
    <x v="84"/>
    <b v="0"/>
    <x v="6"/>
    <n v="7.3333333333333334E-4"/>
    <x v="148"/>
    <x v="1"/>
    <x v="6"/>
  </r>
  <r>
    <x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3971"/>
    <d v="2014-07-21T12:52:06"/>
    <b v="0"/>
    <x v="79"/>
    <b v="0"/>
    <x v="6"/>
    <n v="9.7142857142857135E-3"/>
    <x v="2893"/>
    <x v="1"/>
    <x v="6"/>
  </r>
  <r>
    <x v="3972"/>
    <x v="3967"/>
    <s v="We're a horror based theatre company in Oklahoma City beginning our first season of shows."/>
    <x v="28"/>
    <x v="2518"/>
    <x v="2"/>
    <x v="0"/>
    <s v="USD"/>
    <n v="1423186634"/>
    <n v="1418002634"/>
    <x v="3972"/>
    <d v="2015-02-06T01:37:14"/>
    <b v="0"/>
    <x v="22"/>
    <b v="0"/>
    <x v="6"/>
    <n v="0.21099999999999999"/>
    <x v="2894"/>
    <x v="1"/>
    <x v="6"/>
  </r>
  <r>
    <x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3973"/>
    <d v="2016-05-09T04:00:00"/>
    <b v="0"/>
    <x v="77"/>
    <b v="0"/>
    <x v="6"/>
    <n v="0.78100000000000003"/>
    <x v="2895"/>
    <x v="1"/>
    <x v="6"/>
  </r>
  <r>
    <x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3974"/>
    <d v="2016-06-02T13:07:28"/>
    <b v="0"/>
    <x v="202"/>
    <b v="0"/>
    <x v="6"/>
    <n v="0.32"/>
    <x v="2896"/>
    <x v="1"/>
    <x v="6"/>
  </r>
  <r>
    <x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3975"/>
    <d v="2016-07-13T20:48:18"/>
    <b v="0"/>
    <x v="78"/>
    <b v="0"/>
    <x v="6"/>
    <n v="0"/>
    <x v="121"/>
    <x v="1"/>
    <x v="6"/>
  </r>
  <r>
    <x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3976"/>
    <d v="2014-08-01T07:00:00"/>
    <b v="0"/>
    <x v="73"/>
    <b v="0"/>
    <x v="6"/>
    <n v="0.47692307692307695"/>
    <x v="2897"/>
    <x v="1"/>
    <x v="6"/>
  </r>
  <r>
    <x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3977"/>
    <d v="2016-07-22T18:55:32"/>
    <b v="0"/>
    <x v="79"/>
    <b v="0"/>
    <x v="6"/>
    <n v="1.4500000000000001E-2"/>
    <x v="2898"/>
    <x v="1"/>
    <x v="6"/>
  </r>
  <r>
    <x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3978"/>
    <d v="2015-01-31T15:25:53"/>
    <b v="0"/>
    <x v="22"/>
    <b v="0"/>
    <x v="6"/>
    <n v="0.107"/>
    <x v="1295"/>
    <x v="1"/>
    <x v="6"/>
  </r>
  <r>
    <x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3979"/>
    <d v="2015-03-29T20:00:00"/>
    <b v="0"/>
    <x v="79"/>
    <b v="0"/>
    <x v="6"/>
    <n v="1.8333333333333333E-2"/>
    <x v="1782"/>
    <x v="1"/>
    <x v="6"/>
  </r>
  <r>
    <x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3980"/>
    <d v="2014-07-05T14:22:27"/>
    <b v="0"/>
    <x v="63"/>
    <b v="0"/>
    <x v="6"/>
    <n v="0.18"/>
    <x v="2845"/>
    <x v="1"/>
    <x v="6"/>
  </r>
  <r>
    <x v="3981"/>
    <x v="3357"/>
    <s v="A Theatrical Production Celebrating the Lebanese Culture and the Human Spirit in Time of War."/>
    <x v="11"/>
    <x v="1281"/>
    <x v="2"/>
    <x v="0"/>
    <s v="USD"/>
    <n v="1468729149"/>
    <n v="1463545149"/>
    <x v="3981"/>
    <d v="2016-07-17T04:19:09"/>
    <b v="0"/>
    <x v="63"/>
    <b v="0"/>
    <x v="6"/>
    <n v="4.0833333333333333E-2"/>
    <x v="638"/>
    <x v="1"/>
    <x v="6"/>
  </r>
  <r>
    <x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3982"/>
    <d v="2015-07-07T19:26:20"/>
    <b v="0"/>
    <x v="81"/>
    <b v="0"/>
    <x v="6"/>
    <n v="0.2"/>
    <x v="447"/>
    <x v="1"/>
    <x v="6"/>
  </r>
  <r>
    <x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3983"/>
    <d v="2014-05-20T06:59:00"/>
    <b v="0"/>
    <x v="67"/>
    <b v="0"/>
    <x v="6"/>
    <n v="0.34802513464991025"/>
    <x v="2899"/>
    <x v="1"/>
    <x v="6"/>
  </r>
  <r>
    <x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3984"/>
    <d v="2014-11-08T00:00:00"/>
    <b v="0"/>
    <x v="73"/>
    <b v="0"/>
    <x v="6"/>
    <n v="6.3333333333333339E-2"/>
    <x v="2858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3985"/>
    <d v="2016-02-20T21:05:00"/>
    <b v="0"/>
    <x v="10"/>
    <b v="0"/>
    <x v="6"/>
    <n v="0.32050000000000001"/>
    <x v="2900"/>
    <x v="1"/>
    <x v="6"/>
  </r>
  <r>
    <x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3986"/>
    <d v="2016-05-06T13:04:00"/>
    <b v="0"/>
    <x v="62"/>
    <b v="0"/>
    <x v="6"/>
    <n v="9.7600000000000006E-2"/>
    <x v="2901"/>
    <x v="1"/>
    <x v="6"/>
  </r>
  <r>
    <x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x v="3987"/>
    <d v="2014-05-16T22:11:30"/>
    <b v="0"/>
    <x v="62"/>
    <b v="0"/>
    <x v="6"/>
    <n v="0.3775"/>
    <x v="2902"/>
    <x v="1"/>
    <x v="6"/>
  </r>
  <r>
    <x v="3988"/>
    <x v="3982"/>
    <s v="An evening of of stories based both in myth and truth."/>
    <x v="15"/>
    <x v="573"/>
    <x v="2"/>
    <x v="0"/>
    <s v="USD"/>
    <n v="1440813413"/>
    <n v="1439517413"/>
    <x v="3988"/>
    <d v="2015-08-29T01:56:53"/>
    <b v="0"/>
    <x v="80"/>
    <b v="0"/>
    <x v="6"/>
    <n v="2.1333333333333333E-2"/>
    <x v="1797"/>
    <x v="1"/>
    <x v="6"/>
  </r>
  <r>
    <x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3989"/>
    <d v="2015-11-08T18:59:41"/>
    <b v="0"/>
    <x v="78"/>
    <b v="0"/>
    <x v="6"/>
    <n v="0"/>
    <x v="121"/>
    <x v="1"/>
    <x v="6"/>
  </r>
  <r>
    <x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3990"/>
    <d v="2016-03-02T16:08:13"/>
    <b v="0"/>
    <x v="83"/>
    <b v="0"/>
    <x v="6"/>
    <n v="4.1818181818181817E-2"/>
    <x v="1581"/>
    <x v="1"/>
    <x v="6"/>
  </r>
  <r>
    <x v="3991"/>
    <x v="3985"/>
    <s v="North Texas first actor-driven theatre company needs your help"/>
    <x v="2"/>
    <x v="173"/>
    <x v="2"/>
    <x v="0"/>
    <s v="USD"/>
    <n v="1433086082"/>
    <n v="1430494082"/>
    <x v="3991"/>
    <d v="2015-05-31T15:28:02"/>
    <b v="0"/>
    <x v="29"/>
    <b v="0"/>
    <x v="6"/>
    <n v="0.2"/>
    <x v="101"/>
    <x v="1"/>
    <x v="6"/>
  </r>
  <r>
    <x v="3992"/>
    <x v="3986"/>
    <s v="A richly textured and intellectually powerful social commentary about family, community and America."/>
    <x v="3"/>
    <x v="2526"/>
    <x v="2"/>
    <x v="0"/>
    <s v="USD"/>
    <n v="1449876859"/>
    <n v="1444689259"/>
    <x v="3992"/>
    <d v="2015-12-11T23:34:19"/>
    <b v="0"/>
    <x v="82"/>
    <b v="0"/>
    <x v="6"/>
    <n v="5.4100000000000002E-2"/>
    <x v="2903"/>
    <x v="1"/>
    <x v="6"/>
  </r>
  <r>
    <x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x v="3993"/>
    <d v="2015-05-13T20:45:12"/>
    <b v="0"/>
    <x v="29"/>
    <b v="0"/>
    <x v="6"/>
    <n v="6.0000000000000002E-5"/>
    <x v="366"/>
    <x v="1"/>
    <x v="6"/>
  </r>
  <r>
    <x v="3994"/>
    <x v="3988"/>
    <s v="Is Henson willing to dare risk a theatrical speaking tour of his North Pole adventures...and more?"/>
    <x v="13"/>
    <x v="139"/>
    <x v="2"/>
    <x v="0"/>
    <s v="USD"/>
    <n v="1405761690"/>
    <n v="1403169690"/>
    <x v="3994"/>
    <d v="2014-07-19T09:21:30"/>
    <b v="0"/>
    <x v="29"/>
    <b v="0"/>
    <x v="6"/>
    <n v="2.5000000000000001E-3"/>
    <x v="144"/>
    <x v="1"/>
    <x v="6"/>
  </r>
  <r>
    <x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3995"/>
    <d v="2015-02-14T11:27:00"/>
    <b v="0"/>
    <x v="80"/>
    <b v="0"/>
    <x v="6"/>
    <n v="0.35"/>
    <x v="844"/>
    <x v="1"/>
    <x v="6"/>
  </r>
  <r>
    <x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3996"/>
    <d v="2014-11-20T16:04:00"/>
    <b v="0"/>
    <x v="57"/>
    <b v="0"/>
    <x v="6"/>
    <n v="0.16566666666666666"/>
    <x v="2904"/>
    <x v="1"/>
    <x v="6"/>
  </r>
  <r>
    <x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3997"/>
    <d v="2015-04-05T08:23:41"/>
    <b v="0"/>
    <x v="78"/>
    <b v="0"/>
    <x v="6"/>
    <n v="0"/>
    <x v="121"/>
    <x v="1"/>
    <x v="6"/>
  </r>
  <r>
    <x v="3998"/>
    <x v="3992"/>
    <s v="Forsaken Angels, a powerful new play by William Leary, author of DCMTA's Best Of 2014 Play Masquerade."/>
    <x v="21"/>
    <x v="526"/>
    <x v="2"/>
    <x v="0"/>
    <s v="USD"/>
    <n v="1427580426"/>
    <n v="1424992026"/>
    <x v="3998"/>
    <d v="2015-03-28T22:07:06"/>
    <b v="0"/>
    <x v="8"/>
    <b v="0"/>
    <x v="6"/>
    <n v="0.57199999999999995"/>
    <x v="2905"/>
    <x v="1"/>
    <x v="6"/>
  </r>
  <r>
    <x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x v="3999"/>
    <d v="2014-08-31T19:51:49"/>
    <b v="0"/>
    <x v="25"/>
    <b v="0"/>
    <x v="6"/>
    <n v="0.16514285714285715"/>
    <x v="2906"/>
    <x v="1"/>
    <x v="6"/>
  </r>
  <r>
    <x v="4000"/>
    <x v="3994"/>
    <s v="An Enticing Trip into the World of Assisted Dying"/>
    <x v="6"/>
    <x v="115"/>
    <x v="2"/>
    <x v="0"/>
    <s v="USD"/>
    <n v="1462631358"/>
    <n v="1457450958"/>
    <x v="4000"/>
    <d v="2016-05-07T14:29:18"/>
    <b v="0"/>
    <x v="29"/>
    <b v="0"/>
    <x v="6"/>
    <n v="1.25E-3"/>
    <x v="119"/>
    <x v="1"/>
    <x v="6"/>
  </r>
  <r>
    <x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4001"/>
    <d v="2017-03-01T19:00:00"/>
    <b v="0"/>
    <x v="25"/>
    <b v="0"/>
    <x v="6"/>
    <n v="0.3775"/>
    <x v="2882"/>
    <x v="1"/>
    <x v="6"/>
  </r>
  <r>
    <x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4002"/>
    <d v="2014-09-27T01:02:41"/>
    <b v="0"/>
    <x v="80"/>
    <b v="0"/>
    <x v="6"/>
    <n v="1.84E-2"/>
    <x v="2117"/>
    <x v="1"/>
    <x v="6"/>
  </r>
  <r>
    <x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x v="4003"/>
    <d v="2015-02-15T14:05:47"/>
    <b v="0"/>
    <x v="84"/>
    <b v="0"/>
    <x v="6"/>
    <n v="0.10050000000000001"/>
    <x v="984"/>
    <x v="1"/>
    <x v="6"/>
  </r>
  <r>
    <x v="4004"/>
    <x v="3998"/>
    <s v="Help Launch The Queen Into South Florida!"/>
    <x v="2"/>
    <x v="116"/>
    <x v="2"/>
    <x v="0"/>
    <s v="USD"/>
    <n v="1412740457"/>
    <n v="1410148457"/>
    <x v="4004"/>
    <d v="2014-10-08T03:54:17"/>
    <b v="0"/>
    <x v="29"/>
    <b v="0"/>
    <x v="6"/>
    <n v="2E-3"/>
    <x v="120"/>
    <x v="1"/>
    <x v="6"/>
  </r>
  <r>
    <x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x v="4005"/>
    <d v="2014-10-20T19:23:05"/>
    <b v="0"/>
    <x v="84"/>
    <b v="0"/>
    <x v="6"/>
    <n v="1.3333333333333334E-2"/>
    <x v="135"/>
    <x v="1"/>
    <x v="6"/>
  </r>
  <r>
    <x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4006"/>
    <d v="2016-02-16T18:33:07"/>
    <b v="0"/>
    <x v="29"/>
    <b v="0"/>
    <x v="6"/>
    <n v="6.666666666666667E-5"/>
    <x v="453"/>
    <x v="1"/>
    <x v="6"/>
  </r>
  <r>
    <x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4007"/>
    <d v="2014-08-26T16:28:00"/>
    <b v="0"/>
    <x v="29"/>
    <b v="0"/>
    <x v="6"/>
    <n v="2.5000000000000001E-3"/>
    <x v="144"/>
    <x v="1"/>
    <x v="6"/>
  </r>
  <r>
    <x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4008"/>
    <d v="2015-07-22T23:08:27"/>
    <b v="0"/>
    <x v="80"/>
    <b v="0"/>
    <x v="6"/>
    <n v="0.06"/>
    <x v="2"/>
    <x v="1"/>
    <x v="6"/>
  </r>
  <r>
    <x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4009"/>
    <d v="2014-09-09T16:49:20"/>
    <b v="0"/>
    <x v="83"/>
    <b v="0"/>
    <x v="6"/>
    <n v="3.8860103626943004E-2"/>
    <x v="384"/>
    <x v="1"/>
    <x v="6"/>
  </r>
  <r>
    <x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x v="4010"/>
    <d v="2014-10-26T18:29:26"/>
    <b v="0"/>
    <x v="44"/>
    <b v="0"/>
    <x v="6"/>
    <n v="0.24194444444444443"/>
    <x v="2907"/>
    <x v="1"/>
    <x v="6"/>
  </r>
  <r>
    <x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4011"/>
    <d v="2015-01-28T13:04:38"/>
    <b v="0"/>
    <x v="80"/>
    <b v="0"/>
    <x v="6"/>
    <n v="7.5999999999999998E-2"/>
    <x v="2908"/>
    <x v="1"/>
    <x v="6"/>
  </r>
  <r>
    <x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4012"/>
    <d v="2015-05-02T13:04:09"/>
    <b v="0"/>
    <x v="78"/>
    <b v="0"/>
    <x v="6"/>
    <n v="0"/>
    <x v="121"/>
    <x v="1"/>
    <x v="6"/>
  </r>
  <r>
    <x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4013"/>
    <d v="2015-02-16T07:13:43"/>
    <b v="0"/>
    <x v="84"/>
    <b v="0"/>
    <x v="6"/>
    <n v="1.2999999999999999E-2"/>
    <x v="31"/>
    <x v="1"/>
    <x v="6"/>
  </r>
  <r>
    <x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4014"/>
    <d v="2016-03-05T05:54:29"/>
    <b v="0"/>
    <x v="78"/>
    <b v="0"/>
    <x v="6"/>
    <n v="0"/>
    <x v="121"/>
    <x v="1"/>
    <x v="6"/>
  </r>
  <r>
    <x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4015"/>
    <d v="2015-07-19T18:44:23"/>
    <b v="0"/>
    <x v="29"/>
    <b v="0"/>
    <x v="6"/>
    <n v="1.4285714285714287E-4"/>
    <x v="120"/>
    <x v="1"/>
    <x v="6"/>
  </r>
  <r>
    <x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4016"/>
    <d v="2014-09-17T20:56:40"/>
    <b v="0"/>
    <x v="63"/>
    <b v="0"/>
    <x v="6"/>
    <n v="0.14000000000000001"/>
    <x v="119"/>
    <x v="1"/>
    <x v="6"/>
  </r>
  <r>
    <x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4017"/>
    <d v="2014-09-04T16:07:54"/>
    <b v="0"/>
    <x v="84"/>
    <b v="0"/>
    <x v="6"/>
    <n v="1.0500000000000001E-2"/>
    <x v="1859"/>
    <x v="1"/>
    <x v="6"/>
  </r>
  <r>
    <x v="4018"/>
    <x v="4011"/>
    <s v="Funding for a production of Time Please at the Brighton Fringe 2017... and beyond."/>
    <x v="15"/>
    <x v="176"/>
    <x v="2"/>
    <x v="1"/>
    <s v="GBP"/>
    <n v="1475877108"/>
    <n v="1473285108"/>
    <x v="4018"/>
    <d v="2016-10-07T21:51:48"/>
    <b v="0"/>
    <x v="80"/>
    <b v="0"/>
    <x v="6"/>
    <n v="8.666666666666667E-2"/>
    <x v="151"/>
    <x v="1"/>
    <x v="6"/>
  </r>
  <r>
    <x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4019"/>
    <d v="2016-04-15T16:28:00"/>
    <b v="0"/>
    <x v="80"/>
    <b v="0"/>
    <x v="6"/>
    <n v="8.2857142857142851E-3"/>
    <x v="1878"/>
    <x v="1"/>
    <x v="6"/>
  </r>
  <r>
    <x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4020"/>
    <d v="2015-03-24T03:34:59"/>
    <b v="0"/>
    <x v="83"/>
    <b v="0"/>
    <x v="6"/>
    <n v="0.16666666666666666"/>
    <x v="853"/>
    <x v="1"/>
    <x v="6"/>
  </r>
  <r>
    <x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x v="4021"/>
    <d v="2014-10-26T21:52:38"/>
    <b v="0"/>
    <x v="84"/>
    <b v="0"/>
    <x v="6"/>
    <n v="8.3333333333333332E-3"/>
    <x v="372"/>
    <x v="1"/>
    <x v="6"/>
  </r>
  <r>
    <x v="4022"/>
    <x v="4015"/>
    <s v="Help us produce a video of the first Original Pronunciation Merchant of Venice."/>
    <x v="102"/>
    <x v="2530"/>
    <x v="2"/>
    <x v="0"/>
    <s v="USD"/>
    <n v="1422759240"/>
    <n v="1418824867"/>
    <x v="4022"/>
    <d v="2015-02-01T02:54:00"/>
    <b v="0"/>
    <x v="438"/>
    <b v="0"/>
    <x v="6"/>
    <n v="0.69561111111111107"/>
    <x v="2909"/>
    <x v="1"/>
    <x v="6"/>
  </r>
  <r>
    <x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x v="4023"/>
    <d v="2016-03-24T22:59:23"/>
    <b v="0"/>
    <x v="78"/>
    <b v="0"/>
    <x v="6"/>
    <n v="0"/>
    <x v="121"/>
    <x v="1"/>
    <x v="6"/>
  </r>
  <r>
    <x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4024"/>
    <d v="2015-08-31T16:04:57"/>
    <b v="0"/>
    <x v="29"/>
    <b v="0"/>
    <x v="6"/>
    <n v="1.2500000000000001E-2"/>
    <x v="119"/>
    <x v="1"/>
    <x v="6"/>
  </r>
  <r>
    <x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4025"/>
    <d v="2015-07-26T05:42:16"/>
    <b v="0"/>
    <x v="80"/>
    <b v="0"/>
    <x v="6"/>
    <n v="0.05"/>
    <x v="372"/>
    <x v="1"/>
    <x v="6"/>
  </r>
  <r>
    <x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x v="4026"/>
    <d v="2015-12-04T16:43:59"/>
    <b v="0"/>
    <x v="78"/>
    <b v="0"/>
    <x v="6"/>
    <n v="0"/>
    <x v="121"/>
    <x v="1"/>
    <x v="6"/>
  </r>
  <r>
    <x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4027"/>
    <d v="2017-02-23T01:00:00"/>
    <b v="0"/>
    <x v="63"/>
    <b v="0"/>
    <x v="6"/>
    <n v="7.166666666666667E-2"/>
    <x v="2747"/>
    <x v="1"/>
    <x v="6"/>
  </r>
  <r>
    <x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x v="4028"/>
    <d v="2014-06-05T22:31:40"/>
    <b v="0"/>
    <x v="202"/>
    <b v="0"/>
    <x v="6"/>
    <n v="0.28050000000000003"/>
    <x v="2722"/>
    <x v="1"/>
    <x v="6"/>
  </r>
  <r>
    <x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x v="4029"/>
    <d v="2015-12-14T00:36:10"/>
    <b v="0"/>
    <x v="78"/>
    <b v="0"/>
    <x v="6"/>
    <n v="0"/>
    <x v="121"/>
    <x v="1"/>
    <x v="6"/>
  </r>
  <r>
    <x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x v="4030"/>
    <d v="2016-02-03T18:49:00"/>
    <b v="0"/>
    <x v="79"/>
    <b v="0"/>
    <x v="6"/>
    <n v="0.16"/>
    <x v="590"/>
    <x v="1"/>
    <x v="6"/>
  </r>
  <r>
    <x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4031"/>
    <d v="2014-12-18T15:02:44"/>
    <b v="0"/>
    <x v="78"/>
    <b v="0"/>
    <x v="6"/>
    <n v="0"/>
    <x v="121"/>
    <x v="1"/>
    <x v="6"/>
  </r>
  <r>
    <x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4032"/>
    <d v="2015-12-15T20:25:16"/>
    <b v="0"/>
    <x v="63"/>
    <b v="0"/>
    <x v="6"/>
    <n v="6.8287037037037035E-2"/>
    <x v="585"/>
    <x v="1"/>
    <x v="6"/>
  </r>
  <r>
    <x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4033"/>
    <d v="2016-10-02T09:00:00"/>
    <b v="0"/>
    <x v="225"/>
    <b v="0"/>
    <x v="6"/>
    <n v="0.25698702928870293"/>
    <x v="2910"/>
    <x v="1"/>
    <x v="6"/>
  </r>
  <r>
    <x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4034"/>
    <d v="2015-04-03T21:44:10"/>
    <b v="0"/>
    <x v="84"/>
    <b v="0"/>
    <x v="6"/>
    <n v="1.4814814814814815E-2"/>
    <x v="101"/>
    <x v="1"/>
    <x v="6"/>
  </r>
  <r>
    <x v="4035"/>
    <x v="4028"/>
    <s v="&quot;Stories are where you go to look for the truth of your own life.&quot; (Frank Delaney)"/>
    <x v="3"/>
    <x v="2534"/>
    <x v="2"/>
    <x v="0"/>
    <s v="USD"/>
    <n v="1413925887"/>
    <n v="1411333887"/>
    <x v="4035"/>
    <d v="2014-10-21T21:11:27"/>
    <b v="0"/>
    <x v="20"/>
    <b v="0"/>
    <x v="6"/>
    <n v="0.36849999999999999"/>
    <x v="2911"/>
    <x v="1"/>
    <x v="6"/>
  </r>
  <r>
    <x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4036"/>
    <d v="2014-07-01T22:30:00"/>
    <b v="0"/>
    <x v="57"/>
    <b v="0"/>
    <x v="6"/>
    <n v="0.47049999999999997"/>
    <x v="2912"/>
    <x v="1"/>
    <x v="6"/>
  </r>
  <r>
    <x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4037"/>
    <d v="2016-05-24T14:25:00"/>
    <b v="0"/>
    <x v="84"/>
    <b v="0"/>
    <x v="6"/>
    <n v="0.11428571428571428"/>
    <x v="379"/>
    <x v="1"/>
    <x v="6"/>
  </r>
  <r>
    <x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x v="4038"/>
    <d v="2014-10-17T19:10:10"/>
    <b v="0"/>
    <x v="80"/>
    <b v="0"/>
    <x v="6"/>
    <n v="0.12039999999999999"/>
    <x v="2913"/>
    <x v="1"/>
    <x v="6"/>
  </r>
  <r>
    <x v="4039"/>
    <x v="4032"/>
    <s v="Help stage an original One Act Play that brings awareness to Alzheimer's in its debut performance."/>
    <x v="2"/>
    <x v="452"/>
    <x v="2"/>
    <x v="0"/>
    <s v="USD"/>
    <n v="1448949540"/>
    <n v="1446048367"/>
    <x v="4039"/>
    <d v="2015-12-01T05:59:00"/>
    <b v="0"/>
    <x v="81"/>
    <b v="0"/>
    <x v="6"/>
    <n v="0.6"/>
    <x v="88"/>
    <x v="1"/>
    <x v="6"/>
  </r>
  <r>
    <x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4040"/>
    <d v="2015-07-18T03:00:00"/>
    <b v="0"/>
    <x v="84"/>
    <b v="0"/>
    <x v="6"/>
    <n v="0.3125"/>
    <x v="2914"/>
    <x v="1"/>
    <x v="6"/>
  </r>
  <r>
    <x v="4041"/>
    <x v="4034"/>
    <s v="A bold, colouful, vibrant play centred around the last remaining monarchy of Africa."/>
    <x v="10"/>
    <x v="577"/>
    <x v="2"/>
    <x v="1"/>
    <s v="GBP"/>
    <n v="1473160954"/>
    <n v="1467976954"/>
    <x v="4041"/>
    <d v="2016-09-06T11:22:34"/>
    <b v="0"/>
    <x v="84"/>
    <b v="0"/>
    <x v="6"/>
    <n v="4.1999999999999997E-3"/>
    <x v="689"/>
    <x v="1"/>
    <x v="6"/>
  </r>
  <r>
    <x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x v="4042"/>
    <d v="2015-01-20T19:16:00"/>
    <b v="0"/>
    <x v="83"/>
    <b v="0"/>
    <x v="6"/>
    <n v="2.0999999999999999E-3"/>
    <x v="589"/>
    <x v="1"/>
    <x v="6"/>
  </r>
  <r>
    <x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x v="4043"/>
    <d v="2014-11-20T22:58:45"/>
    <b v="0"/>
    <x v="78"/>
    <b v="0"/>
    <x v="6"/>
    <n v="0"/>
    <x v="121"/>
    <x v="1"/>
    <x v="6"/>
  </r>
  <r>
    <x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4044"/>
    <d v="2015-04-10T05:00:00"/>
    <b v="0"/>
    <x v="80"/>
    <b v="0"/>
    <x v="6"/>
    <n v="0.375"/>
    <x v="701"/>
    <x v="1"/>
    <x v="6"/>
  </r>
  <r>
    <x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4045"/>
    <d v="2014-08-21T04:49:49"/>
    <b v="0"/>
    <x v="29"/>
    <b v="0"/>
    <x v="6"/>
    <n v="2.0000000000000001E-4"/>
    <x v="120"/>
    <x v="1"/>
    <x v="6"/>
  </r>
  <r>
    <x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4046"/>
    <d v="2014-10-22T15:36:50"/>
    <b v="0"/>
    <x v="8"/>
    <b v="0"/>
    <x v="6"/>
    <n v="8.2142857142857142E-2"/>
    <x v="134"/>
    <x v="1"/>
    <x v="6"/>
  </r>
  <r>
    <x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x v="4047"/>
    <d v="2015-01-11T01:00:00"/>
    <b v="0"/>
    <x v="80"/>
    <b v="0"/>
    <x v="6"/>
    <n v="2.1999999999999999E-2"/>
    <x v="446"/>
    <x v="1"/>
    <x v="6"/>
  </r>
  <r>
    <x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4048"/>
    <d v="2016-04-11T11:13:07"/>
    <b v="0"/>
    <x v="110"/>
    <b v="0"/>
    <x v="6"/>
    <n v="0.17652941176470588"/>
    <x v="2915"/>
    <x v="1"/>
    <x v="6"/>
  </r>
  <r>
    <x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4049"/>
    <d v="2015-07-14T23:00:15"/>
    <b v="0"/>
    <x v="29"/>
    <b v="0"/>
    <x v="6"/>
    <n v="8.0000000000000004E-4"/>
    <x v="587"/>
    <x v="1"/>
    <x v="6"/>
  </r>
  <r>
    <x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4050"/>
    <d v="2014-10-23T15:16:31"/>
    <b v="0"/>
    <x v="29"/>
    <b v="0"/>
    <x v="6"/>
    <n v="6.6666666666666664E-4"/>
    <x v="120"/>
    <x v="1"/>
    <x v="6"/>
  </r>
  <r>
    <x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x v="4051"/>
    <d v="2014-05-09T06:53:00"/>
    <b v="0"/>
    <x v="78"/>
    <b v="0"/>
    <x v="6"/>
    <n v="0"/>
    <x v="121"/>
    <x v="1"/>
    <x v="6"/>
  </r>
  <r>
    <x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4052"/>
    <d v="2014-10-13T21:05:16"/>
    <b v="0"/>
    <x v="62"/>
    <b v="0"/>
    <x v="6"/>
    <n v="0.37533333333333335"/>
    <x v="2916"/>
    <x v="1"/>
    <x v="6"/>
  </r>
  <r>
    <x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4053"/>
    <d v="2014-11-15T20:00:00"/>
    <b v="0"/>
    <x v="84"/>
    <b v="0"/>
    <x v="6"/>
    <n v="0.22"/>
    <x v="698"/>
    <x v="1"/>
    <x v="6"/>
  </r>
  <r>
    <x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4054"/>
    <d v="2016-10-01T04:00:00"/>
    <b v="0"/>
    <x v="78"/>
    <b v="0"/>
    <x v="6"/>
    <n v="0"/>
    <x v="121"/>
    <x v="1"/>
    <x v="6"/>
  </r>
  <r>
    <x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4055"/>
    <d v="2014-06-19T15:33:51"/>
    <b v="0"/>
    <x v="64"/>
    <b v="0"/>
    <x v="6"/>
    <n v="0.1762"/>
    <x v="2917"/>
    <x v="1"/>
    <x v="6"/>
  </r>
  <r>
    <x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4056"/>
    <d v="2016-07-03T19:59:00"/>
    <b v="0"/>
    <x v="82"/>
    <b v="0"/>
    <x v="6"/>
    <n v="0.53"/>
    <x v="2137"/>
    <x v="1"/>
    <x v="6"/>
  </r>
  <r>
    <x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4057"/>
    <d v="2015-11-25T23:00:00"/>
    <b v="0"/>
    <x v="79"/>
    <b v="0"/>
    <x v="6"/>
    <n v="0.22142857142857142"/>
    <x v="966"/>
    <x v="1"/>
    <x v="6"/>
  </r>
  <r>
    <x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x v="4058"/>
    <d v="2016-04-01T03:59:00"/>
    <b v="0"/>
    <x v="80"/>
    <b v="0"/>
    <x v="6"/>
    <n v="2.5333333333333333E-2"/>
    <x v="2918"/>
    <x v="1"/>
    <x v="6"/>
  </r>
  <r>
    <x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x v="4059"/>
    <d v="2014-09-16T03:00:00"/>
    <b v="0"/>
    <x v="63"/>
    <b v="0"/>
    <x v="6"/>
    <n v="2.5000000000000001E-2"/>
    <x v="680"/>
    <x v="1"/>
    <x v="6"/>
  </r>
  <r>
    <x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4060"/>
    <d v="2014-06-23T16:00:00"/>
    <b v="0"/>
    <x v="81"/>
    <b v="0"/>
    <x v="6"/>
    <n v="2.8500000000000001E-2"/>
    <x v="2830"/>
    <x v="1"/>
    <x v="6"/>
  </r>
  <r>
    <x v="4061"/>
    <x v="4054"/>
    <s v="SKYLAR'S SYNDROME is a tremendous psychodrama by master playwright Gavin Kayner!"/>
    <x v="441"/>
    <x v="117"/>
    <x v="2"/>
    <x v="0"/>
    <s v="USD"/>
    <n v="1461205423"/>
    <n v="1456025023"/>
    <x v="4061"/>
    <d v="2016-04-21T02:23:43"/>
    <b v="0"/>
    <x v="78"/>
    <b v="0"/>
    <x v="6"/>
    <n v="0"/>
    <x v="121"/>
    <x v="1"/>
    <x v="6"/>
  </r>
  <r>
    <x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4062"/>
    <d v="2016-07-02T17:44:28"/>
    <b v="0"/>
    <x v="83"/>
    <b v="0"/>
    <x v="6"/>
    <n v="2.4500000000000001E-2"/>
    <x v="2919"/>
    <x v="1"/>
    <x v="6"/>
  </r>
  <r>
    <x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4063"/>
    <d v="2014-06-27T16:21:24"/>
    <b v="0"/>
    <x v="82"/>
    <b v="0"/>
    <x v="6"/>
    <n v="1.4210526315789474E-2"/>
    <x v="2"/>
    <x v="1"/>
    <x v="6"/>
  </r>
  <r>
    <x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4064"/>
    <d v="2015-04-29T14:07:06"/>
    <b v="0"/>
    <x v="79"/>
    <b v="0"/>
    <x v="6"/>
    <n v="0.1925"/>
    <x v="2920"/>
    <x v="1"/>
    <x v="6"/>
  </r>
  <r>
    <x v="4065"/>
    <x v="4058"/>
    <s v="A classical/ fantasy version of midsummers done by professionally trained actors in Tulsa!"/>
    <x v="23"/>
    <x v="2539"/>
    <x v="2"/>
    <x v="0"/>
    <s v="USD"/>
    <n v="1407883811"/>
    <n v="1405291811"/>
    <x v="4065"/>
    <d v="2014-08-12T22:50:11"/>
    <b v="0"/>
    <x v="80"/>
    <b v="0"/>
    <x v="6"/>
    <n v="6.7499999999999999E-3"/>
    <x v="2921"/>
    <x v="1"/>
    <x v="6"/>
  </r>
  <r>
    <x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4066"/>
    <d v="2016-05-19T00:56:28"/>
    <b v="0"/>
    <x v="29"/>
    <b v="0"/>
    <x v="6"/>
    <n v="1.6666666666666668E-3"/>
    <x v="384"/>
    <x v="1"/>
    <x v="6"/>
  </r>
  <r>
    <x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4067"/>
    <d v="2015-09-28T02:49:10"/>
    <b v="0"/>
    <x v="57"/>
    <b v="0"/>
    <x v="6"/>
    <n v="0.60899999999999999"/>
    <x v="2922"/>
    <x v="1"/>
    <x v="6"/>
  </r>
  <r>
    <x v="4068"/>
    <x v="4061"/>
    <s v="Be a PRODUCER of the Original stage play BELLE DAME SANS MERCI by Michael Fenlason! :-) :-( !"/>
    <x v="442"/>
    <x v="2540"/>
    <x v="2"/>
    <x v="0"/>
    <s v="USD"/>
    <n v="1484348700"/>
    <n v="1481756855"/>
    <x v="4068"/>
    <d v="2017-01-13T23:05:00"/>
    <b v="0"/>
    <x v="29"/>
    <b v="0"/>
    <x v="6"/>
    <n v="0.01"/>
    <x v="2923"/>
    <x v="1"/>
    <x v="6"/>
  </r>
  <r>
    <x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x v="4069"/>
    <d v="2015-02-28T12:00:00"/>
    <b v="0"/>
    <x v="62"/>
    <b v="0"/>
    <x v="6"/>
    <n v="0.34399999999999997"/>
    <x v="2924"/>
    <x v="1"/>
    <x v="6"/>
  </r>
  <r>
    <x v="4070"/>
    <x v="4063"/>
    <s v="V-Day Southern Utah University 2015 and Second Studio Players presents: The Vagina Monologues"/>
    <x v="28"/>
    <x v="785"/>
    <x v="2"/>
    <x v="0"/>
    <s v="USD"/>
    <n v="1425178800"/>
    <n v="1422374420"/>
    <x v="4070"/>
    <d v="2015-03-01T03:00:00"/>
    <b v="0"/>
    <x v="79"/>
    <b v="0"/>
    <x v="6"/>
    <n v="0.16500000000000001"/>
    <x v="446"/>
    <x v="1"/>
    <x v="6"/>
  </r>
  <r>
    <x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4071"/>
    <d v="2016-12-26T19:18:51"/>
    <b v="0"/>
    <x v="78"/>
    <b v="0"/>
    <x v="6"/>
    <n v="0"/>
    <x v="121"/>
    <x v="1"/>
    <x v="6"/>
  </r>
  <r>
    <x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4072"/>
    <d v="2014-08-21T18:35:11"/>
    <b v="0"/>
    <x v="84"/>
    <b v="0"/>
    <x v="6"/>
    <n v="4.0000000000000001E-3"/>
    <x v="453"/>
    <x v="1"/>
    <x v="6"/>
  </r>
  <r>
    <x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4073"/>
    <d v="2015-05-09T04:00:00"/>
    <b v="0"/>
    <x v="84"/>
    <b v="0"/>
    <x v="6"/>
    <n v="1.0571428571428572E-2"/>
    <x v="2925"/>
    <x v="1"/>
    <x v="6"/>
  </r>
  <r>
    <x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4074"/>
    <d v="2015-11-05T14:16:15"/>
    <b v="0"/>
    <x v="64"/>
    <b v="0"/>
    <x v="6"/>
    <n v="0.26727272727272727"/>
    <x v="436"/>
    <x v="1"/>
    <x v="6"/>
  </r>
  <r>
    <x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4075"/>
    <d v="2014-06-30T17:28:00"/>
    <b v="0"/>
    <x v="62"/>
    <b v="0"/>
    <x v="6"/>
    <n v="0.28799999999999998"/>
    <x v="2926"/>
    <x v="1"/>
    <x v="6"/>
  </r>
  <r>
    <x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x v="4076"/>
    <d v="2014-10-21T19:51:00"/>
    <b v="0"/>
    <x v="78"/>
    <b v="0"/>
    <x v="6"/>
    <n v="0"/>
    <x v="121"/>
    <x v="1"/>
    <x v="6"/>
  </r>
  <r>
    <x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4077"/>
    <d v="2016-12-21T17:03:14"/>
    <b v="0"/>
    <x v="79"/>
    <b v="0"/>
    <x v="6"/>
    <n v="8.8999999999999996E-2"/>
    <x v="2927"/>
    <x v="1"/>
    <x v="6"/>
  </r>
  <r>
    <x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x v="4078"/>
    <d v="2017-01-27T18:54:02"/>
    <b v="0"/>
    <x v="78"/>
    <b v="0"/>
    <x v="6"/>
    <n v="0"/>
    <x v="121"/>
    <x v="1"/>
    <x v="6"/>
  </r>
  <r>
    <x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4079"/>
    <d v="2016-06-19T22:32:01"/>
    <b v="0"/>
    <x v="29"/>
    <b v="0"/>
    <x v="6"/>
    <n v="1.6666666666666668E-3"/>
    <x v="144"/>
    <x v="1"/>
    <x v="6"/>
  </r>
  <r>
    <x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4080"/>
    <d v="2016-06-14T18:54:00"/>
    <b v="0"/>
    <x v="78"/>
    <b v="0"/>
    <x v="6"/>
    <n v="0"/>
    <x v="121"/>
    <x v="1"/>
    <x v="6"/>
  </r>
  <r>
    <x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x v="4081"/>
    <d v="2015-03-08T12:57:05"/>
    <b v="0"/>
    <x v="8"/>
    <b v="0"/>
    <x v="6"/>
    <n v="0.15737410071942445"/>
    <x v="2382"/>
    <x v="1"/>
    <x v="6"/>
  </r>
  <r>
    <x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4082"/>
    <d v="2015-11-14T23:00:00"/>
    <b v="0"/>
    <x v="84"/>
    <b v="0"/>
    <x v="6"/>
    <n v="0.02"/>
    <x v="1788"/>
    <x v="1"/>
    <x v="6"/>
  </r>
  <r>
    <x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4083"/>
    <d v="2016-01-14T18:16:56"/>
    <b v="0"/>
    <x v="79"/>
    <b v="0"/>
    <x v="6"/>
    <n v="0.21685714285714286"/>
    <x v="2928"/>
    <x v="1"/>
    <x v="6"/>
  </r>
  <r>
    <x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4084"/>
    <d v="2016-10-09T10:28:26"/>
    <b v="0"/>
    <x v="29"/>
    <b v="0"/>
    <x v="6"/>
    <n v="3.3333333333333335E-3"/>
    <x v="119"/>
    <x v="1"/>
    <x v="6"/>
  </r>
  <r>
    <x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4085"/>
    <d v="2015-03-24T03:59:00"/>
    <b v="0"/>
    <x v="29"/>
    <b v="0"/>
    <x v="6"/>
    <n v="2.8571428571428571E-3"/>
    <x v="119"/>
    <x v="1"/>
    <x v="6"/>
  </r>
  <r>
    <x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4086"/>
    <d v="2015-11-21T04:00:00"/>
    <b v="0"/>
    <x v="81"/>
    <b v="0"/>
    <x v="6"/>
    <n v="4.7E-2"/>
    <x v="2929"/>
    <x v="1"/>
    <x v="6"/>
  </r>
  <r>
    <x v="4087"/>
    <x v="4080"/>
    <s v="Comedy Stage Play"/>
    <x v="376"/>
    <x v="117"/>
    <x v="2"/>
    <x v="0"/>
    <s v="USD"/>
    <n v="1468777786"/>
    <n v="1466185786"/>
    <x v="4087"/>
    <d v="2016-07-17T17:49:46"/>
    <b v="0"/>
    <x v="78"/>
    <b v="0"/>
    <x v="6"/>
    <n v="0"/>
    <x v="121"/>
    <x v="1"/>
    <x v="6"/>
  </r>
  <r>
    <x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x v="4088"/>
    <d v="2015-01-16T10:26:00"/>
    <b v="0"/>
    <x v="83"/>
    <b v="0"/>
    <x v="6"/>
    <n v="0.108"/>
    <x v="2751"/>
    <x v="1"/>
    <x v="6"/>
  </r>
  <r>
    <x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4089"/>
    <d v="2015-05-31T17:35:00"/>
    <b v="0"/>
    <x v="22"/>
    <b v="0"/>
    <x v="6"/>
    <n v="4.8000000000000001E-2"/>
    <x v="180"/>
    <x v="1"/>
    <x v="6"/>
  </r>
  <r>
    <x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x v="4090"/>
    <d v="2015-08-07T15:00:00"/>
    <b v="0"/>
    <x v="83"/>
    <b v="0"/>
    <x v="6"/>
    <n v="3.2000000000000001E-2"/>
    <x v="1592"/>
    <x v="1"/>
    <x v="6"/>
  </r>
  <r>
    <x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4091"/>
    <d v="2015-01-16T12:09:11"/>
    <b v="0"/>
    <x v="22"/>
    <b v="0"/>
    <x v="6"/>
    <n v="0.1275"/>
    <x v="157"/>
    <x v="1"/>
    <x v="6"/>
  </r>
  <r>
    <x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4092"/>
    <d v="2015-04-05T03:40:47"/>
    <b v="0"/>
    <x v="29"/>
    <b v="0"/>
    <x v="6"/>
    <n v="1.8181818181818181E-4"/>
    <x v="135"/>
    <x v="1"/>
    <x v="6"/>
  </r>
  <r>
    <x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4093"/>
    <d v="2015-08-22T19:34:53"/>
    <b v="0"/>
    <x v="80"/>
    <b v="0"/>
    <x v="6"/>
    <n v="2.4E-2"/>
    <x v="2"/>
    <x v="1"/>
    <x v="6"/>
  </r>
  <r>
    <x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x v="4094"/>
    <d v="2014-10-22T04:59:00"/>
    <b v="0"/>
    <x v="22"/>
    <b v="0"/>
    <x v="6"/>
    <n v="0.36499999999999999"/>
    <x v="2930"/>
    <x v="1"/>
    <x v="6"/>
  </r>
  <r>
    <x v="4095"/>
    <x v="4088"/>
    <s v="Proyecto teatral dirigido por MartÃ­n Acosta que habla y reflexiona sobre el amor y su naturaleza."/>
    <x v="11"/>
    <x v="25"/>
    <x v="2"/>
    <x v="14"/>
    <s v="MXN"/>
    <n v="1482108350"/>
    <n v="1479516350"/>
    <x v="4095"/>
    <d v="2016-12-19T00:45:50"/>
    <b v="0"/>
    <x v="29"/>
    <b v="0"/>
    <x v="6"/>
    <n v="2.6666666666666668E-2"/>
    <x v="2931"/>
    <x v="1"/>
    <x v="6"/>
  </r>
  <r>
    <x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4096"/>
    <d v="2017-02-28T08:51:00"/>
    <b v="0"/>
    <x v="81"/>
    <b v="0"/>
    <x v="6"/>
    <n v="0.11428571428571428"/>
    <x v="2932"/>
    <x v="1"/>
    <x v="6"/>
  </r>
  <r>
    <x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4097"/>
    <d v="2016-01-31T23:55:00"/>
    <b v="0"/>
    <x v="78"/>
    <b v="0"/>
    <x v="6"/>
    <n v="0"/>
    <x v="121"/>
    <x v="1"/>
    <x v="6"/>
  </r>
  <r>
    <x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x v="4098"/>
    <d v="2016-06-04T17:19:57"/>
    <b v="0"/>
    <x v="78"/>
    <b v="0"/>
    <x v="6"/>
    <n v="0"/>
    <x v="121"/>
    <x v="1"/>
    <x v="6"/>
  </r>
  <r>
    <x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4099"/>
    <d v="2016-09-02T20:24:33"/>
    <b v="0"/>
    <x v="29"/>
    <b v="0"/>
    <x v="6"/>
    <n v="1.1111111111111112E-2"/>
    <x v="73"/>
    <x v="1"/>
    <x v="6"/>
  </r>
  <r>
    <x v="4100"/>
    <x v="4093"/>
    <s v="How does war change a family?  A peek into one family's kitchen as their soldier fights in Iraq."/>
    <x v="444"/>
    <x v="117"/>
    <x v="2"/>
    <x v="0"/>
    <s v="USD"/>
    <n v="1414205990"/>
    <n v="1413341990"/>
    <x v="4100"/>
    <d v="2014-10-25T02:59:50"/>
    <b v="0"/>
    <x v="78"/>
    <b v="0"/>
    <x v="6"/>
    <n v="0"/>
    <x v="121"/>
    <x v="1"/>
    <x v="6"/>
  </r>
  <r>
    <x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4101"/>
    <d v="2017-01-25T21:41:22"/>
    <b v="0"/>
    <x v="78"/>
    <b v="0"/>
    <x v="6"/>
    <n v="0"/>
    <x v="121"/>
    <x v="1"/>
    <x v="6"/>
  </r>
  <r>
    <x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x v="4102"/>
    <d v="2016-05-15T20:21:13"/>
    <b v="0"/>
    <x v="79"/>
    <b v="0"/>
    <x v="6"/>
    <n v="0.27400000000000002"/>
    <x v="2933"/>
    <x v="1"/>
    <x v="6"/>
  </r>
  <r>
    <x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x v="4103"/>
    <d v="2015-08-26T18:32:00"/>
    <b v="0"/>
    <x v="79"/>
    <b v="0"/>
    <x v="6"/>
    <n v="0.1"/>
    <x v="412"/>
    <x v="1"/>
    <x v="6"/>
  </r>
  <r>
    <x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4104"/>
    <d v="2016-10-27T06:40:34"/>
    <b v="0"/>
    <x v="25"/>
    <b v="0"/>
    <x v="6"/>
    <n v="0.21366666666666667"/>
    <x v="2934"/>
    <x v="1"/>
    <x v="6"/>
  </r>
  <r>
    <x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4105"/>
    <d v="2016-12-26T00:15:09"/>
    <b v="0"/>
    <x v="79"/>
    <b v="0"/>
    <x v="6"/>
    <n v="6.9696969696969702E-2"/>
    <x v="2935"/>
    <x v="1"/>
    <x v="6"/>
  </r>
  <r>
    <x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4106"/>
    <d v="2015-04-02T01:00:00"/>
    <b v="0"/>
    <x v="51"/>
    <b v="0"/>
    <x v="6"/>
    <n v="0.70599999999999996"/>
    <x v="2936"/>
    <x v="1"/>
    <x v="6"/>
  </r>
  <r>
    <x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4107"/>
    <d v="2014-09-24T22:00:01"/>
    <b v="0"/>
    <x v="80"/>
    <b v="0"/>
    <x v="6"/>
    <n v="2.0500000000000001E-2"/>
    <x v="2270"/>
    <x v="1"/>
    <x v="6"/>
  </r>
  <r>
    <x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4108"/>
    <d v="2017-03-03T05:00:00"/>
    <b v="0"/>
    <x v="29"/>
    <b v="0"/>
    <x v="6"/>
    <n v="1.9666666666666666E-2"/>
    <x v="585"/>
    <x v="1"/>
    <x v="6"/>
  </r>
  <r>
    <x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x v="4109"/>
    <d v="2015-11-29T13:56:44"/>
    <b v="0"/>
    <x v="78"/>
    <b v="0"/>
    <x v="6"/>
    <n v="0"/>
    <x v="121"/>
    <x v="1"/>
    <x v="6"/>
  </r>
  <r>
    <x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4110"/>
    <d v="2016-07-21T15:02:31"/>
    <b v="0"/>
    <x v="79"/>
    <b v="0"/>
    <x v="6"/>
    <n v="0.28666666666666668"/>
    <x v="2937"/>
    <x v="1"/>
    <x v="6"/>
  </r>
  <r>
    <x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x v="4111"/>
    <d v="2015-02-24T03:15:40"/>
    <b v="0"/>
    <x v="79"/>
    <b v="0"/>
    <x v="6"/>
    <n v="3.1333333333333331E-2"/>
    <x v="2938"/>
    <x v="1"/>
    <x v="6"/>
  </r>
  <r>
    <x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4112"/>
    <d v="2016-02-28T00:00:00"/>
    <b v="0"/>
    <x v="29"/>
    <b v="0"/>
    <x v="6"/>
    <n v="4.0000000000000002E-4"/>
    <x v="120"/>
    <x v="1"/>
    <x v="6"/>
  </r>
  <r>
    <x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4113"/>
    <d v="2016-01-08T06:34:00"/>
    <b v="0"/>
    <x v="83"/>
    <b v="0"/>
    <x v="6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6-22T00:10:11"/>
    <d v="2015-07-23T03:00:00"/>
    <b v="0"/>
    <n v="182"/>
    <x v="0"/>
    <s v="film &amp; video/television"/>
    <n v="1.3685882352941177"/>
    <n v="63.917582417582416"/>
    <x v="0"/>
    <s v="television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1-31T14:24:43"/>
    <d v="2017-03-02T14:24:43"/>
    <b v="0"/>
    <n v="79"/>
    <x v="0"/>
    <s v="film &amp; video/television"/>
    <n v="1.4260827250608272"/>
    <n v="185.48101265822785"/>
    <x v="0"/>
    <s v="television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05T16:51:23"/>
    <d v="2016-02-15T16:51:23"/>
    <b v="0"/>
    <n v="35"/>
    <x v="0"/>
    <s v="film &amp; video/television"/>
    <n v="1.05"/>
    <n v="15"/>
    <x v="0"/>
    <s v="television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7-08T12:21:47"/>
    <d v="2014-08-07T12:21:47"/>
    <b v="0"/>
    <n v="150"/>
    <x v="0"/>
    <s v="film &amp; video/television"/>
    <n v="1.0389999999999999"/>
    <n v="69.266666666666666"/>
    <x v="0"/>
    <s v="television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1-19T20:01:19"/>
    <d v="2015-12-19T20:01:19"/>
    <b v="0"/>
    <n v="284"/>
    <x v="0"/>
    <s v="film &amp; video/television"/>
    <n v="1.2299154545454545"/>
    <n v="190.55028169014085"/>
    <x v="0"/>
    <s v="television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12T22:23:27"/>
    <d v="2016-07-29T05:35:00"/>
    <b v="0"/>
    <n v="47"/>
    <x v="0"/>
    <s v="film &amp; video/television"/>
    <n v="1.0977744436109027"/>
    <n v="93.40425531914893"/>
    <x v="0"/>
    <s v="television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04T01:44:10"/>
    <d v="2014-06-14T01:44:10"/>
    <b v="0"/>
    <n v="58"/>
    <x v="0"/>
    <s v="film &amp; video/television"/>
    <n v="1.064875"/>
    <n v="146.87931034482759"/>
    <x v="0"/>
    <s v="television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5-26T01:07:47"/>
    <d v="2016-07-05T01:07:47"/>
    <b v="0"/>
    <n v="57"/>
    <x v="0"/>
    <s v="film &amp; video/television"/>
    <n v="1.0122222222222221"/>
    <n v="159.82456140350877"/>
    <x v="0"/>
    <s v="television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08T22:40:12"/>
    <d v="2016-04-15T21:00:00"/>
    <b v="0"/>
    <n v="12"/>
    <x v="0"/>
    <s v="film &amp; video/television"/>
    <n v="1.0004342857142856"/>
    <n v="291.79333333333335"/>
    <x v="0"/>
    <s v="television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3-18T02:29:04"/>
    <d v="2016-04-17T02:29:04"/>
    <b v="0"/>
    <n v="20"/>
    <x v="0"/>
    <s v="film &amp; video/television"/>
    <n v="1.2599800000000001"/>
    <n v="31.499500000000001"/>
    <x v="0"/>
    <s v="television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5-21T01:37:59"/>
    <d v="2014-06-25T01:37:59"/>
    <b v="0"/>
    <n v="19"/>
    <x v="0"/>
    <s v="film &amp; video/television"/>
    <n v="1.0049999999999999"/>
    <n v="158.68421052631578"/>
    <x v="0"/>
    <s v="television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7-21T18:41:02"/>
    <d v="2016-08-22T03:00:00"/>
    <b v="0"/>
    <n v="75"/>
    <x v="0"/>
    <s v="film &amp; video/television"/>
    <n v="1.2050000000000001"/>
    <n v="80.333333333333329"/>
    <x v="0"/>
    <s v="television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6-01T17:07:05"/>
    <d v="2014-07-16T03:00:00"/>
    <b v="0"/>
    <n v="827"/>
    <x v="0"/>
    <s v="film &amp; video/television"/>
    <n v="1.6529333333333334"/>
    <n v="59.961305925030231"/>
    <x v="0"/>
    <s v="television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5-18T16:15:09"/>
    <d v="2016-06-23T20:27:00"/>
    <b v="0"/>
    <n v="51"/>
    <x v="0"/>
    <s v="film &amp; video/television"/>
    <n v="1.5997142857142856"/>
    <n v="109.78431372549019"/>
    <x v="0"/>
    <s v="television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6-18T00:38:08"/>
    <d v="2014-07-13T13:59:00"/>
    <b v="0"/>
    <n v="41"/>
    <x v="0"/>
    <s v="film &amp; video/television"/>
    <n v="1.0093333333333334"/>
    <n v="147.70731707317074"/>
    <x v="0"/>
    <s v="television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09T09:24:18"/>
    <d v="2015-09-27T20:14:00"/>
    <b v="0"/>
    <n v="98"/>
    <x v="0"/>
    <s v="film &amp; video/television"/>
    <n v="1.0660000000000001"/>
    <n v="21.755102040816325"/>
    <x v="0"/>
    <s v="television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5-01T19:06:51"/>
    <d v="2014-06-16T05:30:00"/>
    <b v="0"/>
    <n v="70"/>
    <x v="0"/>
    <s v="film &amp; video/television"/>
    <n v="1.0024166666666667"/>
    <n v="171.84285714285716"/>
    <x v="0"/>
    <s v="television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0-05T17:33:42"/>
    <d v="2014-11-04T18:33:42"/>
    <b v="0"/>
    <n v="36"/>
    <x v="0"/>
    <s v="film &amp; video/television"/>
    <n v="1.0066666666666666"/>
    <n v="41.944444444444443"/>
    <x v="0"/>
    <s v="television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8-18T13:00:56"/>
    <d v="2014-09-17T13:00:56"/>
    <b v="0"/>
    <n v="342"/>
    <x v="0"/>
    <s v="film &amp; video/television"/>
    <n v="1.0632110000000001"/>
    <n v="93.264122807017543"/>
    <x v="0"/>
    <s v="television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6-20T19:35:34"/>
    <d v="2015-07-20T19:35:34"/>
    <b v="0"/>
    <n v="22"/>
    <x v="0"/>
    <s v="film &amp; video/television"/>
    <n v="1.4529411764705882"/>
    <n v="56.136363636363633"/>
    <x v="0"/>
    <s v="television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7-15T18:11:52"/>
    <d v="2015-09-13T18:11:52"/>
    <b v="0"/>
    <n v="25"/>
    <x v="0"/>
    <s v="film &amp; video/television"/>
    <n v="1.002"/>
    <n v="80.16"/>
    <x v="0"/>
    <s v="television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8-27T15:03:09"/>
    <d v="2014-09-26T15:03:09"/>
    <b v="0"/>
    <n v="101"/>
    <x v="0"/>
    <s v="film &amp; video/television"/>
    <n v="1.0913513513513513"/>
    <n v="199.9009900990099"/>
    <x v="0"/>
    <s v="television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4-12-16T21:52:20"/>
    <d v="2015-01-01T07:59:00"/>
    <b v="0"/>
    <n v="8"/>
    <x v="0"/>
    <s v="film &amp; video/television"/>
    <n v="1.1714285714285715"/>
    <n v="51.25"/>
    <x v="0"/>
    <s v="television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03T18:41:41"/>
    <d v="2015-04-30T15:20:00"/>
    <b v="0"/>
    <n v="23"/>
    <x v="0"/>
    <s v="film &amp; video/television"/>
    <n v="1.1850000000000001"/>
    <n v="103.04347826086956"/>
    <x v="0"/>
    <s v="television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8-13T19:41:03"/>
    <d v="2015-09-15T19:39:00"/>
    <b v="0"/>
    <n v="574"/>
    <x v="0"/>
    <s v="film &amp; video/television"/>
    <n v="1.0880768571428572"/>
    <n v="66.346149825783982"/>
    <x v="0"/>
    <s v="television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5-11-10T00:36:01"/>
    <d v="2016-01-09T00:36:01"/>
    <b v="0"/>
    <n v="14"/>
    <x v="0"/>
    <s v="film &amp; video/television"/>
    <n v="1.3333333333333333"/>
    <n v="57.142857142857146"/>
    <x v="0"/>
    <s v="television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7-08T12:22:24"/>
    <d v="2014-08-17T12:22:24"/>
    <b v="0"/>
    <n v="19"/>
    <x v="0"/>
    <s v="film &amp; video/television"/>
    <n v="1.552"/>
    <n v="102.10526315789474"/>
    <x v="0"/>
    <s v="television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0-17T03:57:13"/>
    <d v="2014-11-16T04:57:13"/>
    <b v="0"/>
    <n v="150"/>
    <x v="0"/>
    <s v="film &amp; video/television"/>
    <n v="1.1172500000000001"/>
    <n v="148.96666666666667"/>
    <x v="0"/>
    <s v="television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1-16T23:08:04"/>
    <d v="2015-12-16T23:08:04"/>
    <b v="0"/>
    <n v="71"/>
    <x v="0"/>
    <s v="film &amp; video/television"/>
    <n v="1.0035000000000001"/>
    <n v="169.6056338028169"/>
    <x v="0"/>
    <s v="television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6-22T16:09:28"/>
    <d v="2014-07-22T16:09:28"/>
    <b v="0"/>
    <n v="117"/>
    <x v="0"/>
    <s v="film &amp; video/television"/>
    <n v="1.2333333333333334"/>
    <n v="31.623931623931625"/>
    <x v="0"/>
    <s v="television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7-22T07:01:55"/>
    <d v="2014-08-21T07:01:55"/>
    <b v="0"/>
    <n v="53"/>
    <x v="0"/>
    <s v="film &amp; video/television"/>
    <n v="1.0129975"/>
    <n v="76.45264150943396"/>
    <x v="0"/>
    <s v="television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07T19:00:34"/>
    <d v="2016-01-25T19:00:34"/>
    <b v="0"/>
    <n v="1"/>
    <x v="0"/>
    <s v="film &amp; video/television"/>
    <n v="1"/>
    <n v="13"/>
    <x v="0"/>
    <s v="television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4-01T15:03:37"/>
    <d v="2016-05-13T03:59:00"/>
    <b v="0"/>
    <n v="89"/>
    <x v="0"/>
    <s v="film &amp; video/television"/>
    <n v="1.0024604569420035"/>
    <n v="320.44943820224717"/>
    <x v="0"/>
    <s v="television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0-09T15:51:41"/>
    <d v="2015-11-08T16:51:41"/>
    <b v="0"/>
    <n v="64"/>
    <x v="0"/>
    <s v="film &amp; video/television"/>
    <n v="1.0209523809523811"/>
    <n v="83.75"/>
    <x v="0"/>
    <s v="television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7-21T07:43:21"/>
    <d v="2014-08-05T07:43:21"/>
    <b v="0"/>
    <n v="68"/>
    <x v="0"/>
    <s v="film &amp; video/television"/>
    <n v="1.3046153846153845"/>
    <n v="49.882352941176471"/>
    <x v="0"/>
    <s v="television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04T07:00:14"/>
    <d v="2015-04-28T00:00:00"/>
    <b v="0"/>
    <n v="28"/>
    <x v="0"/>
    <s v="film &amp; video/television"/>
    <n v="1.665"/>
    <n v="59.464285714285715"/>
    <x v="0"/>
    <s v="television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3-05T07:22:05"/>
    <d v="2015-04-04T06:22:05"/>
    <b v="0"/>
    <n v="44"/>
    <x v="0"/>
    <s v="film &amp; video/television"/>
    <n v="1.4215"/>
    <n v="193.84090909090909"/>
    <x v="0"/>
    <s v="television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1-28T16:37:59"/>
    <d v="2015-02-27T16:37:59"/>
    <b v="0"/>
    <n v="253"/>
    <x v="0"/>
    <s v="film &amp; video/television"/>
    <n v="1.8344090909090909"/>
    <n v="159.51383399209487"/>
    <x v="0"/>
    <s v="television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4-11T01:22:24"/>
    <d v="2013-05-11T01:22:24"/>
    <b v="0"/>
    <n v="66"/>
    <x v="0"/>
    <s v="film &amp; video/television"/>
    <n v="1.1004"/>
    <n v="41.68181818181818"/>
    <x v="0"/>
    <s v="television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4-25T01:07:48"/>
    <d v="2014-05-25T22:59:00"/>
    <b v="0"/>
    <n v="217"/>
    <x v="0"/>
    <s v="film &amp; video/television"/>
    <n v="1.3098000000000001"/>
    <n v="150.89861751152074"/>
    <x v="0"/>
    <s v="television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5-30T05:08:08"/>
    <d v="2014-06-19T04:00:00"/>
    <b v="0"/>
    <n v="16"/>
    <x v="0"/>
    <s v="film &amp; video/television"/>
    <n v="1.0135000000000001"/>
    <n v="126.6875"/>
    <x v="0"/>
    <s v="television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09-05T13:39:14"/>
    <d v="2014-10-05T13:39:14"/>
    <b v="0"/>
    <n v="19"/>
    <x v="0"/>
    <s v="film &amp; video/television"/>
    <n v="1"/>
    <n v="105.26315789473684"/>
    <x v="0"/>
    <s v="television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1-28T15:20:26"/>
    <d v="2014-12-28T15:20:26"/>
    <b v="0"/>
    <n v="169"/>
    <x v="0"/>
    <s v="film &amp; video/television"/>
    <n v="1.4185714285714286"/>
    <n v="117.51479289940828"/>
    <x v="0"/>
    <s v="television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6-12T18:58:06"/>
    <d v="2014-07-13T00:00:00"/>
    <b v="0"/>
    <n v="263"/>
    <x v="0"/>
    <s v="film &amp; video/television"/>
    <n v="3.0865999999999998"/>
    <n v="117.36121673003802"/>
    <x v="0"/>
    <s v="television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08-23T02:22:17"/>
    <d v="2014-10-07T02:22:17"/>
    <b v="0"/>
    <n v="15"/>
    <x v="0"/>
    <s v="film &amp; video/television"/>
    <n v="1"/>
    <n v="133.33333333333334"/>
    <x v="0"/>
    <s v="television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3-28T14:58:27"/>
    <d v="2016-04-27T14:58:27"/>
    <b v="0"/>
    <n v="61"/>
    <x v="0"/>
    <s v="film &amp; video/television"/>
    <n v="1.2"/>
    <n v="98.360655737704917"/>
    <x v="0"/>
    <s v="television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1-15T23:09:34"/>
    <d v="2015-12-15T23:09:34"/>
    <b v="0"/>
    <n v="45"/>
    <x v="0"/>
    <s v="film &amp; video/television"/>
    <n v="1.0416666666666667"/>
    <n v="194.44444444444446"/>
    <x v="0"/>
    <s v="television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0-20T19:40:07"/>
    <d v="2014-12-19T20:40:07"/>
    <b v="0"/>
    <n v="70"/>
    <x v="0"/>
    <s v="film &amp; video/television"/>
    <n v="1.0761100000000001"/>
    <n v="76.865000000000009"/>
    <x v="0"/>
    <s v="television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1-29T12:24:20"/>
    <d v="2015-03-01T12:00:00"/>
    <b v="0"/>
    <n v="38"/>
    <x v="0"/>
    <s v="film &amp; video/television"/>
    <n v="1.0794999999999999"/>
    <n v="56.815789473684212"/>
    <x v="0"/>
    <s v="television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09-24T04:14:05"/>
    <d v="2015-10-24T04:14:05"/>
    <b v="0"/>
    <n v="87"/>
    <x v="0"/>
    <s v="film &amp; video/television"/>
    <n v="1"/>
    <n v="137.93103448275863"/>
    <x v="0"/>
    <s v="television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4-12-22T18:04:18"/>
    <d v="2015-01-30T17:00:00"/>
    <b v="0"/>
    <n v="22"/>
    <x v="0"/>
    <s v="film &amp; video/television"/>
    <n v="1"/>
    <n v="27.272727272727273"/>
    <x v="0"/>
    <s v="television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7-11T22:17:17"/>
    <d v="2015-08-10T22:17:17"/>
    <b v="0"/>
    <n v="119"/>
    <x v="0"/>
    <s v="film &amp; video/television"/>
    <n v="1.2801818181818181"/>
    <n v="118.33613445378151"/>
    <x v="0"/>
    <s v="television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6-17T16:50:46"/>
    <d v="2014-07-17T16:50:46"/>
    <b v="0"/>
    <n v="52"/>
    <x v="0"/>
    <s v="film &amp; video/television"/>
    <n v="1.1620999999999999"/>
    <n v="223.48076923076923"/>
    <x v="0"/>
    <s v="television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3-21T13:10:45"/>
    <d v="2014-04-04T22:00:00"/>
    <b v="0"/>
    <n v="117"/>
    <x v="0"/>
    <s v="film &amp; video/television"/>
    <n v="1.0963333333333334"/>
    <n v="28.111111111111111"/>
    <x v="0"/>
    <s v="television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1-25T17:07:01"/>
    <d v="2015-12-25T17:07:01"/>
    <b v="0"/>
    <n v="52"/>
    <x v="0"/>
    <s v="film &amp; video/television"/>
    <n v="1.01"/>
    <n v="194.23076923076923"/>
    <x v="0"/>
    <s v="television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06T23:15:16"/>
    <d v="2016-05-27T23:15:16"/>
    <b v="0"/>
    <n v="86"/>
    <x v="0"/>
    <s v="film &amp; video/television"/>
    <n v="1.2895348837209302"/>
    <n v="128.95348837209303"/>
    <x v="0"/>
    <s v="television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5-25T13:10:24"/>
    <d v="2015-06-08T16:00:00"/>
    <b v="0"/>
    <n v="174"/>
    <x v="0"/>
    <s v="film &amp; video/television"/>
    <n v="1.0726249999999999"/>
    <n v="49.316091954022987"/>
    <x v="0"/>
    <s v="television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3-26T19:59:22"/>
    <d v="2015-04-25T19:59:22"/>
    <b v="0"/>
    <n v="69"/>
    <x v="0"/>
    <s v="film &amp; video/television"/>
    <n v="1.0189999999999999"/>
    <n v="221.52173913043478"/>
    <x v="0"/>
    <s v="television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0-20T17:52:52"/>
    <d v="2014-11-19T18:52:52"/>
    <b v="0"/>
    <n v="75"/>
    <x v="0"/>
    <s v="film &amp; video/television"/>
    <n v="1.0290999999999999"/>
    <n v="137.21333333333334"/>
    <x v="0"/>
    <s v="television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8-14T05:39:36"/>
    <d v="2015-09-14T21:00:00"/>
    <b v="0"/>
    <n v="33"/>
    <x v="0"/>
    <s v="film &amp; video/television"/>
    <n v="1.0012570000000001"/>
    <n v="606.82242424242418"/>
    <x v="0"/>
    <s v="television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03T21:38:37"/>
    <d v="2014-03-23T00:00:00"/>
    <b v="0"/>
    <n v="108"/>
    <x v="0"/>
    <s v="film &amp; video/shorts"/>
    <n v="1.0329622222222221"/>
    <n v="43.040092592592593"/>
    <x v="0"/>
    <s v="shorts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5-15T19:32:37"/>
    <d v="2013-06-06T19:32:37"/>
    <b v="0"/>
    <n v="23"/>
    <x v="0"/>
    <s v="film &amp; video/shorts"/>
    <n v="1.4830000000000001"/>
    <n v="322.39130434782606"/>
    <x v="0"/>
    <s v="shorts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2-06T19:11:18"/>
    <d v="2013-03-03T19:11:18"/>
    <b v="0"/>
    <n v="48"/>
    <x v="0"/>
    <s v="film &amp; video/shorts"/>
    <n v="1.5473333333333332"/>
    <n v="96.708333333333329"/>
    <x v="0"/>
    <s v="shorts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04T21:53:33"/>
    <d v="2013-12-28T04:59:00"/>
    <b v="0"/>
    <n v="64"/>
    <x v="0"/>
    <s v="film &amp; video/shorts"/>
    <n v="1.1351849999999999"/>
    <n v="35.474531249999998"/>
    <x v="0"/>
    <s v="shorts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6-08T00:26:21"/>
    <d v="2013-07-08T00:26:21"/>
    <b v="0"/>
    <n v="24"/>
    <x v="0"/>
    <s v="film &amp; video/shorts"/>
    <n v="1.7333333333333334"/>
    <n v="86.666666666666671"/>
    <x v="0"/>
    <s v="shorts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7-15T19:42:34"/>
    <d v="2014-08-11T05:59:00"/>
    <b v="0"/>
    <n v="57"/>
    <x v="0"/>
    <s v="film &amp; video/shorts"/>
    <n v="1.0752857142857142"/>
    <n v="132.05263157894737"/>
    <x v="0"/>
    <s v="shorts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6-18T20:23:40"/>
    <d v="2016-07-18T20:23:40"/>
    <b v="0"/>
    <n v="26"/>
    <x v="0"/>
    <s v="film &amp; video/shorts"/>
    <n v="1.1859999999999999"/>
    <n v="91.230769230769226"/>
    <x v="0"/>
    <s v="shorts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6-15T14:00:04"/>
    <d v="2012-07-15T14:00:04"/>
    <b v="0"/>
    <n v="20"/>
    <x v="0"/>
    <s v="film &amp; video/shorts"/>
    <n v="1.1625000000000001"/>
    <n v="116.25"/>
    <x v="0"/>
    <s v="shorts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1-24T13:39:51"/>
    <d v="2014-02-23T13:39:51"/>
    <b v="0"/>
    <n v="36"/>
    <x v="0"/>
    <s v="film &amp; video/shorts"/>
    <n v="1.2716666666666667"/>
    <n v="21.194444444444443"/>
    <x v="0"/>
    <s v="shorts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08-31T04:30:25"/>
    <d v="2011-10-02T06:59:00"/>
    <b v="0"/>
    <n v="178"/>
    <x v="0"/>
    <s v="film &amp; video/shorts"/>
    <n v="1.109423"/>
    <n v="62.327134831460668"/>
    <x v="0"/>
    <s v="shorts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7-06T21:30:45"/>
    <d v="2011-09-04T21:30:45"/>
    <b v="0"/>
    <n v="17"/>
    <x v="0"/>
    <s v="film &amp; video/shorts"/>
    <n v="1.272"/>
    <n v="37.411764705882355"/>
    <x v="0"/>
    <s v="shorts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3-29T06:30:57"/>
    <d v="2012-05-28T06:30:57"/>
    <b v="0"/>
    <n v="32"/>
    <x v="0"/>
    <s v="film &amp; video/shorts"/>
    <n v="1.2394444444444443"/>
    <n v="69.71875"/>
    <x v="0"/>
    <s v="shorts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0-26T00:14:41"/>
    <d v="2012-11-15T00:00:00"/>
    <b v="0"/>
    <n v="41"/>
    <x v="0"/>
    <s v="film &amp; video/shorts"/>
    <n v="1.084090909090909"/>
    <n v="58.170731707317074"/>
    <x v="0"/>
    <s v="shorts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2-13T18:09:44"/>
    <d v="2011-05-03T03:59:00"/>
    <b v="0"/>
    <n v="18"/>
    <x v="0"/>
    <s v="film &amp; video/shorts"/>
    <n v="1"/>
    <n v="50"/>
    <x v="0"/>
    <s v="shorts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5-12-22T11:41:35"/>
    <d v="2016-01-21T11:41:35"/>
    <b v="0"/>
    <n v="29"/>
    <x v="0"/>
    <s v="film &amp; video/shorts"/>
    <n v="1.1293199999999999"/>
    <n v="19.471034482758618"/>
    <x v="0"/>
    <s v="shorts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3-24T05:01:12"/>
    <d v="2013-04-23T05:01:12"/>
    <b v="0"/>
    <n v="47"/>
    <x v="0"/>
    <s v="film &amp; video/shorts"/>
    <n v="1.1542857142857144"/>
    <n v="85.957446808510639"/>
    <x v="0"/>
    <s v="shorts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0-28T16:35:58"/>
    <d v="2011-12-27T17:35:58"/>
    <b v="0"/>
    <n v="15"/>
    <x v="0"/>
    <s v="film &amp; video/shorts"/>
    <n v="1.5333333333333334"/>
    <n v="30.666666666666668"/>
    <x v="0"/>
    <s v="shorts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3-29T03:28:37"/>
    <d v="2012-05-21T02:59:00"/>
    <b v="0"/>
    <n v="26"/>
    <x v="0"/>
    <s v="film &amp; video/shorts"/>
    <n v="3.9249999999999998"/>
    <n v="60.384615384615387"/>
    <x v="0"/>
    <s v="shorts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8-22T17:32:01"/>
    <d v="2016-09-01T17:32:01"/>
    <b v="0"/>
    <n v="35"/>
    <x v="0"/>
    <s v="film &amp; video/shorts"/>
    <n v="27.02"/>
    <n v="38.6"/>
    <x v="0"/>
    <s v="shorts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3-26T18:38:13"/>
    <d v="2014-04-25T18:38:13"/>
    <b v="0"/>
    <n v="41"/>
    <x v="0"/>
    <s v="film &amp; video/shorts"/>
    <n v="1.27"/>
    <n v="40.268292682926827"/>
    <x v="0"/>
    <s v="shorts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1-05T02:00:56"/>
    <d v="2013-12-10T02:00:56"/>
    <b v="0"/>
    <n v="47"/>
    <x v="0"/>
    <s v="film &amp; video/shorts"/>
    <n v="1.0725"/>
    <n v="273.82978723404256"/>
    <x v="0"/>
    <s v="shorts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0T03:48:47"/>
    <d v="2012-07-14T03:02:00"/>
    <b v="0"/>
    <n v="28"/>
    <x v="0"/>
    <s v="film &amp; video/shorts"/>
    <n v="1.98"/>
    <n v="53.035714285714285"/>
    <x v="0"/>
    <s v="shorts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09-09T19:41:01"/>
    <d v="2011-10-09T19:41:01"/>
    <b v="0"/>
    <n v="100"/>
    <x v="0"/>
    <s v="film &amp; video/shorts"/>
    <n v="1.0001249999999999"/>
    <n v="40.005000000000003"/>
    <x v="0"/>
    <s v="shorts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07T14:46:29"/>
    <d v="2015-02-22T11:30:00"/>
    <b v="0"/>
    <n v="13"/>
    <x v="0"/>
    <s v="film &amp; video/shorts"/>
    <n v="1.0249999999999999"/>
    <n v="15.76923076923077"/>
    <x v="0"/>
    <s v="shorts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4-15T18:11:26"/>
    <d v="2011-05-15T18:11:26"/>
    <b v="0"/>
    <n v="7"/>
    <x v="0"/>
    <s v="film &amp; video/shorts"/>
    <n v="1"/>
    <n v="71.428571428571431"/>
    <x v="0"/>
    <s v="shorts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8-24T03:00:37"/>
    <d v="2011-09-23T03:00:37"/>
    <b v="0"/>
    <n v="21"/>
    <x v="0"/>
    <s v="film &amp; video/shorts"/>
    <n v="1.2549999999999999"/>
    <n v="71.714285714285708"/>
    <x v="0"/>
    <s v="shorts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0-14T13:20:45"/>
    <d v="2015-12-27T14:20:45"/>
    <b v="0"/>
    <n v="17"/>
    <x v="0"/>
    <s v="film &amp; video/shorts"/>
    <n v="1.0646666666666667"/>
    <n v="375.76470588235293"/>
    <x v="0"/>
    <s v="shorts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5-24T12:56:43"/>
    <d v="2010-06-03T01:41:00"/>
    <b v="0"/>
    <n v="25"/>
    <x v="0"/>
    <s v="film &amp; video/shorts"/>
    <n v="1.046"/>
    <n v="104.6"/>
    <x v="0"/>
    <s v="shorts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5-27T15:48:51"/>
    <d v="2014-06-22T15:48:51"/>
    <b v="0"/>
    <n v="60"/>
    <x v="0"/>
    <s v="film &amp; video/shorts"/>
    <n v="1.0285714285714285"/>
    <n v="60"/>
    <x v="0"/>
    <s v="shorts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5-08T18:03:12"/>
    <d v="2013-06-02T18:03:12"/>
    <b v="0"/>
    <n v="56"/>
    <x v="0"/>
    <s v="film &amp; video/shorts"/>
    <n v="1.1506666666666667"/>
    <n v="123.28571428571429"/>
    <x v="0"/>
    <s v="shorts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6-12T07:08:19"/>
    <d v="2011-07-12T07:08:19"/>
    <b v="0"/>
    <n v="16"/>
    <x v="0"/>
    <s v="film &amp; video/shorts"/>
    <n v="1.004"/>
    <n v="31.375"/>
    <x v="0"/>
    <s v="shorts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3-17T09:39:24"/>
    <d v="2011-05-17T09:39:24"/>
    <b v="0"/>
    <n v="46"/>
    <x v="0"/>
    <s v="film &amp; video/shorts"/>
    <n v="1.2"/>
    <n v="78.260869565217391"/>
    <x v="0"/>
    <s v="shorts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6-12-17T04:46:23"/>
    <d v="2017-02-01T08:00:00"/>
    <b v="0"/>
    <n v="43"/>
    <x v="0"/>
    <s v="film &amp; video/shorts"/>
    <n v="1.052"/>
    <n v="122.32558139534883"/>
    <x v="0"/>
    <s v="shorts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6-05T20:35:37"/>
    <d v="2012-07-03T21:00:00"/>
    <b v="0"/>
    <n v="15"/>
    <x v="0"/>
    <s v="film &amp; video/shorts"/>
    <n v="1.1060000000000001"/>
    <n v="73.733333333333334"/>
    <x v="0"/>
    <s v="shorts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3-18T17:13:42"/>
    <d v="2014-04-07T17:13:42"/>
    <b v="0"/>
    <n v="12"/>
    <x v="0"/>
    <s v="film &amp; video/shorts"/>
    <n v="1.04"/>
    <n v="21.666666666666668"/>
    <x v="0"/>
    <s v="shorts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1-27T00:07:21"/>
    <d v="2012-02-26T00:07:21"/>
    <b v="0"/>
    <n v="21"/>
    <x v="0"/>
    <s v="film &amp; video/shorts"/>
    <n v="1.3142857142857143"/>
    <n v="21.904761904761905"/>
    <x v="0"/>
    <s v="shorts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5-26T15:54:01"/>
    <d v="2010-08-01T03:00:00"/>
    <b v="0"/>
    <n v="34"/>
    <x v="0"/>
    <s v="film &amp; video/shorts"/>
    <n v="1.1466666666666667"/>
    <n v="50.588235294117645"/>
    <x v="0"/>
    <s v="shorts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6-12T03:14:42"/>
    <d v="2011-07-12T03:14:42"/>
    <b v="0"/>
    <n v="8"/>
    <x v="0"/>
    <s v="film &amp; video/shorts"/>
    <n v="1.0625"/>
    <n v="53.125"/>
    <x v="0"/>
    <s v="shorts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1-01T19:04:34"/>
    <d v="2012-12-07T23:30:00"/>
    <b v="0"/>
    <n v="60"/>
    <x v="0"/>
    <s v="film &amp; video/shorts"/>
    <n v="1.0625"/>
    <n v="56.666666666666664"/>
    <x v="0"/>
    <s v="shorts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3-12-23T21:39:59"/>
    <d v="2014-01-22T21:39:59"/>
    <b v="0"/>
    <n v="39"/>
    <x v="0"/>
    <s v="film &amp; video/shorts"/>
    <n v="1.0601933333333333"/>
    <n v="40.776666666666664"/>
    <x v="0"/>
    <s v="shorts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0-15T18:04:46"/>
    <d v="2012-11-04T19:04:46"/>
    <b v="0"/>
    <n v="26"/>
    <x v="0"/>
    <s v="film &amp; video/shorts"/>
    <n v="1"/>
    <n v="192.30769230769232"/>
    <x v="0"/>
    <s v="shorts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2-12-31T18:38:30"/>
    <d v="2013-01-24T18:38:30"/>
    <b v="0"/>
    <n v="35"/>
    <x v="0"/>
    <s v="film &amp; video/shorts"/>
    <n v="1"/>
    <n v="100"/>
    <x v="0"/>
    <s v="shorts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1-23T03:08:53"/>
    <d v="2010-12-23T03:08:53"/>
    <b v="0"/>
    <n v="65"/>
    <x v="0"/>
    <s v="film &amp; video/shorts"/>
    <n v="1.2775000000000001"/>
    <n v="117.92307692307692"/>
    <x v="0"/>
    <s v="shorts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2-12T19:20:30"/>
    <d v="2014-03-07T19:20:30"/>
    <b v="0"/>
    <n v="49"/>
    <x v="0"/>
    <s v="film &amp; video/shorts"/>
    <n v="1.0515384615384615"/>
    <n v="27.897959183673468"/>
    <x v="0"/>
    <s v="shorts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3-10T16:41:06"/>
    <d v="2011-04-03T01:00:00"/>
    <b v="0"/>
    <n v="10"/>
    <x v="0"/>
    <s v="film &amp; video/shorts"/>
    <n v="1.2"/>
    <n v="60"/>
    <x v="0"/>
    <s v="shorts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4-25T17:23:40"/>
    <d v="2016-05-14T00:00:00"/>
    <b v="0"/>
    <n v="60"/>
    <x v="0"/>
    <s v="film &amp; video/shorts"/>
    <n v="1.074090909090909"/>
    <n v="39.383333333333333"/>
    <x v="0"/>
    <s v="shorts"/>
    <n v="18.275231481486117"/>
  </r>
  <r>
    <n v="106"/>
    <s v="LOST WEEKEND"/>
    <s v="A Boy. A Girl. A Car. A Serial Killer."/>
    <n v="5000"/>
    <n v="5025"/>
    <x v="0"/>
    <x v="0"/>
    <s v="USD"/>
    <n v="1333391901"/>
    <n v="1332182301"/>
    <d v="2012-03-19T18:38:21"/>
    <d v="2012-04-02T18:38:21"/>
    <b v="0"/>
    <n v="27"/>
    <x v="0"/>
    <s v="film &amp; video/shorts"/>
    <n v="1.0049999999999999"/>
    <n v="186.11111111111111"/>
    <x v="0"/>
    <s v="shorts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02T23:34:47"/>
    <d v="2011-04-24T23:34:47"/>
    <b v="0"/>
    <n v="69"/>
    <x v="0"/>
    <s v="film &amp; video/shorts"/>
    <n v="1.0246666666666666"/>
    <n v="111.37681159420291"/>
    <x v="0"/>
    <s v="shorts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4-01T14:42:50"/>
    <d v="2013-05-31T14:42:50"/>
    <b v="0"/>
    <n v="47"/>
    <x v="0"/>
    <s v="film &amp; video/shorts"/>
    <n v="2.4666666666666668"/>
    <n v="78.723404255319153"/>
    <x v="0"/>
    <s v="shorts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1-27T00:37:10"/>
    <d v="2011-02-26T00:37:10"/>
    <b v="0"/>
    <n v="47"/>
    <x v="0"/>
    <s v="film &amp; video/shorts"/>
    <n v="2.1949999999999998"/>
    <n v="46.702127659574465"/>
    <x v="0"/>
    <s v="shorts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0-10T22:47:33"/>
    <d v="2013-11-14T05:59:00"/>
    <b v="0"/>
    <n v="26"/>
    <x v="0"/>
    <s v="film &amp; video/shorts"/>
    <n v="1.3076923076923077"/>
    <n v="65.384615384615387"/>
    <x v="0"/>
    <s v="shorts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01T07:59:47"/>
    <d v="2015-05-31T07:59:47"/>
    <b v="0"/>
    <n v="53"/>
    <x v="0"/>
    <s v="film &amp; video/shorts"/>
    <n v="1.5457142857142858"/>
    <n v="102.0754716981132"/>
    <x v="0"/>
    <s v="shorts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3-20T01:01:58"/>
    <d v="2014-04-13T02:00:00"/>
    <b v="0"/>
    <n v="81"/>
    <x v="0"/>
    <s v="film &amp; video/shorts"/>
    <n v="1.04"/>
    <n v="64.197530864197532"/>
    <x v="0"/>
    <s v="shorts"/>
    <n v="24.0403009259316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7-29T18:12:08"/>
    <d v="2011-08-06T15:00:00"/>
    <b v="0"/>
    <n v="78"/>
    <x v="0"/>
    <s v="film &amp; video/shorts"/>
    <n v="1.41"/>
    <n v="90.384615384615387"/>
    <x v="0"/>
    <s v="shorts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1-11-14T06:34:48"/>
    <d v="2012-01-13T06:34:48"/>
    <b v="0"/>
    <n v="35"/>
    <x v="0"/>
    <s v="film &amp; video/shorts"/>
    <n v="1.0333333333333334"/>
    <n v="88.571428571428569"/>
    <x v="0"/>
    <s v="shorts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1-10T17:44:04"/>
    <d v="2012-02-04T17:44:04"/>
    <b v="0"/>
    <n v="22"/>
    <x v="0"/>
    <s v="film &amp; video/shorts"/>
    <n v="1.4044444444444444"/>
    <n v="28.727272727272727"/>
    <x v="0"/>
    <s v="shorts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2-21T11:55:55"/>
    <d v="2011-04-08T10:55:55"/>
    <b v="0"/>
    <n v="57"/>
    <x v="0"/>
    <s v="film &amp; video/shorts"/>
    <n v="1.1365714285714286"/>
    <n v="69.78947368421052"/>
    <x v="0"/>
    <s v="shorts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3-11T20:02:24"/>
    <d v="2010-06-09T19:00:00"/>
    <b v="0"/>
    <n v="27"/>
    <x v="0"/>
    <s v="film &amp; video/shorts"/>
    <n v="1.0049377777777779"/>
    <n v="167.48962962962963"/>
    <x v="0"/>
    <s v="shorts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6-29T01:17:16"/>
    <d v="2011-07-29T01:17:16"/>
    <b v="0"/>
    <n v="39"/>
    <x v="0"/>
    <s v="film &amp; video/shorts"/>
    <n v="1.1303159999999999"/>
    <n v="144.91230769230768"/>
    <x v="0"/>
    <s v="shorts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7-15T01:39:46"/>
    <d v="2011-08-13T23:00:00"/>
    <b v="0"/>
    <n v="37"/>
    <x v="0"/>
    <s v="film &amp; video/shorts"/>
    <n v="1.0455692307692308"/>
    <n v="91.840540540540545"/>
    <x v="0"/>
    <s v="shorts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09-03T01:11:47"/>
    <d v="2016-10-03T01:11:47"/>
    <b v="0"/>
    <n v="1"/>
    <x v="1"/>
    <s v="film &amp; video/science fiction"/>
    <n v="1.4285714285714287E-4"/>
    <n v="10"/>
    <x v="0"/>
    <s v="science fiction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02T16:55:10"/>
    <d v="2015-04-18T10:16:00"/>
    <b v="0"/>
    <n v="1"/>
    <x v="1"/>
    <s v="film &amp; video/science fiction"/>
    <n v="3.3333333333333332E-4"/>
    <n v="1"/>
    <x v="0"/>
    <s v="science fiction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08-11T10:21:47"/>
    <d v="2016-10-10T10:21:47"/>
    <b v="0"/>
    <n v="0"/>
    <x v="1"/>
    <s v="film &amp; video/science fiction"/>
    <n v="0"/>
    <e v="#DIV/0!"/>
    <x v="0"/>
    <s v="science fiction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09-22T18:46:04"/>
    <d v="2014-10-28T22:00:00"/>
    <b v="0"/>
    <n v="6"/>
    <x v="1"/>
    <s v="film &amp; video/science fiction"/>
    <n v="2.7454545454545453E-3"/>
    <n v="25.166666666666668"/>
    <x v="0"/>
    <s v="science fiction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4-20T22:17:22"/>
    <d v="2015-05-15T22:17:22"/>
    <b v="0"/>
    <n v="0"/>
    <x v="1"/>
    <s v="film &amp; video/science fiction"/>
    <n v="0"/>
    <e v="#DIV/0!"/>
    <x v="0"/>
    <s v="science fiction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6-12-05T23:51:20"/>
    <d v="2017-02-03T23:51:20"/>
    <b v="0"/>
    <n v="6"/>
    <x v="1"/>
    <s v="film &amp; video/science fiction"/>
    <n v="0.14000000000000001"/>
    <n v="11.666666666666666"/>
    <x v="0"/>
    <s v="science fiction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5-11T14:08:57"/>
    <d v="2015-06-11T02:00:00"/>
    <b v="0"/>
    <n v="13"/>
    <x v="1"/>
    <s v="film &amp; video/science fiction"/>
    <n v="5.5480000000000002E-2"/>
    <n v="106.69230769230769"/>
    <x v="0"/>
    <s v="science fiction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3-04T14:59:01"/>
    <d v="2015-04-03T13:59:01"/>
    <b v="0"/>
    <n v="4"/>
    <x v="1"/>
    <s v="film &amp; video/science fiction"/>
    <n v="2.375E-2"/>
    <n v="47.5"/>
    <x v="0"/>
    <s v="science fiction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09-15T05:28:13"/>
    <d v="2016-10-20T05:28:13"/>
    <b v="0"/>
    <n v="6"/>
    <x v="1"/>
    <s v="film &amp; video/science fiction"/>
    <n v="1.8669999999999999E-2"/>
    <n v="311.16666666666669"/>
    <x v="0"/>
    <s v="science fiction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08-31T22:29:43"/>
    <d v="2014-10-30T22:29:43"/>
    <b v="0"/>
    <n v="0"/>
    <x v="1"/>
    <s v="film &amp; video/science fiction"/>
    <n v="0"/>
    <e v="#DIV/0!"/>
    <x v="0"/>
    <s v="science fiction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5-19T21:58:12"/>
    <d v="2014-06-16T20:16:00"/>
    <b v="0"/>
    <n v="0"/>
    <x v="1"/>
    <s v="film &amp; video/science fiction"/>
    <n v="0"/>
    <e v="#DIV/0!"/>
    <x v="0"/>
    <s v="science fiction"/>
    <n v="27.929027777783631"/>
  </r>
  <r>
    <n v="131"/>
    <s v="I (Canceled)"/>
    <s v="I"/>
    <n v="1200"/>
    <n v="0"/>
    <x v="1"/>
    <x v="0"/>
    <s v="USD"/>
    <n v="1467763200"/>
    <n v="1466453161"/>
    <d v="2016-06-20T20:06:01"/>
    <d v="2016-07-06T00:00:00"/>
    <b v="0"/>
    <n v="0"/>
    <x v="1"/>
    <s v="film &amp; video/science fiction"/>
    <n v="0"/>
    <e v="#DIV/0!"/>
    <x v="0"/>
    <s v="science fiction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09-23T19:30:07"/>
    <d v="2014-11-07T20:30:07"/>
    <b v="0"/>
    <n v="81"/>
    <x v="1"/>
    <s v="film &amp; video/science fiction"/>
    <n v="9.5687499999999995E-2"/>
    <n v="94.506172839506178"/>
    <x v="0"/>
    <s v="science fiction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01T19:23:04"/>
    <d v="2016-05-31T17:31:00"/>
    <b v="0"/>
    <n v="0"/>
    <x v="1"/>
    <s v="film &amp; video/science fiction"/>
    <n v="0"/>
    <e v="#DIV/0!"/>
    <x v="0"/>
    <s v="science fiction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8-05T21:50:18"/>
    <d v="2015-09-04T17:00:00"/>
    <b v="0"/>
    <n v="0"/>
    <x v="1"/>
    <s v="film &amp; video/science fiction"/>
    <n v="0"/>
    <e v="#DIV/0!"/>
    <x v="0"/>
    <s v="science fiction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5-29T09:09:57"/>
    <d v="2014-07-01T19:00:00"/>
    <b v="0"/>
    <n v="5"/>
    <x v="1"/>
    <s v="film &amp; video/science fiction"/>
    <n v="0.13433333333333333"/>
    <n v="80.599999999999994"/>
    <x v="0"/>
    <s v="science fiction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4-02T09:50:34"/>
    <d v="2015-05-16T10:16:00"/>
    <b v="0"/>
    <n v="0"/>
    <x v="1"/>
    <s v="film &amp; video/science fiction"/>
    <n v="0"/>
    <e v="#DIV/0!"/>
    <x v="0"/>
    <s v="science fiction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08-23T13:46:33"/>
    <d v="2015-10-12T13:46:33"/>
    <b v="0"/>
    <n v="0"/>
    <x v="1"/>
    <s v="film &amp; video/science fiction"/>
    <n v="0"/>
    <e v="#DIV/0!"/>
    <x v="0"/>
    <s v="science fiction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01T06:10:41"/>
    <d v="2015-08-01T04:59:00"/>
    <b v="0"/>
    <n v="58"/>
    <x v="1"/>
    <s v="film &amp; video/science fiction"/>
    <n v="3.1413333333333335E-2"/>
    <n v="81.241379310344826"/>
    <x v="0"/>
    <s v="science fiction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02T22:06:12"/>
    <d v="2015-07-12T22:06:12"/>
    <b v="0"/>
    <n v="1"/>
    <x v="1"/>
    <s v="film &amp; video/science fiction"/>
    <n v="1"/>
    <n v="500"/>
    <x v="0"/>
    <s v="science fiction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2-18T04:45:32"/>
    <d v="2015-03-20T03:45:32"/>
    <b v="0"/>
    <n v="0"/>
    <x v="1"/>
    <s v="film &amp; video/science fiction"/>
    <n v="0"/>
    <e v="#DIV/0!"/>
    <x v="0"/>
    <s v="science fiction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4-16T03:40:23"/>
    <d v="2015-05-31T03:40:23"/>
    <b v="0"/>
    <n v="28"/>
    <x v="1"/>
    <s v="film &amp; video/science fiction"/>
    <n v="0.10775"/>
    <n v="46.178571428571431"/>
    <x v="0"/>
    <s v="science fiction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0-26T21:26:18"/>
    <d v="2014-11-16T22:26:18"/>
    <b v="0"/>
    <n v="1"/>
    <x v="1"/>
    <s v="film &amp; video/science fiction"/>
    <n v="3.3333333333333335E-3"/>
    <n v="10"/>
    <x v="0"/>
    <s v="science fiction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7-08T01:32:22"/>
    <d v="2016-09-03T05:55:00"/>
    <b v="0"/>
    <n v="0"/>
    <x v="1"/>
    <s v="film &amp; video/science fiction"/>
    <n v="0"/>
    <e v="#DIV/0!"/>
    <x v="0"/>
    <s v="science fiction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2-12T18:17:52"/>
    <d v="2015-04-13T17:17:52"/>
    <b v="0"/>
    <n v="37"/>
    <x v="1"/>
    <s v="film &amp; video/science fiction"/>
    <n v="0.27600000000000002"/>
    <n v="55.945945945945944"/>
    <x v="0"/>
    <s v="science fiction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7-15T13:00:52"/>
    <d v="2015-08-11T13:00:52"/>
    <b v="0"/>
    <n v="9"/>
    <x v="1"/>
    <s v="film &amp; video/science fiction"/>
    <n v="7.5111111111111115E-2"/>
    <n v="37.555555555555557"/>
    <x v="0"/>
    <s v="science fiction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6-11-19T00:23:18"/>
    <d v="2017-01-18T00:23:18"/>
    <b v="0"/>
    <n v="3"/>
    <x v="1"/>
    <s v="film &amp; video/science fiction"/>
    <n v="5.7499999999999999E-3"/>
    <n v="38.333333333333336"/>
    <x v="0"/>
    <s v="science fiction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4-11-26T18:25:40"/>
    <d v="2015-01-08T18:18:00"/>
    <b v="0"/>
    <n v="0"/>
    <x v="1"/>
    <s v="film &amp; video/science fiction"/>
    <n v="0"/>
    <e v="#DIV/0!"/>
    <x v="0"/>
    <s v="science fiction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1-28T06:45:36"/>
    <d v="2016-02-27T06:45:36"/>
    <b v="0"/>
    <n v="2"/>
    <x v="1"/>
    <s v="film &amp; video/science fiction"/>
    <n v="8.0000000000000004E-4"/>
    <n v="20"/>
    <x v="0"/>
    <s v="science fiction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1-25T04:07:50"/>
    <d v="2014-12-25T08:00:00"/>
    <b v="0"/>
    <n v="6"/>
    <x v="1"/>
    <s v="film &amp; video/science fiction"/>
    <n v="9.1999999999999998E-3"/>
    <n v="15.333333333333334"/>
    <x v="0"/>
    <s v="science fiction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3-27T03:53:02"/>
    <d v="2015-05-26T03:53:02"/>
    <b v="0"/>
    <n v="67"/>
    <x v="1"/>
    <s v="film &amp; video/science fiction"/>
    <n v="0.23163076923076922"/>
    <n v="449.43283582089555"/>
    <x v="0"/>
    <s v="science fiction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4-19T13:13:11"/>
    <d v="2015-06-18T13:13:11"/>
    <b v="0"/>
    <n v="5"/>
    <x v="1"/>
    <s v="film &amp; video/science fiction"/>
    <n v="5.5999999999999995E-4"/>
    <n v="28"/>
    <x v="0"/>
    <s v="science fiction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8-24T01:51:40"/>
    <d v="2014-09-23T01:51:40"/>
    <b v="0"/>
    <n v="2"/>
    <x v="1"/>
    <s v="film &amp; video/science fiction"/>
    <n v="7.8947368421052633E-5"/>
    <n v="15"/>
    <x v="0"/>
    <s v="science fiction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0-21T14:04:04"/>
    <d v="2014-12-02T15:04:04"/>
    <b v="0"/>
    <n v="10"/>
    <x v="1"/>
    <s v="film &amp; video/science fiction"/>
    <n v="7.1799999999999998E-3"/>
    <n v="35.9"/>
    <x v="0"/>
    <s v="science fiction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4-21T13:08:15"/>
    <d v="2015-06-03T13:08:15"/>
    <b v="0"/>
    <n v="3"/>
    <x v="1"/>
    <s v="film &amp; video/science fiction"/>
    <n v="2.6666666666666668E-2"/>
    <n v="13.333333333333334"/>
    <x v="0"/>
    <s v="science fiction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6-13T13:25:35"/>
    <d v="2015-07-23T13:25:35"/>
    <b v="0"/>
    <n v="4"/>
    <x v="1"/>
    <s v="film &amp; video/science fiction"/>
    <n v="6.0000000000000002E-5"/>
    <n v="20.25"/>
    <x v="0"/>
    <s v="science fiction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6-04T02:59:56"/>
    <d v="2014-08-03T02:59:56"/>
    <b v="0"/>
    <n v="15"/>
    <x v="1"/>
    <s v="film &amp; video/science fiction"/>
    <n v="5.0999999999999997E-2"/>
    <n v="119"/>
    <x v="0"/>
    <s v="science fiction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1-27T21:52:52"/>
    <d v="2016-02-26T21:52:52"/>
    <b v="0"/>
    <n v="2"/>
    <x v="1"/>
    <s v="film &amp; video/science fiction"/>
    <n v="2.671118530884808E-3"/>
    <n v="4"/>
    <x v="0"/>
    <s v="science fiction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09-22T01:50:28"/>
    <d v="2014-10-22T01:50:28"/>
    <b v="0"/>
    <n v="0"/>
    <x v="1"/>
    <s v="film &amp; video/science fiction"/>
    <n v="0"/>
    <e v="#DIV/0!"/>
    <x v="0"/>
    <s v="science fiction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5-24T10:25:45"/>
    <d v="2016-07-03T10:25:45"/>
    <b v="0"/>
    <n v="1"/>
    <x v="1"/>
    <s v="film &amp; video/science fiction"/>
    <n v="2.0000000000000002E-5"/>
    <n v="10"/>
    <x v="0"/>
    <s v="science fiction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6-16T21:54:51"/>
    <d v="2015-08-15T21:54:51"/>
    <b v="0"/>
    <n v="0"/>
    <x v="1"/>
    <s v="film &amp; video/drama"/>
    <n v="0"/>
    <e v="#DIV/0!"/>
    <x v="0"/>
    <s v="drama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6-02T16:29:55"/>
    <d v="2014-07-02T16:29:55"/>
    <b v="0"/>
    <n v="1"/>
    <x v="1"/>
    <s v="film &amp; video/drama"/>
    <n v="1E-4"/>
    <n v="5"/>
    <x v="0"/>
    <s v="drama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7-15T03:02:36"/>
    <d v="2014-08-16T23:42:00"/>
    <b v="0"/>
    <n v="10"/>
    <x v="1"/>
    <s v="film &amp; video/drama"/>
    <n v="0.15535714285714286"/>
    <n v="43.5"/>
    <x v="0"/>
    <s v="drama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8-27T23:04:14"/>
    <d v="2015-10-01T00:00:00"/>
    <b v="0"/>
    <n v="0"/>
    <x v="1"/>
    <s v="film &amp; video/drama"/>
    <n v="0"/>
    <e v="#DIV/0!"/>
    <x v="0"/>
    <s v="drama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7-21T18:18:21"/>
    <d v="2014-09-19T18:18:21"/>
    <b v="0"/>
    <n v="7"/>
    <x v="1"/>
    <s v="film &amp; video/drama"/>
    <n v="5.3333333333333332E-3"/>
    <n v="91.428571428571431"/>
    <x v="0"/>
    <s v="drama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d v="2015-12-13T15:48:44"/>
    <d v="2016-01-12T15:48:44"/>
    <b v="0"/>
    <n v="0"/>
    <x v="1"/>
    <s v="film &amp; video/drama"/>
    <n v="0"/>
    <e v="#DIV/0!"/>
    <x v="0"/>
    <s v="drama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6-12-17T01:49:22"/>
    <d v="2017-01-16T01:49:22"/>
    <b v="0"/>
    <n v="1"/>
    <x v="1"/>
    <s v="film &amp; video/drama"/>
    <n v="0.6"/>
    <n v="3000"/>
    <x v="0"/>
    <s v="drama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6-05T22:15:35"/>
    <d v="2015-08-04T22:15:35"/>
    <b v="0"/>
    <n v="2"/>
    <x v="1"/>
    <s v="film &amp; video/drama"/>
    <n v="1E-4"/>
    <n v="5.5"/>
    <x v="0"/>
    <s v="drama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2-17T20:02:50"/>
    <d v="2015-03-19T19:02:50"/>
    <b v="0"/>
    <n v="3"/>
    <x v="1"/>
    <s v="film &amp; video/drama"/>
    <n v="4.0625000000000001E-2"/>
    <n v="108.33333333333333"/>
    <x v="0"/>
    <s v="drama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09-18T12:07:39"/>
    <d v="2014-10-18T12:07:39"/>
    <b v="0"/>
    <n v="10"/>
    <x v="1"/>
    <s v="film &amp; video/drama"/>
    <n v="0.224"/>
    <n v="56"/>
    <x v="0"/>
    <s v="drama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7-31T23:28:03"/>
    <d v="2015-08-30T05:28:00"/>
    <b v="0"/>
    <n v="10"/>
    <x v="1"/>
    <s v="film &amp; video/drama"/>
    <n v="3.2500000000000001E-2"/>
    <n v="32.5"/>
    <x v="0"/>
    <s v="drama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6-13T04:20:14"/>
    <d v="2016-08-12T04:20:14"/>
    <b v="0"/>
    <n v="1"/>
    <x v="1"/>
    <s v="film &amp; video/drama"/>
    <n v="2.0000000000000002E-5"/>
    <n v="1"/>
    <x v="0"/>
    <s v="drama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2-12T09:28:43"/>
    <d v="2015-03-19T08:28:43"/>
    <b v="0"/>
    <n v="0"/>
    <x v="1"/>
    <s v="film &amp; video/drama"/>
    <n v="0"/>
    <e v="#DIV/0!"/>
    <x v="0"/>
    <s v="drama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1-29T13:45:08"/>
    <d v="2015-02-28T13:45:08"/>
    <b v="0"/>
    <n v="0"/>
    <x v="1"/>
    <s v="film &amp; video/drama"/>
    <n v="0"/>
    <e v="#DIV/0!"/>
    <x v="0"/>
    <s v="drama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3-09T18:12:56"/>
    <d v="2015-05-08T18:12:56"/>
    <b v="0"/>
    <n v="0"/>
    <x v="1"/>
    <s v="film &amp; video/drama"/>
    <n v="0"/>
    <e v="#DIV/0!"/>
    <x v="0"/>
    <s v="drama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04T18:40:11"/>
    <d v="2014-08-29T18:40:11"/>
    <b v="0"/>
    <n v="26"/>
    <x v="1"/>
    <s v="film &amp; video/drama"/>
    <n v="6.4850000000000005E-2"/>
    <n v="49.884615384615387"/>
    <x v="0"/>
    <s v="drama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7-06T19:46:39"/>
    <d v="2015-08-05T19:46:39"/>
    <b v="0"/>
    <n v="0"/>
    <x v="1"/>
    <s v="film &amp; video/drama"/>
    <n v="0"/>
    <e v="#DIV/0!"/>
    <x v="0"/>
    <s v="drama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07T01:08:46"/>
    <d v="2015-03-24T00:08:46"/>
    <b v="0"/>
    <n v="7"/>
    <x v="1"/>
    <s v="film &amp; video/drama"/>
    <n v="0.4"/>
    <n v="25.714285714285715"/>
    <x v="0"/>
    <s v="drama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0-27T22:55:45"/>
    <d v="2015-11-26T23:55:45"/>
    <b v="0"/>
    <n v="0"/>
    <x v="1"/>
    <s v="film &amp; video/drama"/>
    <n v="0"/>
    <e v="#DIV/0!"/>
    <x v="0"/>
    <s v="drama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2-03T01:55:55"/>
    <d v="2016-03-04T01:55:55"/>
    <b v="0"/>
    <n v="2"/>
    <x v="1"/>
    <s v="film &amp; video/drama"/>
    <n v="0.2"/>
    <n v="100"/>
    <x v="0"/>
    <s v="drama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3-04T23:47:23"/>
    <d v="2015-04-13T19:00:00"/>
    <b v="0"/>
    <n v="13"/>
    <x v="1"/>
    <s v="film &amp; video/drama"/>
    <n v="0.33416666666666667"/>
    <n v="30.846153846153847"/>
    <x v="0"/>
    <s v="drama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5-23T17:48:15"/>
    <d v="2015-06-22T17:48:15"/>
    <b v="0"/>
    <n v="4"/>
    <x v="1"/>
    <s v="film &amp; video/drama"/>
    <n v="0.21092608822670172"/>
    <n v="180.5"/>
    <x v="0"/>
    <s v="drama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6-12-08T00:17:12"/>
    <d v="2017-01-07T00:17:12"/>
    <b v="0"/>
    <n v="0"/>
    <x v="1"/>
    <s v="film &amp; video/drama"/>
    <n v="0"/>
    <e v="#DIV/0!"/>
    <x v="0"/>
    <s v="drama"/>
    <n v="30"/>
  </r>
  <r>
    <n v="183"/>
    <s v="Three Little Words"/>
    <s v="Don't kill me until I meet my Dad"/>
    <n v="12500"/>
    <n v="4482"/>
    <x v="2"/>
    <x v="1"/>
    <s v="GBP"/>
    <n v="1417033610"/>
    <n v="1414438010"/>
    <d v="2014-10-27T19:26:50"/>
    <d v="2014-11-26T20:26:50"/>
    <b v="0"/>
    <n v="12"/>
    <x v="1"/>
    <s v="film &amp; video/drama"/>
    <n v="0.35855999999999999"/>
    <n v="373.5"/>
    <x v="0"/>
    <s v="drama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7-05T18:59:22"/>
    <d v="2014-09-01T03:59:00"/>
    <b v="0"/>
    <n v="2"/>
    <x v="1"/>
    <s v="film &amp; video/drama"/>
    <n v="3.4000000000000002E-2"/>
    <n v="25.5"/>
    <x v="0"/>
    <s v="drama"/>
    <n v="57.374745370369055"/>
  </r>
  <r>
    <n v="185"/>
    <s v="BLANK Short Movie"/>
    <s v="Love has no boundaries!"/>
    <n v="40000"/>
    <n v="2200"/>
    <x v="2"/>
    <x v="10"/>
    <s v="NOK"/>
    <n v="1471557139"/>
    <n v="1468965139"/>
    <d v="2016-07-19T21:52:19"/>
    <d v="2016-08-18T21:52:19"/>
    <b v="0"/>
    <n v="10"/>
    <x v="1"/>
    <s v="film &amp; video/drama"/>
    <n v="5.5E-2"/>
    <n v="220"/>
    <x v="0"/>
    <s v="drama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2-01T19:30:34"/>
    <d v="2017-03-03T20:00:00"/>
    <b v="0"/>
    <n v="0"/>
    <x v="1"/>
    <s v="film &amp; video/drama"/>
    <n v="0"/>
    <e v="#DIV/0!"/>
    <x v="0"/>
    <s v="drama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6-27T05:37:37"/>
    <d v="2015-07-21T06:59:00"/>
    <b v="0"/>
    <n v="5"/>
    <x v="1"/>
    <s v="film &amp; video/drama"/>
    <n v="0.16"/>
    <n v="160"/>
    <x v="0"/>
    <s v="drama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8-06T04:23:35"/>
    <d v="2014-09-05T04:23:35"/>
    <b v="0"/>
    <n v="0"/>
    <x v="1"/>
    <s v="film &amp; video/drama"/>
    <n v="0"/>
    <e v="#DIV/0!"/>
    <x v="0"/>
    <s v="drama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7-05T16:34:37"/>
    <d v="2016-09-03T16:34:37"/>
    <b v="0"/>
    <n v="5"/>
    <x v="1"/>
    <s v="film &amp; video/drama"/>
    <n v="6.8999999999999997E-4"/>
    <n v="69"/>
    <x v="0"/>
    <s v="drama"/>
    <n v="60"/>
  </r>
  <r>
    <n v="190"/>
    <s v="REGIONRAT, the movie"/>
    <s v="Because hope can be a 4 letter word"/>
    <n v="12000"/>
    <n v="50"/>
    <x v="2"/>
    <x v="0"/>
    <s v="USD"/>
    <n v="1466091446"/>
    <n v="1465227446"/>
    <d v="2016-06-06T15:37:26"/>
    <d v="2016-06-16T15:37:26"/>
    <b v="0"/>
    <n v="1"/>
    <x v="1"/>
    <s v="film &amp; video/drama"/>
    <n v="4.1666666666666666E-3"/>
    <n v="50"/>
    <x v="0"/>
    <s v="drama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08-23T10:35:38"/>
    <d v="2015-10-02T10:35:38"/>
    <b v="0"/>
    <n v="3"/>
    <x v="1"/>
    <s v="film &amp; video/drama"/>
    <n v="0.05"/>
    <n v="83.333333333333329"/>
    <x v="0"/>
    <s v="drama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09-17T19:00:32"/>
    <d v="2014-10-17T19:00:32"/>
    <b v="0"/>
    <n v="3"/>
    <x v="1"/>
    <s v="film &amp; video/drama"/>
    <n v="1.7E-5"/>
    <n v="5.666666666666667"/>
    <x v="0"/>
    <s v="drama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09-29T22:26:06"/>
    <d v="2014-11-28T23:26:06"/>
    <b v="0"/>
    <n v="0"/>
    <x v="1"/>
    <s v="film &amp; video/drama"/>
    <n v="0"/>
    <e v="#DIV/0!"/>
    <x v="0"/>
    <s v="drama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1-06T23:55:31"/>
    <d v="2016-03-06T23:55:31"/>
    <b v="0"/>
    <n v="3"/>
    <x v="1"/>
    <s v="film &amp; video/drama"/>
    <n v="1.1999999999999999E-3"/>
    <n v="1"/>
    <x v="0"/>
    <s v="drama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5-11T16:05:32"/>
    <d v="2015-07-10T16:05:32"/>
    <b v="0"/>
    <n v="0"/>
    <x v="1"/>
    <s v="film &amp; video/drama"/>
    <n v="0"/>
    <e v="#DIV/0!"/>
    <x v="0"/>
    <s v="drama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09-12T13:01:38"/>
    <d v="2015-10-10T21:00:00"/>
    <b v="0"/>
    <n v="19"/>
    <x v="1"/>
    <s v="film &amp; video/drama"/>
    <n v="0.41857142857142859"/>
    <n v="77.10526315789474"/>
    <x v="0"/>
    <s v="drama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1-06T20:21:40"/>
    <d v="2017-02-17T21:00:00"/>
    <b v="0"/>
    <n v="8"/>
    <x v="1"/>
    <s v="film &amp; video/drama"/>
    <n v="0.1048"/>
    <n v="32.75"/>
    <x v="0"/>
    <s v="drama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09-05T09:12:02"/>
    <d v="2014-10-05T09:12:02"/>
    <b v="0"/>
    <n v="6"/>
    <x v="1"/>
    <s v="film &amp; video/drama"/>
    <n v="1.116E-2"/>
    <n v="46.5"/>
    <x v="0"/>
    <s v="drama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02T02:58:22"/>
    <d v="2016-09-01T02:58:22"/>
    <b v="0"/>
    <n v="0"/>
    <x v="1"/>
    <s v="film &amp; video/drama"/>
    <n v="0"/>
    <e v="#DIV/0!"/>
    <x v="0"/>
    <s v="drama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8-16T02:00:03"/>
    <d v="2014-09-15T02:00:03"/>
    <b v="0"/>
    <n v="18"/>
    <x v="1"/>
    <s v="film &amp; video/drama"/>
    <n v="0.26192500000000002"/>
    <n v="87.308333333333337"/>
    <x v="0"/>
    <s v="drama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1-19T19:38:49"/>
    <d v="2015-02-08T19:38:49"/>
    <b v="0"/>
    <n v="7"/>
    <x v="1"/>
    <s v="film &amp; video/drama"/>
    <n v="0.58461538461538465"/>
    <n v="54.285714285714285"/>
    <x v="0"/>
    <s v="drama"/>
    <n v="20"/>
  </r>
  <r>
    <n v="202"/>
    <s v="Modern Gangsters"/>
    <s v="new web series created by jonney terry"/>
    <n v="6000"/>
    <n v="0"/>
    <x v="2"/>
    <x v="0"/>
    <s v="USD"/>
    <n v="1444337940"/>
    <n v="1441750564"/>
    <d v="2015-09-08T22:16:04"/>
    <d v="2015-10-08T20:59:00"/>
    <b v="0"/>
    <n v="0"/>
    <x v="1"/>
    <s v="film &amp; video/drama"/>
    <n v="0"/>
    <e v="#DIV/0!"/>
    <x v="0"/>
    <s v="drama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4-11-30T20:21:04"/>
    <d v="2015-01-29T20:21:04"/>
    <b v="0"/>
    <n v="8"/>
    <x v="1"/>
    <s v="film &amp; video/drama"/>
    <n v="0.2984"/>
    <n v="93.25"/>
    <x v="0"/>
    <s v="drama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7-05T14:00:03"/>
    <d v="2016-08-04T14:00:03"/>
    <b v="0"/>
    <n v="1293"/>
    <x v="1"/>
    <s v="film &amp; video/drama"/>
    <n v="0.50721666666666665"/>
    <n v="117.68368136117556"/>
    <x v="0"/>
    <s v="drama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09-01T15:10:22"/>
    <d v="2015-10-06T15:10:22"/>
    <b v="0"/>
    <n v="17"/>
    <x v="1"/>
    <s v="film &amp; video/drama"/>
    <n v="0.16250000000000001"/>
    <n v="76.470588235294116"/>
    <x v="0"/>
    <s v="drama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7-16T00:06:23"/>
    <d v="2016-08-06T00:06:23"/>
    <b v="0"/>
    <n v="0"/>
    <x v="1"/>
    <s v="film &amp; video/drama"/>
    <n v="0"/>
    <e v="#DIV/0!"/>
    <x v="0"/>
    <s v="drama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4-12-05T04:43:58"/>
    <d v="2015-01-04T04:43:58"/>
    <b v="0"/>
    <n v="13"/>
    <x v="1"/>
    <s v="film &amp; video/drama"/>
    <n v="0.15214285714285714"/>
    <n v="163.84615384615384"/>
    <x v="0"/>
    <s v="drama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1-16T08:52:47"/>
    <d v="2014-12-16T08:52:47"/>
    <b v="0"/>
    <n v="0"/>
    <x v="1"/>
    <s v="film &amp; video/drama"/>
    <n v="0"/>
    <e v="#DIV/0!"/>
    <x v="0"/>
    <s v="drama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6-10T22:08:55"/>
    <d v="2015-07-10T22:08:55"/>
    <b v="0"/>
    <n v="0"/>
    <x v="1"/>
    <s v="film &amp; video/drama"/>
    <n v="0"/>
    <e v="#DIV/0!"/>
    <x v="0"/>
    <s v="drama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09-02T01:33:12"/>
    <d v="2015-10-01T05:00:00"/>
    <b v="0"/>
    <n v="33"/>
    <x v="1"/>
    <s v="film &amp; video/drama"/>
    <n v="0.2525"/>
    <n v="91.818181818181813"/>
    <x v="0"/>
    <s v="drama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8-20T03:50:17"/>
    <d v="2015-09-19T03:50:17"/>
    <b v="0"/>
    <n v="12"/>
    <x v="1"/>
    <s v="film &amp; video/drama"/>
    <n v="0.44600000000000001"/>
    <n v="185.83333333333334"/>
    <x v="0"/>
    <s v="drama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2-16T21:08:40"/>
    <d v="2016-04-16T20:08:40"/>
    <b v="0"/>
    <n v="1"/>
    <x v="1"/>
    <s v="film &amp; video/drama"/>
    <n v="1.5873015873015873E-4"/>
    <n v="1"/>
    <x v="0"/>
    <s v="drama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7-17T14:15:47"/>
    <d v="2015-08-16T14:06:41"/>
    <b v="0"/>
    <n v="1"/>
    <x v="1"/>
    <s v="film &amp; video/drama"/>
    <n v="4.0000000000000002E-4"/>
    <n v="20"/>
    <x v="0"/>
    <s v="drama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1-05T15:22:29"/>
    <d v="2015-03-06T15:22:29"/>
    <b v="0"/>
    <n v="1"/>
    <x v="1"/>
    <s v="film &amp; video/drama"/>
    <n v="8.0000000000000007E-5"/>
    <n v="1"/>
    <x v="0"/>
    <s v="drama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1-06T05:31:22"/>
    <d v="2016-02-17T23:59:00"/>
    <b v="0"/>
    <n v="1"/>
    <x v="1"/>
    <s v="film &amp; video/drama"/>
    <n v="2.2727272727272726E-3"/>
    <n v="10"/>
    <x v="0"/>
    <s v="drama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3-03T23:00:37"/>
    <d v="2015-04-22T22:00:37"/>
    <b v="0"/>
    <n v="84"/>
    <x v="1"/>
    <s v="film &amp; video/drama"/>
    <n v="0.55698440000000005"/>
    <n v="331.53833333333336"/>
    <x v="0"/>
    <s v="drama"/>
    <n v="49.958333333328483"/>
  </r>
  <r>
    <n v="217"/>
    <s v="Bitch"/>
    <s v="A roadmovie by paw"/>
    <n v="100000"/>
    <n v="11943"/>
    <x v="2"/>
    <x v="11"/>
    <s v="SEK"/>
    <n v="1419780149"/>
    <n v="1417101749"/>
    <d v="2014-11-27T15:22:29"/>
    <d v="2014-12-28T15:22:29"/>
    <b v="0"/>
    <n v="38"/>
    <x v="1"/>
    <s v="film &amp; video/drama"/>
    <n v="0.11942999999999999"/>
    <n v="314.28947368421052"/>
    <x v="0"/>
    <s v="drama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3-16T15:04:49"/>
    <d v="2015-05-15T15:04:49"/>
    <b v="0"/>
    <n v="1"/>
    <x v="1"/>
    <s v="film &amp; video/drama"/>
    <n v="0.02"/>
    <n v="100"/>
    <x v="0"/>
    <s v="drama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2-29T07:50:25"/>
    <d v="2016-04-01T06:59:00"/>
    <b v="0"/>
    <n v="76"/>
    <x v="1"/>
    <s v="film &amp; video/drama"/>
    <n v="0.17630000000000001"/>
    <n v="115.98684210526316"/>
    <x v="0"/>
    <s v="drama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7-10T15:27:10"/>
    <d v="2015-08-20T20:06:00"/>
    <b v="0"/>
    <n v="3"/>
    <x v="1"/>
    <s v="film &amp; video/drama"/>
    <n v="7.1999999999999998E-3"/>
    <n v="120"/>
    <x v="0"/>
    <s v="drama"/>
    <n v="41.193634259252576"/>
  </r>
  <r>
    <n v="221"/>
    <s v="Archetypes"/>
    <s v="Film about Schizophrenia with Surreal Twists!"/>
    <n v="50000"/>
    <n v="0"/>
    <x v="2"/>
    <x v="0"/>
    <s v="USD"/>
    <n v="1427569564"/>
    <n v="1422389164"/>
    <d v="2015-01-27T20:06:04"/>
    <d v="2015-03-28T19:06:04"/>
    <b v="0"/>
    <n v="0"/>
    <x v="1"/>
    <s v="film &amp; video/drama"/>
    <n v="0"/>
    <e v="#DIV/0!"/>
    <x v="0"/>
    <s v="drama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1-27T18:28:38"/>
    <d v="2015-03-27T02:39:00"/>
    <b v="0"/>
    <n v="2"/>
    <x v="1"/>
    <s v="film &amp; video/drama"/>
    <n v="0.13"/>
    <n v="65"/>
    <x v="0"/>
    <s v="drama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4-22T01:09:10"/>
    <d v="2016-05-22T01:05:00"/>
    <b v="0"/>
    <n v="0"/>
    <x v="1"/>
    <s v="film &amp; video/drama"/>
    <n v="0"/>
    <e v="#DIV/0!"/>
    <x v="0"/>
    <s v="drama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5-11T05:38:46"/>
    <d v="2015-07-10T05:38:46"/>
    <b v="0"/>
    <n v="0"/>
    <x v="1"/>
    <s v="film &amp; video/drama"/>
    <n v="0"/>
    <e v="#DIV/0!"/>
    <x v="0"/>
    <s v="drama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3-09T23:04:14"/>
    <d v="2016-04-08T22:04:14"/>
    <b v="0"/>
    <n v="0"/>
    <x v="1"/>
    <s v="film &amp; video/drama"/>
    <n v="0"/>
    <e v="#DIV/0!"/>
    <x v="0"/>
    <s v="drama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4-12T15:59:04"/>
    <d v="2015-05-31T09:29:00"/>
    <b v="0"/>
    <n v="2"/>
    <x v="1"/>
    <s v="film &amp; video/drama"/>
    <n v="8.6206896551724137E-3"/>
    <n v="125"/>
    <x v="0"/>
    <s v="drama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6-09T21:27:21"/>
    <d v="2015-07-09T21:27:21"/>
    <b v="0"/>
    <n v="0"/>
    <x v="1"/>
    <s v="film &amp; video/drama"/>
    <n v="0"/>
    <e v="#DIV/0!"/>
    <x v="0"/>
    <s v="drama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4-02T16:28:25"/>
    <d v="2015-06-01T16:28:25"/>
    <b v="0"/>
    <n v="0"/>
    <x v="1"/>
    <s v="film &amp; video/drama"/>
    <n v="0"/>
    <e v="#DIV/0!"/>
    <x v="0"/>
    <s v="drama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1-14T22:24:57"/>
    <d v="2016-02-13T22:24:57"/>
    <b v="0"/>
    <n v="0"/>
    <x v="1"/>
    <s v="film &amp; video/drama"/>
    <n v="0"/>
    <e v="#DIV/0!"/>
    <x v="0"/>
    <s v="drama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5-05T18:39:11"/>
    <d v="2015-06-04T18:39:11"/>
    <b v="0"/>
    <n v="2"/>
    <x v="1"/>
    <s v="film &amp; video/drama"/>
    <n v="4.0000000000000001E-3"/>
    <n v="30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5-12-03T23:00:51"/>
    <d v="2016-01-02T23:00:51"/>
    <b v="0"/>
    <n v="0"/>
    <x v="1"/>
    <s v="film &amp; video/drama"/>
    <n v="0"/>
    <e v="#DIV/0!"/>
    <x v="0"/>
    <s v="drama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1-28T19:49:06"/>
    <d v="2015-02-27T19:49:06"/>
    <b v="0"/>
    <n v="7"/>
    <x v="1"/>
    <s v="film &amp; video/drama"/>
    <n v="2.75E-2"/>
    <n v="15.714285714285714"/>
    <x v="0"/>
    <s v="drama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8-30T21:52:52"/>
    <d v="2016-09-29T21:52:52"/>
    <b v="0"/>
    <n v="0"/>
    <x v="1"/>
    <s v="film &amp; video/drama"/>
    <n v="0"/>
    <e v="#DIV/0!"/>
    <x v="0"/>
    <s v="drama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5-12T00:50:59"/>
    <d v="2015-06-21T00:50:59"/>
    <b v="0"/>
    <n v="5"/>
    <x v="1"/>
    <s v="film &amp; video/drama"/>
    <n v="0.40100000000000002"/>
    <n v="80.2"/>
    <x v="0"/>
    <s v="drama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6-09T21:48:17"/>
    <d v="2015-07-09T21:48:17"/>
    <b v="0"/>
    <n v="0"/>
    <x v="1"/>
    <s v="film &amp; video/drama"/>
    <n v="0"/>
    <e v="#DIV/0!"/>
    <x v="0"/>
    <s v="drama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5-11-13T02:01:39"/>
    <d v="2016-01-05T00:00:00"/>
    <b v="0"/>
    <n v="0"/>
    <x v="1"/>
    <s v="film &amp; video/drama"/>
    <n v="0"/>
    <e v="#DIV/0!"/>
    <x v="0"/>
    <s v="drama"/>
    <n v="52.915520833339542"/>
  </r>
  <r>
    <n v="237"/>
    <s v="Making The Choice"/>
    <s v="Making The Choice is a christian short film series."/>
    <n v="15000"/>
    <n v="50"/>
    <x v="2"/>
    <x v="0"/>
    <s v="USD"/>
    <n v="1457445069"/>
    <n v="1452261069"/>
    <d v="2016-01-08T13:51:09"/>
    <d v="2016-03-08T13:51:09"/>
    <b v="0"/>
    <n v="1"/>
    <x v="1"/>
    <s v="film &amp; video/drama"/>
    <n v="3.3333333333333335E-3"/>
    <n v="50"/>
    <x v="0"/>
    <s v="drama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09T23:06:00"/>
    <d v="2016-12-30T09:00:00"/>
    <b v="0"/>
    <n v="0"/>
    <x v="1"/>
    <s v="film &amp; video/drama"/>
    <n v="0"/>
    <e v="#DIV/0!"/>
    <x v="0"/>
    <s v="drama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0-20T02:38:50"/>
    <d v="2015-11-08T12:00:00"/>
    <b v="0"/>
    <n v="5"/>
    <x v="1"/>
    <s v="film &amp; video/drama"/>
    <n v="0.25"/>
    <n v="50"/>
    <x v="0"/>
    <s v="drama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3-21T17:00:11"/>
    <d v="2013-05-05T17:00:11"/>
    <b v="1"/>
    <n v="137"/>
    <x v="0"/>
    <s v="film &amp; video/documentary"/>
    <n v="1.0763413333333334"/>
    <n v="117.84759124087591"/>
    <x v="0"/>
    <s v="documentary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1-06T16:45:04"/>
    <d v="2014-12-21T16:45:04"/>
    <b v="1"/>
    <n v="376"/>
    <x v="0"/>
    <s v="film &amp; video/documentary"/>
    <n v="1.1263736263736264"/>
    <n v="109.04255319148936"/>
    <x v="0"/>
    <s v="documentary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1-15T11:49:50"/>
    <d v="2011-12-20T11:49:50"/>
    <b v="1"/>
    <n v="202"/>
    <x v="0"/>
    <s v="film &amp; video/documentary"/>
    <n v="1.1346153846153846"/>
    <n v="73.019801980198025"/>
    <x v="0"/>
    <s v="documentary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1-23T01:08:24"/>
    <d v="2014-02-22T01:08:24"/>
    <b v="1"/>
    <n v="328"/>
    <x v="0"/>
    <s v="film &amp; video/documentary"/>
    <n v="1.0259199999999999"/>
    <n v="78.195121951219505"/>
    <x v="0"/>
    <s v="documentary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2-04T07:45:59"/>
    <d v="2010-03-16T07:06:00"/>
    <b v="1"/>
    <n v="84"/>
    <x v="0"/>
    <s v="film &amp; video/documentary"/>
    <n v="1.1375714285714287"/>
    <n v="47.398809523809526"/>
    <x v="0"/>
    <s v="documentary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7-17T01:16:25"/>
    <d v="2012-08-16T01:16:25"/>
    <b v="1"/>
    <n v="96"/>
    <x v="0"/>
    <s v="film &amp; video/documentary"/>
    <n v="1.0371999999999999"/>
    <n v="54.020833333333336"/>
    <x v="0"/>
    <s v="documentary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0-29T08:43:25"/>
    <d v="2010-12-18T09:43:25"/>
    <b v="1"/>
    <n v="223"/>
    <x v="0"/>
    <s v="film &amp; video/documentary"/>
    <n v="3.0546000000000002"/>
    <n v="68.488789237668158"/>
    <x v="0"/>
    <s v="documentary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09-09T14:30:14"/>
    <d v="2010-10-16T03:39:00"/>
    <b v="1"/>
    <n v="62"/>
    <x v="0"/>
    <s v="film &amp; video/documentary"/>
    <n v="1.341"/>
    <n v="108.14516129032258"/>
    <x v="0"/>
    <s v="documentary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1-11-23T18:35:09"/>
    <d v="2012-01-07T18:35:09"/>
    <b v="1"/>
    <n v="146"/>
    <x v="0"/>
    <s v="film &amp; video/documentary"/>
    <n v="1.0133294117647058"/>
    <n v="589.95205479452056"/>
    <x v="0"/>
    <s v="documentary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6-03T22:10:20"/>
    <d v="2010-08-22T17:40:00"/>
    <b v="1"/>
    <n v="235"/>
    <x v="0"/>
    <s v="film &amp; video/documentary"/>
    <n v="1.1292"/>
    <n v="48.051063829787232"/>
    <x v="0"/>
    <s v="documentary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5-07T13:34:51"/>
    <d v="2013-06-06T13:34:51"/>
    <b v="1"/>
    <n v="437"/>
    <x v="0"/>
    <s v="film &amp; video/documentary"/>
    <n v="1.0558333333333334"/>
    <n v="72.482837528604122"/>
    <x v="0"/>
    <s v="documentary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4-14T18:54:06"/>
    <d v="2012-05-16T19:00:00"/>
    <b v="1"/>
    <n v="77"/>
    <x v="0"/>
    <s v="film &amp; video/documentary"/>
    <n v="1.2557142857142858"/>
    <n v="57.077922077922075"/>
    <x v="0"/>
    <s v="documentary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3-29T15:54:18"/>
    <d v="2010-06-01T03:59:00"/>
    <b v="1"/>
    <n v="108"/>
    <x v="0"/>
    <s v="film &amp; video/documentary"/>
    <n v="1.8455999999999999"/>
    <n v="85.444444444444443"/>
    <x v="0"/>
    <s v="documentary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1-16T15:37:15"/>
    <d v="2012-02-15T15:37:15"/>
    <b v="1"/>
    <n v="7"/>
    <x v="0"/>
    <s v="film &amp; video/documentary"/>
    <n v="1.0073333333333334"/>
    <n v="215.85714285714286"/>
    <x v="0"/>
    <s v="documentary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09-16T22:51:50"/>
    <d v="2015-10-17T02:00:00"/>
    <b v="1"/>
    <n v="314"/>
    <x v="0"/>
    <s v="film &amp; video/documentary"/>
    <n v="1.1694724999999999"/>
    <n v="89.38643312101911"/>
    <x v="0"/>
    <s v="documentary"/>
    <n v="30.13067129629780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2-14T12:38:02"/>
    <d v="2011-03-16T11:38:02"/>
    <b v="1"/>
    <n v="188"/>
    <x v="0"/>
    <s v="film &amp; video/documentary"/>
    <n v="1.0673325"/>
    <n v="45.418404255319146"/>
    <x v="0"/>
    <s v="documentary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2-14T18:27:47"/>
    <d v="2013-03-16T18:27:47"/>
    <b v="1"/>
    <n v="275"/>
    <x v="0"/>
    <s v="film &amp; video/documentary"/>
    <n v="1.391"/>
    <n v="65.756363636363631"/>
    <x v="0"/>
    <s v="documentary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4-19T15:02:42"/>
    <d v="2016-05-19T15:02:42"/>
    <b v="1"/>
    <n v="560"/>
    <x v="0"/>
    <s v="film &amp; video/documentary"/>
    <n v="1.0672648571428571"/>
    <n v="66.70405357142856"/>
    <x v="0"/>
    <s v="documentary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5-19T01:14:26"/>
    <d v="2011-06-18T01:14:26"/>
    <b v="1"/>
    <n v="688"/>
    <x v="0"/>
    <s v="film &amp; video/documentary"/>
    <n v="1.9114"/>
    <n v="83.345930232558146"/>
    <x v="0"/>
    <s v="documentary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3-09T17:42:49"/>
    <d v="2015-04-08T17:42:49"/>
    <b v="1"/>
    <n v="942"/>
    <x v="0"/>
    <s v="film &amp; video/documentary"/>
    <n v="1.3193789333333332"/>
    <n v="105.04609341825902"/>
    <x v="0"/>
    <s v="documentary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6-01T18:07:59"/>
    <d v="2010-07-17T09:59:00"/>
    <b v="1"/>
    <n v="88"/>
    <x v="0"/>
    <s v="film &amp; video/documentary"/>
    <n v="1.0640000000000001"/>
    <n v="120.90909090909091"/>
    <x v="0"/>
    <s v="documentary"/>
    <n v="45.66042824074247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4-18T21:15:04"/>
    <d v="2012-06-07T14:55:00"/>
    <b v="1"/>
    <n v="220"/>
    <x v="0"/>
    <s v="film &amp; video/documentary"/>
    <n v="1.0740000000000001"/>
    <n v="97.63636363636364"/>
    <x v="0"/>
    <s v="documentary"/>
    <n v="49.73606481481692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1-12T05:57:08"/>
    <d v="2011-02-26T05:57:08"/>
    <b v="1"/>
    <n v="145"/>
    <x v="0"/>
    <s v="film &amp; video/documentary"/>
    <n v="2.4"/>
    <n v="41.379310344827587"/>
    <x v="0"/>
    <s v="documentary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8-28T22:54:54"/>
    <d v="2012-09-27T22:54:54"/>
    <b v="1"/>
    <n v="963"/>
    <x v="0"/>
    <s v="film &amp; video/documentary"/>
    <n v="1.1808107999999999"/>
    <n v="30.654485981308412"/>
    <x v="0"/>
    <s v="documentary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4-11T14:53:15"/>
    <d v="2012-05-11T14:53:15"/>
    <b v="1"/>
    <n v="91"/>
    <x v="0"/>
    <s v="film &amp; video/documentary"/>
    <n v="1.1819999999999999"/>
    <n v="64.945054945054949"/>
    <x v="0"/>
    <s v="documentary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3-30T05:53:50"/>
    <d v="2010-05-10T20:16:00"/>
    <b v="1"/>
    <n v="58"/>
    <x v="0"/>
    <s v="film &amp; video/documentary"/>
    <n v="1.111"/>
    <n v="95.775862068965523"/>
    <x v="0"/>
    <s v="documentary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1-27T04:11:47"/>
    <d v="2010-04-23T03:51:00"/>
    <b v="1"/>
    <n v="36"/>
    <x v="0"/>
    <s v="film &amp; video/documentary"/>
    <n v="1.4550000000000001"/>
    <n v="40.416666666666664"/>
    <x v="0"/>
    <s v="documentary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5-26T10:51:39"/>
    <d v="2014-06-25T10:51:39"/>
    <b v="1"/>
    <n v="165"/>
    <x v="0"/>
    <s v="film &amp; video/documentary"/>
    <n v="1.3162883248730965"/>
    <n v="78.578424242424248"/>
    <x v="0"/>
    <s v="documentary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09-23T03:39:38"/>
    <d v="2011-11-07T04:39:38"/>
    <b v="1"/>
    <n v="111"/>
    <x v="0"/>
    <s v="film &amp; video/documentary"/>
    <n v="1.1140000000000001"/>
    <n v="50.18018018018018"/>
    <x v="0"/>
    <s v="documentary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1-23T04:43:42"/>
    <d v="2017-02-22T04:43:42"/>
    <b v="1"/>
    <n v="1596"/>
    <x v="0"/>
    <s v="film &amp; video/documentary"/>
    <n v="1.4723377"/>
    <n v="92.251735588972423"/>
    <x v="0"/>
    <s v="documentary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4-04T20:47:50"/>
    <d v="2011-05-25T04:00:00"/>
    <b v="1"/>
    <n v="61"/>
    <x v="0"/>
    <s v="film &amp; video/documentary"/>
    <n v="1.5260869565217392"/>
    <n v="57.540983606557376"/>
    <x v="0"/>
    <s v="documentary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3-12-04T02:24:21"/>
    <d v="2014-01-02T08:00:00"/>
    <b v="1"/>
    <n v="287"/>
    <x v="0"/>
    <s v="film &amp; video/documentary"/>
    <n v="1.0468"/>
    <n v="109.42160278745645"/>
    <x v="0"/>
    <s v="documentary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2-26T21:36:31"/>
    <d v="2010-04-28T18:49:00"/>
    <b v="1"/>
    <n v="65"/>
    <x v="0"/>
    <s v="film &amp; video/documentary"/>
    <n v="1.7743366666666667"/>
    <n v="81.892461538461546"/>
    <x v="0"/>
    <s v="documentary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6-03T11:57:46"/>
    <d v="2011-07-03T11:57:46"/>
    <b v="1"/>
    <n v="118"/>
    <x v="0"/>
    <s v="film &amp; video/documentary"/>
    <n v="1.077758"/>
    <n v="45.667711864406776"/>
    <x v="0"/>
    <s v="documentary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3-01T21:53:49"/>
    <d v="2012-04-05T06:59:00"/>
    <b v="1"/>
    <n v="113"/>
    <x v="0"/>
    <s v="film &amp; video/documentary"/>
    <n v="1.56"/>
    <n v="55.221238938053098"/>
    <x v="0"/>
    <s v="documentary"/>
    <n v="34.37859953704173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0-11T00:46:06"/>
    <d v="2012-11-10T01:46:06"/>
    <b v="1"/>
    <n v="332"/>
    <x v="0"/>
    <s v="film &amp; video/documentary"/>
    <n v="1.08395"/>
    <n v="65.298192771084331"/>
    <x v="0"/>
    <s v="documentary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2-28T01:57:54"/>
    <d v="2012-04-28T00:57:54"/>
    <b v="1"/>
    <n v="62"/>
    <x v="0"/>
    <s v="film &amp; video/documentary"/>
    <n v="1.476"/>
    <n v="95.225806451612897"/>
    <x v="0"/>
    <s v="documentary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4-23T21:23:39"/>
    <d v="2015-05-23T21:23:39"/>
    <b v="1"/>
    <n v="951"/>
    <x v="0"/>
    <s v="film &amp; video/documentary"/>
    <n v="1.1038153846153846"/>
    <n v="75.444794952681391"/>
    <x v="0"/>
    <s v="documentary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09-12T00:58:59"/>
    <d v="2012-10-12T00:58:59"/>
    <b v="1"/>
    <n v="415"/>
    <x v="0"/>
    <s v="film &amp; video/documentary"/>
    <n v="1.5034814814814814"/>
    <n v="97.816867469879512"/>
    <x v="0"/>
    <s v="documentary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1-24T05:51:36"/>
    <d v="2017-02-27T02:01:00"/>
    <b v="1"/>
    <n v="305"/>
    <x v="0"/>
    <s v="film &amp; video/documentary"/>
    <n v="1.5731829411764706"/>
    <n v="87.685606557377056"/>
    <x v="0"/>
    <s v="documentary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4-15T14:10:35"/>
    <d v="2014-05-30T14:10:35"/>
    <b v="1"/>
    <n v="2139"/>
    <x v="0"/>
    <s v="film &amp; video/documentary"/>
    <n v="1.5614399999999999"/>
    <n v="54.748948106591868"/>
    <x v="0"/>
    <s v="documentary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5-17T03:55:13"/>
    <d v="2009-08-10T19:26:00"/>
    <b v="1"/>
    <n v="79"/>
    <x v="0"/>
    <s v="film &amp; video/documentary"/>
    <n v="1.2058763636363636"/>
    <n v="83.953417721518989"/>
    <x v="0"/>
    <s v="documentary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1-16T22:04:52"/>
    <d v="2010-02-22T22:00:00"/>
    <b v="1"/>
    <n v="179"/>
    <x v="0"/>
    <s v="film &amp; video/documentary"/>
    <n v="1.0118888888888888"/>
    <n v="254.38547486033519"/>
    <x v="0"/>
    <s v="documentary"/>
    <n v="36.996620370366145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12T17:02:24"/>
    <d v="2011-06-01T04:59:00"/>
    <b v="1"/>
    <n v="202"/>
    <x v="0"/>
    <s v="film &amp; video/documentary"/>
    <n v="1.142725"/>
    <n v="101.8269801980198"/>
    <x v="0"/>
    <s v="documentary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1-12-27T17:43:00"/>
    <d v="2012-01-21T17:43:00"/>
    <b v="1"/>
    <n v="760"/>
    <x v="0"/>
    <s v="film &amp; video/documentary"/>
    <n v="1.0462615"/>
    <n v="55.066394736842106"/>
    <x v="0"/>
    <s v="documentary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8-20T18:08:48"/>
    <d v="2013-09-19T18:08:48"/>
    <b v="1"/>
    <n v="563"/>
    <x v="0"/>
    <s v="film &amp; video/documentary"/>
    <n v="2.2882507142857142"/>
    <n v="56.901438721136763"/>
    <x v="0"/>
    <s v="documentary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2-08T19:35:24"/>
    <d v="2013-03-25T18:35:24"/>
    <b v="1"/>
    <n v="135"/>
    <x v="0"/>
    <s v="film &amp; video/documentary"/>
    <n v="1.0915333333333332"/>
    <n v="121.28148148148148"/>
    <x v="0"/>
    <s v="documentary"/>
    <n v="44.95833333333575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0-02T06:40:18"/>
    <d v="2012-11-02T04:00:00"/>
    <b v="1"/>
    <n v="290"/>
    <x v="0"/>
    <s v="film &amp; video/documentary"/>
    <n v="1.7629999999999999"/>
    <n v="91.189655172413794"/>
    <x v="0"/>
    <s v="documentary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5-22T04:03:13"/>
    <d v="2012-06-26T04:03:13"/>
    <b v="1"/>
    <n v="447"/>
    <x v="0"/>
    <s v="film &amp; video/documentary"/>
    <n v="1.0321061999999999"/>
    <n v="115.44812080536913"/>
    <x v="0"/>
    <s v="documentary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0-03T10:57:14"/>
    <d v="2013-11-02T10:57:14"/>
    <b v="1"/>
    <n v="232"/>
    <x v="0"/>
    <s v="film &amp; video/documentary"/>
    <n v="1.0482"/>
    <n v="67.771551724137936"/>
    <x v="0"/>
    <s v="documentary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0-12-14T08:51:37"/>
    <d v="2011-02-02T07:59:00"/>
    <b v="1"/>
    <n v="168"/>
    <x v="0"/>
    <s v="film &amp; video/documentary"/>
    <n v="1.0668444444444445"/>
    <n v="28.576190476190476"/>
    <x v="0"/>
    <s v="documentary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12T18:27:26"/>
    <d v="2013-05-01T00:01:00"/>
    <b v="1"/>
    <n v="128"/>
    <x v="0"/>
    <s v="film &amp; video/documentary"/>
    <n v="1.2001999999999999"/>
    <n v="46.8828125"/>
    <x v="0"/>
    <s v="documentary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09-26T19:16:39"/>
    <d v="2011-10-29T03:59:00"/>
    <b v="1"/>
    <n v="493"/>
    <x v="0"/>
    <s v="film &amp; video/documentary"/>
    <n v="1.0150693333333334"/>
    <n v="154.42231237322514"/>
    <x v="0"/>
    <s v="documentary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3-21T16:01:54"/>
    <d v="2014-04-20T16:01:54"/>
    <b v="1"/>
    <n v="131"/>
    <x v="0"/>
    <s v="film &amp; video/documentary"/>
    <n v="1.0138461538461538"/>
    <n v="201.22137404580153"/>
    <x v="0"/>
    <s v="documentary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6-14T02:01:34"/>
    <d v="2010-07-19T16:00:00"/>
    <b v="1"/>
    <n v="50"/>
    <x v="0"/>
    <s v="film &amp; video/documentary"/>
    <n v="1"/>
    <n v="100"/>
    <x v="0"/>
    <s v="documentary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09-02T00:06:49"/>
    <d v="2013-11-01T00:00:00"/>
    <b v="1"/>
    <n v="665"/>
    <x v="0"/>
    <s v="film &amp; video/documentary"/>
    <n v="1.3310911999999999"/>
    <n v="100.08204511278196"/>
    <x v="0"/>
    <s v="documentary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8-13T11:24:43"/>
    <d v="2012-09-07T11:24:43"/>
    <b v="1"/>
    <n v="129"/>
    <x v="0"/>
    <s v="film &amp; video/documentary"/>
    <n v="1.187262"/>
    <n v="230.08953488372092"/>
    <x v="0"/>
    <s v="documentary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3-26T17:28:21"/>
    <d v="2015-05-01T03:59:00"/>
    <b v="1"/>
    <n v="142"/>
    <x v="0"/>
    <s v="film &amp; video/documentary"/>
    <n v="1.0064"/>
    <n v="141.74647887323943"/>
    <x v="0"/>
    <s v="documentary"/>
    <n v="35.43795138888526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3-11T11:07:28"/>
    <d v="2014-05-09T21:00:00"/>
    <b v="1"/>
    <n v="2436"/>
    <x v="0"/>
    <s v="film &amp; video/documentary"/>
    <n v="1.089324126984127"/>
    <n v="56.344351395730705"/>
    <x v="0"/>
    <s v="documentary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0-18T05:24:20"/>
    <d v="2010-11-17T06:24:20"/>
    <b v="1"/>
    <n v="244"/>
    <x v="0"/>
    <s v="film &amp; video/documentary"/>
    <n v="1.789525"/>
    <n v="73.341188524590166"/>
    <x v="0"/>
    <s v="documentary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3-24T23:02:18"/>
    <d v="2011-04-24T23:02:18"/>
    <b v="1"/>
    <n v="298"/>
    <x v="0"/>
    <s v="film &amp; video/documentary"/>
    <n v="1.0172264"/>
    <n v="85.337785234899329"/>
    <x v="0"/>
    <s v="documentary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2-07T17:42:15"/>
    <d v="2013-03-19T16:42:15"/>
    <b v="1"/>
    <n v="251"/>
    <x v="0"/>
    <s v="film &amp; video/documentary"/>
    <n v="1.1873499999999999"/>
    <n v="61.496215139442228"/>
    <x v="0"/>
    <s v="documentary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1-25T20:33:58"/>
    <d v="2012-02-24T20:33:58"/>
    <b v="1"/>
    <n v="108"/>
    <x v="0"/>
    <s v="film &amp; video/documentary"/>
    <n v="1.0045999999999999"/>
    <n v="93.018518518518519"/>
    <x v="0"/>
    <s v="documentary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5-03T01:42:26"/>
    <d v="2012-06-02T01:42:26"/>
    <b v="1"/>
    <n v="82"/>
    <x v="0"/>
    <s v="film &amp; video/documentary"/>
    <n v="1.3746666666666667"/>
    <n v="50.292682926829265"/>
    <x v="0"/>
    <s v="documentary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7-24T02:16:37"/>
    <d v="2012-09-01T02:00:00"/>
    <b v="1"/>
    <n v="74"/>
    <x v="0"/>
    <s v="film &amp; video/documentary"/>
    <n v="2.3164705882352941"/>
    <n v="106.43243243243244"/>
    <x v="0"/>
    <s v="documentary"/>
    <n v="38.98846064815006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2-09T15:07:29"/>
    <d v="2012-03-10T15:07:29"/>
    <b v="1"/>
    <n v="189"/>
    <x v="0"/>
    <s v="film &amp; video/documentary"/>
    <n v="1.3033333333333332"/>
    <n v="51.719576719576722"/>
    <x v="0"/>
    <s v="documentary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2-28T20:05:33"/>
    <d v="2013-03-20T19:05:33"/>
    <b v="1"/>
    <n v="80"/>
    <x v="0"/>
    <s v="film &amp; video/documentary"/>
    <n v="2.9289999999999998"/>
    <n v="36.612499999999997"/>
    <x v="0"/>
    <s v="documentary"/>
    <n v="19.958333333335759"/>
  </r>
  <r>
    <n v="307"/>
    <s v="Grammar Revolution"/>
    <s v="Why is grammar important?"/>
    <n v="22000"/>
    <n v="24490"/>
    <x v="0"/>
    <x v="0"/>
    <s v="USD"/>
    <n v="1360276801"/>
    <n v="1357684801"/>
    <d v="2013-01-08T22:40:01"/>
    <d v="2013-02-07T22:40:01"/>
    <b v="1"/>
    <n v="576"/>
    <x v="0"/>
    <s v="film &amp; video/documentary"/>
    <n v="1.1131818181818183"/>
    <n v="42.517361111111114"/>
    <x v="0"/>
    <s v="documentary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1-24T16:40:10"/>
    <d v="2011-03-10T16:40:10"/>
    <b v="1"/>
    <n v="202"/>
    <x v="0"/>
    <s v="film &amp; video/documentary"/>
    <n v="1.0556666666666668"/>
    <n v="62.712871287128714"/>
    <x v="0"/>
    <s v="documentary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8-13T18:02:14"/>
    <d v="2012-09-03T18:02:14"/>
    <b v="1"/>
    <n v="238"/>
    <x v="0"/>
    <s v="film &amp; video/documentary"/>
    <n v="1.1894444444444445"/>
    <n v="89.957983193277315"/>
    <x v="0"/>
    <s v="documentary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05T04:23:43"/>
    <d v="2011-10-20T02:00:00"/>
    <b v="1"/>
    <n v="36"/>
    <x v="0"/>
    <s v="film &amp; video/documentary"/>
    <n v="1.04129"/>
    <n v="28.924722222222222"/>
    <x v="0"/>
    <s v="documentary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1-11-21T05:16:32"/>
    <d v="2012-01-01T07:59:00"/>
    <b v="1"/>
    <n v="150"/>
    <x v="0"/>
    <s v="film &amp; video/documentary"/>
    <n v="1.0410165"/>
    <n v="138.8022"/>
    <x v="0"/>
    <s v="documentary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3-15T21:03:52"/>
    <d v="2013-04-14T21:03:52"/>
    <b v="1"/>
    <n v="146"/>
    <x v="0"/>
    <s v="film &amp; video/documentary"/>
    <n v="1.1187499999999999"/>
    <n v="61.301369863013697"/>
    <x v="0"/>
    <s v="documentary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6-28T05:28:14"/>
    <d v="2010-08-11T15:59:00"/>
    <b v="1"/>
    <n v="222"/>
    <x v="0"/>
    <s v="film &amp; video/documentary"/>
    <n v="1.0473529411764706"/>
    <n v="80.202702702702709"/>
    <x v="0"/>
    <s v="documentary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1-30T19:59:48"/>
    <d v="2013-03-01T19:59:48"/>
    <b v="1"/>
    <n v="120"/>
    <x v="0"/>
    <s v="film &amp; video/documentary"/>
    <n v="3.8515000000000001"/>
    <n v="32.095833333333331"/>
    <x v="0"/>
    <s v="documentary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7-23T18:32:14"/>
    <d v="2012-08-22T18:32:14"/>
    <b v="1"/>
    <n v="126"/>
    <x v="0"/>
    <s v="film &amp; video/documentary"/>
    <n v="1.01248"/>
    <n v="200.88888888888889"/>
    <x v="0"/>
    <s v="documentary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1-07T22:09:57"/>
    <d v="2014-12-11T04:59:00"/>
    <b v="1"/>
    <n v="158"/>
    <x v="0"/>
    <s v="film &amp; video/documentary"/>
    <n v="1.1377333333333333"/>
    <n v="108.01265822784811"/>
    <x v="0"/>
    <s v="documentary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1-11T16:14:43"/>
    <d v="2013-12-11T16:14:43"/>
    <b v="1"/>
    <n v="316"/>
    <x v="0"/>
    <s v="film &amp; video/documentary"/>
    <n v="1.0080333333333333"/>
    <n v="95.699367088607602"/>
    <x v="0"/>
    <s v="documentary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2-25T00:55:51"/>
    <d v="2013-03-26T23:55:51"/>
    <b v="1"/>
    <n v="284"/>
    <x v="0"/>
    <s v="film &amp; video/documentary"/>
    <n v="2.8332000000000002"/>
    <n v="49.880281690140848"/>
    <x v="0"/>
    <s v="documentary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09-11-06T20:07:09"/>
    <d v="2010-02-02T07:59:00"/>
    <b v="1"/>
    <n v="51"/>
    <x v="0"/>
    <s v="film &amp; video/documentary"/>
    <n v="1.1268"/>
    <n v="110.47058823529412"/>
    <x v="0"/>
    <s v="documentary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1-23T13:13:53"/>
    <d v="2015-12-22T23:00:00"/>
    <b v="1"/>
    <n v="158"/>
    <x v="0"/>
    <s v="film &amp; video/documentary"/>
    <n v="1.0658000000000001"/>
    <n v="134.91139240506328"/>
    <x v="0"/>
    <s v="documentary"/>
    <n v="29.40702546296233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0-04T10:43:06"/>
    <d v="2016-11-08T11:43:06"/>
    <b v="1"/>
    <n v="337"/>
    <x v="0"/>
    <s v="film &amp; video/documentary"/>
    <n v="1.0266285714285714"/>
    <n v="106.62314540059347"/>
    <x v="0"/>
    <s v="documentary"/>
    <n v="35.04166666667151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4-13T13:40:48"/>
    <d v="2016-05-13T13:40:48"/>
    <b v="1"/>
    <n v="186"/>
    <x v="0"/>
    <s v="film &amp; video/documentary"/>
    <n v="1.0791200000000001"/>
    <n v="145.04301075268816"/>
    <x v="0"/>
    <s v="documentary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1-23T07:42:46"/>
    <d v="2016-12-21T07:59:00"/>
    <b v="1"/>
    <n v="58"/>
    <x v="0"/>
    <s v="film &amp; video/documentary"/>
    <n v="1.2307407407407407"/>
    <n v="114.58620689655173"/>
    <x v="0"/>
    <s v="documentary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6-29T15:01:48"/>
    <d v="2015-08-01T15:01:48"/>
    <b v="1"/>
    <n v="82"/>
    <x v="0"/>
    <s v="film &amp; video/documentary"/>
    <n v="1.016"/>
    <n v="105.3170731707317"/>
    <x v="0"/>
    <s v="documentary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1-15T04:30:33"/>
    <d v="2016-12-20T04:30:33"/>
    <b v="1"/>
    <n v="736"/>
    <x v="0"/>
    <s v="film &amp; video/documentary"/>
    <n v="1.04396"/>
    <n v="70.921195652173907"/>
    <x v="0"/>
    <s v="documentary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2-09T07:33:26"/>
    <d v="2017-03-14T22:57:00"/>
    <b v="1"/>
    <n v="1151"/>
    <x v="0"/>
    <s v="film &amp; video/documentary"/>
    <n v="1.1292973333333334"/>
    <n v="147.17167680278018"/>
    <x v="0"/>
    <s v="documentary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2-23T05:38:49"/>
    <d v="2015-03-22T08:00:00"/>
    <b v="1"/>
    <n v="34"/>
    <x v="0"/>
    <s v="film &amp; video/documentary"/>
    <n v="1.3640000000000001"/>
    <n v="160.47058823529412"/>
    <x v="0"/>
    <s v="documentary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01T22:43:08"/>
    <d v="2015-11-01T04:00:00"/>
    <b v="1"/>
    <n v="498"/>
    <x v="0"/>
    <s v="film &amp; video/documentary"/>
    <n v="1.036144"/>
    <n v="156.04578313253012"/>
    <x v="0"/>
    <s v="documentary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0-14T11:12:07"/>
    <d v="2015-11-07T04:00:00"/>
    <b v="1"/>
    <n v="167"/>
    <x v="0"/>
    <s v="film &amp; video/documentary"/>
    <n v="1.0549999999999999"/>
    <n v="63.17365269461078"/>
    <x v="0"/>
    <s v="documentary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4-15T12:22:43"/>
    <d v="2013-05-17T03:59:00"/>
    <b v="1"/>
    <n v="340"/>
    <x v="0"/>
    <s v="film &amp; video/documentary"/>
    <n v="1.0182857142857142"/>
    <n v="104.82352941176471"/>
    <x v="0"/>
    <s v="documentary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5-17T13:57:14"/>
    <d v="2016-06-17T13:57:14"/>
    <b v="1"/>
    <n v="438"/>
    <x v="0"/>
    <s v="film &amp; video/documentary"/>
    <n v="1.0660499999999999"/>
    <n v="97.356164383561648"/>
    <x v="0"/>
    <s v="documentary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09-16T16:19:37"/>
    <d v="2015-10-28T08:00:00"/>
    <b v="1"/>
    <n v="555"/>
    <x v="0"/>
    <s v="film &amp; video/documentary"/>
    <n v="1.13015"/>
    <n v="203.63063063063063"/>
    <x v="0"/>
    <s v="documentary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3-08T15:16:31"/>
    <d v="2016-04-07T14:16:31"/>
    <b v="1"/>
    <n v="266"/>
    <x v="0"/>
    <s v="film &amp; video/documentary"/>
    <n v="1.252275"/>
    <n v="188.31203007518798"/>
    <x v="0"/>
    <s v="documentary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4-07T16:22:37"/>
    <d v="2015-05-15T19:00:00"/>
    <b v="1"/>
    <n v="69"/>
    <x v="0"/>
    <s v="film &amp; video/documentary"/>
    <n v="1.0119"/>
    <n v="146.65217391304347"/>
    <x v="0"/>
    <s v="documentary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4-07T17:41:55"/>
    <d v="2015-05-08T22:00:00"/>
    <b v="1"/>
    <n v="80"/>
    <x v="0"/>
    <s v="film &amp; video/documentary"/>
    <n v="1.0276470588235294"/>
    <n v="109.1875"/>
    <x v="0"/>
    <s v="documentary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0-14T14:18:38"/>
    <d v="2015-11-13T15:18:38"/>
    <b v="1"/>
    <n v="493"/>
    <x v="0"/>
    <s v="film &amp; video/documentary"/>
    <n v="1.1683911999999999"/>
    <n v="59.249046653144013"/>
    <x v="0"/>
    <s v="documentary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2-12T03:05:08"/>
    <d v="2015-03-14T02:05:08"/>
    <b v="1"/>
    <n v="31"/>
    <x v="0"/>
    <s v="film &amp; video/documentary"/>
    <n v="1.0116833333333335"/>
    <n v="97.904838709677421"/>
    <x v="0"/>
    <s v="documentary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7-08T18:08:10"/>
    <d v="2016-09-03T01:00:00"/>
    <b v="1"/>
    <n v="236"/>
    <x v="0"/>
    <s v="film &amp; video/documentary"/>
    <n v="1.1013360000000001"/>
    <n v="70.000169491525426"/>
    <x v="0"/>
    <s v="documentary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3-30T18:14:28"/>
    <d v="2015-04-29T18:14:28"/>
    <b v="1"/>
    <n v="89"/>
    <x v="0"/>
    <s v="film &amp; video/documentary"/>
    <n v="1.0808333333333333"/>
    <n v="72.865168539325836"/>
    <x v="0"/>
    <s v="documentary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2-06T16:03:27"/>
    <d v="2017-03-08T21:00:00"/>
    <b v="1"/>
    <n v="299"/>
    <x v="0"/>
    <s v="film &amp; video/documentary"/>
    <n v="1.2502285714285715"/>
    <n v="146.34782608695653"/>
    <x v="0"/>
    <s v="documentary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12T21:06:38"/>
    <d v="2014-10-01T03:59:00"/>
    <b v="1"/>
    <n v="55"/>
    <x v="0"/>
    <s v="film &amp; video/documentary"/>
    <n v="1.0671428571428572"/>
    <n v="67.909090909090907"/>
    <x v="0"/>
    <s v="documentary"/>
    <n v="18.28636574074334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3-30T18:44:25"/>
    <d v="2016-04-29T18:44:25"/>
    <b v="1"/>
    <n v="325"/>
    <x v="0"/>
    <s v="film &amp; video/documentary"/>
    <n v="1.0036639999999999"/>
    <n v="169.85083076923075"/>
    <x v="0"/>
    <s v="documentary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0-14T17:42:25"/>
    <d v="2014-11-14T03:00:00"/>
    <b v="1"/>
    <n v="524"/>
    <x v="0"/>
    <s v="film &amp; video/documentary"/>
    <n v="1.0202863333333334"/>
    <n v="58.413339694656486"/>
    <x v="0"/>
    <s v="documentary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4-17T23:18:14"/>
    <d v="2015-06-01T02:20:00"/>
    <b v="1"/>
    <n v="285"/>
    <x v="0"/>
    <s v="film &amp; video/documentary"/>
    <n v="1.0208358208955224"/>
    <n v="119.99298245614035"/>
    <x v="0"/>
    <s v="documentary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4-20T22:39:50"/>
    <d v="2015-05-20T22:39:50"/>
    <b v="1"/>
    <n v="179"/>
    <x v="0"/>
    <s v="film &amp; video/documentary"/>
    <n v="1.2327586206896552"/>
    <n v="99.860335195530723"/>
    <x v="0"/>
    <s v="documentary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09-14T12:00:21"/>
    <d v="2015-10-14T12:00:21"/>
    <b v="1"/>
    <n v="188"/>
    <x v="0"/>
    <s v="film &amp; video/documentary"/>
    <n v="1.7028880000000002"/>
    <n v="90.579148936170213"/>
    <x v="0"/>
    <s v="documentary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0-15T11:53:29"/>
    <d v="2015-11-14T12:53:29"/>
    <b v="1"/>
    <n v="379"/>
    <x v="0"/>
    <s v="film &amp; video/documentary"/>
    <n v="1.1159049999999999"/>
    <n v="117.77361477572559"/>
    <x v="0"/>
    <s v="documentary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7-22T14:05:16"/>
    <d v="2015-08-21T14:05:16"/>
    <b v="1"/>
    <n v="119"/>
    <x v="0"/>
    <s v="film &amp; video/documentary"/>
    <n v="1.03"/>
    <n v="86.554621848739501"/>
    <x v="0"/>
    <s v="documentary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1-25T11:58:28"/>
    <d v="2017-02-24T11:58:28"/>
    <b v="1"/>
    <n v="167"/>
    <x v="0"/>
    <s v="film &amp; video/documentary"/>
    <n v="1.0663570159857905"/>
    <n v="71.899281437125751"/>
    <x v="0"/>
    <s v="documentary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8-04T01:35:09"/>
    <d v="2016-09-11T03:59:00"/>
    <b v="1"/>
    <n v="221"/>
    <x v="0"/>
    <s v="film &amp; video/documentary"/>
    <n v="1.1476"/>
    <n v="129.81900452488688"/>
    <x v="0"/>
    <s v="documentary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2-27T23:09:14"/>
    <d v="2016-04-07T22:09:14"/>
    <b v="1"/>
    <n v="964"/>
    <x v="0"/>
    <s v="film &amp; video/documentary"/>
    <n v="1.2734117647058822"/>
    <n v="44.912863070539416"/>
    <x v="0"/>
    <s v="documentary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09-08T04:01:08"/>
    <d v="2014-10-08T04:01:08"/>
    <b v="1"/>
    <n v="286"/>
    <x v="0"/>
    <s v="film &amp; video/documentary"/>
    <n v="1.1656"/>
    <n v="40.755244755244753"/>
    <x v="0"/>
    <s v="documentary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0-20T19:00:19"/>
    <d v="2015-11-19T20:00:19"/>
    <b v="1"/>
    <n v="613"/>
    <x v="0"/>
    <s v="film &amp; video/documentary"/>
    <n v="1.0861819426615318"/>
    <n v="103.52394779771615"/>
    <x v="0"/>
    <s v="documentary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3-09T19:52:01"/>
    <d v="2016-04-08T18:52:01"/>
    <b v="1"/>
    <n v="29"/>
    <x v="0"/>
    <s v="film &amp; video/documentary"/>
    <n v="1.0394285714285714"/>
    <n v="125.44827586206897"/>
    <x v="0"/>
    <s v="documentary"/>
    <n v="29.958333333328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0-31T07:03:14"/>
    <d v="2014-12-01T08:03:14"/>
    <b v="1"/>
    <n v="165"/>
    <x v="0"/>
    <s v="film &amp; video/documentary"/>
    <n v="1.1625714285714286"/>
    <n v="246.60606060606059"/>
    <x v="0"/>
    <s v="documentary"/>
    <n v="31.04166666666424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2-15T19:16:33"/>
    <d v="2016-03-16T18:16:33"/>
    <b v="1"/>
    <n v="97"/>
    <x v="0"/>
    <s v="film &amp; video/documentary"/>
    <n v="1.0269239999999999"/>
    <n v="79.401340206185566"/>
    <x v="0"/>
    <s v="documentary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3-15T05:19:57"/>
    <d v="2015-04-24T05:19:57"/>
    <b v="1"/>
    <n v="303"/>
    <x v="0"/>
    <s v="film &amp; video/documentary"/>
    <n v="1.74"/>
    <n v="86.138613861386133"/>
    <x v="0"/>
    <s v="documentary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5-17T20:38:41"/>
    <d v="2016-06-15T15:00:00"/>
    <b v="1"/>
    <n v="267"/>
    <x v="0"/>
    <s v="film &amp; video/documentary"/>
    <n v="1.03088"/>
    <n v="193.04868913857678"/>
    <x v="0"/>
    <s v="documentary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0-23T01:41:30"/>
    <d v="2014-11-14T05:12:00"/>
    <b v="1"/>
    <n v="302"/>
    <x v="0"/>
    <s v="film &amp; video/documentary"/>
    <n v="1.0485537190082646"/>
    <n v="84.023178807947019"/>
    <x v="0"/>
    <s v="documentary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6-08T21:33:00"/>
    <d v="2015-07-23T03:11:00"/>
    <b v="0"/>
    <n v="87"/>
    <x v="0"/>
    <s v="film &amp; video/documentary"/>
    <n v="1.0137499999999999"/>
    <n v="139.82758620689654"/>
    <x v="0"/>
    <s v="documentary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0-24T00:01:46"/>
    <d v="2014-11-23T01:01:46"/>
    <b v="0"/>
    <n v="354"/>
    <x v="0"/>
    <s v="film &amp; video/documentary"/>
    <n v="1.1107699999999998"/>
    <n v="109.82189265536722"/>
    <x v="0"/>
    <s v="documentary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7-17T05:03:11"/>
    <d v="2014-08-08T00:00:00"/>
    <b v="0"/>
    <n v="86"/>
    <x v="0"/>
    <s v="film &amp; video/documentary"/>
    <n v="1.2415933781686497"/>
    <n v="139.53488372093022"/>
    <x v="0"/>
    <s v="documentary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3-18T17:52:16"/>
    <d v="2010-05-02T19:22:00"/>
    <b v="0"/>
    <n v="26"/>
    <x v="0"/>
    <s v="film &amp; video/documentary"/>
    <n v="1.0133333333333334"/>
    <n v="347.84615384615387"/>
    <x v="0"/>
    <s v="documentary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5-21T20:37:52"/>
    <d v="2014-06-21T03:59:00"/>
    <b v="0"/>
    <n v="113"/>
    <x v="0"/>
    <s v="film &amp; video/documentary"/>
    <n v="1.1016142857142857"/>
    <n v="68.24159292035398"/>
    <x v="0"/>
    <s v="documentary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1-29T14:33:19"/>
    <d v="2014-02-28T14:33:19"/>
    <b v="0"/>
    <n v="65"/>
    <x v="0"/>
    <s v="film &amp; video/documentary"/>
    <n v="1.0397333333333334"/>
    <n v="239.93846153846152"/>
    <x v="0"/>
    <s v="documentary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4-20T19:01:58"/>
    <d v="2012-05-20T19:01:58"/>
    <b v="0"/>
    <n v="134"/>
    <x v="0"/>
    <s v="film &amp; video/documentary"/>
    <n v="1.013157894736842"/>
    <n v="287.31343283582089"/>
    <x v="0"/>
    <s v="documentary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3-22T13:51:18"/>
    <d v="2013-05-01T04:59:00"/>
    <b v="0"/>
    <n v="119"/>
    <x v="0"/>
    <s v="film &amp; video/documentary"/>
    <n v="1.033501"/>
    <n v="86.84882352941176"/>
    <x v="0"/>
    <s v="documentary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2-08T14:32:02"/>
    <d v="2015-03-15T13:32:02"/>
    <b v="0"/>
    <n v="159"/>
    <x v="0"/>
    <s v="film &amp; video/documentary"/>
    <n v="1.04112"/>
    <n v="81.84905660377359"/>
    <x v="0"/>
    <s v="documentary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1-12-16T13:14:29"/>
    <d v="2012-01-15T13:14:29"/>
    <b v="0"/>
    <n v="167"/>
    <x v="0"/>
    <s v="film &amp; video/documentary"/>
    <n v="1.1015569230769231"/>
    <n v="42.874970059880241"/>
    <x v="0"/>
    <s v="documentary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6-12-07T19:05:00"/>
    <d v="2017-01-06T19:05:00"/>
    <b v="0"/>
    <n v="43"/>
    <x v="0"/>
    <s v="film &amp; video/documentary"/>
    <n v="1.2202"/>
    <n v="709.41860465116281"/>
    <x v="0"/>
    <s v="documentary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2-12-18T18:25:39"/>
    <d v="2013-02-01T18:25:39"/>
    <b v="0"/>
    <n v="1062"/>
    <x v="0"/>
    <s v="film &amp; video/documentary"/>
    <n v="1.1416866666666667"/>
    <n v="161.25517890772127"/>
    <x v="0"/>
    <s v="documentary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2-25T13:50:44"/>
    <d v="2016-04-05T16:00:00"/>
    <b v="0"/>
    <n v="9"/>
    <x v="0"/>
    <s v="film &amp; video/documentary"/>
    <n v="1.2533333333333334"/>
    <n v="41.777777777777779"/>
    <x v="0"/>
    <s v="documentary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6-18T21:53:18"/>
    <d v="2012-07-18T21:53:18"/>
    <b v="0"/>
    <n v="89"/>
    <x v="0"/>
    <s v="film &amp; video/documentary"/>
    <n v="1.0666666666666667"/>
    <n v="89.887640449438209"/>
    <x v="0"/>
    <s v="documentary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8-02T21:20:31"/>
    <d v="2011-09-16T21:20:31"/>
    <b v="0"/>
    <n v="174"/>
    <x v="0"/>
    <s v="film &amp; video/documentary"/>
    <n v="1.3065"/>
    <n v="45.051724137931032"/>
    <x v="0"/>
    <s v="documentary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1-18T23:38:31"/>
    <d v="2014-03-01T17:18:00"/>
    <b v="0"/>
    <n v="14"/>
    <x v="0"/>
    <s v="film &amp; video/documentary"/>
    <n v="1.2"/>
    <n v="42.857142857142854"/>
    <x v="0"/>
    <s v="documentary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7-25T10:51:56"/>
    <d v="2016-08-25T10:51:56"/>
    <b v="0"/>
    <n v="48"/>
    <x v="0"/>
    <s v="film &amp; video/documentary"/>
    <n v="1.0595918367346939"/>
    <n v="54.083333333333336"/>
    <x v="0"/>
    <s v="documentary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0-15T06:01:08"/>
    <d v="2015-11-14T07:01:00"/>
    <b v="0"/>
    <n v="133"/>
    <x v="0"/>
    <s v="film &amp; video/documentary"/>
    <n v="1.1439999999999999"/>
    <n v="103.21804511278195"/>
    <x v="0"/>
    <s v="documentary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01T13:43:28"/>
    <d v="2016-01-25T23:52:00"/>
    <b v="0"/>
    <n v="83"/>
    <x v="0"/>
    <s v="film &amp; video/documentary"/>
    <n v="1.1176666666666666"/>
    <n v="40.397590361445786"/>
    <x v="0"/>
    <s v="documentary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3-19T16:31:12"/>
    <d v="2012-05-03T16:31:12"/>
    <b v="0"/>
    <n v="149"/>
    <x v="0"/>
    <s v="film &amp; video/documentary"/>
    <n v="1.1608000000000001"/>
    <n v="116.85906040268456"/>
    <x v="0"/>
    <s v="documentary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5-12-29T17:16:32"/>
    <d v="2016-01-23T17:16:32"/>
    <b v="0"/>
    <n v="49"/>
    <x v="0"/>
    <s v="film &amp; video/documentary"/>
    <n v="1.415"/>
    <n v="115.51020408163265"/>
    <x v="0"/>
    <s v="documentary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6-25T16:45:17"/>
    <d v="2012-07-30T05:00:00"/>
    <b v="0"/>
    <n v="251"/>
    <x v="0"/>
    <s v="film &amp; video/documentary"/>
    <n v="1.0472999999999999"/>
    <n v="104.31274900398407"/>
    <x v="0"/>
    <s v="documentary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8-23T17:01:40"/>
    <d v="2012-09-06T17:01:40"/>
    <b v="0"/>
    <n v="22"/>
    <x v="0"/>
    <s v="film &amp; video/documentary"/>
    <n v="2.5583333333333331"/>
    <n v="69.772727272727266"/>
    <x v="0"/>
    <s v="documentary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4-26T02:49:19"/>
    <d v="2014-05-19T02:49:19"/>
    <b v="0"/>
    <n v="48"/>
    <x v="0"/>
    <s v="film &amp; video/documentary"/>
    <n v="2.0670670670670672"/>
    <n v="43.020833333333336"/>
    <x v="0"/>
    <s v="documentary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4-12-07T18:45:47"/>
    <d v="2015-01-06T18:45:47"/>
    <b v="0"/>
    <n v="383"/>
    <x v="0"/>
    <s v="film &amp; video/documentary"/>
    <n v="1.1210500000000001"/>
    <n v="58.540469973890339"/>
    <x v="0"/>
    <s v="documentary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0-22T14:01:41"/>
    <d v="2014-11-21T15:01:41"/>
    <b v="0"/>
    <n v="237"/>
    <x v="0"/>
    <s v="film &amp; video/documentary"/>
    <n v="1.05982"/>
    <n v="111.79535864978902"/>
    <x v="0"/>
    <s v="documentary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7-26T22:49:51"/>
    <d v="2015-08-10T22:49:51"/>
    <b v="0"/>
    <n v="13"/>
    <x v="0"/>
    <s v="film &amp; video/documentary"/>
    <n v="1.0016666666666667"/>
    <n v="46.230769230769234"/>
    <x v="0"/>
    <s v="documentary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7-15T16:14:18"/>
    <d v="2015-08-15T06:00:00"/>
    <b v="0"/>
    <n v="562"/>
    <x v="0"/>
    <s v="film &amp; video/documentary"/>
    <n v="2.1398947368421051"/>
    <n v="144.69039145907473"/>
    <x v="0"/>
    <s v="documentary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6-28T01:49:40"/>
    <d v="2016-07-28T01:49:40"/>
    <b v="0"/>
    <n v="71"/>
    <x v="0"/>
    <s v="film &amp; video/documentary"/>
    <n v="1.2616000000000001"/>
    <n v="88.845070422535215"/>
    <x v="0"/>
    <s v="documentary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2-04T01:30:50"/>
    <d v="2014-03-07T22:59:00"/>
    <b v="0"/>
    <n v="1510"/>
    <x v="0"/>
    <s v="film &amp; video/documentary"/>
    <n v="1.8153547058823529"/>
    <n v="81.75107284768211"/>
    <x v="0"/>
    <s v="documentary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4-18T00:52:52"/>
    <d v="2015-05-08T00:52:52"/>
    <b v="0"/>
    <n v="14"/>
    <x v="0"/>
    <s v="film &amp; video/documentary"/>
    <n v="1"/>
    <n v="71.428571428571431"/>
    <x v="0"/>
    <s v="documentary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1-18T01:00:51"/>
    <d v="2011-12-18T00:59:00"/>
    <b v="0"/>
    <n v="193"/>
    <x v="0"/>
    <s v="film &amp; video/documentary"/>
    <n v="1.0061"/>
    <n v="104.25906735751295"/>
    <x v="0"/>
    <s v="documentary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8-08T17:12:51"/>
    <d v="2011-09-08T03:00:00"/>
    <b v="0"/>
    <n v="206"/>
    <x v="0"/>
    <s v="film &amp; video/documentary"/>
    <n v="1.009027027027027"/>
    <n v="90.616504854368927"/>
    <x v="0"/>
    <s v="documentary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09-09T17:00:52"/>
    <d v="2013-10-10T17:00:52"/>
    <b v="0"/>
    <n v="351"/>
    <x v="0"/>
    <s v="film &amp; video/documentary"/>
    <n v="1.10446"/>
    <n v="157.33048433048432"/>
    <x v="0"/>
    <s v="documentary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2-17T19:38:02"/>
    <d v="2016-04-17T18:38:02"/>
    <b v="0"/>
    <n v="50"/>
    <x v="0"/>
    <s v="film &amp; video/documentary"/>
    <n v="1.118936170212766"/>
    <n v="105.18"/>
    <x v="0"/>
    <s v="documentary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3-22T21:49:20"/>
    <d v="2012-04-27T21:32:00"/>
    <b v="0"/>
    <n v="184"/>
    <x v="0"/>
    <s v="film &amp; video/documentary"/>
    <n v="1.0804450000000001"/>
    <n v="58.719836956521746"/>
    <x v="0"/>
    <s v="documentary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6-22T13:33:26"/>
    <d v="2012-07-07T13:33:26"/>
    <b v="0"/>
    <n v="196"/>
    <x v="0"/>
    <s v="film &amp; video/documentary"/>
    <n v="1.0666666666666667"/>
    <n v="81.632653061224488"/>
    <x v="0"/>
    <s v="documentary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7-20T18:38:04"/>
    <d v="2010-09-01T03:44:00"/>
    <b v="0"/>
    <n v="229"/>
    <x v="0"/>
    <s v="film &amp; video/documentary"/>
    <n v="1.0390027322404372"/>
    <n v="56.460043668122275"/>
    <x v="0"/>
    <s v="documentary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3-15T19:02:06"/>
    <d v="2015-04-29T19:02:06"/>
    <b v="0"/>
    <n v="67"/>
    <x v="0"/>
    <s v="film &amp; video/documentary"/>
    <n v="1.2516"/>
    <n v="140.1044776119403"/>
    <x v="0"/>
    <s v="documentary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1-13T21:01:07"/>
    <d v="2016-12-14T12:00:00"/>
    <b v="0"/>
    <n v="95"/>
    <x v="0"/>
    <s v="film &amp; video/documentary"/>
    <n v="1.0680499999999999"/>
    <n v="224.85263157894738"/>
    <x v="0"/>
    <s v="documentary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4-16T15:15:47"/>
    <d v="2014-05-17T03:30:00"/>
    <b v="0"/>
    <n v="62"/>
    <x v="0"/>
    <s v="film &amp; video/documentary"/>
    <n v="1.1230249999999999"/>
    <n v="181.13306451612902"/>
    <x v="0"/>
    <s v="documentary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7-08T20:12:50"/>
    <d v="2011-08-07T20:12:50"/>
    <b v="0"/>
    <n v="73"/>
    <x v="0"/>
    <s v="film &amp; video/documentary"/>
    <n v="1.0381199999999999"/>
    <n v="711.04109589041093"/>
    <x v="0"/>
    <s v="documentary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0-15T12:56:57"/>
    <d v="2015-11-05T13:56:57"/>
    <b v="0"/>
    <n v="43"/>
    <x v="0"/>
    <s v="film &amp; video/documentary"/>
    <n v="1.4165000000000001"/>
    <n v="65.883720930232556"/>
    <x v="0"/>
    <s v="documentary"/>
    <n v="21.0416666666715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6-24T07:27:21"/>
    <d v="2011-08-10T07:08:00"/>
    <b v="0"/>
    <n v="70"/>
    <x v="0"/>
    <s v="film &amp; video/documentary"/>
    <n v="1.0526"/>
    <n v="75.185714285714283"/>
    <x v="0"/>
    <s v="documentary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1-07T15:04:22"/>
    <d v="2014-02-05T23:04:00"/>
    <b v="0"/>
    <n v="271"/>
    <x v="0"/>
    <s v="film &amp; video/documentary"/>
    <n v="1.0309142857142857"/>
    <n v="133.14391143911439"/>
    <x v="0"/>
    <s v="documentary"/>
    <n v="29.33307870369753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2-04T02:02:19"/>
    <d v="2014-03-06T02:02:19"/>
    <b v="0"/>
    <n v="55"/>
    <x v="0"/>
    <s v="film &amp; video/documentary"/>
    <n v="1.0765957446808512"/>
    <n v="55.2"/>
    <x v="0"/>
    <s v="documentary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4-05T03:53:57"/>
    <d v="2011-05-09T05:59:00"/>
    <b v="0"/>
    <n v="35"/>
    <x v="0"/>
    <s v="film &amp; video/documentary"/>
    <n v="1.0770464285714285"/>
    <n v="86.163714285714292"/>
    <x v="0"/>
    <s v="documentary"/>
    <n v="34.0868402777778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09-20T20:54:10"/>
    <d v="2011-11-19T21:54:10"/>
    <b v="0"/>
    <n v="22"/>
    <x v="0"/>
    <s v="film &amp; video/documentary"/>
    <n v="1.0155000000000001"/>
    <n v="92.318181818181813"/>
    <x v="0"/>
    <s v="documentary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09-26T17:39:50"/>
    <d v="2013-11-05T18:39:50"/>
    <b v="0"/>
    <n v="38"/>
    <x v="0"/>
    <s v="film &amp; video/documentary"/>
    <n v="1.0143766666666667"/>
    <n v="160.16473684210527"/>
    <x v="0"/>
    <s v="documentary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6-22T20:42:24"/>
    <d v="2016-07-22T20:42:24"/>
    <b v="0"/>
    <n v="15"/>
    <x v="0"/>
    <s v="film &amp; video/documentary"/>
    <n v="1.3680000000000001"/>
    <n v="45.6"/>
    <x v="0"/>
    <s v="documentary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4-19T23:33:17"/>
    <d v="2015-06-18T23:33:17"/>
    <b v="0"/>
    <n v="7"/>
    <x v="0"/>
    <s v="film &amp; video/documentary"/>
    <n v="1.2829999999999999"/>
    <n v="183.28571428571428"/>
    <x v="0"/>
    <s v="documentary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1-20T04:13:24"/>
    <d v="2013-12-22T05:00:00"/>
    <b v="0"/>
    <n v="241"/>
    <x v="0"/>
    <s v="film &amp; video/documentary"/>
    <n v="1.0105"/>
    <n v="125.78838174273859"/>
    <x v="0"/>
    <s v="documentary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09T17:49:38"/>
    <d v="2012-07-25T17:49:38"/>
    <b v="0"/>
    <n v="55"/>
    <x v="0"/>
    <s v="film &amp; video/documentary"/>
    <n v="1.2684"/>
    <n v="57.654545454545456"/>
    <x v="0"/>
    <s v="documentary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6-19T21:03:31"/>
    <d v="2012-07-19T21:03:31"/>
    <b v="0"/>
    <n v="171"/>
    <x v="0"/>
    <s v="film &amp; video/documentary"/>
    <n v="1.0508593749999999"/>
    <n v="78.660818713450297"/>
    <x v="0"/>
    <s v="documentary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09-12T01:31:05"/>
    <d v="2013-10-12T01:31:05"/>
    <b v="0"/>
    <n v="208"/>
    <x v="0"/>
    <s v="film &amp; video/documentary"/>
    <n v="1.0285405405405406"/>
    <n v="91.480769230769226"/>
    <x v="0"/>
    <s v="documentary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09-22T20:26:42"/>
    <d v="2014-10-17T12:00:00"/>
    <b v="0"/>
    <n v="21"/>
    <x v="0"/>
    <s v="film &amp; video/documentary"/>
    <n v="1.0214714285714286"/>
    <n v="68.09809523809524"/>
    <x v="0"/>
    <s v="documentary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1-09T09:30:31"/>
    <d v="2014-02-08T09:30:31"/>
    <b v="0"/>
    <n v="25"/>
    <x v="0"/>
    <s v="film &amp; video/documentary"/>
    <n v="1.2021700000000002"/>
    <n v="48.086800000000004"/>
    <x v="0"/>
    <s v="documentary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3-27T23:17:40"/>
    <d v="2013-04-08T04:33:00"/>
    <b v="0"/>
    <n v="52"/>
    <x v="0"/>
    <s v="film &amp; video/documentary"/>
    <n v="1.0024761904761905"/>
    <n v="202.42307692307693"/>
    <x v="0"/>
    <s v="documentary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6-23T06:46:37"/>
    <d v="2015-07-23T06:46:37"/>
    <b v="0"/>
    <n v="104"/>
    <x v="0"/>
    <s v="film &amp; video/documentary"/>
    <n v="1.0063392857142857"/>
    <n v="216.75"/>
    <x v="0"/>
    <s v="documentary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4-30T20:13:07"/>
    <d v="2013-06-29T20:13:07"/>
    <b v="0"/>
    <n v="73"/>
    <x v="0"/>
    <s v="film &amp; video/documentary"/>
    <n v="1.004375"/>
    <n v="110.06849315068493"/>
    <x v="0"/>
    <s v="documentary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2-12T05:40:31"/>
    <d v="2014-03-14T04:40:31"/>
    <b v="0"/>
    <n v="3"/>
    <x v="1"/>
    <s v="film &amp; video/animation"/>
    <n v="4.3939393939393936E-3"/>
    <n v="4.833333333333333"/>
    <x v="0"/>
    <s v="animation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6-22T11:47:36"/>
    <d v="2015-08-21T11:47:36"/>
    <b v="0"/>
    <n v="6"/>
    <x v="1"/>
    <s v="film &amp; video/animation"/>
    <n v="2.0066666666666667E-2"/>
    <n v="50.166666666666664"/>
    <x v="0"/>
    <s v="animation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8-12T06:14:57"/>
    <d v="2014-09-11T06:14:57"/>
    <b v="0"/>
    <n v="12"/>
    <x v="1"/>
    <s v="film &amp; video/animation"/>
    <n v="1.0749999999999999E-2"/>
    <n v="35.833333333333336"/>
    <x v="0"/>
    <s v="animation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5-06T22:13:50"/>
    <d v="2013-06-05T22:13:50"/>
    <b v="0"/>
    <n v="13"/>
    <x v="1"/>
    <s v="film &amp; video/animation"/>
    <n v="7.6499999999999997E-3"/>
    <n v="11.76923076923077"/>
    <x v="0"/>
    <s v="animation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1-26T09:01:39"/>
    <d v="2012-03-26T08:01:39"/>
    <b v="0"/>
    <n v="5"/>
    <x v="1"/>
    <s v="film &amp; video/animation"/>
    <n v="6.7966666666666675E-2"/>
    <n v="40.78"/>
    <x v="0"/>
    <s v="animation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09-28T20:40:04"/>
    <d v="2015-11-27T21:40:04"/>
    <b v="0"/>
    <n v="2"/>
    <x v="1"/>
    <s v="film &amp; video/animation"/>
    <n v="1.2E-4"/>
    <n v="3"/>
    <x v="0"/>
    <s v="animation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1-31T17:05:14"/>
    <d v="2016-03-01T17:05:14"/>
    <b v="0"/>
    <n v="8"/>
    <x v="1"/>
    <s v="film &amp; video/animation"/>
    <n v="1.3299999999999999E-2"/>
    <n v="16.625"/>
    <x v="0"/>
    <s v="animation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08T21:49:00"/>
    <d v="2015-10-22T18:59:00"/>
    <b v="0"/>
    <n v="0"/>
    <x v="1"/>
    <s v="film &amp; video/animation"/>
    <n v="0"/>
    <e v="#DIV/0!"/>
    <x v="0"/>
    <s v="animation"/>
    <n v="13.88194444445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5-19T18:24:05"/>
    <d v="2014-06-16T22:00:00"/>
    <b v="0"/>
    <n v="13"/>
    <x v="1"/>
    <s v="film &amp; video/animation"/>
    <n v="5.6333333333333332E-2"/>
    <n v="52"/>
    <x v="0"/>
    <s v="animation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09-14T21:38:02"/>
    <d v="2009-11-27T04:59:00"/>
    <b v="0"/>
    <n v="0"/>
    <x v="1"/>
    <s v="film &amp; video/animation"/>
    <n v="0"/>
    <e v="#DIV/0!"/>
    <x v="0"/>
    <s v="animation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8-27T02:34:27"/>
    <d v="2013-09-11T02:34:27"/>
    <b v="0"/>
    <n v="5"/>
    <x v="1"/>
    <s v="film &amp; video/animation"/>
    <n v="2.4E-2"/>
    <n v="4.8"/>
    <x v="0"/>
    <s v="animation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6-05T20:54:43"/>
    <d v="2016-07-05T20:54:43"/>
    <b v="0"/>
    <n v="8"/>
    <x v="1"/>
    <s v="film &amp; video/animation"/>
    <n v="0.13833333333333334"/>
    <n v="51.875"/>
    <x v="0"/>
    <s v="animation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08-22T17:26:21"/>
    <d v="2015-10-21T17:26:21"/>
    <b v="0"/>
    <n v="8"/>
    <x v="1"/>
    <s v="film &amp; video/animation"/>
    <n v="9.5000000000000001E-2"/>
    <n v="71.25"/>
    <x v="0"/>
    <s v="animation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08-12T15:07:02"/>
    <d v="2015-10-11T15:07:02"/>
    <b v="0"/>
    <n v="0"/>
    <x v="1"/>
    <s v="film &amp; video/animation"/>
    <n v="0"/>
    <e v="#DIV/0!"/>
    <x v="0"/>
    <s v="animation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0-29T20:01:42"/>
    <d v="2013-12-01T21:01:42"/>
    <b v="0"/>
    <n v="2"/>
    <x v="1"/>
    <s v="film &amp; video/animation"/>
    <n v="0.05"/>
    <n v="62.5"/>
    <x v="0"/>
    <s v="animation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8-14T17:56:20"/>
    <d v="2013-09-13T17:56:20"/>
    <b v="0"/>
    <n v="3"/>
    <x v="1"/>
    <s v="film &amp; video/animation"/>
    <n v="2.7272727272727273E-5"/>
    <n v="1"/>
    <x v="0"/>
    <s v="animation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01T08:41:53"/>
    <d v="2013-07-31T08:41:53"/>
    <b v="0"/>
    <n v="0"/>
    <x v="1"/>
    <s v="film &amp; video/animation"/>
    <n v="0"/>
    <e v="#DIV/0!"/>
    <x v="0"/>
    <s v="animation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08-09T07:38:46"/>
    <d v="2016-10-08T07:38:46"/>
    <b v="0"/>
    <n v="0"/>
    <x v="1"/>
    <s v="film &amp; video/animation"/>
    <n v="0"/>
    <e v="#DIV/0!"/>
    <x v="0"/>
    <s v="animation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0-19T06:15:58"/>
    <d v="2015-11-18T07:15:58"/>
    <b v="0"/>
    <n v="11"/>
    <x v="1"/>
    <s v="film &amp; video/animation"/>
    <n v="9.3799999999999994E-2"/>
    <n v="170.54545454545453"/>
    <x v="0"/>
    <s v="animation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07T18:16:58"/>
    <d v="2014-10-17T18:16:58"/>
    <b v="0"/>
    <n v="0"/>
    <x v="1"/>
    <s v="film &amp; video/animation"/>
    <n v="0"/>
    <e v="#DIV/0!"/>
    <x v="0"/>
    <s v="animation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2-23T23:39:13"/>
    <d v="2016-03-24T22:39:13"/>
    <b v="0"/>
    <n v="1"/>
    <x v="1"/>
    <s v="film &amp; video/animation"/>
    <n v="1E-3"/>
    <n v="5"/>
    <x v="0"/>
    <s v="animation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0-03T19:03:16"/>
    <d v="2013-11-02T19:03:16"/>
    <b v="0"/>
    <n v="0"/>
    <x v="1"/>
    <s v="film &amp; video/animation"/>
    <n v="0"/>
    <e v="#DIV/0!"/>
    <x v="0"/>
    <s v="animation"/>
    <n v="30"/>
  </r>
  <r>
    <n v="442"/>
    <s v="The Paranormal Idiot"/>
    <s v="Doomsday is here"/>
    <n v="17000"/>
    <n v="6691"/>
    <x v="2"/>
    <x v="0"/>
    <s v="USD"/>
    <n v="1424380783"/>
    <n v="1421788783"/>
    <d v="2015-01-20T21:19:43"/>
    <d v="2015-02-19T21:19:43"/>
    <b v="0"/>
    <n v="17"/>
    <x v="1"/>
    <s v="film &amp; video/animation"/>
    <n v="0.39358823529411763"/>
    <n v="393.58823529411762"/>
    <x v="0"/>
    <s v="animation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1-11T00:21:41"/>
    <d v="2014-02-10T00:21:41"/>
    <b v="0"/>
    <n v="2"/>
    <x v="1"/>
    <s v="film &amp; video/animation"/>
    <n v="1E-3"/>
    <n v="5"/>
    <x v="0"/>
    <s v="animation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1-12-17T21:46:01"/>
    <d v="2012-02-15T21:46:01"/>
    <b v="0"/>
    <n v="1"/>
    <x v="1"/>
    <s v="film &amp; video/animation"/>
    <n v="0.05"/>
    <n v="50"/>
    <x v="0"/>
    <s v="animation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06T08:02:55"/>
    <d v="2015-05-21T08:02:55"/>
    <b v="0"/>
    <n v="2"/>
    <x v="1"/>
    <s v="film &amp; video/animation"/>
    <n v="3.3333333333333335E-5"/>
    <n v="1"/>
    <x v="0"/>
    <s v="animation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2-02T02:00:20"/>
    <d v="2015-03-04T02:00:20"/>
    <b v="0"/>
    <n v="16"/>
    <x v="1"/>
    <s v="film &amp; video/animation"/>
    <n v="7.2952380952380949E-2"/>
    <n v="47.875"/>
    <x v="0"/>
    <s v="animation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2-26T13:19:23"/>
    <d v="2013-03-23T12:19:23"/>
    <b v="0"/>
    <n v="1"/>
    <x v="1"/>
    <s v="film &amp; video/animation"/>
    <n v="1.6666666666666666E-4"/>
    <n v="5"/>
    <x v="0"/>
    <s v="animation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4-24T18:11:35"/>
    <d v="2014-05-14T18:11:35"/>
    <b v="0"/>
    <n v="4"/>
    <x v="1"/>
    <s v="film &amp; video/animation"/>
    <n v="3.2804E-2"/>
    <n v="20.502500000000001"/>
    <x v="0"/>
    <s v="animation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09-17T13:38:05"/>
    <d v="2013-10-17T13:38:05"/>
    <b v="0"/>
    <n v="5"/>
    <x v="1"/>
    <s v="film &amp; video/animation"/>
    <n v="2.2499999999999999E-2"/>
    <n v="9"/>
    <x v="0"/>
    <s v="animation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1-15T22:43:20"/>
    <d v="2014-02-14T22:43:20"/>
    <b v="0"/>
    <n v="7"/>
    <x v="1"/>
    <s v="film &amp; video/animation"/>
    <n v="7.92E-3"/>
    <n v="56.571428571428569"/>
    <x v="0"/>
    <s v="animation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3-12-26T17:09:51"/>
    <d v="2014-01-25T17:09:51"/>
    <b v="0"/>
    <n v="0"/>
    <x v="1"/>
    <s v="film &amp; video/animation"/>
    <n v="0"/>
    <e v="#DIV/0!"/>
    <x v="0"/>
    <s v="animation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4-13T16:53:35"/>
    <d v="2015-05-13T16:53:35"/>
    <b v="0"/>
    <n v="12"/>
    <x v="1"/>
    <s v="film &amp; video/animation"/>
    <n v="0.64"/>
    <n v="40"/>
    <x v="0"/>
    <s v="animation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03T19:47:59"/>
    <d v="2015-02-19T19:47:59"/>
    <b v="0"/>
    <n v="2"/>
    <x v="1"/>
    <s v="film &amp; video/animation"/>
    <n v="2.740447957839262E-4"/>
    <n v="13"/>
    <x v="0"/>
    <s v="animation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0-26T17:12:51"/>
    <d v="2014-11-26T13:14:00"/>
    <b v="0"/>
    <n v="5"/>
    <x v="1"/>
    <s v="film &amp; video/animation"/>
    <n v="8.2000000000000007E-3"/>
    <n v="16.399999999999999"/>
    <x v="0"/>
    <s v="animation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3-03T00:03:42"/>
    <d v="2012-04-17T00:31:00"/>
    <b v="0"/>
    <n v="2"/>
    <x v="1"/>
    <s v="film &amp; video/animation"/>
    <n v="6.9230769230769226E-4"/>
    <n v="22.5"/>
    <x v="0"/>
    <s v="animation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09-30T16:40:01"/>
    <d v="2013-10-22T03:59:00"/>
    <b v="0"/>
    <n v="3"/>
    <x v="1"/>
    <s v="film &amp; video/animation"/>
    <n v="6.8631863186318634E-3"/>
    <n v="20.333333333333332"/>
    <x v="0"/>
    <s v="animation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7-17T18:25:12"/>
    <d v="2014-08-16T18:25:12"/>
    <b v="0"/>
    <n v="0"/>
    <x v="1"/>
    <s v="film &amp; video/animation"/>
    <n v="0"/>
    <e v="#DIV/0!"/>
    <x v="0"/>
    <s v="animation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4-14T16:47:40"/>
    <d v="2013-05-14T16:47:40"/>
    <b v="0"/>
    <n v="49"/>
    <x v="1"/>
    <s v="film &amp; video/animation"/>
    <n v="8.2100000000000006E-2"/>
    <n v="16.755102040816325"/>
    <x v="0"/>
    <s v="animation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09-14T15:22:07"/>
    <d v="2011-11-13T16:22:07"/>
    <b v="0"/>
    <n v="1"/>
    <x v="1"/>
    <s v="film &amp; video/animation"/>
    <n v="6.4102564102564103E-4"/>
    <n v="25"/>
    <x v="0"/>
    <s v="animation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4-30T13:01:15"/>
    <d v="2014-06-01T04:00:00"/>
    <b v="0"/>
    <n v="2"/>
    <x v="1"/>
    <s v="film &amp; video/animation"/>
    <n v="2.9411764705882353E-3"/>
    <n v="12.5"/>
    <x v="0"/>
    <s v="animation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5-13T20:19:27"/>
    <d v="2013-06-02T20:19:27"/>
    <b v="0"/>
    <n v="0"/>
    <x v="1"/>
    <s v="film &amp; video/animation"/>
    <n v="0"/>
    <e v="#DIV/0!"/>
    <x v="0"/>
    <s v="animation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6-11T03:02:21"/>
    <d v="2011-08-10T03:02:21"/>
    <b v="0"/>
    <n v="0"/>
    <x v="1"/>
    <s v="film &amp; video/animation"/>
    <n v="0"/>
    <e v="#DIV/0!"/>
    <x v="0"/>
    <s v="animation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7-26T17:02:33"/>
    <d v="2011-09-24T17:02:33"/>
    <b v="0"/>
    <n v="11"/>
    <x v="1"/>
    <s v="film &amp; video/animation"/>
    <n v="2.2727272727272728E-2"/>
    <n v="113.63636363636364"/>
    <x v="0"/>
    <s v="animation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4-28T20:22:15"/>
    <d v="2016-05-18T20:22:15"/>
    <b v="0"/>
    <n v="1"/>
    <x v="1"/>
    <s v="film &amp; video/animation"/>
    <n v="9.9009900990099011E-4"/>
    <n v="1"/>
    <x v="0"/>
    <s v="animation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11T02:52:54"/>
    <d v="2014-06-27T02:52:54"/>
    <b v="0"/>
    <n v="8"/>
    <x v="1"/>
    <s v="film &amp; video/animation"/>
    <n v="0.26953125"/>
    <n v="17.25"/>
    <x v="0"/>
    <s v="animation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8-08T22:37:44"/>
    <d v="2012-09-07T22:37:44"/>
    <b v="0"/>
    <n v="5"/>
    <x v="1"/>
    <s v="film &amp; video/animation"/>
    <n v="7.6E-3"/>
    <n v="15.2"/>
    <x v="0"/>
    <s v="animation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8-14T16:18:54"/>
    <d v="2012-09-28T16:18:54"/>
    <b v="0"/>
    <n v="39"/>
    <x v="1"/>
    <s v="film &amp; video/animation"/>
    <n v="0.21575"/>
    <n v="110.64102564102564"/>
    <x v="0"/>
    <s v="animation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5-12T04:01:23"/>
    <d v="2012-07-11T03:51:05"/>
    <b v="0"/>
    <n v="0"/>
    <x v="1"/>
    <s v="film &amp; video/animation"/>
    <n v="0"/>
    <e v="#DIV/0!"/>
    <x v="0"/>
    <s v="animation"/>
    <n v="59.99284722222364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7-07T23:45:24"/>
    <d v="2014-09-05T23:45:24"/>
    <b v="0"/>
    <n v="0"/>
    <x v="1"/>
    <s v="film &amp; video/animation"/>
    <n v="0"/>
    <e v="#DIV/0!"/>
    <x v="0"/>
    <s v="animation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3-11-27T04:01:29"/>
    <d v="2014-01-16T04:00:00"/>
    <b v="0"/>
    <n v="2"/>
    <x v="1"/>
    <s v="film &amp; video/animation"/>
    <n v="1.0200000000000001E-2"/>
    <n v="25.5"/>
    <x v="0"/>
    <s v="animation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3-05T17:19:39"/>
    <d v="2014-04-19T16:19:39"/>
    <b v="0"/>
    <n v="170"/>
    <x v="1"/>
    <s v="film &amp; video/animation"/>
    <n v="0.11892727272727273"/>
    <n v="38.476470588235294"/>
    <x v="0"/>
    <s v="animation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7-24T22:08:38"/>
    <d v="2014-08-23T22:08:38"/>
    <b v="0"/>
    <n v="5"/>
    <x v="1"/>
    <s v="film &amp; video/animation"/>
    <n v="0.17624999999999999"/>
    <n v="28.2"/>
    <x v="0"/>
    <s v="animation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8-18T16:45:19"/>
    <d v="2014-09-17T16:45:19"/>
    <b v="0"/>
    <n v="14"/>
    <x v="1"/>
    <s v="film &amp; video/animation"/>
    <n v="2.87E-2"/>
    <n v="61.5"/>
    <x v="0"/>
    <s v="animation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1-18T07:53:49"/>
    <d v="2017-02-17T07:53:49"/>
    <b v="0"/>
    <n v="1"/>
    <x v="1"/>
    <s v="film &amp; video/animation"/>
    <n v="3.0303030303030303E-4"/>
    <n v="1"/>
    <x v="0"/>
    <s v="animation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4-06T02:04:03"/>
    <d v="2015-05-06T02:04:03"/>
    <b v="0"/>
    <n v="0"/>
    <x v="1"/>
    <s v="film &amp; video/animation"/>
    <n v="0"/>
    <e v="#DIV/0!"/>
    <x v="0"/>
    <s v="animation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4-28T23:24:01"/>
    <d v="2014-06-03T03:59:00"/>
    <b v="0"/>
    <n v="124"/>
    <x v="1"/>
    <s v="film &amp; video/animation"/>
    <n v="2.2302681818181819E-2"/>
    <n v="39.569274193548388"/>
    <x v="0"/>
    <s v="animation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3-19T20:02:14"/>
    <d v="2012-05-18T20:02:14"/>
    <b v="0"/>
    <n v="0"/>
    <x v="1"/>
    <s v="film &amp; video/animation"/>
    <n v="0"/>
    <e v="#DIV/0!"/>
    <x v="0"/>
    <s v="animation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3-02T21:51:49"/>
    <d v="2015-04-01T20:51:49"/>
    <b v="0"/>
    <n v="0"/>
    <x v="1"/>
    <s v="film &amp; video/animation"/>
    <n v="0"/>
    <e v="#DIV/0!"/>
    <x v="0"/>
    <s v="animation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09-22T09:47:15"/>
    <d v="2014-11-21T10:47:15"/>
    <b v="0"/>
    <n v="55"/>
    <x v="1"/>
    <s v="film &amp; video/animation"/>
    <n v="0.3256"/>
    <n v="88.8"/>
    <x v="0"/>
    <s v="animation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7-10T12:00:15"/>
    <d v="2013-08-09T12:00:15"/>
    <b v="0"/>
    <n v="140"/>
    <x v="1"/>
    <s v="film &amp; video/animation"/>
    <n v="0.19409999999999999"/>
    <n v="55.457142857142856"/>
    <x v="0"/>
    <s v="animation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09-10T16:08:09"/>
    <d v="2012-10-10T16:08:09"/>
    <b v="0"/>
    <n v="21"/>
    <x v="1"/>
    <s v="film &amp; video/animation"/>
    <n v="6.0999999999999999E-2"/>
    <n v="87.142857142857139"/>
    <x v="0"/>
    <s v="animation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3-18T21:31:30"/>
    <d v="2016-04-14T14:34:00"/>
    <b v="0"/>
    <n v="1"/>
    <x v="1"/>
    <s v="film &amp; video/animation"/>
    <n v="1E-3"/>
    <n v="10"/>
    <x v="0"/>
    <s v="animation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2-11-30T04:44:32"/>
    <d v="2013-01-29T04:44:32"/>
    <b v="0"/>
    <n v="147"/>
    <x v="1"/>
    <s v="film &amp; video/animation"/>
    <n v="0.502"/>
    <n v="51.224489795918366"/>
    <x v="0"/>
    <s v="animation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09-25T22:32:52"/>
    <d v="2015-11-05T23:32:52"/>
    <b v="0"/>
    <n v="11"/>
    <x v="1"/>
    <s v="film &amp; video/animation"/>
    <n v="1.8625E-3"/>
    <n v="13.545454545454545"/>
    <x v="0"/>
    <s v="animation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4-17T12:08:19"/>
    <d v="2013-05-17T12:08:19"/>
    <b v="0"/>
    <n v="125"/>
    <x v="1"/>
    <s v="film &amp; video/animation"/>
    <n v="0.21906971229845085"/>
    <n v="66.520080000000007"/>
    <x v="0"/>
    <s v="animation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5-02T22:37:19"/>
    <d v="2014-06-01T22:37:19"/>
    <b v="0"/>
    <n v="1"/>
    <x v="1"/>
    <s v="film &amp; video/animation"/>
    <n v="9.0909090909090904E-5"/>
    <n v="50"/>
    <x v="0"/>
    <s v="animation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0-26T14:16:34"/>
    <d v="2016-12-25T15:16:34"/>
    <b v="0"/>
    <n v="0"/>
    <x v="1"/>
    <s v="film &amp; video/animation"/>
    <n v="0"/>
    <e v="#DIV/0!"/>
    <x v="0"/>
    <s v="animation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6-12-10T01:18:20"/>
    <d v="2017-01-09T01:18:20"/>
    <b v="0"/>
    <n v="0"/>
    <x v="1"/>
    <s v="film &amp; video/animation"/>
    <n v="0"/>
    <e v="#DIV/0!"/>
    <x v="0"/>
    <s v="animation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1-12-05T11:33:36"/>
    <d v="2012-01-05T11:33:00"/>
    <b v="0"/>
    <n v="3"/>
    <x v="1"/>
    <s v="film &amp; video/animation"/>
    <n v="2.8667813379201833E-3"/>
    <n v="71.666666666666671"/>
    <x v="0"/>
    <s v="animation"/>
    <n v="30.99958333333052"/>
  </r>
  <r>
    <n v="490"/>
    <s v="PROJECT IS CANCELLED"/>
    <s v="Cancelled"/>
    <n v="1000"/>
    <n v="0"/>
    <x v="2"/>
    <x v="0"/>
    <s v="USD"/>
    <n v="1345677285"/>
    <n v="1343085285"/>
    <d v="2012-07-23T23:14:45"/>
    <d v="2012-08-22T23:14:45"/>
    <b v="0"/>
    <n v="0"/>
    <x v="1"/>
    <s v="film &amp; video/animation"/>
    <n v="0"/>
    <e v="#DIV/0!"/>
    <x v="0"/>
    <s v="animation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5-12-28T23:34:59"/>
    <d v="2016-01-27T23:34:59"/>
    <b v="0"/>
    <n v="0"/>
    <x v="1"/>
    <s v="film &amp; video/animation"/>
    <n v="0"/>
    <e v="#DIV/0!"/>
    <x v="0"/>
    <s v="animation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08-14T00:50:30"/>
    <d v="2016-10-13T00:50:30"/>
    <b v="0"/>
    <n v="0"/>
    <x v="1"/>
    <s v="film &amp; video/animation"/>
    <n v="0"/>
    <e v="#DIV/0!"/>
    <x v="0"/>
    <s v="animation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4-20T17:25:38"/>
    <d v="2015-05-20T17:25:38"/>
    <b v="0"/>
    <n v="0"/>
    <x v="1"/>
    <s v="film &amp; video/animation"/>
    <n v="0"/>
    <e v="#DIV/0!"/>
    <x v="0"/>
    <s v="animation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6-09T19:56:05"/>
    <d v="2014-07-03T03:00:00"/>
    <b v="0"/>
    <n v="3"/>
    <x v="1"/>
    <s v="film &amp; video/animation"/>
    <n v="1.5499999999999999E-3"/>
    <n v="10.333333333333334"/>
    <x v="0"/>
    <s v="animation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6-16T19:51:45"/>
    <d v="2015-07-16T19:51:45"/>
    <b v="0"/>
    <n v="0"/>
    <x v="1"/>
    <s v="film &amp; video/animation"/>
    <n v="0"/>
    <e v="#DIV/0!"/>
    <x v="0"/>
    <s v="animation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3-12-12T22:21:14"/>
    <d v="2014-02-10T22:21:14"/>
    <b v="0"/>
    <n v="1"/>
    <x v="1"/>
    <s v="film &amp; video/animation"/>
    <n v="1.6666666666666667E-5"/>
    <n v="1"/>
    <x v="0"/>
    <s v="animation"/>
    <n v="60"/>
  </r>
  <r>
    <n v="497"/>
    <s v="Galaxy Probe Kids"/>
    <s v="live-action/animated series pilot."/>
    <n v="4480"/>
    <n v="30"/>
    <x v="2"/>
    <x v="0"/>
    <s v="USD"/>
    <n v="1419483600"/>
    <n v="1414889665"/>
    <d v="2014-11-02T00:54:25"/>
    <d v="2014-12-25T05:00:00"/>
    <b v="0"/>
    <n v="3"/>
    <x v="1"/>
    <s v="film &amp; video/animation"/>
    <n v="6.6964285714285711E-3"/>
    <n v="10"/>
    <x v="0"/>
    <s v="animation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1-11T18:17:29"/>
    <d v="2011-12-23T18:17:29"/>
    <b v="0"/>
    <n v="22"/>
    <x v="1"/>
    <s v="film &amp; video/animation"/>
    <n v="4.5985132395404561E-2"/>
    <n v="136.09090909090909"/>
    <x v="0"/>
    <s v="animation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08-18T21:29:28"/>
    <d v="2009-10-12T20:59:00"/>
    <b v="0"/>
    <n v="26"/>
    <x v="1"/>
    <s v="film &amp; video/animation"/>
    <n v="9.5500000000000002E-2"/>
    <n v="73.461538461538467"/>
    <x v="0"/>
    <s v="animation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3-10T21:15:51"/>
    <d v="2010-05-08T22:16:00"/>
    <b v="0"/>
    <n v="4"/>
    <x v="1"/>
    <s v="film &amp; video/animation"/>
    <n v="3.307692307692308E-2"/>
    <n v="53.75"/>
    <x v="0"/>
    <s v="animation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6-09T05:37:31"/>
    <d v="2011-07-09T05:37:31"/>
    <b v="0"/>
    <n v="0"/>
    <x v="1"/>
    <s v="film &amp; video/animation"/>
    <n v="0"/>
    <e v="#DIV/0!"/>
    <x v="0"/>
    <s v="animation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2-17T13:17:05"/>
    <d v="2012-03-18T12:17:05"/>
    <b v="0"/>
    <n v="4"/>
    <x v="1"/>
    <s v="film &amp; video/animation"/>
    <n v="1.15E-2"/>
    <n v="57.5"/>
    <x v="0"/>
    <s v="animation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4-12-18T12:38:23"/>
    <d v="2015-01-17T12:38:23"/>
    <b v="0"/>
    <n v="9"/>
    <x v="1"/>
    <s v="film &amp; video/animation"/>
    <n v="1.7538461538461537E-2"/>
    <n v="12.666666666666666"/>
    <x v="0"/>
    <s v="animation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2-10T23:36:27"/>
    <d v="2012-04-10T22:36:27"/>
    <b v="0"/>
    <n v="5"/>
    <x v="1"/>
    <s v="film &amp; video/animation"/>
    <n v="1.3673469387755101E-2"/>
    <n v="67"/>
    <x v="0"/>
    <s v="animation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1-10T02:21:26"/>
    <d v="2015-12-25T02:21:26"/>
    <b v="0"/>
    <n v="14"/>
    <x v="1"/>
    <s v="film &amp; video/animation"/>
    <n v="4.3333333333333331E-3"/>
    <n v="3.7142857142857144"/>
    <x v="0"/>
    <s v="animation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7-11T13:15:20"/>
    <d v="2013-08-10T13:15:20"/>
    <b v="0"/>
    <n v="1"/>
    <x v="1"/>
    <s v="film &amp; video/animation"/>
    <n v="1.25E-3"/>
    <n v="250"/>
    <x v="0"/>
    <s v="animation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09-04T23:00:57"/>
    <d v="2012-10-19T23:00:57"/>
    <b v="0"/>
    <n v="10"/>
    <x v="1"/>
    <s v="film &amp; video/animation"/>
    <n v="3.2000000000000001E-2"/>
    <n v="64"/>
    <x v="0"/>
    <s v="animation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3-27T00:35:01"/>
    <d v="2012-05-25T14:14:00"/>
    <b v="0"/>
    <n v="3"/>
    <x v="1"/>
    <s v="film &amp; video/animation"/>
    <n v="8.0000000000000002E-3"/>
    <n v="133.33333333333334"/>
    <x v="0"/>
    <s v="animation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5-29T15:09:30"/>
    <d v="2015-06-28T15:09:30"/>
    <b v="0"/>
    <n v="1"/>
    <x v="1"/>
    <s v="film &amp; video/animation"/>
    <n v="2E-3"/>
    <n v="10"/>
    <x v="0"/>
    <s v="animation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1-31T04:13:59"/>
    <d v="2016-03-01T04:13:59"/>
    <b v="0"/>
    <n v="0"/>
    <x v="1"/>
    <s v="film &amp; video/animation"/>
    <n v="0"/>
    <e v="#DIV/0!"/>
    <x v="0"/>
    <s v="animation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3-07T07:16:22"/>
    <d v="2013-04-06T06:16:22"/>
    <b v="0"/>
    <n v="5"/>
    <x v="1"/>
    <s v="film &amp; video/animation"/>
    <n v="0.03"/>
    <n v="30"/>
    <x v="0"/>
    <s v="animation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0-06T17:48:47"/>
    <d v="2016-11-20T18:48:47"/>
    <b v="0"/>
    <n v="2"/>
    <x v="1"/>
    <s v="film &amp; video/animation"/>
    <n v="1.3749999999999999E-3"/>
    <n v="5.5"/>
    <x v="0"/>
    <s v="animation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7-01T15:41:45"/>
    <d v="2016-08-15T07:00:00"/>
    <b v="0"/>
    <n v="68"/>
    <x v="1"/>
    <s v="film &amp; video/animation"/>
    <n v="0.13924"/>
    <n v="102.38235294117646"/>
    <x v="0"/>
    <s v="animation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7-10T14:44:07"/>
    <d v="2014-08-09T14:44:07"/>
    <b v="0"/>
    <n v="3"/>
    <x v="1"/>
    <s v="film &amp; video/animation"/>
    <n v="3.3333333333333333E-2"/>
    <n v="16.666666666666668"/>
    <x v="0"/>
    <s v="animation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1-19T11:46:41"/>
    <d v="2015-12-29T11:46:41"/>
    <b v="0"/>
    <n v="34"/>
    <x v="1"/>
    <s v="film &amp; video/animation"/>
    <n v="0.25413402061855672"/>
    <n v="725.02941176470586"/>
    <x v="0"/>
    <s v="animation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3-28T18:41:20"/>
    <d v="2015-05-27T18:41:20"/>
    <b v="0"/>
    <n v="0"/>
    <x v="1"/>
    <s v="film &amp; video/animation"/>
    <n v="0"/>
    <e v="#DIV/0!"/>
    <x v="0"/>
    <s v="animation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1-03T14:46:01"/>
    <d v="2017-02-02T14:46:01"/>
    <b v="0"/>
    <n v="3"/>
    <x v="1"/>
    <s v="film &amp; video/animation"/>
    <n v="1.3666666666666667E-2"/>
    <n v="68.333333333333329"/>
    <x v="0"/>
    <s v="animation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8-07T14:47:04"/>
    <d v="2015-09-06T14:46:00"/>
    <b v="0"/>
    <n v="0"/>
    <x v="1"/>
    <s v="film &amp; video/animation"/>
    <n v="0"/>
    <e v="#DIV/0!"/>
    <x v="0"/>
    <s v="animation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1-05T09:23:41"/>
    <d v="2012-12-05T09:23:41"/>
    <b v="0"/>
    <n v="70"/>
    <x v="1"/>
    <s v="film &amp; video/animation"/>
    <n v="0.22881426547787684"/>
    <n v="39.228571428571428"/>
    <x v="0"/>
    <s v="animation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1-10T16:51:01"/>
    <d v="2015-12-10T16:51:01"/>
    <b v="0"/>
    <n v="34"/>
    <x v="0"/>
    <s v="theater/plays"/>
    <n v="1.0209999999999999"/>
    <n v="150.14705882352942"/>
    <x v="1"/>
    <s v="plays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03T02:13:39"/>
    <d v="2016-11-01T04:59:00"/>
    <b v="0"/>
    <n v="56"/>
    <x v="0"/>
    <s v="theater/plays"/>
    <n v="1.0464"/>
    <n v="93.428571428571431"/>
    <x v="1"/>
    <s v="plays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01T00:58:45"/>
    <d v="2016-03-20T23:58:45"/>
    <b v="0"/>
    <n v="31"/>
    <x v="0"/>
    <s v="theater/plays"/>
    <n v="1.1466666666666667"/>
    <n v="110.96774193548387"/>
    <x v="1"/>
    <s v="plays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8-22T03:11:16"/>
    <d v="2015-09-21T03:11:16"/>
    <b v="0"/>
    <n v="84"/>
    <x v="0"/>
    <s v="theater/plays"/>
    <n v="1.206"/>
    <n v="71.785714285714292"/>
    <x v="1"/>
    <s v="plays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5-02T17:12:49"/>
    <d v="2016-06-01T17:12:49"/>
    <b v="0"/>
    <n v="130"/>
    <x v="0"/>
    <s v="theater/plays"/>
    <n v="1.0867285714285715"/>
    <n v="29.258076923076924"/>
    <x v="1"/>
    <s v="plays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7-30T09:37:21"/>
    <d v="2014-09-13T09:37:21"/>
    <b v="0"/>
    <n v="12"/>
    <x v="0"/>
    <s v="theater/plays"/>
    <n v="1"/>
    <n v="1000"/>
    <x v="1"/>
    <s v="plays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7-07T14:12:24"/>
    <d v="2015-08-07T17:00:00"/>
    <b v="0"/>
    <n v="23"/>
    <x v="0"/>
    <s v="theater/plays"/>
    <n v="1.1399999999999999"/>
    <n v="74.347826086956516"/>
    <x v="1"/>
    <s v="plays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1-18T04:56:06"/>
    <d v="2017-02-17T16:05:00"/>
    <b v="0"/>
    <n v="158"/>
    <x v="0"/>
    <s v="theater/plays"/>
    <n v="1.0085"/>
    <n v="63.829113924050631"/>
    <x v="1"/>
    <s v="plays"/>
    <n v="30.464513888888177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5-31T22:05:07"/>
    <d v="2015-06-21T21:20:00"/>
    <b v="0"/>
    <n v="30"/>
    <x v="0"/>
    <s v="theater/plays"/>
    <n v="1.1565217391304348"/>
    <n v="44.333333333333336"/>
    <x v="1"/>
    <s v="plays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6-12-21T00:44:54"/>
    <d v="2017-01-11T05:00:00"/>
    <b v="0"/>
    <n v="18"/>
    <x v="0"/>
    <s v="theater/plays"/>
    <n v="1.3041666666666667"/>
    <n v="86.944444444444443"/>
    <x v="1"/>
    <s v="plays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02T14:11:08"/>
    <d v="2015-06-24T02:00:00"/>
    <b v="0"/>
    <n v="29"/>
    <x v="0"/>
    <s v="theater/plays"/>
    <n v="1.0778267254038179"/>
    <n v="126.55172413793103"/>
    <x v="1"/>
    <s v="plays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1-02T01:33:49"/>
    <d v="2016-12-17T06:59:00"/>
    <b v="0"/>
    <n v="31"/>
    <x v="0"/>
    <s v="theater/plays"/>
    <n v="1"/>
    <n v="129.03225806451613"/>
    <x v="1"/>
    <s v="plays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4-13T00:10:08"/>
    <d v="2016-05-13T00:10:08"/>
    <b v="0"/>
    <n v="173"/>
    <x v="0"/>
    <s v="theater/plays"/>
    <n v="1.2324999999999999"/>
    <n v="71.242774566473983"/>
    <x v="1"/>
    <s v="plays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4-22T10:26:05"/>
    <d v="2016-05-16T10:26:05"/>
    <b v="0"/>
    <n v="17"/>
    <x v="0"/>
    <s v="theater/plays"/>
    <n v="1.002"/>
    <n v="117.88235294117646"/>
    <x v="1"/>
    <s v="plays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09-23T19:27:50"/>
    <d v="2015-11-01T23:00:00"/>
    <b v="0"/>
    <n v="48"/>
    <x v="0"/>
    <s v="theater/plays"/>
    <n v="1.0466666666666666"/>
    <n v="327.08333333333331"/>
    <x v="1"/>
    <s v="plays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6-12-07T13:05:05"/>
    <d v="2017-01-06T13:05:05"/>
    <b v="0"/>
    <n v="59"/>
    <x v="0"/>
    <s v="theater/plays"/>
    <n v="1.0249999999999999"/>
    <n v="34.745762711864408"/>
    <x v="1"/>
    <s v="plays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6-24T08:16:47"/>
    <d v="2015-08-03T18:00:00"/>
    <b v="0"/>
    <n v="39"/>
    <x v="0"/>
    <s v="theater/plays"/>
    <n v="1.1825757575757576"/>
    <n v="100.06410256410257"/>
    <x v="1"/>
    <s v="plays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0-05T18:26:31"/>
    <d v="2015-11-04T19:26:31"/>
    <b v="0"/>
    <n v="59"/>
    <x v="0"/>
    <s v="theater/plays"/>
    <n v="1.2050000000000001"/>
    <n v="40.847457627118644"/>
    <x v="1"/>
    <s v="plays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4-13T19:04:23"/>
    <d v="2016-05-13T19:04:23"/>
    <b v="0"/>
    <n v="60"/>
    <x v="0"/>
    <s v="theater/plays"/>
    <n v="3.0242"/>
    <n v="252.01666666666668"/>
    <x v="1"/>
    <s v="plays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6-14T01:11:47"/>
    <d v="2016-07-05T01:11:47"/>
    <b v="0"/>
    <n v="20"/>
    <x v="0"/>
    <s v="theater/plays"/>
    <n v="1.00644"/>
    <n v="25.161000000000001"/>
    <x v="1"/>
    <s v="plays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1-05T19:36:46"/>
    <d v="2015-02-04T19:36:46"/>
    <b v="0"/>
    <n v="1"/>
    <x v="1"/>
    <s v="technology/web"/>
    <n v="6.666666666666667E-5"/>
    <n v="1"/>
    <x v="2"/>
    <s v="web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09-29T01:07:14"/>
    <d v="2015-10-29T01:07:14"/>
    <b v="0"/>
    <n v="1"/>
    <x v="1"/>
    <s v="technology/web"/>
    <n v="5.5555555555555558E-3"/>
    <n v="25"/>
    <x v="2"/>
    <s v="web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3-04T17:41:56"/>
    <d v="2016-05-03T16:41:56"/>
    <b v="0"/>
    <n v="1"/>
    <x v="1"/>
    <s v="technology/web"/>
    <n v="3.9999999999999998E-6"/>
    <n v="1"/>
    <x v="2"/>
    <s v="web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02T02:12:42"/>
    <d v="2014-11-01T02:12:42"/>
    <b v="0"/>
    <n v="2"/>
    <x v="1"/>
    <s v="technology/web"/>
    <n v="3.1818181818181819E-3"/>
    <n v="35"/>
    <x v="2"/>
    <s v="web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6-04T15:46:00"/>
    <d v="2016-07-04T15:46:00"/>
    <b v="0"/>
    <n v="2"/>
    <x v="1"/>
    <s v="technology/web"/>
    <n v="1.2E-2"/>
    <n v="3"/>
    <x v="2"/>
    <s v="web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0-06T14:13:09"/>
    <d v="2015-11-15T15:13:09"/>
    <b v="0"/>
    <n v="34"/>
    <x v="1"/>
    <s v="technology/web"/>
    <n v="0.27383999999999997"/>
    <n v="402.70588235294116"/>
    <x v="2"/>
    <s v="web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09-02T16:01:55"/>
    <d v="2015-10-17T16:01:55"/>
    <b v="0"/>
    <n v="2"/>
    <x v="1"/>
    <s v="technology/web"/>
    <n v="8.6666666666666663E-4"/>
    <n v="26"/>
    <x v="2"/>
    <s v="web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1-11T16:42:44"/>
    <d v="2016-02-10T16:42:44"/>
    <b v="0"/>
    <n v="0"/>
    <x v="1"/>
    <s v="technology/web"/>
    <n v="0"/>
    <e v="#DIV/0!"/>
    <x v="2"/>
    <s v="web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09-29T21:40:48"/>
    <d v="2015-10-29T21:40:48"/>
    <b v="0"/>
    <n v="1"/>
    <x v="1"/>
    <s v="technology/web"/>
    <n v="8.9999999999999998E-4"/>
    <n v="9"/>
    <x v="2"/>
    <s v="web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6-08T15:17:02"/>
    <d v="2015-07-08T15:17:02"/>
    <b v="0"/>
    <n v="8"/>
    <x v="1"/>
    <s v="technology/web"/>
    <n v="2.7199999999999998E-2"/>
    <n v="8.5"/>
    <x v="2"/>
    <s v="web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18T16:17:25"/>
    <d v="2017-01-31T05:00:00"/>
    <b v="0"/>
    <n v="4"/>
    <x v="1"/>
    <s v="technology/web"/>
    <n v="7.0000000000000001E-3"/>
    <n v="8.75"/>
    <x v="2"/>
    <s v="web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6-18T06:37:04"/>
    <d v="2015-08-01T17:53:00"/>
    <b v="0"/>
    <n v="28"/>
    <x v="1"/>
    <s v="technology/web"/>
    <n v="5.0413333333333331E-2"/>
    <n v="135.03571428571428"/>
    <x v="2"/>
    <s v="web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5-11-10T14:48:16"/>
    <d v="2016-01-09T14:48:16"/>
    <b v="0"/>
    <n v="0"/>
    <x v="1"/>
    <s v="technology/web"/>
    <n v="0"/>
    <e v="#DIV/0!"/>
    <x v="2"/>
    <s v="web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0-15T17:16:31"/>
    <d v="2014-11-14T18:16:31"/>
    <b v="0"/>
    <n v="6"/>
    <x v="1"/>
    <s v="technology/web"/>
    <n v="4.9199999999999999E-3"/>
    <n v="20.5"/>
    <x v="2"/>
    <s v="web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09-19T16:26:12"/>
    <d v="2014-10-19T16:26:12"/>
    <b v="0"/>
    <n v="22"/>
    <x v="1"/>
    <s v="technology/web"/>
    <n v="0.36589147286821705"/>
    <n v="64.36363636363636"/>
    <x v="2"/>
    <s v="web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5-13T08:29:03"/>
    <d v="2016-06-12T08:29:03"/>
    <b v="0"/>
    <n v="0"/>
    <x v="1"/>
    <s v="technology/web"/>
    <n v="0"/>
    <e v="#DIV/0!"/>
    <x v="2"/>
    <s v="web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5-12-07T20:38:37"/>
    <d v="2016-01-06T20:38:37"/>
    <b v="0"/>
    <n v="1"/>
    <x v="1"/>
    <s v="technology/web"/>
    <n v="2.5000000000000001E-2"/>
    <n v="200"/>
    <x v="2"/>
    <s v="web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1-02T22:36:43"/>
    <d v="2016-12-02T23:36:43"/>
    <b v="0"/>
    <n v="20"/>
    <x v="1"/>
    <s v="technology/web"/>
    <n v="9.1066666666666674E-3"/>
    <n v="68.3"/>
    <x v="2"/>
    <s v="web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2-22T21:11:45"/>
    <d v="2015-03-24T20:11:45"/>
    <b v="0"/>
    <n v="0"/>
    <x v="1"/>
    <s v="technology/web"/>
    <n v="0"/>
    <e v="#DIV/0!"/>
    <x v="2"/>
    <s v="web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1-13T06:47:40"/>
    <d v="2015-12-13T06:47:40"/>
    <b v="0"/>
    <n v="1"/>
    <x v="1"/>
    <s v="technology/web"/>
    <n v="2.0833333333333335E-4"/>
    <n v="50"/>
    <x v="2"/>
    <s v="web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1-17T18:30:45"/>
    <d v="2014-12-17T18:30:45"/>
    <b v="0"/>
    <n v="3"/>
    <x v="1"/>
    <s v="technology/web"/>
    <n v="1.2E-4"/>
    <n v="4"/>
    <x v="2"/>
    <s v="web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09-21T15:48:33"/>
    <d v="2015-10-26T15:48:33"/>
    <b v="0"/>
    <n v="2"/>
    <x v="1"/>
    <s v="technology/web"/>
    <n v="3.6666666666666666E-3"/>
    <n v="27.5"/>
    <x v="2"/>
    <s v="web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1-18T09:20:15"/>
    <d v="2016-12-18T09:20:15"/>
    <b v="0"/>
    <n v="0"/>
    <x v="1"/>
    <s v="technology/web"/>
    <n v="0"/>
    <e v="#DIV/0!"/>
    <x v="2"/>
    <s v="web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1-18T01:40:47"/>
    <d v="2015-02-17T01:40:47"/>
    <b v="0"/>
    <n v="2"/>
    <x v="1"/>
    <s v="technology/web"/>
    <n v="9.0666666666666662E-4"/>
    <n v="34"/>
    <x v="2"/>
    <s v="web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2-11T22:37:55"/>
    <d v="2016-03-12T22:37:55"/>
    <b v="0"/>
    <n v="1"/>
    <x v="1"/>
    <s v="technology/web"/>
    <n v="5.5555555555555558E-5"/>
    <n v="1"/>
    <x v="2"/>
    <s v="web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6-10T18:50:49"/>
    <d v="2015-07-10T18:50:49"/>
    <b v="0"/>
    <n v="0"/>
    <x v="1"/>
    <s v="technology/web"/>
    <n v="0"/>
    <e v="#DIV/0!"/>
    <x v="2"/>
    <s v="web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6-14T16:25:33"/>
    <d v="2016-07-14T16:25:33"/>
    <b v="0"/>
    <n v="1"/>
    <x v="1"/>
    <s v="technology/web"/>
    <n v="2.0000000000000001E-4"/>
    <n v="1"/>
    <x v="2"/>
    <s v="web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4-12-02T20:13:14"/>
    <d v="2015-01-01T20:13:14"/>
    <b v="0"/>
    <n v="0"/>
    <x v="1"/>
    <s v="technology/web"/>
    <n v="0"/>
    <e v="#DIV/0!"/>
    <x v="2"/>
    <s v="web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5-12-10T22:07:03"/>
    <d v="2016-01-16T11:00:00"/>
    <b v="0"/>
    <n v="5"/>
    <x v="1"/>
    <s v="technology/web"/>
    <n v="0.01"/>
    <n v="49"/>
    <x v="2"/>
    <s v="web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5-12-02T20:20:12"/>
    <d v="2016-01-01T20:20:12"/>
    <b v="0"/>
    <n v="1"/>
    <x v="1"/>
    <s v="technology/web"/>
    <n v="8.0000000000000002E-3"/>
    <n v="20"/>
    <x v="2"/>
    <s v="web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1-19T19:09:29"/>
    <d v="2016-02-18T19:09:29"/>
    <b v="0"/>
    <n v="1"/>
    <x v="1"/>
    <s v="technology/web"/>
    <n v="1.6705882352941177E-3"/>
    <n v="142"/>
    <x v="2"/>
    <s v="web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07T19:35:23"/>
    <d v="2015-07-27T03:59:00"/>
    <b v="0"/>
    <n v="2"/>
    <x v="1"/>
    <s v="technology/web"/>
    <n v="4.2399999999999998E-3"/>
    <n v="53"/>
    <x v="2"/>
    <s v="web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0-05T17:11:28"/>
    <d v="2015-11-04T18:11:28"/>
    <b v="0"/>
    <n v="0"/>
    <x v="1"/>
    <s v="technology/web"/>
    <n v="0"/>
    <e v="#DIV/0!"/>
    <x v="2"/>
    <s v="web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4-11-20T01:12:11"/>
    <d v="2015-01-18T01:12:00"/>
    <b v="0"/>
    <n v="9"/>
    <x v="1"/>
    <s v="technology/web"/>
    <n v="3.892538925389254E-3"/>
    <n v="38.444444444444443"/>
    <x v="2"/>
    <s v="web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09-19T10:38:27"/>
    <d v="2016-10-19T10:38:27"/>
    <b v="0"/>
    <n v="4"/>
    <x v="1"/>
    <s v="technology/web"/>
    <n v="7.1556350626118068E-3"/>
    <n v="20"/>
    <x v="2"/>
    <s v="web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5-14T16:37:23"/>
    <d v="2015-06-13T16:37:23"/>
    <b v="0"/>
    <n v="4"/>
    <x v="1"/>
    <s v="technology/web"/>
    <n v="4.3166666666666666E-3"/>
    <n v="64.75"/>
    <x v="2"/>
    <s v="web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1-27T11:19:12"/>
    <d v="2015-03-28T10:19:12"/>
    <b v="0"/>
    <n v="1"/>
    <x v="1"/>
    <s v="technology/web"/>
    <n v="1.2500000000000001E-5"/>
    <n v="1"/>
    <x v="2"/>
    <s v="web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3-21T14:08:22"/>
    <d v="2016-05-20T14:08:22"/>
    <b v="0"/>
    <n v="1"/>
    <x v="1"/>
    <s v="technology/web"/>
    <n v="2E-3"/>
    <n v="10"/>
    <x v="2"/>
    <s v="web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8-14T13:53:13"/>
    <d v="2015-09-07T13:53:13"/>
    <b v="0"/>
    <n v="7"/>
    <x v="1"/>
    <s v="technology/web"/>
    <n v="1.12E-4"/>
    <n v="2"/>
    <x v="2"/>
    <s v="web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1-25T20:27:03"/>
    <d v="2014-12-25T20:27:03"/>
    <b v="0"/>
    <n v="5"/>
    <x v="1"/>
    <s v="technology/web"/>
    <n v="1.4583333333333334E-2"/>
    <n v="35"/>
    <x v="2"/>
    <s v="web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8-23T21:47:47"/>
    <d v="2016-09-22T21:47:47"/>
    <b v="0"/>
    <n v="1"/>
    <x v="1"/>
    <s v="technology/web"/>
    <n v="3.3333333333333332E-4"/>
    <n v="1"/>
    <x v="2"/>
    <s v="web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7-03T00:18:24"/>
    <d v="2015-08-02T00:18:24"/>
    <b v="0"/>
    <n v="0"/>
    <x v="1"/>
    <s v="technology/web"/>
    <n v="0"/>
    <e v="#DIV/0!"/>
    <x v="2"/>
    <s v="web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2-20T17:45:19"/>
    <d v="2015-03-15T18:00:00"/>
    <b v="0"/>
    <n v="0"/>
    <x v="1"/>
    <s v="technology/web"/>
    <n v="0"/>
    <e v="#DIV/0!"/>
    <x v="2"/>
    <s v="web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2-17T22:31:27"/>
    <d v="2015-03-19T21:31:27"/>
    <b v="0"/>
    <n v="1"/>
    <x v="1"/>
    <s v="technology/web"/>
    <n v="1.1111111111111112E-4"/>
    <n v="1"/>
    <x v="2"/>
    <s v="web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2-14T17:11:56"/>
    <d v="2015-03-16T16:11:56"/>
    <b v="0"/>
    <n v="2"/>
    <x v="1"/>
    <s v="technology/web"/>
    <n v="0.01"/>
    <n v="5"/>
    <x v="2"/>
    <s v="web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0-06T09:22:57"/>
    <d v="2015-12-01T00:00:00"/>
    <b v="0"/>
    <n v="0"/>
    <x v="1"/>
    <s v="technology/web"/>
    <n v="0"/>
    <e v="#DIV/0!"/>
    <x v="2"/>
    <s v="web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1-16T20:30:07"/>
    <d v="2015-02-15T20:30:07"/>
    <b v="0"/>
    <n v="4"/>
    <x v="1"/>
    <s v="technology/web"/>
    <n v="5.5999999999999999E-3"/>
    <n v="14"/>
    <x v="2"/>
    <s v="web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3-17T18:10:33"/>
    <d v="2015-04-16T18:10:33"/>
    <b v="0"/>
    <n v="7"/>
    <x v="1"/>
    <s v="technology/web"/>
    <n v="9.0833333333333335E-2"/>
    <n v="389.28571428571428"/>
    <x v="2"/>
    <s v="web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09-18T18:28:06"/>
    <d v="2016-11-17T19:28:06"/>
    <b v="0"/>
    <n v="2"/>
    <x v="1"/>
    <s v="technology/web"/>
    <n v="3.3444444444444443E-2"/>
    <n v="150.5"/>
    <x v="2"/>
    <s v="web"/>
    <n v="60.041666666656965"/>
  </r>
  <r>
    <n v="589"/>
    <s v="Get Neighborly"/>
    <s v="Services closer than you think..."/>
    <n v="7500"/>
    <n v="1"/>
    <x v="2"/>
    <x v="0"/>
    <s v="USD"/>
    <n v="1436366699"/>
    <n v="1435070699"/>
    <d v="2015-06-23T14:44:59"/>
    <d v="2015-07-08T14:44:59"/>
    <b v="0"/>
    <n v="1"/>
    <x v="1"/>
    <s v="technology/web"/>
    <n v="1.3333333333333334E-4"/>
    <n v="1"/>
    <x v="2"/>
    <s v="web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1-08T13:18:51"/>
    <d v="2016-02-08T13:01:00"/>
    <b v="0"/>
    <n v="9"/>
    <x v="1"/>
    <s v="technology/web"/>
    <n v="4.4600000000000001E-2"/>
    <n v="24.777777777777779"/>
    <x v="2"/>
    <s v="web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6-22T13:02:10"/>
    <d v="2015-07-22T13:02:10"/>
    <b v="0"/>
    <n v="2"/>
    <x v="1"/>
    <s v="technology/web"/>
    <n v="6.0999999999999997E-4"/>
    <n v="30.5"/>
    <x v="2"/>
    <s v="web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1-03T05:34:20"/>
    <d v="2014-12-03T05:34:20"/>
    <b v="0"/>
    <n v="1"/>
    <x v="1"/>
    <s v="technology/web"/>
    <n v="3.3333333333333333E-2"/>
    <n v="250"/>
    <x v="2"/>
    <s v="web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3-07T16:15:45"/>
    <d v="2015-04-06T15:15:45"/>
    <b v="0"/>
    <n v="7"/>
    <x v="1"/>
    <s v="technology/web"/>
    <n v="0.23"/>
    <n v="16.428571428571427"/>
    <x v="2"/>
    <s v="web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3-17T18:43:26"/>
    <d v="2016-04-16T18:43:26"/>
    <b v="0"/>
    <n v="2"/>
    <x v="1"/>
    <s v="technology/web"/>
    <n v="1.0399999999999999E-3"/>
    <n v="13"/>
    <x v="2"/>
    <s v="web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3-20T01:40:38"/>
    <d v="2015-05-04T01:40:38"/>
    <b v="0"/>
    <n v="8"/>
    <x v="1"/>
    <s v="technology/web"/>
    <n v="4.2599999999999999E-3"/>
    <n v="53.25"/>
    <x v="2"/>
    <s v="web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0-03T21:31:32"/>
    <d v="2016-11-02T21:31:32"/>
    <b v="0"/>
    <n v="2"/>
    <x v="1"/>
    <s v="technology/web"/>
    <n v="2.9999999999999997E-4"/>
    <n v="3"/>
    <x v="2"/>
    <s v="web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6-24T16:55:35"/>
    <d v="2016-07-31T16:00:00"/>
    <b v="0"/>
    <n v="2"/>
    <x v="1"/>
    <s v="technology/web"/>
    <n v="2.6666666666666666E-3"/>
    <n v="10"/>
    <x v="2"/>
    <s v="web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1-05T00:03:01"/>
    <d v="2014-12-05T00:03:01"/>
    <b v="0"/>
    <n v="7"/>
    <x v="1"/>
    <s v="technology/web"/>
    <n v="0.34"/>
    <n v="121.42857142857143"/>
    <x v="2"/>
    <s v="web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2-12T19:30:02"/>
    <d v="2015-03-08T15:16:00"/>
    <b v="0"/>
    <n v="2"/>
    <x v="1"/>
    <s v="technology/web"/>
    <n v="6.2E-4"/>
    <n v="15.5"/>
    <x v="2"/>
    <s v="web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3-10T19:09:22"/>
    <d v="2015-05-09T19:09:22"/>
    <b v="0"/>
    <n v="1"/>
    <x v="1"/>
    <s v="technology/web"/>
    <n v="0.02"/>
    <n v="100"/>
    <x v="2"/>
    <s v="web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1-26T20:35:39"/>
    <d v="2014-12-26T20:35:39"/>
    <b v="0"/>
    <n v="6"/>
    <x v="1"/>
    <s v="technology/web"/>
    <n v="1.4E-2"/>
    <n v="23.333333333333332"/>
    <x v="2"/>
    <s v="web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5-19T19:03:35"/>
    <d v="2015-06-18T19:03:35"/>
    <b v="0"/>
    <n v="0"/>
    <x v="1"/>
    <s v="technology/web"/>
    <n v="0"/>
    <e v="#DIV/0!"/>
    <x v="2"/>
    <s v="web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7-15T15:20:23"/>
    <d v="2014-08-14T15:20:23"/>
    <b v="0"/>
    <n v="13"/>
    <x v="1"/>
    <s v="technology/web"/>
    <n v="3.9334666666666664E-2"/>
    <n v="45.386153846153846"/>
    <x v="2"/>
    <s v="web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7-29T00:50:56"/>
    <d v="2014-08-28T00:50:56"/>
    <b v="0"/>
    <n v="0"/>
    <x v="1"/>
    <s v="technology/web"/>
    <n v="0"/>
    <e v="#DIV/0!"/>
    <x v="2"/>
    <s v="web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7-09T08:35:08"/>
    <d v="2015-08-23T08:35:08"/>
    <b v="0"/>
    <n v="8"/>
    <x v="1"/>
    <s v="technology/web"/>
    <n v="2.6200000000000001E-2"/>
    <n v="16.375"/>
    <x v="2"/>
    <s v="web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4-08T15:36:49"/>
    <d v="2015-05-24T15:00:00"/>
    <b v="0"/>
    <n v="1"/>
    <x v="1"/>
    <s v="technology/web"/>
    <n v="2E-3"/>
    <n v="10"/>
    <x v="2"/>
    <s v="web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0-23T19:48:56"/>
    <d v="2015-11-22T20:48:56"/>
    <b v="0"/>
    <n v="0"/>
    <x v="1"/>
    <s v="technology/web"/>
    <n v="0"/>
    <e v="#DIV/0!"/>
    <x v="2"/>
    <s v="web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5-16T22:06:20"/>
    <d v="2015-06-15T22:06:20"/>
    <b v="0"/>
    <n v="5"/>
    <x v="1"/>
    <s v="technology/web"/>
    <n v="9.7400000000000004E-3"/>
    <n v="292.2"/>
    <x v="2"/>
    <s v="web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0-30T00:49:04"/>
    <d v="2015-11-29T01:49:04"/>
    <b v="0"/>
    <n v="1"/>
    <x v="1"/>
    <s v="technology/web"/>
    <n v="6.41025641025641E-3"/>
    <n v="5"/>
    <x v="2"/>
    <s v="web"/>
    <n v="30.0416666666569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3-23T19:56:26"/>
    <d v="2015-04-22T19:56:26"/>
    <b v="0"/>
    <n v="0"/>
    <x v="1"/>
    <s v="technology/web"/>
    <n v="0"/>
    <e v="#DIV/0!"/>
    <x v="2"/>
    <s v="web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5-11-20T13:27:17"/>
    <d v="2016-01-19T13:27:17"/>
    <b v="0"/>
    <n v="0"/>
    <x v="1"/>
    <s v="technology/web"/>
    <n v="0"/>
    <e v="#DIV/0!"/>
    <x v="2"/>
    <s v="web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8-03T00:45:46"/>
    <d v="2016-09-02T00:45:46"/>
    <b v="0"/>
    <n v="0"/>
    <x v="1"/>
    <s v="technology/web"/>
    <n v="0"/>
    <e v="#DIV/0!"/>
    <x v="2"/>
    <s v="web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8-31T11:55:20"/>
    <d v="2015-10-01T04:59:00"/>
    <b v="0"/>
    <n v="121"/>
    <x v="1"/>
    <s v="technology/web"/>
    <n v="0.21363333333333334"/>
    <n v="105.93388429752066"/>
    <x v="2"/>
    <s v="web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5-25T01:29:00"/>
    <d v="2016-06-24T01:29:00"/>
    <b v="0"/>
    <n v="0"/>
    <x v="1"/>
    <s v="technology/web"/>
    <n v="0"/>
    <e v="#DIV/0!"/>
    <x v="2"/>
    <s v="web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8-26T02:55:59"/>
    <d v="2015-09-25T02:55:59"/>
    <b v="0"/>
    <n v="0"/>
    <x v="1"/>
    <s v="technology/web"/>
    <n v="0"/>
    <e v="#DIV/0!"/>
    <x v="2"/>
    <s v="web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1-26T09:01:47"/>
    <d v="2017-02-25T09:01:47"/>
    <b v="0"/>
    <n v="0"/>
    <x v="1"/>
    <s v="technology/web"/>
    <n v="0"/>
    <e v="#DIV/0!"/>
    <x v="2"/>
    <s v="web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3-24T08:14:03"/>
    <d v="2015-05-08T08:14:03"/>
    <b v="0"/>
    <n v="3"/>
    <x v="1"/>
    <s v="technology/web"/>
    <n v="0.03"/>
    <n v="20"/>
    <x v="2"/>
    <s v="web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1-09T19:26:43"/>
    <d v="2015-12-09T19:26:43"/>
    <b v="0"/>
    <n v="0"/>
    <x v="1"/>
    <s v="technology/web"/>
    <n v="0"/>
    <e v="#DIV/0!"/>
    <x v="2"/>
    <s v="web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09-26T15:36:30"/>
    <d v="2014-11-25T16:36:30"/>
    <b v="0"/>
    <n v="1"/>
    <x v="1"/>
    <s v="technology/web"/>
    <n v="3.9999999999999998E-7"/>
    <n v="1"/>
    <x v="2"/>
    <s v="web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7-11T17:12:18"/>
    <d v="2014-08-25T17:12:18"/>
    <b v="0"/>
    <n v="1"/>
    <x v="1"/>
    <s v="technology/web"/>
    <n v="0.01"/>
    <n v="300"/>
    <x v="2"/>
    <s v="web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6-07T23:42:17"/>
    <d v="2016-07-07T23:42:17"/>
    <b v="0"/>
    <n v="3"/>
    <x v="1"/>
    <s v="technology/web"/>
    <n v="1.044E-2"/>
    <n v="87"/>
    <x v="2"/>
    <s v="web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6-11T18:35:38"/>
    <d v="2016-07-01T18:35:38"/>
    <b v="0"/>
    <n v="9"/>
    <x v="1"/>
    <s v="technology/web"/>
    <n v="5.6833333333333333E-2"/>
    <n v="37.888888888888886"/>
    <x v="2"/>
    <s v="web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4-28T00:13:17"/>
    <d v="2015-05-28T00:13:17"/>
    <b v="0"/>
    <n v="0"/>
    <x v="1"/>
    <s v="technology/web"/>
    <n v="0"/>
    <e v="#DIV/0!"/>
    <x v="2"/>
    <s v="web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4-14T23:44:01"/>
    <d v="2015-05-14T23:44:01"/>
    <b v="0"/>
    <n v="0"/>
    <x v="1"/>
    <s v="technology/web"/>
    <n v="0"/>
    <e v="#DIV/0!"/>
    <x v="2"/>
    <s v="web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2-24T21:29:37"/>
    <d v="2017-03-26T20:29:37"/>
    <b v="0"/>
    <n v="0"/>
    <x v="1"/>
    <s v="technology/web"/>
    <n v="0"/>
    <e v="#DIV/0!"/>
    <x v="2"/>
    <s v="web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7-13T13:25:39"/>
    <d v="2015-08-15T13:22:00"/>
    <b v="0"/>
    <n v="39"/>
    <x v="1"/>
    <s v="technology/web"/>
    <n v="0.17380000000000001"/>
    <n v="111.41025641025641"/>
    <x v="2"/>
    <s v="web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1-15T07:21:51"/>
    <d v="2016-03-14T23:00:00"/>
    <b v="0"/>
    <n v="1"/>
    <x v="1"/>
    <s v="technology/web"/>
    <n v="2.0000000000000001E-4"/>
    <n v="90"/>
    <x v="2"/>
    <s v="web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6-13T16:37:37"/>
    <d v="2014-07-13T16:37:37"/>
    <b v="0"/>
    <n v="0"/>
    <x v="1"/>
    <s v="technology/web"/>
    <n v="0"/>
    <e v="#DIV/0!"/>
    <x v="2"/>
    <s v="web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4-14T15:18:28"/>
    <d v="2016-05-14T15:18:28"/>
    <b v="0"/>
    <n v="3"/>
    <x v="1"/>
    <s v="technology/web"/>
    <n v="1.75E-3"/>
    <n v="116.66666666666667"/>
    <x v="2"/>
    <s v="web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8-07T14:52:01"/>
    <d v="2015-09-06T05:10:00"/>
    <b v="0"/>
    <n v="1"/>
    <x v="1"/>
    <s v="technology/web"/>
    <n v="8.3340278356529708E-4"/>
    <n v="10"/>
    <x v="2"/>
    <s v="web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4-29T18:32:09"/>
    <d v="2016-05-28T18:32:09"/>
    <b v="0"/>
    <n v="9"/>
    <x v="1"/>
    <s v="technology/web"/>
    <n v="1.38E-2"/>
    <n v="76.666666666666671"/>
    <x v="2"/>
    <s v="web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0-26T15:49:25"/>
    <d v="2015-11-25T16:49:25"/>
    <b v="0"/>
    <n v="0"/>
    <x v="1"/>
    <s v="technology/web"/>
    <n v="0"/>
    <e v="#DIV/0!"/>
    <x v="2"/>
    <s v="web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5-17T07:11:02"/>
    <d v="2016-06-17T23:00:00"/>
    <b v="0"/>
    <n v="25"/>
    <x v="1"/>
    <s v="technology/web"/>
    <n v="0.1245"/>
    <n v="49.8"/>
    <x v="2"/>
    <s v="web"/>
    <n v="31.65900462961872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1-27T22:17:09"/>
    <d v="2015-02-26T22:17:09"/>
    <b v="0"/>
    <n v="1"/>
    <x v="1"/>
    <s v="technology/web"/>
    <n v="2.0000000000000001E-4"/>
    <n v="1"/>
    <x v="2"/>
    <s v="web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3-13T02:12:42"/>
    <d v="2015-04-12T02:12:42"/>
    <b v="0"/>
    <n v="1"/>
    <x v="1"/>
    <s v="technology/web"/>
    <n v="8.0000000000000007E-5"/>
    <n v="2"/>
    <x v="2"/>
    <s v="web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5-07T10:55:50"/>
    <d v="2015-06-06T10:47:00"/>
    <b v="0"/>
    <n v="1"/>
    <x v="1"/>
    <s v="technology/web"/>
    <n v="2E-3"/>
    <n v="4"/>
    <x v="2"/>
    <s v="web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1-27T23:05:18"/>
    <d v="2017-02-25T23:04:00"/>
    <b v="0"/>
    <n v="0"/>
    <x v="1"/>
    <s v="technology/web"/>
    <n v="0"/>
    <e v="#DIV/0!"/>
    <x v="2"/>
    <s v="web"/>
    <n v="28.999097222229466"/>
  </r>
  <r>
    <n v="638"/>
    <s v="W (Canceled)"/>
    <s v="O0"/>
    <n v="200000"/>
    <n v="18"/>
    <x v="1"/>
    <x v="12"/>
    <s v="EUR"/>
    <n v="1490447662"/>
    <n v="1485267262"/>
    <d v="2017-01-24T14:14:22"/>
    <d v="2017-03-25T13:14:22"/>
    <b v="0"/>
    <n v="6"/>
    <x v="1"/>
    <s v="technology/web"/>
    <n v="9.0000000000000006E-5"/>
    <n v="3"/>
    <x v="2"/>
    <s v="web"/>
    <n v="59.9583333333357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08-14T13:59:55"/>
    <d v="2014-10-13T13:59:55"/>
    <b v="0"/>
    <n v="1"/>
    <x v="1"/>
    <s v="technology/web"/>
    <n v="9.9999999999999995E-7"/>
    <n v="1"/>
    <x v="2"/>
    <s v="web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09T10:05:15"/>
    <d v="2016-11-24T23:00:00"/>
    <b v="0"/>
    <n v="2"/>
    <x v="0"/>
    <s v="technology/wearables"/>
    <n v="1.4428571428571428"/>
    <n v="50.5"/>
    <x v="2"/>
    <s v="wearables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7-14T13:40:48"/>
    <d v="2015-08-13T13:40:48"/>
    <b v="0"/>
    <n v="315"/>
    <x v="0"/>
    <s v="technology/wearables"/>
    <n v="1.1916249999999999"/>
    <n v="151.31746031746033"/>
    <x v="2"/>
    <s v="wearables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7-14T15:37:54"/>
    <d v="2015-08-19T15:37:54"/>
    <b v="0"/>
    <n v="2174"/>
    <x v="0"/>
    <s v="technology/wearables"/>
    <n v="14.604850000000001"/>
    <n v="134.3592456301748"/>
    <x v="2"/>
    <s v="wearables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4-06T15:24:35"/>
    <d v="2015-05-31T15:24:35"/>
    <b v="0"/>
    <n v="152"/>
    <x v="0"/>
    <s v="technology/wearables"/>
    <n v="1.0580799999999999"/>
    <n v="174.02631578947367"/>
    <x v="2"/>
    <s v="wearables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09-16T15:58:59"/>
    <d v="2014-10-29T01:00:00"/>
    <b v="0"/>
    <n v="1021"/>
    <x v="0"/>
    <s v="technology/wearables"/>
    <n v="3.0011791999999997"/>
    <n v="73.486268364348675"/>
    <x v="2"/>
    <s v="wearables"/>
    <n v="42.3757060185162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7-13T00:37:54"/>
    <d v="2016-08-12T00:37:54"/>
    <b v="0"/>
    <n v="237"/>
    <x v="0"/>
    <s v="technology/wearables"/>
    <n v="2.7869999999999999"/>
    <n v="23.518987341772153"/>
    <x v="2"/>
    <s v="wearables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7-12T20:27:47"/>
    <d v="2014-08-11T20:27:47"/>
    <b v="0"/>
    <n v="27"/>
    <x v="0"/>
    <s v="technology/wearables"/>
    <n v="1.3187625000000001"/>
    <n v="39.074444444444445"/>
    <x v="2"/>
    <s v="wearables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2-16T18:25:49"/>
    <d v="2016-03-17T17:25:49"/>
    <b v="0"/>
    <n v="17"/>
    <x v="0"/>
    <s v="technology/wearables"/>
    <n v="1.0705"/>
    <n v="125.94117647058823"/>
    <x v="2"/>
    <s v="wearables"/>
    <n v="29.958333333335759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09-09T16:38:28"/>
    <d v="2014-10-14T16:38:28"/>
    <b v="0"/>
    <n v="27"/>
    <x v="0"/>
    <s v="technology/wearables"/>
    <n v="1.2682285714285715"/>
    <n v="1644"/>
    <x v="2"/>
    <s v="wearables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8-26T21:53:33"/>
    <d v="2014-09-16T21:53:33"/>
    <b v="0"/>
    <n v="82"/>
    <x v="0"/>
    <s v="technology/wearables"/>
    <n v="1.3996"/>
    <n v="42.670731707317074"/>
    <x v="2"/>
    <s v="wearables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0-20T00:53:04"/>
    <d v="2014-12-19T01:53:04"/>
    <b v="0"/>
    <n v="48"/>
    <x v="0"/>
    <s v="technology/wearables"/>
    <n v="1.1240000000000001"/>
    <n v="35.125"/>
    <x v="2"/>
    <s v="wearables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1-13T00:25:11"/>
    <d v="2014-12-13T00:25:11"/>
    <b v="0"/>
    <n v="105"/>
    <x v="0"/>
    <s v="technology/wearables"/>
    <n v="1.00528"/>
    <n v="239.35238095238094"/>
    <x v="2"/>
    <s v="wearables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1-01T16:34:10"/>
    <d v="2016-12-01T17:34:10"/>
    <b v="0"/>
    <n v="28"/>
    <x v="0"/>
    <s v="technology/wearables"/>
    <n v="1.0046666666666666"/>
    <n v="107.64285714285714"/>
    <x v="2"/>
    <s v="wearables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7-14T14:50:40"/>
    <d v="2015-08-20T14:50:40"/>
    <b v="0"/>
    <n v="1107"/>
    <x v="0"/>
    <s v="technology/wearables"/>
    <n v="1.4144600000000001"/>
    <n v="95.830623306233065"/>
    <x v="2"/>
    <s v="wearables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6-08T22:58:33"/>
    <d v="2015-07-08T22:58:33"/>
    <b v="0"/>
    <n v="1013"/>
    <x v="0"/>
    <s v="technology/wearables"/>
    <n v="2.6729166666666666"/>
    <n v="31.663376110562684"/>
    <x v="2"/>
    <s v="wearables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2-10T22:58:32"/>
    <d v="2015-03-12T21:58:32"/>
    <b v="0"/>
    <n v="274"/>
    <x v="0"/>
    <s v="technology/wearables"/>
    <n v="1.4688749999999999"/>
    <n v="42.886861313868614"/>
    <x v="2"/>
    <s v="wearables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2-17T19:18:39"/>
    <d v="2016-04-17T18:18:39"/>
    <b v="0"/>
    <n v="87"/>
    <x v="0"/>
    <s v="technology/wearables"/>
    <n v="2.1356000000000002"/>
    <n v="122.73563218390805"/>
    <x v="2"/>
    <s v="wearables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1-23T20:17:52"/>
    <d v="2015-12-23T20:17:52"/>
    <b v="0"/>
    <n v="99"/>
    <x v="0"/>
    <s v="technology/wearables"/>
    <n v="1.2569999999999999"/>
    <n v="190.45454545454547"/>
    <x v="2"/>
    <s v="wearables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6-24T03:51:29"/>
    <d v="2015-07-26T18:00:00"/>
    <b v="0"/>
    <n v="276"/>
    <x v="0"/>
    <s v="technology/wearables"/>
    <n v="1.0446206037108834"/>
    <n v="109.33695652173913"/>
    <x v="2"/>
    <s v="wearables"/>
    <n v="32.589247685187729"/>
  </r>
  <r>
    <n v="659"/>
    <s v="Lulu Watch Designs - Apple Watch"/>
    <s v="Sync up your lifestyle"/>
    <n v="3000"/>
    <n v="3017"/>
    <x v="0"/>
    <x v="0"/>
    <s v="USD"/>
    <n v="1440339295"/>
    <n v="1437747295"/>
    <d v="2015-07-24T14:14:55"/>
    <d v="2015-08-23T14:14:55"/>
    <b v="0"/>
    <n v="21"/>
    <x v="0"/>
    <s v="technology/wearables"/>
    <n v="1.0056666666666667"/>
    <n v="143.66666666666666"/>
    <x v="2"/>
    <s v="wearables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0-10T17:47:59"/>
    <d v="2014-11-09T18:47:59"/>
    <b v="0"/>
    <n v="18"/>
    <x v="1"/>
    <s v="technology/wearables"/>
    <n v="3.058E-2"/>
    <n v="84.944444444444443"/>
    <x v="2"/>
    <s v="wearables"/>
    <n v="30.04166666667151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09-23T15:29:19"/>
    <d v="2016-10-23T15:29:19"/>
    <b v="0"/>
    <n v="9"/>
    <x v="1"/>
    <s v="technology/wearables"/>
    <n v="9.4999999999999998E-3"/>
    <n v="10.555555555555555"/>
    <x v="2"/>
    <s v="wearables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4-12-17T10:30:47"/>
    <d v="2015-01-16T10:30:47"/>
    <b v="0"/>
    <n v="4"/>
    <x v="1"/>
    <s v="technology/wearables"/>
    <n v="4.0000000000000001E-3"/>
    <n v="39"/>
    <x v="2"/>
    <s v="wearables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6-18T20:14:16"/>
    <d v="2015-07-18T20:14:16"/>
    <b v="0"/>
    <n v="7"/>
    <x v="1"/>
    <s v="technology/wearables"/>
    <n v="3.5000000000000001E-3"/>
    <n v="100"/>
    <x v="2"/>
    <s v="wearables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3-14T15:59:35"/>
    <d v="2015-04-13T15:59:35"/>
    <b v="0"/>
    <n v="29"/>
    <x v="1"/>
    <s v="technology/wearables"/>
    <n v="7.5333333333333335E-2"/>
    <n v="31.172413793103448"/>
    <x v="2"/>
    <s v="wearables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6-11-14T17:04:21"/>
    <d v="2017-01-13T17:04:21"/>
    <b v="0"/>
    <n v="12"/>
    <x v="1"/>
    <s v="technology/wearables"/>
    <n v="0.18640000000000001"/>
    <n v="155.33333333333334"/>
    <x v="2"/>
    <s v="wearables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7-18T19:58:18"/>
    <d v="2014-08-17T19:58:18"/>
    <b v="0"/>
    <n v="4"/>
    <x v="1"/>
    <s v="technology/wearables"/>
    <n v="4.0000000000000003E-5"/>
    <n v="2"/>
    <x v="2"/>
    <s v="wearables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09-19T08:57:43"/>
    <d v="2016-10-29T08:57:43"/>
    <b v="0"/>
    <n v="28"/>
    <x v="1"/>
    <s v="technology/wearables"/>
    <n v="0.1002"/>
    <n v="178.92857142857142"/>
    <x v="2"/>
    <s v="wearables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3-27T19:57:02"/>
    <d v="2015-05-11T19:57:02"/>
    <b v="0"/>
    <n v="25"/>
    <x v="1"/>
    <s v="technology/wearables"/>
    <n v="4.5600000000000002E-2"/>
    <n v="27.36"/>
    <x v="2"/>
    <s v="wearables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6-06T15:00:58"/>
    <d v="2016-07-06T15:00:58"/>
    <b v="0"/>
    <n v="28"/>
    <x v="1"/>
    <s v="technology/wearables"/>
    <n v="0.21507499999999999"/>
    <n v="1536.25"/>
    <x v="2"/>
    <s v="wearables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5-16T17:02:00"/>
    <d v="2016-06-19T08:10:00"/>
    <b v="0"/>
    <n v="310"/>
    <x v="1"/>
    <s v="technology/wearables"/>
    <n v="0.29276666666666668"/>
    <n v="84.99677419354839"/>
    <x v="2"/>
    <s v="wearables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4-12-11T16:37:32"/>
    <d v="2015-01-14T04:00:00"/>
    <b v="0"/>
    <n v="15"/>
    <x v="1"/>
    <s v="technology/wearables"/>
    <n v="0.39426666666666665"/>
    <n v="788.5333333333333"/>
    <x v="2"/>
    <s v="wearables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01T05:16:04"/>
    <d v="2015-01-01T04:59:00"/>
    <b v="0"/>
    <n v="215"/>
    <x v="1"/>
    <s v="technology/wearables"/>
    <n v="0.21628"/>
    <n v="50.29767441860465"/>
    <x v="2"/>
    <s v="wearables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7-18T20:10:17"/>
    <d v="2014-09-01T20:10:17"/>
    <b v="0"/>
    <n v="3"/>
    <x v="1"/>
    <s v="technology/wearables"/>
    <n v="2.0500000000000002E-3"/>
    <n v="68.333333333333329"/>
    <x v="2"/>
    <s v="wearables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6-13T02:47:07"/>
    <d v="2014-08-12T02:47:07"/>
    <b v="0"/>
    <n v="2"/>
    <x v="1"/>
    <s v="technology/wearables"/>
    <n v="2.9999999999999997E-4"/>
    <n v="7.5"/>
    <x v="2"/>
    <s v="wearables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4-12-02T22:20:04"/>
    <d v="2015-01-01T06:59:00"/>
    <b v="0"/>
    <n v="26"/>
    <x v="1"/>
    <s v="technology/wearables"/>
    <n v="0.14849999999999999"/>
    <n v="34.269230769230766"/>
    <x v="2"/>
    <s v="wearables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1-08T18:26:21"/>
    <d v="2015-02-07T18:26:21"/>
    <b v="0"/>
    <n v="24"/>
    <x v="1"/>
    <s v="technology/wearables"/>
    <n v="1.4710000000000001E-2"/>
    <n v="61.291666666666664"/>
    <x v="2"/>
    <s v="wearables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5-14T09:41:35"/>
    <d v="2016-06-28T09:41:35"/>
    <b v="0"/>
    <n v="96"/>
    <x v="1"/>
    <s v="technology/wearables"/>
    <n v="0.25584000000000001"/>
    <n v="133.25"/>
    <x v="2"/>
    <s v="wearables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4-21T09:02:18"/>
    <d v="2016-05-21T09:02:18"/>
    <b v="0"/>
    <n v="17"/>
    <x v="1"/>
    <s v="technology/wearables"/>
    <n v="3.8206896551724136E-2"/>
    <n v="65.17647058823529"/>
    <x v="2"/>
    <s v="wearables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7-05T16:41:49"/>
    <d v="2016-09-03T16:41:49"/>
    <b v="0"/>
    <n v="94"/>
    <x v="1"/>
    <s v="technology/wearables"/>
    <n v="0.15485964912280703"/>
    <n v="93.90425531914893"/>
    <x v="2"/>
    <s v="wearables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8-13T12:02:11"/>
    <d v="2014-09-17T12:02:11"/>
    <b v="0"/>
    <n v="129"/>
    <x v="1"/>
    <s v="technology/wearables"/>
    <n v="0.25912000000000002"/>
    <n v="150.65116279069767"/>
    <x v="2"/>
    <s v="wearables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09-26T19:20:04"/>
    <d v="2016-10-26T19:20:04"/>
    <b v="0"/>
    <n v="1"/>
    <x v="1"/>
    <s v="technology/wearables"/>
    <n v="4.0000000000000002E-4"/>
    <n v="1"/>
    <x v="2"/>
    <s v="wearables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2-12T18:22:02"/>
    <d v="2017-03-14T17:22:02"/>
    <b v="0"/>
    <n v="4"/>
    <x v="1"/>
    <s v="technology/wearables"/>
    <n v="1.06E-3"/>
    <n v="13.25"/>
    <x v="2"/>
    <s v="wearables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09-21T21:36:04"/>
    <d v="2016-10-31T21:36:04"/>
    <b v="0"/>
    <n v="3"/>
    <x v="1"/>
    <s v="technology/wearables"/>
    <n v="8.5142857142857138E-3"/>
    <n v="99.333333333333329"/>
    <x v="2"/>
    <s v="wearables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6-19T11:21:31"/>
    <d v="2014-07-25T03:00:00"/>
    <b v="0"/>
    <n v="135"/>
    <x v="1"/>
    <s v="technology/wearables"/>
    <n v="7.4837500000000001E-2"/>
    <n v="177.39259259259259"/>
    <x v="2"/>
    <s v="wearables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4-11-28T20:47:52"/>
    <d v="2015-01-12T20:47:52"/>
    <b v="0"/>
    <n v="10"/>
    <x v="1"/>
    <s v="technology/wearables"/>
    <n v="0.27650000000000002"/>
    <n v="55.3"/>
    <x v="2"/>
    <s v="wearables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7-04T16:09:30"/>
    <d v="2015-08-03T16:09:30"/>
    <b v="0"/>
    <n v="0"/>
    <x v="1"/>
    <s v="technology/wearables"/>
    <n v="0"/>
    <e v="#DIV/0!"/>
    <x v="2"/>
    <s v="wearables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6-12-07T18:00:53"/>
    <d v="2017-02-05T18:00:53"/>
    <b v="0"/>
    <n v="6"/>
    <x v="1"/>
    <s v="technology/wearables"/>
    <n v="3.5499999999999997E-2"/>
    <n v="591.66666666666663"/>
    <x v="2"/>
    <s v="wearables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09-15T02:30:53"/>
    <d v="2015-10-15T02:30:53"/>
    <b v="0"/>
    <n v="36"/>
    <x v="1"/>
    <s v="technology/wearables"/>
    <n v="0.72989999999999999"/>
    <n v="405.5"/>
    <x v="2"/>
    <s v="wearables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1-01T16:01:37"/>
    <d v="2016-12-08T04:59:00"/>
    <b v="0"/>
    <n v="336"/>
    <x v="1"/>
    <s v="technology/wearables"/>
    <n v="0.57648750000000004"/>
    <n v="343.14732142857144"/>
    <x v="2"/>
    <s v="wearables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7-28T15:14:01"/>
    <d v="2016-09-09T06:00:00"/>
    <b v="0"/>
    <n v="34"/>
    <x v="1"/>
    <s v="technology/wearables"/>
    <n v="0.1234"/>
    <n v="72.588235294117652"/>
    <x v="2"/>
    <s v="wearables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03T00:40:46"/>
    <d v="2015-07-01T00:40:46"/>
    <b v="0"/>
    <n v="10"/>
    <x v="1"/>
    <s v="technology/wearables"/>
    <n v="5.1999999999999998E-3"/>
    <n v="26"/>
    <x v="2"/>
    <s v="wearables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1-22T09:01:03"/>
    <d v="2016-12-22T09:01:03"/>
    <b v="0"/>
    <n v="201"/>
    <x v="1"/>
    <s v="technology/wearables"/>
    <n v="6.5299999999999997E-2"/>
    <n v="6.4975124378109452"/>
    <x v="2"/>
    <s v="wearables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3-31T19:23:47"/>
    <d v="2015-04-30T19:23:47"/>
    <b v="0"/>
    <n v="296"/>
    <x v="1"/>
    <s v="technology/wearables"/>
    <n v="0.35338000000000003"/>
    <n v="119.38513513513513"/>
    <x v="2"/>
    <s v="wearables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1-02T15:55:59"/>
    <d v="2017-02-01T15:55:59"/>
    <b v="0"/>
    <n v="7"/>
    <x v="1"/>
    <s v="technology/wearables"/>
    <n v="3.933333333333333E-3"/>
    <n v="84.285714285714292"/>
    <x v="2"/>
    <s v="wearables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01T12:30:20"/>
    <d v="2014-10-31T12:30:20"/>
    <b v="0"/>
    <n v="7"/>
    <x v="1"/>
    <s v="technology/wearables"/>
    <n v="1.06E-2"/>
    <n v="90.857142857142861"/>
    <x v="2"/>
    <s v="wearables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6-25T22:15:02"/>
    <d v="2014-07-25T22:15:02"/>
    <b v="0"/>
    <n v="1"/>
    <x v="1"/>
    <s v="technology/wearables"/>
    <n v="5.7142857142857145E-6"/>
    <n v="1"/>
    <x v="2"/>
    <s v="wearables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1-19T12:33:09"/>
    <d v="2016-02-03T12:33:09"/>
    <b v="0"/>
    <n v="114"/>
    <x v="1"/>
    <s v="technology/wearables"/>
    <n v="0.46379999999999999"/>
    <n v="20.342105263157894"/>
    <x v="2"/>
    <s v="wearables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8-15T22:20:45"/>
    <d v="2014-09-18T02:00:00"/>
    <b v="0"/>
    <n v="29"/>
    <x v="1"/>
    <s v="technology/wearables"/>
    <n v="0.15390000000000001"/>
    <n v="530.68965517241384"/>
    <x v="2"/>
    <s v="wearables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0-16T11:39:08"/>
    <d v="2013-11-22T16:00:00"/>
    <b v="0"/>
    <n v="890"/>
    <x v="1"/>
    <s v="technology/wearables"/>
    <n v="0.824221076923077"/>
    <n v="120.39184269662923"/>
    <x v="2"/>
    <s v="wearables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6-12-11T16:31:21"/>
    <d v="2017-01-10T16:31:21"/>
    <b v="0"/>
    <n v="31"/>
    <x v="1"/>
    <s v="technology/wearables"/>
    <n v="2.6866666666666667E-2"/>
    <n v="13"/>
    <x v="2"/>
    <s v="wearables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6-23T15:54:40"/>
    <d v="2014-07-23T15:54:40"/>
    <b v="0"/>
    <n v="21"/>
    <x v="1"/>
    <s v="technology/wearables"/>
    <n v="0.26600000000000001"/>
    <n v="291.33333333333331"/>
    <x v="2"/>
    <s v="wearables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0-25T17:26:27"/>
    <d v="2016-11-24T18:26:27"/>
    <b v="0"/>
    <n v="37"/>
    <x v="1"/>
    <s v="technology/wearables"/>
    <n v="0.30813400000000002"/>
    <n v="124.9191891891892"/>
    <x v="2"/>
    <s v="wearables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6-12-07T22:49:09"/>
    <d v="2017-01-31T23:32:00"/>
    <b v="0"/>
    <n v="7"/>
    <x v="1"/>
    <s v="technology/wearables"/>
    <n v="5.5800000000000002E-2"/>
    <n v="119.57142857142857"/>
    <x v="2"/>
    <s v="wearables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6-12-22T04:37:48"/>
    <d v="2017-02-20T04:37:48"/>
    <b v="0"/>
    <n v="4"/>
    <x v="1"/>
    <s v="technology/wearables"/>
    <n v="8.7454545454545458E-3"/>
    <n v="120.25"/>
    <x v="2"/>
    <s v="wearables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6-12-22T11:47:58"/>
    <d v="2017-01-21T11:47:58"/>
    <b v="0"/>
    <n v="5"/>
    <x v="1"/>
    <s v="technology/wearables"/>
    <n v="9.7699999999999992E-3"/>
    <n v="195.4"/>
    <x v="2"/>
    <s v="wearables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1-02T23:53:03"/>
    <d v="2016-12-14T18:39:00"/>
    <b v="0"/>
    <n v="0"/>
    <x v="1"/>
    <s v="technology/wearables"/>
    <n v="0"/>
    <e v="#DIV/0!"/>
    <x v="2"/>
    <s v="wearables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6-11-22T15:55:27"/>
    <d v="2017-01-01T15:55:27"/>
    <b v="0"/>
    <n v="456"/>
    <x v="1"/>
    <s v="technology/wearables"/>
    <n v="0.78927352941176465"/>
    <n v="117.69868421052631"/>
    <x v="2"/>
    <s v="wearables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7-15T13:56:40"/>
    <d v="2014-09-13T13:56:40"/>
    <b v="0"/>
    <n v="369"/>
    <x v="1"/>
    <s v="technology/wearables"/>
    <n v="0.22092500000000001"/>
    <n v="23.948509485094849"/>
    <x v="2"/>
    <s v="wearables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1-05T00:59:19"/>
    <d v="2014-12-05T00:59:19"/>
    <b v="0"/>
    <n v="2"/>
    <x v="1"/>
    <s v="technology/wearables"/>
    <n v="4.0666666666666663E-3"/>
    <n v="30.5"/>
    <x v="2"/>
    <s v="wearables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7-17T23:38:22"/>
    <d v="2014-08-20T00:44:00"/>
    <b v="0"/>
    <n v="0"/>
    <x v="1"/>
    <s v="technology/wearables"/>
    <n v="0"/>
    <e v="#DIV/0!"/>
    <x v="2"/>
    <s v="wearables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1-04T11:01:08"/>
    <d v="2016-12-14T12:01:08"/>
    <b v="0"/>
    <n v="338"/>
    <x v="1"/>
    <s v="technology/wearables"/>
    <n v="0.33790999999999999"/>
    <n v="99.973372781065095"/>
    <x v="2"/>
    <s v="wearables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1-15T16:20:32"/>
    <d v="2016-02-14T16:20:32"/>
    <b v="0"/>
    <n v="4"/>
    <x v="1"/>
    <s v="technology/wearables"/>
    <n v="2.1649484536082476E-3"/>
    <n v="26.25"/>
    <x v="2"/>
    <s v="wearables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5-06T12:42:12"/>
    <d v="2016-06-05T12:42:12"/>
    <b v="0"/>
    <n v="1"/>
    <x v="1"/>
    <s v="technology/wearables"/>
    <n v="7.9600000000000001E-3"/>
    <n v="199"/>
    <x v="2"/>
    <s v="wearables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6-12-30T18:54:42"/>
    <d v="2017-02-28T18:54:42"/>
    <b v="0"/>
    <n v="28"/>
    <x v="1"/>
    <s v="technology/wearables"/>
    <n v="0.14993333333333334"/>
    <n v="80.321428571428569"/>
    <x v="2"/>
    <s v="wearables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09-26T02:10:40"/>
    <d v="2015-11-05T03:10:40"/>
    <b v="0"/>
    <n v="12"/>
    <x v="1"/>
    <s v="technology/wearables"/>
    <n v="5.0509090909090906E-2"/>
    <n v="115.75"/>
    <x v="2"/>
    <s v="wearables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0-28T15:48:27"/>
    <d v="2014-12-01T00:00:00"/>
    <b v="0"/>
    <n v="16"/>
    <x v="1"/>
    <s v="technology/wearables"/>
    <n v="0.10214285714285715"/>
    <n v="44.6875"/>
    <x v="2"/>
    <s v="wearables"/>
    <n v="33.341354166666861"/>
  </r>
  <r>
    <n v="717"/>
    <s v="cool air belt"/>
    <s v="Cool air flowing under clothing keeps you cool."/>
    <n v="100000"/>
    <n v="305"/>
    <x v="2"/>
    <x v="0"/>
    <s v="USD"/>
    <n v="1409949002"/>
    <n v="1407357002"/>
    <d v="2014-08-06T20:30:02"/>
    <d v="2014-09-05T20:30:02"/>
    <b v="0"/>
    <n v="4"/>
    <x v="1"/>
    <s v="technology/wearables"/>
    <n v="3.0500000000000002E-3"/>
    <n v="76.25"/>
    <x v="2"/>
    <s v="wearables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1-17T20:17:27"/>
    <d v="2017-02-18T05:59:00"/>
    <b v="0"/>
    <n v="4"/>
    <x v="1"/>
    <s v="technology/wearables"/>
    <n v="7.4999999999999997E-3"/>
    <n v="22.5"/>
    <x v="2"/>
    <s v="wearables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09T00:57:56"/>
    <d v="2016-02-23T00:57:56"/>
    <b v="0"/>
    <n v="10"/>
    <x v="1"/>
    <s v="technology/wearables"/>
    <n v="1.2933333333333333E-2"/>
    <n v="19.399999999999999"/>
    <x v="2"/>
    <s v="wearables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01T15:34:51"/>
    <d v="2012-01-29T15:34:51"/>
    <b v="0"/>
    <n v="41"/>
    <x v="0"/>
    <s v="publishing/nonfiction"/>
    <n v="1.4394736842105262"/>
    <n v="66.707317073170728"/>
    <x v="3"/>
    <s v="nonfiction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6-17T13:43:27"/>
    <d v="2014-08-01T13:43:27"/>
    <b v="0"/>
    <n v="119"/>
    <x v="0"/>
    <s v="publishing/nonfiction"/>
    <n v="1.2210975609756098"/>
    <n v="84.142857142857139"/>
    <x v="3"/>
    <s v="nonfiction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3-09T19:19:38"/>
    <d v="2012-04-08T18:19:38"/>
    <b v="0"/>
    <n v="153"/>
    <x v="0"/>
    <s v="publishing/nonfiction"/>
    <n v="1.3202400000000001"/>
    <n v="215.72549019607843"/>
    <x v="3"/>
    <s v="nonfiction"/>
    <n v="29.9583333333357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6-29T19:35:49"/>
    <d v="2015-07-30T03:59:00"/>
    <b v="0"/>
    <n v="100"/>
    <x v="0"/>
    <s v="publishing/nonfiction"/>
    <n v="1.0938000000000001"/>
    <n v="54.69"/>
    <x v="3"/>
    <s v="nonfiction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5-31T15:19:23"/>
    <d v="2011-06-30T15:19:23"/>
    <b v="0"/>
    <n v="143"/>
    <x v="0"/>
    <s v="publishing/nonfiction"/>
    <n v="1.0547157142857144"/>
    <n v="51.62944055944056"/>
    <x v="3"/>
    <s v="nonfiction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1-13T15:01:52"/>
    <d v="2015-12-13T15:01:52"/>
    <b v="0"/>
    <n v="140"/>
    <x v="0"/>
    <s v="publishing/nonfiction"/>
    <n v="1.0035000000000001"/>
    <n v="143.35714285714286"/>
    <x v="3"/>
    <s v="nonfiction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3-13T01:01:27"/>
    <d v="2013-04-12T01:01:27"/>
    <b v="0"/>
    <n v="35"/>
    <x v="0"/>
    <s v="publishing/nonfiction"/>
    <n v="1.014"/>
    <n v="72.428571428571431"/>
    <x v="3"/>
    <s v="nonfiction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2-12-04T00:29:09"/>
    <d v="2013-01-14T21:20:00"/>
    <b v="0"/>
    <n v="149"/>
    <x v="0"/>
    <s v="publishing/nonfiction"/>
    <n v="1.5551428571428572"/>
    <n v="36.530201342281877"/>
    <x v="3"/>
    <s v="nonfiction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7-07T20:05:57"/>
    <d v="2011-08-21T20:05:57"/>
    <b v="0"/>
    <n v="130"/>
    <x v="0"/>
    <s v="publishing/nonfiction"/>
    <n v="1.05566"/>
    <n v="60.903461538461535"/>
    <x v="3"/>
    <s v="nonfiction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7-21T04:27:41"/>
    <d v="2012-09-19T04:27:41"/>
    <b v="0"/>
    <n v="120"/>
    <x v="0"/>
    <s v="publishing/nonfiction"/>
    <n v="1.3065"/>
    <n v="43.55"/>
    <x v="3"/>
    <s v="nonfiction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1-07T17:53:11"/>
    <d v="2011-12-07T17:53:11"/>
    <b v="0"/>
    <n v="265"/>
    <x v="0"/>
    <s v="publishing/nonfiction"/>
    <n v="1.3219000000000001"/>
    <n v="99.766037735849054"/>
    <x v="3"/>
    <s v="nonfiction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1-12-02T19:05:47"/>
    <d v="2012-01-22T06:00:00"/>
    <b v="0"/>
    <n v="71"/>
    <x v="0"/>
    <s v="publishing/nonfiction"/>
    <n v="1.26"/>
    <n v="88.732394366197184"/>
    <x v="3"/>
    <s v="nonfiction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7-31T10:11:01"/>
    <d v="2013-09-29T10:11:01"/>
    <b v="0"/>
    <n v="13"/>
    <x v="0"/>
    <s v="publishing/nonfiction"/>
    <n v="1.6"/>
    <n v="4.9230769230769234"/>
    <x v="3"/>
    <s v="nonfiction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1-20T10:04:52"/>
    <d v="2013-12-20T10:04:52"/>
    <b v="0"/>
    <n v="169"/>
    <x v="0"/>
    <s v="publishing/nonfiction"/>
    <n v="1.2048000000000001"/>
    <n v="17.822485207100591"/>
    <x v="3"/>
    <s v="nonfiction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4-08T03:57:00"/>
    <d v="2015-05-09T05:00:00"/>
    <b v="0"/>
    <n v="57"/>
    <x v="0"/>
    <s v="publishing/nonfiction"/>
    <n v="1.2552941176470589"/>
    <n v="187.19298245614036"/>
    <x v="3"/>
    <s v="nonfiction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1-03T00:42:26"/>
    <d v="2014-12-04T00:39:00"/>
    <b v="0"/>
    <n v="229"/>
    <x v="0"/>
    <s v="publishing/nonfiction"/>
    <n v="1.1440638297872341"/>
    <n v="234.80786026200875"/>
    <x v="3"/>
    <s v="nonfiction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01T17:37:20"/>
    <d v="2013-11-21T04:59:00"/>
    <b v="0"/>
    <n v="108"/>
    <x v="0"/>
    <s v="publishing/nonfiction"/>
    <n v="3.151388888888889"/>
    <n v="105.04629629629629"/>
    <x v="3"/>
    <s v="nonfiction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1-28T06:36:27"/>
    <d v="2014-02-14T20:00:00"/>
    <b v="0"/>
    <n v="108"/>
    <x v="0"/>
    <s v="publishing/nonfiction"/>
    <n v="1.224"/>
    <n v="56.666666666666664"/>
    <x v="3"/>
    <s v="nonfiction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0-31T14:29:54"/>
    <d v="2014-12-01T04:59:00"/>
    <b v="0"/>
    <n v="41"/>
    <x v="0"/>
    <s v="publishing/nonfiction"/>
    <n v="1.0673333333333332"/>
    <n v="39.048780487804876"/>
    <x v="3"/>
    <s v="nonfiction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7-09T12:03:49"/>
    <d v="2014-08-11T12:03:49"/>
    <b v="0"/>
    <n v="139"/>
    <x v="0"/>
    <s v="publishing/nonfiction"/>
    <n v="1.5833333333333333"/>
    <n v="68.345323741007192"/>
    <x v="3"/>
    <s v="nonfiction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07T03:31:22"/>
    <d v="2015-06-21T03:31:22"/>
    <b v="0"/>
    <n v="19"/>
    <x v="0"/>
    <s v="publishing/nonfiction"/>
    <n v="1.0740000000000001"/>
    <n v="169.57894736842104"/>
    <x v="3"/>
    <s v="nonfiction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5-07T15:33:26"/>
    <d v="2013-06-11T15:33:26"/>
    <b v="0"/>
    <n v="94"/>
    <x v="0"/>
    <s v="publishing/nonfiction"/>
    <n v="1.0226"/>
    <n v="141.42340425531913"/>
    <x v="3"/>
    <s v="nonfiction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2-19T22:01:52"/>
    <d v="2014-03-21T21:01:52"/>
    <b v="0"/>
    <n v="23"/>
    <x v="0"/>
    <s v="publishing/nonfiction"/>
    <n v="1.1071428571428572"/>
    <n v="67.391304347826093"/>
    <x v="3"/>
    <s v="nonfiction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3-22T17:01:25"/>
    <d v="2012-04-16T21:00:00"/>
    <b v="0"/>
    <n v="15"/>
    <x v="0"/>
    <s v="publishing/nonfiction"/>
    <n v="1.48"/>
    <n v="54.266666666666666"/>
    <x v="3"/>
    <s v="nonfiction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1-13T22:58:23"/>
    <d v="2012-12-13T22:58:23"/>
    <b v="0"/>
    <n v="62"/>
    <x v="0"/>
    <s v="publishing/nonfiction"/>
    <n v="1.0232000000000001"/>
    <n v="82.516129032258064"/>
    <x v="3"/>
    <s v="nonfiction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4-03T13:44:05"/>
    <d v="2013-05-03T13:44:05"/>
    <b v="0"/>
    <n v="74"/>
    <x v="0"/>
    <s v="publishing/nonfiction"/>
    <n v="1.7909909909909909"/>
    <n v="53.729729729729726"/>
    <x v="3"/>
    <s v="nonfiction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05T01:01:49"/>
    <d v="2012-09-23T03:59:00"/>
    <b v="0"/>
    <n v="97"/>
    <x v="0"/>
    <s v="publishing/nonfiction"/>
    <n v="1.1108135252761968"/>
    <n v="34.206185567010309"/>
    <x v="3"/>
    <s v="nonfiction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4-12-15T13:10:19"/>
    <d v="2015-01-15T10:54:00"/>
    <b v="0"/>
    <n v="55"/>
    <x v="0"/>
    <s v="publishing/nonfiction"/>
    <n v="1.0004285714285714"/>
    <n v="127.32727272727273"/>
    <x v="3"/>
    <s v="nonfiction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7-11T20:19:26"/>
    <d v="2014-08-10T20:19:26"/>
    <b v="0"/>
    <n v="44"/>
    <x v="0"/>
    <s v="publishing/nonfiction"/>
    <n v="1.0024999999999999"/>
    <n v="45.56818181818182"/>
    <x v="3"/>
    <s v="nonfiction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6-12-29T22:35:30"/>
    <d v="2017-01-28T22:35:30"/>
    <b v="0"/>
    <n v="110"/>
    <x v="0"/>
    <s v="publishing/nonfiction"/>
    <n v="1.0556000000000001"/>
    <n v="95.963636363636368"/>
    <x v="3"/>
    <s v="nonfiction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1-25T21:04:32"/>
    <d v="2013-02-24T21:04:32"/>
    <b v="0"/>
    <n v="59"/>
    <x v="0"/>
    <s v="publishing/nonfiction"/>
    <n v="1.0258775877587758"/>
    <n v="77.271186440677965"/>
    <x v="3"/>
    <s v="nonfiction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6-19T15:07:55"/>
    <d v="2011-08-04T15:07:55"/>
    <b v="0"/>
    <n v="62"/>
    <x v="0"/>
    <s v="publishing/nonfiction"/>
    <n v="1.1850000000000001"/>
    <n v="57.338709677419352"/>
    <x v="3"/>
    <s v="nonfiction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09-26T10:06:57"/>
    <d v="2016-10-16T11:00:00"/>
    <b v="0"/>
    <n v="105"/>
    <x v="0"/>
    <s v="publishing/nonfiction"/>
    <n v="1.117"/>
    <n v="53.19047619047619"/>
    <x v="3"/>
    <s v="nonfiction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1-15T14:09:51"/>
    <d v="2015-02-14T14:09:51"/>
    <b v="0"/>
    <n v="26"/>
    <x v="0"/>
    <s v="publishing/nonfiction"/>
    <n v="1.28"/>
    <n v="492.30769230769232"/>
    <x v="3"/>
    <s v="nonfiction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2-12-06T17:58:41"/>
    <d v="2013-01-05T17:58:41"/>
    <b v="0"/>
    <n v="49"/>
    <x v="0"/>
    <s v="publishing/nonfiction"/>
    <n v="1.0375000000000001"/>
    <n v="42.346938775510203"/>
    <x v="3"/>
    <s v="nonfiction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4-19T14:31:17"/>
    <d v="2013-05-20T00:41:00"/>
    <b v="0"/>
    <n v="68"/>
    <x v="0"/>
    <s v="publishing/nonfiction"/>
    <n v="1.0190760000000001"/>
    <n v="37.466029411764708"/>
    <x v="3"/>
    <s v="nonfiction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2-16T18:24:19"/>
    <d v="2011-04-18T17:24:19"/>
    <b v="0"/>
    <n v="22"/>
    <x v="0"/>
    <s v="publishing/nonfiction"/>
    <n v="1.177142857142857"/>
    <n v="37.454545454545453"/>
    <x v="3"/>
    <s v="nonfiction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1-22T01:18:34"/>
    <d v="2012-12-06T01:18:34"/>
    <b v="0"/>
    <n v="18"/>
    <x v="0"/>
    <s v="publishing/nonfiction"/>
    <n v="2.38"/>
    <n v="33.055555555555557"/>
    <x v="3"/>
    <s v="nonfiction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09-08T20:04:28"/>
    <d v="2010-10-08T20:04:28"/>
    <b v="0"/>
    <n v="19"/>
    <x v="0"/>
    <s v="publishing/nonfiction"/>
    <n v="1.02"/>
    <n v="134.21052631578948"/>
    <x v="3"/>
    <s v="nonfiction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5-30T07:55:39"/>
    <d v="2014-07-09T07:55:39"/>
    <b v="0"/>
    <n v="99"/>
    <x v="0"/>
    <s v="publishing/nonfiction"/>
    <n v="1.0192000000000001"/>
    <n v="51.474747474747474"/>
    <x v="3"/>
    <s v="nonfiction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0-27T18:20:13"/>
    <d v="2016-11-26T19:20:13"/>
    <b v="0"/>
    <n v="0"/>
    <x v="1"/>
    <s v="publishing/fiction"/>
    <n v="0"/>
    <e v="#DIV/0!"/>
    <x v="3"/>
    <s v="fiction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1-03T18:02:06"/>
    <d v="2014-02-02T18:02:06"/>
    <b v="0"/>
    <n v="6"/>
    <x v="1"/>
    <s v="publishing/fiction"/>
    <n v="4.7E-2"/>
    <n v="39.166666666666664"/>
    <x v="3"/>
    <s v="fiction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1-16T20:36:10"/>
    <d v="2016-12-04T06:00:00"/>
    <b v="0"/>
    <n v="0"/>
    <x v="1"/>
    <s v="publishing/fiction"/>
    <n v="0"/>
    <e v="#DIV/0!"/>
    <x v="3"/>
    <s v="fiction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7-16T10:43:28"/>
    <d v="2013-08-15T10:43:28"/>
    <b v="0"/>
    <n v="1"/>
    <x v="1"/>
    <s v="publishing/fiction"/>
    <n v="1.1655011655011655E-3"/>
    <n v="5"/>
    <x v="3"/>
    <s v="fiction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8-11T04:09:21"/>
    <d v="2015-09-10T04:09:21"/>
    <b v="0"/>
    <n v="0"/>
    <x v="1"/>
    <s v="publishing/fiction"/>
    <n v="0"/>
    <e v="#DIV/0!"/>
    <x v="3"/>
    <s v="fiction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09-19T13:01:24"/>
    <d v="2014-10-19T13:01:24"/>
    <b v="0"/>
    <n v="44"/>
    <x v="1"/>
    <s v="publishing/fiction"/>
    <n v="0.36014285714285715"/>
    <n v="57.295454545454547"/>
    <x v="3"/>
    <s v="fiction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1-17T18:48:03"/>
    <d v="2015-02-16T18:48:03"/>
    <b v="0"/>
    <n v="0"/>
    <x v="1"/>
    <s v="publishing/fiction"/>
    <n v="0"/>
    <e v="#DIV/0!"/>
    <x v="3"/>
    <s v="fiction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4-21T03:26:50"/>
    <d v="2015-05-21T03:26:50"/>
    <b v="0"/>
    <n v="3"/>
    <x v="1"/>
    <s v="publishing/fiction"/>
    <n v="3.5400000000000001E-2"/>
    <n v="59"/>
    <x v="3"/>
    <s v="fiction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1-16T04:58:10"/>
    <d v="2013-12-16T04:58:10"/>
    <b v="0"/>
    <n v="0"/>
    <x v="1"/>
    <s v="publishing/fiction"/>
    <n v="0"/>
    <e v="#DIV/0!"/>
    <x v="3"/>
    <s v="fiction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1-26T23:54:54"/>
    <d v="2013-12-26T23:54:54"/>
    <b v="0"/>
    <n v="52"/>
    <x v="1"/>
    <s v="publishing/fiction"/>
    <n v="0.41399999999999998"/>
    <n v="31.846153846153847"/>
    <x v="3"/>
    <s v="fiction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1-15T23:59:29"/>
    <d v="2013-02-24T23:59:29"/>
    <b v="0"/>
    <n v="0"/>
    <x v="1"/>
    <s v="publishing/fiction"/>
    <n v="0"/>
    <e v="#DIV/0!"/>
    <x v="3"/>
    <s v="fiction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5-12-11T19:46:42"/>
    <d v="2016-01-30T19:46:42"/>
    <b v="0"/>
    <n v="1"/>
    <x v="1"/>
    <s v="publishing/fiction"/>
    <n v="2.631578947368421E-4"/>
    <n v="10"/>
    <x v="3"/>
    <s v="fiction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09-12T01:21:59"/>
    <d v="2009-11-01T03:59:00"/>
    <b v="0"/>
    <n v="1"/>
    <x v="1"/>
    <s v="publishing/fiction"/>
    <n v="3.3333333333333333E-2"/>
    <n v="50"/>
    <x v="3"/>
    <s v="fiction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4-06T17:39:45"/>
    <d v="2015-05-10T23:01:00"/>
    <b v="0"/>
    <n v="2"/>
    <x v="1"/>
    <s v="publishing/fiction"/>
    <n v="8.5129023676509714E-3"/>
    <n v="16"/>
    <x v="3"/>
    <s v="fiction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1-24T18:43:38"/>
    <d v="2014-02-23T18:43:38"/>
    <b v="0"/>
    <n v="9"/>
    <x v="1"/>
    <s v="publishing/fiction"/>
    <n v="0.70199999999999996"/>
    <n v="39"/>
    <x v="3"/>
    <s v="fiction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1-16T01:26:35"/>
    <d v="2011-12-16T01:26:35"/>
    <b v="0"/>
    <n v="5"/>
    <x v="1"/>
    <s v="publishing/fiction"/>
    <n v="1.7000000000000001E-2"/>
    <n v="34"/>
    <x v="3"/>
    <s v="fiction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09-03T16:27:25"/>
    <d v="2015-10-11T05:00:00"/>
    <b v="0"/>
    <n v="57"/>
    <x v="1"/>
    <s v="publishing/fiction"/>
    <n v="0.51400000000000001"/>
    <n v="63.122807017543863"/>
    <x v="3"/>
    <s v="fiction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01T23:32:57"/>
    <d v="2013-07-31T23:32:57"/>
    <b v="0"/>
    <n v="3"/>
    <x v="1"/>
    <s v="publishing/fiction"/>
    <n v="7.0000000000000001E-3"/>
    <n v="7"/>
    <x v="3"/>
    <s v="fiction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3-31T16:51:20"/>
    <d v="2014-04-30T16:51:20"/>
    <b v="0"/>
    <n v="1"/>
    <x v="1"/>
    <s v="publishing/fiction"/>
    <n v="4.0000000000000001E-3"/>
    <n v="2"/>
    <x v="3"/>
    <s v="fiction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09-15T16:25:05"/>
    <d v="2010-10-15T04:00:00"/>
    <b v="0"/>
    <n v="6"/>
    <x v="1"/>
    <s v="publishing/fiction"/>
    <n v="2.6666666666666668E-2"/>
    <n v="66.666666666666671"/>
    <x v="3"/>
    <s v="fiction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4-03T16:10:25"/>
    <d v="2011-05-03T16:10:25"/>
    <b v="0"/>
    <n v="27"/>
    <x v="0"/>
    <s v="music/rock"/>
    <n v="1.04"/>
    <n v="38.518518518518519"/>
    <x v="4"/>
    <s v="rock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5-09T00:01:14"/>
    <d v="2013-06-08T00:01:14"/>
    <b v="0"/>
    <n v="25"/>
    <x v="0"/>
    <s v="music/rock"/>
    <n v="1.3315375"/>
    <n v="42.609200000000001"/>
    <x v="4"/>
    <s v="rock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7-26T18:11:42"/>
    <d v="2012-08-25T18:11:42"/>
    <b v="0"/>
    <n v="14"/>
    <x v="0"/>
    <s v="music/rock"/>
    <n v="1"/>
    <n v="50"/>
    <x v="4"/>
    <s v="rock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3-19T18:34:09"/>
    <d v="2012-04-27T22:00:00"/>
    <b v="0"/>
    <n v="35"/>
    <x v="0"/>
    <s v="music/rock"/>
    <n v="1.4813333333333334"/>
    <n v="63.485714285714288"/>
    <x v="4"/>
    <s v="rock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2-05T03:35:19"/>
    <d v="2014-03-17T02:35:19"/>
    <b v="0"/>
    <n v="10"/>
    <x v="0"/>
    <s v="music/rock"/>
    <n v="1.0249999999999999"/>
    <n v="102.5"/>
    <x v="4"/>
    <s v="rock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1-29T14:15:15"/>
    <d v="2013-02-28T14:15:15"/>
    <b v="0"/>
    <n v="29"/>
    <x v="0"/>
    <s v="music/rock"/>
    <n v="1.8062799999999999"/>
    <n v="31.142758620689655"/>
    <x v="4"/>
    <s v="rock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3-15T01:20:34"/>
    <d v="2012-05-11T15:47:00"/>
    <b v="0"/>
    <n v="44"/>
    <x v="0"/>
    <s v="music/rock"/>
    <n v="1.4279999999999999"/>
    <n v="162.27272727272728"/>
    <x v="4"/>
    <s v="rock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0-02T15:03:46"/>
    <d v="2013-11-01T15:03:46"/>
    <b v="0"/>
    <n v="17"/>
    <x v="0"/>
    <s v="music/rock"/>
    <n v="1.1416666666666666"/>
    <n v="80.588235294117652"/>
    <x v="4"/>
    <s v="rock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5-30T00:09:48"/>
    <d v="2012-07-07T03:59:00"/>
    <b v="0"/>
    <n v="34"/>
    <x v="0"/>
    <s v="music/rock"/>
    <n v="2.03505"/>
    <n v="59.85441176470588"/>
    <x v="4"/>
    <s v="rock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03T04:28:00"/>
    <d v="2013-01-21T07:59:00"/>
    <b v="0"/>
    <n v="14"/>
    <x v="0"/>
    <s v="music/rock"/>
    <n v="1.0941176470588236"/>
    <n v="132.85714285714286"/>
    <x v="4"/>
    <s v="rock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02T01:08:59"/>
    <d v="2013-02-01T01:08:59"/>
    <b v="0"/>
    <n v="156"/>
    <x v="0"/>
    <s v="music/rock"/>
    <n v="1.443746"/>
    <n v="92.547820512820508"/>
    <x v="4"/>
    <s v="rock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0-10T18:44:06"/>
    <d v="2013-11-13T05:59:00"/>
    <b v="0"/>
    <n v="128"/>
    <x v="0"/>
    <s v="music/rock"/>
    <n v="1.0386666666666666"/>
    <n v="60.859375"/>
    <x v="4"/>
    <s v="rock"/>
    <n v="33.46868055555387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0-08T20:58:03"/>
    <d v="2013-11-07T21:58:03"/>
    <b v="0"/>
    <n v="60"/>
    <x v="0"/>
    <s v="music/rock"/>
    <n v="1.0044440000000001"/>
    <n v="41.851833333333339"/>
    <x v="4"/>
    <s v="rock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6-17T17:47:24"/>
    <d v="2013-07-03T04:59:00"/>
    <b v="0"/>
    <n v="32"/>
    <x v="0"/>
    <s v="music/rock"/>
    <n v="1.0277927272727272"/>
    <n v="88.325937499999995"/>
    <x v="4"/>
    <s v="rock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7-12T02:45:37"/>
    <d v="2011-09-05T17:06:00"/>
    <b v="0"/>
    <n v="53"/>
    <x v="0"/>
    <s v="music/rock"/>
    <n v="1.0531250000000001"/>
    <n v="158.96226415094338"/>
    <x v="4"/>
    <s v="rock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2-24T14:42:46"/>
    <d v="2012-04-07T04:59:00"/>
    <b v="0"/>
    <n v="184"/>
    <x v="0"/>
    <s v="music/rock"/>
    <n v="1.1178571428571429"/>
    <n v="85.054347826086953"/>
    <x v="4"/>
    <s v="rock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8-16T21:11:25"/>
    <d v="2013-09-15T21:10:00"/>
    <b v="0"/>
    <n v="90"/>
    <x v="0"/>
    <s v="music/rock"/>
    <n v="1.0135000000000001"/>
    <n v="112.61111111111111"/>
    <x v="4"/>
    <s v="rock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3-28T23:51:28"/>
    <d v="2012-04-29T04:00:00"/>
    <b v="0"/>
    <n v="71"/>
    <x v="0"/>
    <s v="music/rock"/>
    <n v="1.0753333333333333"/>
    <n v="45.436619718309856"/>
    <x v="4"/>
    <s v="rock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8-31T14:09:47"/>
    <d v="2014-09-30T14:09:47"/>
    <b v="0"/>
    <n v="87"/>
    <x v="0"/>
    <s v="music/rock"/>
    <n v="1.1488571428571428"/>
    <n v="46.218390804597703"/>
    <x v="4"/>
    <s v="rock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3-28T16:00:46"/>
    <d v="2012-04-27T16:00:46"/>
    <b v="0"/>
    <n v="28"/>
    <x v="0"/>
    <s v="music/rock"/>
    <n v="1.0002"/>
    <n v="178.60714285714286"/>
    <x v="4"/>
    <s v="rock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8-12T10:24:14"/>
    <d v="2014-09-11T10:24:14"/>
    <b v="0"/>
    <n v="56"/>
    <x v="0"/>
    <s v="music/rock"/>
    <n v="1.5213333333333334"/>
    <n v="40.75"/>
    <x v="4"/>
    <s v="rock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6-01T19:05:20"/>
    <d v="2011-07-01T19:05:20"/>
    <b v="0"/>
    <n v="51"/>
    <x v="0"/>
    <s v="music/rock"/>
    <n v="1.1152149999999998"/>
    <n v="43.733921568627444"/>
    <x v="4"/>
    <s v="rock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8-02T00:32:04"/>
    <d v="2012-09-17T04:05:00"/>
    <b v="0"/>
    <n v="75"/>
    <x v="0"/>
    <s v="music/rock"/>
    <n v="1.0133333333333334"/>
    <n v="81.066666666666663"/>
    <x v="4"/>
    <s v="rock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02T22:47:58"/>
    <d v="2011-05-29T01:00:00"/>
    <b v="0"/>
    <n v="38"/>
    <x v="0"/>
    <s v="music/rock"/>
    <n v="1.232608695652174"/>
    <n v="74.60526315789474"/>
    <x v="4"/>
    <s v="rock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06T02:32:06"/>
    <d v="2011-07-23T03:59:00"/>
    <b v="0"/>
    <n v="18"/>
    <x v="0"/>
    <s v="music/rock"/>
    <n v="1"/>
    <n v="305.55555555555554"/>
    <x v="4"/>
    <s v="rock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5-27T19:45:12"/>
    <d v="2011-07-16T23:00:00"/>
    <b v="0"/>
    <n v="54"/>
    <x v="0"/>
    <s v="music/rock"/>
    <n v="1.05"/>
    <n v="58.333333333333336"/>
    <x v="4"/>
    <s v="rock"/>
    <n v="50.135277777779265"/>
  </r>
  <r>
    <n v="806"/>
    <s v="Golden Animals NEW Album!"/>
    <s v="Help Golden Animals finish their NEW Album!"/>
    <n v="8000"/>
    <n v="8355"/>
    <x v="0"/>
    <x v="0"/>
    <s v="USD"/>
    <n v="1315413339"/>
    <n v="1312821339"/>
    <d v="2011-08-08T16:35:39"/>
    <d v="2011-09-07T16:35:39"/>
    <b v="0"/>
    <n v="71"/>
    <x v="0"/>
    <s v="music/rock"/>
    <n v="1.0443750000000001"/>
    <n v="117.67605633802818"/>
    <x v="4"/>
    <s v="rock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1-24T15:05:11"/>
    <d v="2017-03-01T02:00:00"/>
    <b v="0"/>
    <n v="57"/>
    <x v="0"/>
    <s v="music/rock"/>
    <n v="1.05125"/>
    <n v="73.771929824561397"/>
    <x v="4"/>
    <s v="rock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1-19T02:24:46"/>
    <d v="2014-12-22T04:59:00"/>
    <b v="0"/>
    <n v="43"/>
    <x v="0"/>
    <s v="music/rock"/>
    <n v="1"/>
    <n v="104.65116279069767"/>
    <x v="4"/>
    <s v="rock"/>
    <n v="33.1071064814823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3-12-20T20:00:30"/>
    <d v="2014-01-19T20:00:30"/>
    <b v="0"/>
    <n v="52"/>
    <x v="0"/>
    <s v="music/rock"/>
    <n v="1.03775"/>
    <n v="79.82692307692308"/>
    <x v="4"/>
    <s v="rock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02T01:21:02"/>
    <d v="2012-09-01T01:21:02"/>
    <b v="0"/>
    <n v="27"/>
    <x v="0"/>
    <s v="music/rock"/>
    <n v="1.05"/>
    <n v="58.333333333333336"/>
    <x v="4"/>
    <s v="rock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6-18T15:26:42"/>
    <d v="2013-07-10T16:52:00"/>
    <b v="0"/>
    <n v="12"/>
    <x v="0"/>
    <s v="music/rock"/>
    <n v="1.04"/>
    <n v="86.666666666666671"/>
    <x v="4"/>
    <s v="rock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1-08T00:25:52"/>
    <d v="2013-03-01T13:58:00"/>
    <b v="0"/>
    <n v="33"/>
    <x v="0"/>
    <s v="music/rock"/>
    <n v="1.5183333333333333"/>
    <n v="27.606060606060606"/>
    <x v="4"/>
    <s v="rock"/>
    <n v="52.5639814814785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6-20T23:02:45"/>
    <d v="2012-07-20T23:02:45"/>
    <b v="0"/>
    <n v="96"/>
    <x v="0"/>
    <s v="music/rock"/>
    <n v="1.59996"/>
    <n v="24.999375000000001"/>
    <x v="4"/>
    <s v="rock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16T17:50:01"/>
    <d v="2011-05-31T18:04:00"/>
    <b v="0"/>
    <n v="28"/>
    <x v="0"/>
    <s v="music/rock"/>
    <n v="1.2729999999999999"/>
    <n v="45.464285714285715"/>
    <x v="4"/>
    <s v="rock"/>
    <n v="15.0097106481480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0-02T22:01:43"/>
    <d v="2014-11-01T22:01:43"/>
    <b v="0"/>
    <n v="43"/>
    <x v="0"/>
    <s v="music/rock"/>
    <n v="1.07"/>
    <n v="99.534883720930239"/>
    <x v="4"/>
    <s v="rock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3-08T20:54:03"/>
    <d v="2013-04-09T06:30:00"/>
    <b v="0"/>
    <n v="205"/>
    <x v="0"/>
    <s v="music/rock"/>
    <n v="1.1512214285714286"/>
    <n v="39.31"/>
    <x v="4"/>
    <s v="rock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1-17T14:23:31"/>
    <d v="2012-03-11T04:59:00"/>
    <b v="0"/>
    <n v="23"/>
    <x v="0"/>
    <s v="music/rock"/>
    <n v="1.3711066666666665"/>
    <n v="89.419999999999987"/>
    <x v="4"/>
    <s v="rock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7-30T21:11:21"/>
    <d v="2012-08-07T17:01:00"/>
    <b v="0"/>
    <n v="19"/>
    <x v="0"/>
    <s v="music/rock"/>
    <n v="1.5571428571428572"/>
    <n v="28.684210526315791"/>
    <x v="4"/>
    <s v="rock"/>
    <n v="7.8261458333290648"/>
  </r>
  <r>
    <n v="819"/>
    <s v="Winter Tour"/>
    <s v="We are touring the Southeast in support of our new EP"/>
    <n v="400"/>
    <n v="435"/>
    <x v="0"/>
    <x v="0"/>
    <s v="USD"/>
    <n v="1387601040"/>
    <n v="1386806254"/>
    <d v="2013-12-11T23:57:34"/>
    <d v="2013-12-21T04:44:00"/>
    <b v="0"/>
    <n v="14"/>
    <x v="0"/>
    <s v="music/rock"/>
    <n v="1.0874999999999999"/>
    <n v="31.071428571428573"/>
    <x v="4"/>
    <s v="rock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5-09T20:12:22"/>
    <d v="2014-06-09T05:00:00"/>
    <b v="0"/>
    <n v="38"/>
    <x v="0"/>
    <s v="music/rock"/>
    <n v="1.3405"/>
    <n v="70.55263157894737"/>
    <x v="4"/>
    <s v="rock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3-30T22:07:45"/>
    <d v="2015-05-04T04:01:00"/>
    <b v="0"/>
    <n v="78"/>
    <x v="0"/>
    <s v="music/rock"/>
    <n v="1"/>
    <n v="224.12820512820514"/>
    <x v="4"/>
    <s v="rock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09-05T22:44:10"/>
    <d v="2012-10-05T22:44:10"/>
    <b v="0"/>
    <n v="69"/>
    <x v="0"/>
    <s v="music/rock"/>
    <n v="1.1916666666666667"/>
    <n v="51.811594202898547"/>
    <x v="4"/>
    <s v="rock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2-20T23:20:52"/>
    <d v="2015-03-22T22:20:52"/>
    <b v="0"/>
    <n v="33"/>
    <x v="0"/>
    <s v="music/rock"/>
    <n v="1.7949999999999999"/>
    <n v="43.515151515151516"/>
    <x v="4"/>
    <s v="rock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3-13T05:48:38"/>
    <d v="2010-04-18T06:59:00"/>
    <b v="0"/>
    <n v="54"/>
    <x v="0"/>
    <s v="music/rock"/>
    <n v="1.3438124999999999"/>
    <n v="39.816666666666663"/>
    <x v="4"/>
    <s v="rock"/>
    <n v="36.0488657407404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04T07:21:24"/>
    <d v="2012-10-29T07:21:24"/>
    <b v="0"/>
    <n v="99"/>
    <x v="0"/>
    <s v="music/rock"/>
    <n v="1.0043200000000001"/>
    <n v="126.8080808080808"/>
    <x v="4"/>
    <s v="rock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05T00:55:30"/>
    <d v="2012-03-25T23:55:30"/>
    <b v="0"/>
    <n v="49"/>
    <x v="0"/>
    <s v="music/rock"/>
    <n v="1.0145454545454546"/>
    <n v="113.87755102040816"/>
    <x v="4"/>
    <s v="rock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1-19T11:21:47"/>
    <d v="2012-02-14T19:49:00"/>
    <b v="0"/>
    <n v="11"/>
    <x v="0"/>
    <s v="music/rock"/>
    <n v="1.0333333333333334"/>
    <n v="28.181818181818183"/>
    <x v="4"/>
    <s v="rock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13T01:13:02"/>
    <d v="2012-06-25T16:24:00"/>
    <b v="0"/>
    <n v="38"/>
    <x v="0"/>
    <s v="music/rock"/>
    <n v="1.07"/>
    <n v="36.60526315789474"/>
    <x v="4"/>
    <s v="rock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5-14T19:14:00"/>
    <d v="2016-07-13T19:14:00"/>
    <b v="0"/>
    <n v="16"/>
    <x v="0"/>
    <s v="music/rock"/>
    <n v="1.04"/>
    <n v="32.5"/>
    <x v="4"/>
    <s v="rock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2-20T12:37:05"/>
    <d v="2013-03-22T11:37:05"/>
    <b v="0"/>
    <n v="32"/>
    <x v="0"/>
    <s v="music/rock"/>
    <n v="1.0783333333333334"/>
    <n v="60.65625"/>
    <x v="4"/>
    <s v="rock"/>
    <n v="29.9583333333284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3-28T15:31:34"/>
    <d v="2012-04-27T15:31:34"/>
    <b v="0"/>
    <n v="20"/>
    <x v="0"/>
    <s v="music/rock"/>
    <n v="2.3333333333333335"/>
    <n v="175"/>
    <x v="4"/>
    <s v="rock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1-11-22T16:12:15"/>
    <d v="2012-01-21T08:13:00"/>
    <b v="0"/>
    <n v="154"/>
    <x v="0"/>
    <s v="music/rock"/>
    <n v="1.0060706666666666"/>
    <n v="97.993896103896105"/>
    <x v="4"/>
    <s v="rock"/>
    <n v="59.66718750000291"/>
  </r>
  <r>
    <n v="833"/>
    <s v="Ragman Rolls"/>
    <s v="This is an American rock album."/>
    <n v="6000"/>
    <n v="6100"/>
    <x v="0"/>
    <x v="0"/>
    <s v="USD"/>
    <n v="1397941475"/>
    <n v="1395349475"/>
    <d v="2014-03-20T21:04:35"/>
    <d v="2014-04-19T21:04:35"/>
    <b v="0"/>
    <n v="41"/>
    <x v="0"/>
    <s v="music/rock"/>
    <n v="1.0166666666666666"/>
    <n v="148.78048780487805"/>
    <x v="4"/>
    <s v="rock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5-28T19:44:52"/>
    <d v="2013-07-01T03:59:00"/>
    <b v="0"/>
    <n v="75"/>
    <x v="0"/>
    <s v="music/rock"/>
    <n v="1.3101818181818181"/>
    <n v="96.08"/>
    <x v="4"/>
    <s v="rock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4-06T10:59:18"/>
    <d v="2012-05-19T03:00:00"/>
    <b v="0"/>
    <n v="40"/>
    <x v="0"/>
    <s v="music/rock"/>
    <n v="1.1725000000000001"/>
    <n v="58.625"/>
    <x v="4"/>
    <s v="rock"/>
    <n v="42.667152777779847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09-07T01:21:58"/>
    <d v="2013-10-07T01:21:58"/>
    <b v="0"/>
    <n v="46"/>
    <x v="0"/>
    <s v="music/rock"/>
    <n v="1.009304"/>
    <n v="109.70695652173914"/>
    <x v="4"/>
    <s v="rock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4-01T23:57:42"/>
    <d v="2014-05-01T23:57:42"/>
    <b v="0"/>
    <n v="62"/>
    <x v="0"/>
    <s v="music/rock"/>
    <n v="1.218"/>
    <n v="49.112903225806448"/>
    <x v="4"/>
    <s v="rock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1-12-18T21:33:05"/>
    <d v="2012-01-17T21:33:05"/>
    <b v="0"/>
    <n v="61"/>
    <x v="0"/>
    <s v="music/rock"/>
    <n v="1.454"/>
    <n v="47.672131147540981"/>
    <x v="4"/>
    <s v="rock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8-23T18:19:16"/>
    <d v="2012-09-22T18:19:16"/>
    <b v="0"/>
    <n v="96"/>
    <x v="0"/>
    <s v="music/rock"/>
    <n v="1.166166"/>
    <n v="60.737812499999997"/>
    <x v="4"/>
    <s v="rock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8-25T05:26:27"/>
    <d v="2016-09-24T05:26:27"/>
    <b v="0"/>
    <n v="190"/>
    <x v="0"/>
    <s v="music/metal"/>
    <n v="1.2041660000000001"/>
    <n v="63.37715789473684"/>
    <x v="4"/>
    <s v="metal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0-11T20:07:43"/>
    <d v="2014-11-10T21:07:43"/>
    <b v="1"/>
    <n v="94"/>
    <x v="0"/>
    <s v="music/metal"/>
    <n v="1.0132000000000001"/>
    <n v="53.893617021276597"/>
    <x v="4"/>
    <s v="metal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09-09T14:13:03"/>
    <d v="2013-10-14T03:59:00"/>
    <b v="1"/>
    <n v="39"/>
    <x v="0"/>
    <s v="music/metal"/>
    <n v="1.0431999999999999"/>
    <n v="66.871794871794876"/>
    <x v="4"/>
    <s v="metal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1-21T06:11:20"/>
    <d v="2016-12-08T08:00:00"/>
    <b v="0"/>
    <n v="127"/>
    <x v="0"/>
    <s v="music/metal"/>
    <n v="2.6713333333333331"/>
    <n v="63.102362204724407"/>
    <x v="4"/>
    <s v="metal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09-23T16:25:52"/>
    <d v="2014-11-01T04:59:00"/>
    <b v="1"/>
    <n v="159"/>
    <x v="0"/>
    <s v="music/metal"/>
    <n v="1.9413333333333334"/>
    <n v="36.628930817610062"/>
    <x v="4"/>
    <s v="metal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7-27T04:56:36"/>
    <d v="2016-09-05T03:59:00"/>
    <b v="0"/>
    <n v="177"/>
    <x v="0"/>
    <s v="music/metal"/>
    <n v="1.203802"/>
    <n v="34.005706214689269"/>
    <x v="4"/>
    <s v="metal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2-24T09:24:15"/>
    <d v="2014-03-10T14:00:00"/>
    <b v="0"/>
    <n v="47"/>
    <x v="0"/>
    <s v="music/metal"/>
    <n v="1.2200090909090908"/>
    <n v="28.553404255319148"/>
    <x v="4"/>
    <s v="metal"/>
    <n v="14.191493055557657"/>
  </r>
  <r>
    <n v="847"/>
    <s v="CENTROPYMUSIC"/>
    <s v="MUSIC WITH MEANING!  MUSIC THAT MATTERS!!!"/>
    <n v="10"/>
    <n v="10"/>
    <x v="0"/>
    <x v="0"/>
    <s v="USD"/>
    <n v="1436555376"/>
    <n v="1433963376"/>
    <d v="2015-06-10T19:09:36"/>
    <d v="2015-07-10T19:09:36"/>
    <b v="0"/>
    <n v="1"/>
    <x v="0"/>
    <s v="music/metal"/>
    <n v="1"/>
    <n v="10"/>
    <x v="4"/>
    <s v="metal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3-15T19:00:33"/>
    <d v="2015-04-14T19:00:33"/>
    <b v="0"/>
    <n v="16"/>
    <x v="0"/>
    <s v="music/metal"/>
    <n v="1"/>
    <n v="18.75"/>
    <x v="4"/>
    <s v="metal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2-16T03:34:24"/>
    <d v="2015-03-16T02:34:24"/>
    <b v="0"/>
    <n v="115"/>
    <x v="0"/>
    <s v="music/metal"/>
    <n v="1.1990000000000001"/>
    <n v="41.704347826086959"/>
    <x v="4"/>
    <s v="metal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3-23T19:51:57"/>
    <d v="2016-04-25T04:59:00"/>
    <b v="0"/>
    <n v="133"/>
    <x v="0"/>
    <s v="music/metal"/>
    <n v="1.55175"/>
    <n v="46.669172932330824"/>
    <x v="4"/>
    <s v="metal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6-01T21:07:33"/>
    <d v="2016-07-31T19:45:00"/>
    <b v="0"/>
    <n v="70"/>
    <x v="0"/>
    <s v="music/metal"/>
    <n v="1.3045"/>
    <n v="37.271428571428572"/>
    <x v="4"/>
    <s v="metal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13T19:19:55"/>
    <d v="2016-10-24T21:00:00"/>
    <b v="0"/>
    <n v="62"/>
    <x v="0"/>
    <s v="music/metal"/>
    <n v="1.0497142857142858"/>
    <n v="59.258064516129032"/>
    <x v="4"/>
    <s v="metal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1-17T19:58:29"/>
    <d v="2015-02-16T19:58:29"/>
    <b v="0"/>
    <n v="10"/>
    <x v="0"/>
    <s v="music/metal"/>
    <n v="1"/>
    <n v="30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1-28T05:05:46"/>
    <d v="2016-12-28T05:05:46"/>
    <b v="0"/>
    <n v="499"/>
    <x v="0"/>
    <s v="music/metal"/>
    <n v="1.1822050359712231"/>
    <n v="65.8623246492986"/>
    <x v="4"/>
    <s v="metal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6-24T03:00:17"/>
    <d v="2016-07-24T03:00:17"/>
    <b v="0"/>
    <n v="47"/>
    <x v="0"/>
    <s v="music/metal"/>
    <n v="1.0344827586206897"/>
    <n v="31.914893617021278"/>
    <x v="4"/>
    <s v="metal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08-27T07:29:16"/>
    <d v="2016-10-25T19:00:00"/>
    <b v="0"/>
    <n v="28"/>
    <x v="0"/>
    <s v="music/metal"/>
    <n v="2.1800000000000002"/>
    <n v="19.464285714285715"/>
    <x v="4"/>
    <s v="metal"/>
    <n v="59.47967592593340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0-14T13:57:11"/>
    <d v="2015-11-25T14:57:11"/>
    <b v="0"/>
    <n v="24"/>
    <x v="0"/>
    <s v="music/metal"/>
    <n v="1"/>
    <n v="50"/>
    <x v="4"/>
    <s v="metal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3-16T17:53:38"/>
    <d v="2015-04-15T22:59:00"/>
    <b v="0"/>
    <n v="76"/>
    <x v="0"/>
    <s v="music/metal"/>
    <n v="1.4400583333333332"/>
    <n v="22.737763157894737"/>
    <x v="4"/>
    <s v="metal"/>
    <n v="30.21206018518569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5-04T19:41:08"/>
    <d v="2015-06-04T00:00:00"/>
    <b v="0"/>
    <n v="98"/>
    <x v="0"/>
    <s v="music/metal"/>
    <n v="1.0467500000000001"/>
    <n v="42.724489795918366"/>
    <x v="4"/>
    <s v="metal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0-23T11:35:13"/>
    <d v="2013-11-22T12:35:13"/>
    <b v="0"/>
    <n v="48"/>
    <x v="1"/>
    <s v="music/jazz"/>
    <n v="0.18142857142857144"/>
    <n v="52.916666666666664"/>
    <x v="4"/>
    <s v="jazz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8-17T23:10:04"/>
    <d v="2016-09-16T23:10:04"/>
    <b v="0"/>
    <n v="2"/>
    <x v="1"/>
    <s v="music/jazz"/>
    <n v="2.2444444444444444E-2"/>
    <n v="50.5"/>
    <x v="4"/>
    <s v="jazz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0-12T13:19:08"/>
    <d v="2013-11-11T14:19:08"/>
    <b v="0"/>
    <n v="4"/>
    <x v="1"/>
    <s v="music/jazz"/>
    <n v="3.3999999999999998E-3"/>
    <n v="42.5"/>
    <x v="4"/>
    <s v="jazz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1-13T02:49:26"/>
    <d v="2012-02-12T02:49:26"/>
    <b v="0"/>
    <n v="5"/>
    <x v="1"/>
    <s v="music/jazz"/>
    <n v="4.4999999999999998E-2"/>
    <n v="18"/>
    <x v="4"/>
    <s v="jazz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09-24T02:33:58"/>
    <d v="2013-10-16T09:59:00"/>
    <b v="0"/>
    <n v="79"/>
    <x v="1"/>
    <s v="music/jazz"/>
    <n v="0.41538461538461541"/>
    <n v="34.177215189873415"/>
    <x v="4"/>
    <s v="jazz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2-11-17T18:33:17"/>
    <d v="2013-01-16T18:33:17"/>
    <b v="0"/>
    <n v="2"/>
    <x v="1"/>
    <s v="music/jazz"/>
    <n v="2.0454545454545454E-2"/>
    <n v="22.5"/>
    <x v="4"/>
    <s v="jazz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1-21T15:18:38"/>
    <d v="2015-02-28T15:10:00"/>
    <b v="0"/>
    <n v="11"/>
    <x v="1"/>
    <s v="music/jazz"/>
    <n v="0.18285714285714286"/>
    <n v="58.18181818181818"/>
    <x v="4"/>
    <s v="jazz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0-02T02:31:46"/>
    <d v="2009-12-01T04:59:00"/>
    <b v="0"/>
    <n v="11"/>
    <x v="1"/>
    <s v="music/jazz"/>
    <n v="0.2402"/>
    <n v="109.18181818181819"/>
    <x v="4"/>
    <s v="jazz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3-12-08T00:39:58"/>
    <d v="2014-01-07T00:39:58"/>
    <b v="0"/>
    <n v="1"/>
    <x v="1"/>
    <s v="music/jazz"/>
    <n v="1.1111111111111111E-3"/>
    <n v="50"/>
    <x v="4"/>
    <s v="jazz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3-09T20:17:37"/>
    <d v="2013-04-08T19:17:37"/>
    <b v="0"/>
    <n v="3"/>
    <x v="1"/>
    <s v="music/jazz"/>
    <n v="0.11818181818181818"/>
    <n v="346.66666666666669"/>
    <x v="4"/>
    <s v="jazz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02T00:32:03"/>
    <d v="2013-09-01T00:32:03"/>
    <b v="0"/>
    <n v="5"/>
    <x v="1"/>
    <s v="music/jazz"/>
    <n v="3.0999999999999999E-3"/>
    <n v="12.4"/>
    <x v="4"/>
    <s v="jazz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0-30T13:28:15"/>
    <d v="2013-11-29T14:28:15"/>
    <b v="0"/>
    <n v="12"/>
    <x v="1"/>
    <s v="music/jazz"/>
    <n v="5.4166666666666669E-2"/>
    <n v="27.083333333333332"/>
    <x v="4"/>
    <s v="jazz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1-24T19:48:47"/>
    <d v="2011-03-10T19:48:47"/>
    <b v="0"/>
    <n v="2"/>
    <x v="1"/>
    <s v="music/jazz"/>
    <n v="8.1250000000000003E-3"/>
    <n v="32.5"/>
    <x v="4"/>
    <s v="jazz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0-02T04:00:40"/>
    <d v="2012-11-11T05:00:40"/>
    <b v="0"/>
    <n v="5"/>
    <x v="1"/>
    <s v="music/jazz"/>
    <n v="1.2857142857142857E-2"/>
    <n v="9"/>
    <x v="4"/>
    <s v="jazz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4-04T14:00:34"/>
    <d v="2013-05-04T14:00:34"/>
    <b v="0"/>
    <n v="21"/>
    <x v="1"/>
    <s v="music/jazz"/>
    <n v="0.24333333333333335"/>
    <n v="34.761904761904759"/>
    <x v="4"/>
    <s v="jazz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01T17:22:11"/>
    <d v="2015-09-21T17:22:11"/>
    <b v="0"/>
    <n v="0"/>
    <x v="1"/>
    <s v="music/jazz"/>
    <n v="0"/>
    <e v="#DIV/0!"/>
    <x v="4"/>
    <s v="jazz"/>
    <n v="20"/>
  </r>
  <r>
    <n v="876"/>
    <s v="Sound Of Dobells"/>
    <s v="What was the greatest record shop ever?  DOBELLS!"/>
    <n v="3152"/>
    <n v="1286"/>
    <x v="2"/>
    <x v="1"/>
    <s v="GBP"/>
    <n v="1359978927"/>
    <n v="1357127727"/>
    <d v="2013-01-02T11:55:27"/>
    <d v="2013-02-04T11:55:27"/>
    <b v="0"/>
    <n v="45"/>
    <x v="1"/>
    <s v="music/jazz"/>
    <n v="0.40799492385786801"/>
    <n v="28.577777777777779"/>
    <x v="4"/>
    <s v="jazz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1-19T18:56:00"/>
    <d v="2013-12-19T18:56:00"/>
    <b v="0"/>
    <n v="29"/>
    <x v="1"/>
    <s v="music/jazz"/>
    <n v="0.67549999999999999"/>
    <n v="46.586206896551722"/>
    <x v="4"/>
    <s v="jazz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1-23T05:35:24"/>
    <d v="2010-12-23T05:35:24"/>
    <b v="0"/>
    <n v="2"/>
    <x v="1"/>
    <s v="music/jazz"/>
    <n v="1.2999999999999999E-2"/>
    <n v="32.5"/>
    <x v="4"/>
    <s v="jazz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08T19:55:05"/>
    <d v="2012-05-29T19:55:05"/>
    <b v="0"/>
    <n v="30"/>
    <x v="1"/>
    <s v="music/jazz"/>
    <n v="0.30666666666666664"/>
    <n v="21.466666666666665"/>
    <x v="4"/>
    <s v="jazz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09-27T07:42:18"/>
    <d v="2012-10-30T07:42:18"/>
    <b v="0"/>
    <n v="8"/>
    <x v="1"/>
    <s v="music/indie rock"/>
    <n v="2.9894179894179893E-2"/>
    <n v="14.125"/>
    <x v="4"/>
    <s v="indie rock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1-11-30T06:01:26"/>
    <d v="2012-01-14T06:01:26"/>
    <b v="0"/>
    <n v="1"/>
    <x v="1"/>
    <s v="music/indie rock"/>
    <n v="8.0000000000000002E-3"/>
    <n v="30"/>
    <x v="4"/>
    <s v="indie rock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8-04T20:39:10"/>
    <d v="2011-09-06T20:39:10"/>
    <b v="0"/>
    <n v="14"/>
    <x v="1"/>
    <s v="music/indie rock"/>
    <n v="0.20133333333333334"/>
    <n v="21.571428571428573"/>
    <x v="4"/>
    <s v="indie rock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1-02T22:27:15"/>
    <d v="2016-03-02T22:27:15"/>
    <b v="0"/>
    <n v="24"/>
    <x v="1"/>
    <s v="music/indie rock"/>
    <n v="0.4002"/>
    <n v="83.375"/>
    <x v="4"/>
    <s v="indie rock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3-13T19:15:46"/>
    <d v="2012-05-12T02:31:00"/>
    <b v="0"/>
    <n v="2"/>
    <x v="1"/>
    <s v="music/indie rock"/>
    <n v="0.01"/>
    <n v="10"/>
    <x v="4"/>
    <s v="indie rock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09T22:35:11"/>
    <d v="2016-12-30T22:35:11"/>
    <b v="0"/>
    <n v="21"/>
    <x v="1"/>
    <s v="music/indie rock"/>
    <n v="0.75"/>
    <n v="35.714285714285715"/>
    <x v="4"/>
    <s v="indie rock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8-21T20:53:33"/>
    <d v="2016-09-15T20:53:33"/>
    <b v="0"/>
    <n v="7"/>
    <x v="1"/>
    <s v="music/indie rock"/>
    <n v="0.41"/>
    <n v="29.285714285714285"/>
    <x v="4"/>
    <s v="indie rock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4-27T23:00:55"/>
    <d v="2012-05-27T23:00:55"/>
    <b v="0"/>
    <n v="0"/>
    <x v="1"/>
    <s v="music/indie rock"/>
    <n v="0"/>
    <e v="#DIV/0!"/>
    <x v="4"/>
    <s v="indie rock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7-27T18:04:45"/>
    <d v="2011-09-01T06:00:00"/>
    <b v="0"/>
    <n v="4"/>
    <x v="1"/>
    <s v="music/indie rock"/>
    <n v="7.1999999999999995E-2"/>
    <n v="18"/>
    <x v="4"/>
    <s v="indie rock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09-05T18:49:03"/>
    <d v="2014-10-05T18:49:03"/>
    <b v="0"/>
    <n v="32"/>
    <x v="1"/>
    <s v="music/indie rock"/>
    <n v="9.4412800000000005E-2"/>
    <n v="73.760000000000005"/>
    <x v="4"/>
    <s v="indie rock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0-22T16:46:19"/>
    <d v="2013-11-21T17:46:19"/>
    <b v="0"/>
    <n v="4"/>
    <x v="1"/>
    <s v="music/indie rock"/>
    <n v="4.1666666666666664E-2"/>
    <n v="31.25"/>
    <x v="4"/>
    <s v="indie rock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7-22T00:45:30"/>
    <d v="2014-08-21T00:45:30"/>
    <b v="0"/>
    <n v="9"/>
    <x v="1"/>
    <s v="music/indie rock"/>
    <n v="3.2500000000000001E-2"/>
    <n v="28.888888888888889"/>
    <x v="4"/>
    <s v="indie rock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5-06T04:48:03"/>
    <d v="2010-08-01T04:00:00"/>
    <b v="0"/>
    <n v="17"/>
    <x v="1"/>
    <s v="music/indie rock"/>
    <n v="0.40749999999999997"/>
    <n v="143.8235294117647"/>
    <x v="4"/>
    <s v="indie rock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3-02T21:32:43"/>
    <d v="2015-04-01T20:32:43"/>
    <b v="0"/>
    <n v="5"/>
    <x v="1"/>
    <s v="music/indie rock"/>
    <n v="0.1"/>
    <n v="40"/>
    <x v="4"/>
    <s v="indie rock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5-06T23:33:30"/>
    <d v="2016-06-05T23:33:30"/>
    <b v="0"/>
    <n v="53"/>
    <x v="1"/>
    <s v="music/indie rock"/>
    <n v="0.39169999999999999"/>
    <n v="147.81132075471697"/>
    <x v="4"/>
    <s v="indie rock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09-10T03:03:49"/>
    <d v="2010-10-25T03:03:49"/>
    <b v="0"/>
    <n v="7"/>
    <x v="1"/>
    <s v="music/indie rock"/>
    <n v="2.4375000000000001E-2"/>
    <n v="27.857142857142858"/>
    <x v="4"/>
    <s v="indie rock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02T20:57:06"/>
    <d v="2015-08-28T04:00:00"/>
    <b v="0"/>
    <n v="72"/>
    <x v="1"/>
    <s v="music/indie rock"/>
    <n v="0.4"/>
    <n v="44.444444444444443"/>
    <x v="4"/>
    <s v="indie rock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0-29T16:31:48"/>
    <d v="2012-11-28T17:31:48"/>
    <b v="0"/>
    <n v="0"/>
    <x v="1"/>
    <s v="music/indie rock"/>
    <n v="0"/>
    <e v="#DIV/0!"/>
    <x v="4"/>
    <s v="indie rock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1-12-01T18:11:50"/>
    <d v="2012-01-15T18:11:50"/>
    <b v="0"/>
    <n v="2"/>
    <x v="1"/>
    <s v="music/indie rock"/>
    <n v="2.8000000000000001E-2"/>
    <n v="35"/>
    <x v="4"/>
    <s v="indie rock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4-13T02:22:42"/>
    <d v="2011-05-28T02:22:42"/>
    <b v="0"/>
    <n v="8"/>
    <x v="1"/>
    <s v="music/indie rock"/>
    <n v="0.37333333333333335"/>
    <n v="35"/>
    <x v="4"/>
    <s v="indie rock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2-29T20:23:22"/>
    <d v="2016-03-30T19:23:22"/>
    <b v="0"/>
    <n v="2"/>
    <x v="1"/>
    <s v="music/jazz"/>
    <n v="4.1999999999999997E-3"/>
    <n v="10.5"/>
    <x v="4"/>
    <s v="jazz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4-23T19:28:34"/>
    <d v="2010-06-08T19:11:00"/>
    <b v="0"/>
    <n v="0"/>
    <x v="1"/>
    <s v="music/jazz"/>
    <n v="0"/>
    <e v="#DIV/0!"/>
    <x v="4"/>
    <s v="jazz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7-09T23:10:22"/>
    <d v="2014-08-30T15:30:00"/>
    <b v="0"/>
    <n v="3"/>
    <x v="1"/>
    <s v="music/jazz"/>
    <n v="3.0000000000000001E-3"/>
    <n v="30"/>
    <x v="4"/>
    <s v="jazz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8-28T19:06:20"/>
    <d v="2012-09-23T02:25:00"/>
    <b v="0"/>
    <n v="4"/>
    <x v="1"/>
    <s v="music/jazz"/>
    <n v="3.2000000000000001E-2"/>
    <n v="40"/>
    <x v="4"/>
    <s v="jazz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5-12-04T01:55:37"/>
    <d v="2016-01-03T01:55:37"/>
    <b v="0"/>
    <n v="3"/>
    <x v="1"/>
    <s v="music/jazz"/>
    <n v="3.0200000000000001E-3"/>
    <n v="50.333333333333336"/>
    <x v="4"/>
    <s v="jazz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0-11-25T05:45:26"/>
    <d v="2011-01-24T05:45:26"/>
    <b v="0"/>
    <n v="6"/>
    <x v="1"/>
    <s v="music/jazz"/>
    <n v="3.0153846153846153E-2"/>
    <n v="32.666666666666664"/>
    <x v="4"/>
    <s v="jazz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2-11T04:33:10"/>
    <d v="2014-03-13T03:33:10"/>
    <b v="0"/>
    <n v="0"/>
    <x v="1"/>
    <s v="music/jazz"/>
    <n v="0"/>
    <e v="#DIV/0!"/>
    <x v="4"/>
    <s v="jazz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8-12T04:37:03"/>
    <d v="2011-09-11T04:37:03"/>
    <b v="0"/>
    <n v="0"/>
    <x v="1"/>
    <s v="music/jazz"/>
    <n v="0"/>
    <e v="#DIV/0!"/>
    <x v="4"/>
    <s v="jazz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6-11T19:14:15"/>
    <d v="2010-07-27T04:59:00"/>
    <b v="0"/>
    <n v="0"/>
    <x v="1"/>
    <s v="music/jazz"/>
    <n v="0"/>
    <e v="#DIV/0!"/>
    <x v="4"/>
    <s v="jazz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6-21T16:34:00"/>
    <d v="2012-07-23T04:00:00"/>
    <b v="0"/>
    <n v="8"/>
    <x v="1"/>
    <s v="music/jazz"/>
    <n v="3.2500000000000001E-2"/>
    <n v="65"/>
    <x v="4"/>
    <s v="jazz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1-02T13:05:19"/>
    <d v="2017-03-03T13:05:19"/>
    <b v="0"/>
    <n v="5"/>
    <x v="1"/>
    <s v="music/jazz"/>
    <n v="0.22363636363636363"/>
    <n v="24.6"/>
    <x v="4"/>
    <s v="jazz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03T00:07:25"/>
    <d v="2014-01-24T00:07:25"/>
    <b v="0"/>
    <n v="0"/>
    <x v="1"/>
    <s v="music/jazz"/>
    <n v="0"/>
    <e v="#DIV/0!"/>
    <x v="4"/>
    <s v="jazz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0-12T02:37:27"/>
    <d v="2012-12-11T03:37:27"/>
    <b v="0"/>
    <n v="2"/>
    <x v="1"/>
    <s v="music/jazz"/>
    <n v="8.5714285714285719E-3"/>
    <n v="15"/>
    <x v="4"/>
    <s v="jazz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4-05T03:20:19"/>
    <d v="2012-05-05T03:20:19"/>
    <b v="0"/>
    <n v="24"/>
    <x v="1"/>
    <s v="music/jazz"/>
    <n v="6.6066666666666662E-2"/>
    <n v="82.583333333333329"/>
    <x v="4"/>
    <s v="jazz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7-26T18:19:07"/>
    <d v="2012-08-25T18:19:07"/>
    <b v="0"/>
    <n v="0"/>
    <x v="1"/>
    <s v="music/jazz"/>
    <n v="0"/>
    <e v="#DIV/0!"/>
    <x v="4"/>
    <s v="jazz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1-29T16:18:34"/>
    <d v="2012-03-01T04:59:00"/>
    <b v="0"/>
    <n v="9"/>
    <x v="1"/>
    <s v="music/jazz"/>
    <n v="5.7692307692307696E-2"/>
    <n v="41.666666666666664"/>
    <x v="4"/>
    <s v="jazz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09-13T20:28:54"/>
    <d v="2010-10-22T05:00:00"/>
    <b v="0"/>
    <n v="0"/>
    <x v="1"/>
    <s v="music/jazz"/>
    <n v="0"/>
    <e v="#DIV/0!"/>
    <x v="4"/>
    <s v="jazz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6-12T22:38:50"/>
    <d v="2014-07-14T02:30:00"/>
    <b v="0"/>
    <n v="1"/>
    <x v="1"/>
    <s v="music/jazz"/>
    <n v="6.0000000000000001E-3"/>
    <n v="30"/>
    <x v="4"/>
    <s v="jazz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1-01T21:59:21"/>
    <d v="2014-12-01T22:59:21"/>
    <b v="0"/>
    <n v="10"/>
    <x v="1"/>
    <s v="music/jazz"/>
    <n v="5.0256410256410255E-2"/>
    <n v="19.600000000000001"/>
    <x v="4"/>
    <s v="jazz"/>
    <n v="30.041666666664241"/>
  </r>
  <r>
    <n v="919"/>
    <s v="Jazz CD:  Out of The Blue"/>
    <s v="Cool jazz with a New Orleans flavor."/>
    <n v="20000"/>
    <n v="100"/>
    <x v="2"/>
    <x v="0"/>
    <s v="USD"/>
    <n v="1355930645"/>
    <n v="1352906645"/>
    <d v="2012-11-14T15:24:05"/>
    <d v="2012-12-19T15:24:05"/>
    <b v="0"/>
    <n v="1"/>
    <x v="1"/>
    <s v="music/jazz"/>
    <n v="5.0000000000000001E-3"/>
    <n v="100"/>
    <x v="4"/>
    <s v="jazz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0-15T16:07:02"/>
    <d v="2013-11-14T17:07:02"/>
    <b v="0"/>
    <n v="0"/>
    <x v="1"/>
    <s v="music/jazz"/>
    <n v="0"/>
    <e v="#DIV/0!"/>
    <x v="4"/>
    <s v="jazz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0-31T04:06:16"/>
    <d v="2011-12-12T05:06:16"/>
    <b v="0"/>
    <n v="20"/>
    <x v="1"/>
    <s v="music/jazz"/>
    <n v="0.309"/>
    <n v="231.75"/>
    <x v="4"/>
    <s v="jazz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08-27T12:43:13"/>
    <d v="2014-10-01T12:43:13"/>
    <b v="0"/>
    <n v="30"/>
    <x v="1"/>
    <s v="music/jazz"/>
    <n v="0.21037037037037037"/>
    <n v="189.33333333333334"/>
    <x v="4"/>
    <s v="jazz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0-22T23:02:03"/>
    <d v="2014-11-22T00:02:03"/>
    <b v="0"/>
    <n v="6"/>
    <x v="1"/>
    <s v="music/jazz"/>
    <n v="2.1999999999999999E-2"/>
    <n v="55"/>
    <x v="4"/>
    <s v="jazz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1-14T22:37:49"/>
    <d v="2013-02-13T22:37:49"/>
    <b v="0"/>
    <n v="15"/>
    <x v="1"/>
    <s v="music/jazz"/>
    <n v="0.109"/>
    <n v="21.8"/>
    <x v="4"/>
    <s v="jazz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0-28T21:08:31"/>
    <d v="2013-11-27T22:08:31"/>
    <b v="0"/>
    <n v="5"/>
    <x v="1"/>
    <s v="music/jazz"/>
    <n v="2.6666666666666668E-2"/>
    <n v="32"/>
    <x v="4"/>
    <s v="jazz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6-09T00:28:50"/>
    <d v="2010-07-08T22:40:00"/>
    <b v="0"/>
    <n v="0"/>
    <x v="1"/>
    <s v="music/jazz"/>
    <n v="0"/>
    <e v="#DIV/0!"/>
    <x v="4"/>
    <s v="jazz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4-14T19:44:55"/>
    <d v="2012-05-14T19:44:55"/>
    <b v="0"/>
    <n v="0"/>
    <x v="1"/>
    <s v="music/jazz"/>
    <n v="0"/>
    <e v="#DIV/0!"/>
    <x v="4"/>
    <s v="jazz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09-28T20:41:53"/>
    <d v="2012-11-18T00:00:00"/>
    <b v="0"/>
    <n v="28"/>
    <x v="1"/>
    <s v="music/jazz"/>
    <n v="0.10862068965517241"/>
    <n v="56.25"/>
    <x v="4"/>
    <s v="jazz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3-10T05:42:49"/>
    <d v="2012-04-09T04:42:49"/>
    <b v="0"/>
    <n v="0"/>
    <x v="1"/>
    <s v="music/jazz"/>
    <n v="0"/>
    <e v="#DIV/0!"/>
    <x v="4"/>
    <s v="jazz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5-14T21:58:26"/>
    <d v="2010-06-25T21:32:00"/>
    <b v="0"/>
    <n v="5"/>
    <x v="1"/>
    <s v="music/jazz"/>
    <n v="0.38333333333333336"/>
    <n v="69"/>
    <x v="4"/>
    <s v="jazz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2-10T08:38:22"/>
    <d v="2014-03-16T22:00:00"/>
    <b v="0"/>
    <n v="7"/>
    <x v="1"/>
    <s v="music/jazz"/>
    <n v="6.5500000000000003E-2"/>
    <n v="18.714285714285715"/>
    <x v="4"/>
    <s v="jazz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2-05T23:15:45"/>
    <d v="2013-03-22T22:15:45"/>
    <b v="0"/>
    <n v="30"/>
    <x v="1"/>
    <s v="music/jazz"/>
    <n v="0.14536842105263159"/>
    <n v="46.033333333333331"/>
    <x v="4"/>
    <s v="jazz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3-13T04:03:29"/>
    <d v="2014-05-12T04:03:29"/>
    <b v="0"/>
    <n v="2"/>
    <x v="1"/>
    <s v="music/jazz"/>
    <n v="0.06"/>
    <n v="60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4-04T17:41:24"/>
    <d v="2014-05-04T06:00:00"/>
    <b v="0"/>
    <n v="30"/>
    <x v="1"/>
    <s v="music/jazz"/>
    <n v="0.30399999999999999"/>
    <n v="50.666666666666664"/>
    <x v="4"/>
    <s v="jazz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5-12-30T08:00:29"/>
    <d v="2016-01-29T08:00:29"/>
    <b v="0"/>
    <n v="2"/>
    <x v="1"/>
    <s v="music/jazz"/>
    <n v="1.4285714285714285E-2"/>
    <n v="25"/>
    <x v="4"/>
    <s v="jazz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1-12-06T00:34:49"/>
    <d v="2012-01-18T20:00:00"/>
    <b v="0"/>
    <n v="0"/>
    <x v="1"/>
    <s v="music/jazz"/>
    <n v="0"/>
    <e v="#DIV/0!"/>
    <x v="4"/>
    <s v="jazz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0-04T19:09:17"/>
    <d v="2013-11-03T20:09:17"/>
    <b v="0"/>
    <n v="2"/>
    <x v="1"/>
    <s v="music/jazz"/>
    <n v="1.1428571428571429E-2"/>
    <n v="20"/>
    <x v="4"/>
    <s v="jazz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8-03T11:30:48"/>
    <d v="2012-09-02T11:30:48"/>
    <b v="0"/>
    <n v="1"/>
    <x v="1"/>
    <s v="music/jazz"/>
    <n v="3.5714285714285713E-3"/>
    <n v="25"/>
    <x v="4"/>
    <s v="jazz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5-22T18:18:58"/>
    <d v="2013-06-30T19:58:00"/>
    <b v="0"/>
    <n v="2"/>
    <x v="1"/>
    <s v="music/jazz"/>
    <n v="1.4545454545454545E-2"/>
    <n v="20"/>
    <x v="4"/>
    <s v="jazz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6-27T00:12:06"/>
    <d v="2015-08-11T00:12:06"/>
    <b v="0"/>
    <n v="14"/>
    <x v="1"/>
    <s v="technology/wearables"/>
    <n v="0.17155555555555554"/>
    <n v="110.28571428571429"/>
    <x v="2"/>
    <s v="wearables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1-11T02:19:05"/>
    <d v="2017-02-10T02:19:05"/>
    <b v="0"/>
    <n v="31"/>
    <x v="1"/>
    <s v="technology/wearables"/>
    <n v="2.3220000000000001E-2"/>
    <n v="37.451612903225808"/>
    <x v="2"/>
    <s v="wearables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1-13T20:14:20"/>
    <d v="2016-02-18T20:14:20"/>
    <b v="0"/>
    <n v="16"/>
    <x v="1"/>
    <s v="technology/wearables"/>
    <n v="8.9066666666666669E-2"/>
    <n v="41.75"/>
    <x v="2"/>
    <s v="wearables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0-30T16:01:45"/>
    <d v="2016-11-29T17:01:45"/>
    <b v="0"/>
    <n v="12"/>
    <x v="1"/>
    <s v="technology/wearables"/>
    <n v="9.633333333333334E-2"/>
    <n v="24.083333333333332"/>
    <x v="2"/>
    <s v="wearables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3-15T14:00:50"/>
    <d v="2016-04-18T14:00:00"/>
    <b v="0"/>
    <n v="96"/>
    <x v="1"/>
    <s v="technology/wearables"/>
    <n v="0.13325999999999999"/>
    <n v="69.40625"/>
    <x v="2"/>
    <s v="wearables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6-12-28T20:57:06"/>
    <d v="2017-02-18T23:59:00"/>
    <b v="0"/>
    <n v="16"/>
    <x v="1"/>
    <s v="technology/wearables"/>
    <n v="2.4840000000000001E-2"/>
    <n v="155.25"/>
    <x v="2"/>
    <s v="wearables"/>
    <n v="52.12631944444001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8-10T18:00:48"/>
    <d v="2016-09-09T18:00:48"/>
    <b v="0"/>
    <n v="5"/>
    <x v="1"/>
    <s v="technology/wearables"/>
    <n v="1.9066666666666666E-2"/>
    <n v="57.2"/>
    <x v="2"/>
    <s v="wearables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5-01T18:45:06"/>
    <d v="2016-06-30T18:45:06"/>
    <b v="0"/>
    <n v="0"/>
    <x v="1"/>
    <s v="technology/wearables"/>
    <n v="0"/>
    <e v="#DIV/0!"/>
    <x v="2"/>
    <s v="wearables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2-11T19:52:44"/>
    <d v="2016-03-12T19:52:44"/>
    <b v="0"/>
    <n v="8"/>
    <x v="1"/>
    <s v="technology/wearables"/>
    <n v="0.12"/>
    <n v="60"/>
    <x v="2"/>
    <s v="wearables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5-12-23T01:02:56"/>
    <d v="2016-02-21T01:02:56"/>
    <b v="0"/>
    <n v="7"/>
    <x v="1"/>
    <s v="technology/wearables"/>
    <n v="1.3650000000000001E-2"/>
    <n v="39"/>
    <x v="2"/>
    <s v="wearables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5-12-18T18:01:01"/>
    <d v="2016-01-17T18:01:01"/>
    <b v="0"/>
    <n v="24"/>
    <x v="1"/>
    <s v="technology/wearables"/>
    <n v="0.28039999999999998"/>
    <n v="58.416666666666664"/>
    <x v="2"/>
    <s v="wearables"/>
    <n v="30"/>
  </r>
  <r>
    <n v="951"/>
    <s v="Smart Harness"/>
    <s v="Revolutionizing the way we walk our dogs!"/>
    <n v="50000"/>
    <n v="19195"/>
    <x v="2"/>
    <x v="0"/>
    <s v="USD"/>
    <n v="1465054872"/>
    <n v="1461166872"/>
    <d v="2016-04-20T15:41:12"/>
    <d v="2016-06-04T15:41:12"/>
    <b v="0"/>
    <n v="121"/>
    <x v="1"/>
    <s v="technology/wearables"/>
    <n v="0.38390000000000002"/>
    <n v="158.63636363636363"/>
    <x v="2"/>
    <s v="wearables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0-19T14:43:32"/>
    <d v="2016-11-18T15:43:32"/>
    <b v="0"/>
    <n v="196"/>
    <x v="1"/>
    <s v="technology/wearables"/>
    <n v="0.39942857142857141"/>
    <n v="99.857142857142861"/>
    <x v="2"/>
    <s v="wearables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4-12-26T03:56:39"/>
    <d v="2015-01-25T03:56:39"/>
    <b v="0"/>
    <n v="5"/>
    <x v="1"/>
    <s v="technology/wearables"/>
    <n v="8.3999999999999995E-3"/>
    <n v="25.2"/>
    <x v="2"/>
    <s v="wearables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7-09T20:00:39"/>
    <d v="2015-08-20T20:00:39"/>
    <b v="0"/>
    <n v="73"/>
    <x v="1"/>
    <s v="technology/wearables"/>
    <n v="0.43406666666666666"/>
    <n v="89.191780821917803"/>
    <x v="2"/>
    <s v="wearables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8-04T07:05:00"/>
    <d v="2016-09-13T07:05:00"/>
    <b v="0"/>
    <n v="93"/>
    <x v="1"/>
    <s v="technology/wearables"/>
    <n v="5.6613333333333335E-2"/>
    <n v="182.6236559139785"/>
    <x v="2"/>
    <s v="wearables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2-25T21:55:59"/>
    <d v="2015-04-26T20:55:59"/>
    <b v="0"/>
    <n v="17"/>
    <x v="1"/>
    <s v="technology/wearables"/>
    <n v="1.7219999999999999E-2"/>
    <n v="50.647058823529413"/>
    <x v="2"/>
    <s v="wearables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0-17T13:15:33"/>
    <d v="2016-11-17T14:15:33"/>
    <b v="0"/>
    <n v="7"/>
    <x v="1"/>
    <s v="technology/wearables"/>
    <n v="1.9416666666666665E-2"/>
    <n v="33.285714285714285"/>
    <x v="2"/>
    <s v="wearables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3-19T19:16:03"/>
    <d v="2015-04-10T04:59:00"/>
    <b v="0"/>
    <n v="17"/>
    <x v="1"/>
    <s v="technology/wearables"/>
    <n v="0.11328275684711328"/>
    <n v="51.823529411764703"/>
    <x v="2"/>
    <s v="wearables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4-12-20T04:11:05"/>
    <d v="2015-01-19T04:11:05"/>
    <b v="0"/>
    <n v="171"/>
    <x v="1"/>
    <s v="technology/wearables"/>
    <n v="0.3886"/>
    <n v="113.62573099415205"/>
    <x v="2"/>
    <s v="wearables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1-31T15:02:35"/>
    <d v="2017-03-14T14:02:35"/>
    <b v="0"/>
    <n v="188"/>
    <x v="1"/>
    <s v="technology/wearables"/>
    <n v="0.46100628930817611"/>
    <n v="136.46276595744681"/>
    <x v="2"/>
    <s v="wearables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1-05T16:38:55"/>
    <d v="2017-02-20T19:00:00"/>
    <b v="0"/>
    <n v="110"/>
    <x v="1"/>
    <s v="technology/wearables"/>
    <n v="0.42188421052631581"/>
    <n v="364.35454545454547"/>
    <x v="2"/>
    <s v="wearables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1-04T17:05:53"/>
    <d v="2016-02-11T17:05:53"/>
    <b v="0"/>
    <n v="37"/>
    <x v="1"/>
    <s v="technology/wearables"/>
    <n v="0.2848"/>
    <n v="19.243243243243242"/>
    <x v="2"/>
    <s v="wearables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09-12T15:15:19"/>
    <d v="2016-10-17T15:15:19"/>
    <b v="0"/>
    <n v="9"/>
    <x v="1"/>
    <s v="technology/wearables"/>
    <n v="1.0771428571428571E-2"/>
    <n v="41.888888888888886"/>
    <x v="2"/>
    <s v="wearables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7-23T15:05:19"/>
    <d v="2015-09-01T15:05:19"/>
    <b v="0"/>
    <n v="29"/>
    <x v="1"/>
    <s v="technology/wearables"/>
    <n v="7.9909090909090902E-3"/>
    <n v="30.310344827586206"/>
    <x v="2"/>
    <s v="wearables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09-24T00:24:06"/>
    <d v="2016-10-26T03:59:00"/>
    <b v="0"/>
    <n v="6"/>
    <x v="1"/>
    <s v="technology/wearables"/>
    <n v="1.192E-2"/>
    <n v="49.666666666666664"/>
    <x v="2"/>
    <s v="wearables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09-06T15:15:32"/>
    <d v="2016-10-06T15:15:32"/>
    <b v="0"/>
    <n v="30"/>
    <x v="1"/>
    <s v="technology/wearables"/>
    <n v="0.14799999999999999"/>
    <n v="59.2"/>
    <x v="2"/>
    <s v="wearables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2-22T06:06:14"/>
    <d v="2016-04-22T05:06:14"/>
    <b v="0"/>
    <n v="81"/>
    <x v="1"/>
    <s v="technology/wearables"/>
    <n v="0.17810000000000001"/>
    <n v="43.97530864197531"/>
    <x v="2"/>
    <s v="wearables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7-16T20:20:34"/>
    <d v="2014-08-15T20:20:34"/>
    <b v="0"/>
    <n v="4"/>
    <x v="1"/>
    <s v="technology/wearables"/>
    <n v="1.325E-2"/>
    <n v="26.5"/>
    <x v="2"/>
    <s v="wearables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1-07T07:16:47"/>
    <d v="2017-02-09T07:16:47"/>
    <b v="0"/>
    <n v="11"/>
    <x v="1"/>
    <s v="technology/wearables"/>
    <n v="0.46666666666666667"/>
    <n v="1272.7272727272727"/>
    <x v="2"/>
    <s v="wearables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6-12-17T05:17:33"/>
    <d v="2017-01-23T04:59:00"/>
    <b v="0"/>
    <n v="14"/>
    <x v="1"/>
    <s v="technology/wearables"/>
    <n v="0.4592"/>
    <n v="164"/>
    <x v="2"/>
    <s v="wearables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4-17T17:01:00"/>
    <d v="2015-06-01T17:01:00"/>
    <b v="0"/>
    <n v="5"/>
    <x v="1"/>
    <s v="technology/wearables"/>
    <n v="2.2599999999999999E-3"/>
    <n v="45.2"/>
    <x v="2"/>
    <s v="wearables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8-05T20:46:38"/>
    <d v="2014-09-04T06:59:00"/>
    <b v="0"/>
    <n v="45"/>
    <x v="1"/>
    <s v="technology/wearables"/>
    <n v="0.34625"/>
    <n v="153.88888888888889"/>
    <x v="2"/>
    <s v="wearables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09-10T00:21:33"/>
    <d v="2015-11-09T01:21:33"/>
    <b v="0"/>
    <n v="8"/>
    <x v="1"/>
    <s v="technology/wearables"/>
    <n v="2.0549999999999999E-2"/>
    <n v="51.375"/>
    <x v="2"/>
    <s v="wearables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2-24T17:59:16"/>
    <d v="2016-03-25T16:59:16"/>
    <b v="0"/>
    <n v="3"/>
    <x v="1"/>
    <s v="technology/wearables"/>
    <n v="5.5999999999999999E-3"/>
    <n v="93.333333333333329"/>
    <x v="2"/>
    <s v="wearables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4-29T16:43:05"/>
    <d v="2016-06-28T16:43:05"/>
    <b v="0"/>
    <n v="24"/>
    <x v="1"/>
    <s v="technology/wearables"/>
    <n v="2.6069999999999999E-2"/>
    <n v="108.625"/>
    <x v="2"/>
    <s v="wearables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6-30T01:24:57"/>
    <d v="2015-08-14T01:24:57"/>
    <b v="0"/>
    <n v="18"/>
    <x v="1"/>
    <s v="technology/wearables"/>
    <n v="1.9259999999999999E-2"/>
    <n v="160.5"/>
    <x v="2"/>
    <s v="wearables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1-22T22:36:37"/>
    <d v="2016-02-21T22:36:37"/>
    <b v="0"/>
    <n v="12"/>
    <x v="1"/>
    <s v="technology/wearables"/>
    <n v="0.33666666666666667"/>
    <n v="75.75"/>
    <x v="2"/>
    <s v="wearables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1-26T07:25:01"/>
    <d v="2016-02-25T07:25:01"/>
    <b v="0"/>
    <n v="123"/>
    <x v="1"/>
    <s v="technology/wearables"/>
    <n v="0.5626326718299024"/>
    <n v="790.83739837398377"/>
    <x v="2"/>
    <s v="wearables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5-16T10:00:28"/>
    <d v="2016-06-20T18:59:00"/>
    <b v="0"/>
    <n v="96"/>
    <x v="1"/>
    <s v="technology/wearables"/>
    <n v="0.82817600000000002"/>
    <n v="301.93916666666667"/>
    <x v="2"/>
    <s v="wearables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0-16T21:42:02"/>
    <d v="2014-11-30T22:42:02"/>
    <b v="0"/>
    <n v="31"/>
    <x v="1"/>
    <s v="technology/wearables"/>
    <n v="0.14860000000000001"/>
    <n v="47.935483870967744"/>
    <x v="2"/>
    <s v="wearables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7-10T22:43:42"/>
    <d v="2014-08-09T22:43:42"/>
    <b v="0"/>
    <n v="4"/>
    <x v="1"/>
    <s v="technology/wearables"/>
    <n v="1.2375123751237513E-4"/>
    <n v="2.75"/>
    <x v="2"/>
    <s v="wearables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09-02T18:04:46"/>
    <d v="2016-10-02T18:04:46"/>
    <b v="0"/>
    <n v="3"/>
    <x v="1"/>
    <s v="technology/wearables"/>
    <n v="1.7142857142857143E-4"/>
    <n v="1"/>
    <x v="2"/>
    <s v="wearables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7-23T16:01:25"/>
    <d v="2016-08-23T20:54:00"/>
    <b v="0"/>
    <n v="179"/>
    <x v="1"/>
    <s v="technology/wearables"/>
    <n v="0.2950613611721471"/>
    <n v="171.79329608938548"/>
    <x v="2"/>
    <s v="wearables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2-26T02:46:48"/>
    <d v="2015-03-28T01:46:48"/>
    <b v="0"/>
    <n v="3"/>
    <x v="1"/>
    <s v="technology/wearables"/>
    <n v="1.06E-2"/>
    <n v="35.333333333333336"/>
    <x v="2"/>
    <s v="wearables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01T23:13:30"/>
    <d v="2015-12-31T23:00:00"/>
    <b v="0"/>
    <n v="23"/>
    <x v="1"/>
    <s v="technology/wearables"/>
    <n v="6.2933333333333327E-2"/>
    <n v="82.086956521739125"/>
    <x v="2"/>
    <s v="wearables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5-11-16T18:25:00"/>
    <d v="2016-01-10T00:00:00"/>
    <b v="0"/>
    <n v="23"/>
    <x v="1"/>
    <s v="technology/wearables"/>
    <n v="0.1275"/>
    <n v="110.8695652173913"/>
    <x v="2"/>
    <s v="wearables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5-14T07:04:10"/>
    <d v="2014-06-23T07:04:10"/>
    <b v="0"/>
    <n v="41"/>
    <x v="1"/>
    <s v="technology/wearables"/>
    <n v="0.13220000000000001"/>
    <n v="161.21951219512195"/>
    <x v="2"/>
    <s v="wearables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09-01T08:33:45"/>
    <d v="2016-10-01T08:33:45"/>
    <b v="0"/>
    <n v="0"/>
    <x v="1"/>
    <s v="technology/wearables"/>
    <n v="0"/>
    <e v="#DIV/0!"/>
    <x v="2"/>
    <s v="wearables"/>
    <n v="30"/>
  </r>
  <r>
    <n v="989"/>
    <s v="Power Rope"/>
    <s v="The most useful phone charger you will ever buy"/>
    <n v="10000"/>
    <n v="1677"/>
    <x v="2"/>
    <x v="0"/>
    <s v="USD"/>
    <n v="1475101495"/>
    <n v="1472509495"/>
    <d v="2016-08-29T22:24:55"/>
    <d v="2016-09-28T22:24:55"/>
    <b v="0"/>
    <n v="32"/>
    <x v="1"/>
    <s v="technology/wearables"/>
    <n v="0.16769999999999999"/>
    <n v="52.40625"/>
    <x v="2"/>
    <s v="wearables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8-04T18:49:24"/>
    <d v="2014-09-03T18:49:24"/>
    <b v="0"/>
    <n v="2"/>
    <x v="1"/>
    <s v="technology/wearables"/>
    <n v="1.0399999999999999E-3"/>
    <n v="13"/>
    <x v="2"/>
    <s v="wearables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6-17T18:09:48"/>
    <d v="2016-07-12T18:51:00"/>
    <b v="0"/>
    <n v="7"/>
    <x v="1"/>
    <s v="technology/wearables"/>
    <n v="4.24E-2"/>
    <n v="30.285714285714285"/>
    <x v="2"/>
    <s v="wearables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3-08T22:11:59"/>
    <d v="2016-05-07T21:11:59"/>
    <b v="0"/>
    <n v="4"/>
    <x v="1"/>
    <s v="technology/wearables"/>
    <n v="4.6699999999999997E-3"/>
    <n v="116.75"/>
    <x v="2"/>
    <s v="wearables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0-09T23:09:28"/>
    <d v="2016-11-12T05:00:00"/>
    <b v="0"/>
    <n v="196"/>
    <x v="1"/>
    <s v="technology/wearables"/>
    <n v="0.25087142857142858"/>
    <n v="89.59693877551021"/>
    <x v="2"/>
    <s v="wearables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0-09T06:18:50"/>
    <d v="2014-11-30T22:59:00"/>
    <b v="0"/>
    <n v="11"/>
    <x v="1"/>
    <s v="technology/wearables"/>
    <n v="2.3345000000000001E-2"/>
    <n v="424.45454545454544"/>
    <x v="2"/>
    <s v="wearables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04T22:34:40"/>
    <d v="2014-11-29T16:00:00"/>
    <b v="0"/>
    <n v="9"/>
    <x v="1"/>
    <s v="technology/wearables"/>
    <n v="7.2599999999999998E-2"/>
    <n v="80.666666666666671"/>
    <x v="2"/>
    <s v="wearables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6-27T20:47:40"/>
    <d v="2014-07-27T15:27:00"/>
    <b v="0"/>
    <n v="5"/>
    <x v="1"/>
    <s v="technology/wearables"/>
    <n v="1.6250000000000001E-2"/>
    <n v="13"/>
    <x v="2"/>
    <s v="wearables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0-29T02:28:17"/>
    <d v="2014-11-28T03:28:17"/>
    <b v="0"/>
    <n v="8"/>
    <x v="1"/>
    <s v="technology/wearables"/>
    <n v="1.2999999999999999E-2"/>
    <n v="8.125"/>
    <x v="2"/>
    <s v="wearables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0-05T04:03:21"/>
    <d v="2015-11-19T05:03:21"/>
    <b v="0"/>
    <n v="229"/>
    <x v="1"/>
    <s v="technology/wearables"/>
    <n v="0.58558333333333334"/>
    <n v="153.42794759825327"/>
    <x v="2"/>
    <s v="wearables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0-14T07:11:30"/>
    <d v="2014-11-13T08:02:00"/>
    <b v="0"/>
    <n v="40"/>
    <x v="1"/>
    <s v="technology/wearables"/>
    <n v="7.7886666666666673E-2"/>
    <n v="292.07499999999999"/>
    <x v="2"/>
    <s v="wearables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1-14T01:26:00"/>
    <d v="2017-03-15T00:26:00"/>
    <b v="0"/>
    <n v="6"/>
    <x v="1"/>
    <s v="technology/wearables"/>
    <n v="2.2157147647256063E-2"/>
    <n v="3304"/>
    <x v="2"/>
    <s v="wearables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6-12-16T17:16:53"/>
    <d v="2017-01-30T17:16:53"/>
    <b v="0"/>
    <n v="4"/>
    <x v="1"/>
    <s v="technology/wearables"/>
    <n v="1.04"/>
    <n v="1300"/>
    <x v="2"/>
    <s v="wearables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1-17T16:25:14"/>
    <d v="2015-12-17T05:59:00"/>
    <b v="0"/>
    <n v="22"/>
    <x v="1"/>
    <s v="technology/wearables"/>
    <n v="0.29602960296029601"/>
    <n v="134.54545454545453"/>
    <x v="2"/>
    <s v="wearables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2-14T17:01:01"/>
    <d v="2017-03-16T16:01:01"/>
    <b v="0"/>
    <n v="15"/>
    <x v="1"/>
    <s v="technology/wearables"/>
    <n v="0.16055"/>
    <n v="214.06666666666666"/>
    <x v="2"/>
    <s v="wearables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1-19T17:00:27"/>
    <d v="2016-02-18T17:00:27"/>
    <b v="0"/>
    <n v="95"/>
    <x v="1"/>
    <s v="technology/wearables"/>
    <n v="0.82208000000000003"/>
    <n v="216.33684210526314"/>
    <x v="2"/>
    <s v="wearables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09-29T14:59:43"/>
    <d v="2015-10-30T14:59:43"/>
    <b v="0"/>
    <n v="161"/>
    <x v="1"/>
    <s v="technology/wearables"/>
    <n v="0.75051000000000001"/>
    <n v="932.31055900621118"/>
    <x v="2"/>
    <s v="wearables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04T00:57:52"/>
    <d v="2014-12-12T07:11:00"/>
    <b v="0"/>
    <n v="8"/>
    <x v="1"/>
    <s v="technology/wearables"/>
    <n v="5.8500000000000003E-2"/>
    <n v="29.25"/>
    <x v="2"/>
    <s v="wearables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1-02T14:00:23"/>
    <d v="2016-12-14T15:00:23"/>
    <b v="0"/>
    <n v="76"/>
    <x v="1"/>
    <s v="technology/wearables"/>
    <n v="0.44319999999999998"/>
    <n v="174.94736842105263"/>
    <x v="2"/>
    <s v="wearables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1-28T19:25:15"/>
    <d v="2016-12-28T19:25:15"/>
    <b v="0"/>
    <n v="1"/>
    <x v="1"/>
    <s v="technology/wearables"/>
    <n v="2.6737967914438501E-3"/>
    <n v="250"/>
    <x v="2"/>
    <s v="wearables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5-20T14:30:46"/>
    <d v="2016-06-19T14:30:46"/>
    <b v="0"/>
    <n v="101"/>
    <x v="1"/>
    <s v="technology/wearables"/>
    <n v="0.1313"/>
    <n v="65"/>
    <x v="2"/>
    <s v="wearables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7-10T19:54:22"/>
    <d v="2016-09-05T02:59:00"/>
    <b v="0"/>
    <n v="4"/>
    <x v="1"/>
    <s v="technology/wearables"/>
    <n v="1.9088937093275488E-3"/>
    <n v="55"/>
    <x v="2"/>
    <s v="wearables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1-03T21:33:15"/>
    <d v="2014-12-18T21:33:15"/>
    <b v="0"/>
    <n v="1"/>
    <x v="1"/>
    <s v="technology/wearables"/>
    <n v="3.7499999999999999E-3"/>
    <n v="75"/>
    <x v="2"/>
    <s v="wearables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6-12-10T10:34:12"/>
    <d v="2017-01-24T10:34:12"/>
    <b v="0"/>
    <n v="775"/>
    <x v="1"/>
    <s v="technology/wearables"/>
    <n v="215.35021"/>
    <n v="1389.3561935483872"/>
    <x v="2"/>
    <s v="wearables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01T20:00:56"/>
    <d v="2015-12-29T20:00:00"/>
    <b v="0"/>
    <n v="90"/>
    <x v="1"/>
    <s v="technology/wearables"/>
    <n v="0.34527999999999998"/>
    <n v="95.911111111111111"/>
    <x v="2"/>
    <s v="wearables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1-12T00:03:35"/>
    <d v="2015-01-01T00:03:35"/>
    <b v="0"/>
    <n v="16"/>
    <x v="1"/>
    <s v="technology/wearables"/>
    <n v="0.30599999999999999"/>
    <n v="191.25"/>
    <x v="2"/>
    <s v="wearables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0-26T21:04:55"/>
    <d v="2015-11-25T22:04:55"/>
    <b v="0"/>
    <n v="6"/>
    <x v="1"/>
    <s v="technology/wearables"/>
    <n v="2.6666666666666668E-2"/>
    <n v="40"/>
    <x v="2"/>
    <s v="wearables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2-22T02:34:16"/>
    <d v="2016-04-07T01:34:16"/>
    <b v="0"/>
    <n v="38"/>
    <x v="1"/>
    <s v="technology/wearables"/>
    <n v="2.8420000000000001E-2"/>
    <n v="74.78947368421052"/>
    <x v="2"/>
    <s v="wearables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0-12T16:12:15"/>
    <d v="2015-11-21T17:12:15"/>
    <b v="0"/>
    <n v="355"/>
    <x v="1"/>
    <s v="technology/wearables"/>
    <n v="0.22878799999999999"/>
    <n v="161.11830985915492"/>
    <x v="2"/>
    <s v="wearables"/>
    <n v="40.0416666666642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6-14T11:48:53"/>
    <d v="2016-07-14T11:48:53"/>
    <b v="0"/>
    <n v="7"/>
    <x v="1"/>
    <s v="technology/wearables"/>
    <n v="3.1050000000000001E-2"/>
    <n v="88.714285714285708"/>
    <x v="2"/>
    <s v="wearables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1-05T23:22:29"/>
    <d v="2015-02-04T23:22:29"/>
    <b v="0"/>
    <n v="400"/>
    <x v="1"/>
    <s v="technology/wearables"/>
    <n v="0.47333333333333333"/>
    <n v="53.25"/>
    <x v="2"/>
    <s v="wearables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5-03T01:40:09"/>
    <d v="2015-06-02T00:47:00"/>
    <b v="0"/>
    <n v="30"/>
    <x v="0"/>
    <s v="music/electronic music"/>
    <n v="2.0554838709677421"/>
    <n v="106.2"/>
    <x v="4"/>
    <s v="electronic music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09-24T06:02:51"/>
    <d v="2015-10-17T04:00:00"/>
    <b v="1"/>
    <n v="478"/>
    <x v="0"/>
    <s v="music/electronic music"/>
    <n v="3.5180366666666667"/>
    <n v="22.079728033472804"/>
    <x v="4"/>
    <s v="electronic music"/>
    <n v="22.91468750000058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4-17T15:31:17"/>
    <d v="2015-05-17T15:31:17"/>
    <b v="1"/>
    <n v="74"/>
    <x v="0"/>
    <s v="music/electronic music"/>
    <n v="1.149"/>
    <n v="31.054054054054053"/>
    <x v="4"/>
    <s v="electronic music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5-21T22:04:21"/>
    <d v="2015-06-20T22:04:21"/>
    <b v="0"/>
    <n v="131"/>
    <x v="0"/>
    <s v="music/electronic music"/>
    <n v="2.3715000000000002"/>
    <n v="36.206106870229007"/>
    <x v="4"/>
    <s v="electronic music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01T13:56:03"/>
    <d v="2016-01-31T13:56:03"/>
    <b v="1"/>
    <n v="61"/>
    <x v="0"/>
    <s v="music/electronic music"/>
    <n v="1.1863774999999999"/>
    <n v="388.9762295081967"/>
    <x v="4"/>
    <s v="electronic music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2-14T20:00:37"/>
    <d v="2015-03-16T19:00:37"/>
    <b v="1"/>
    <n v="1071"/>
    <x v="0"/>
    <s v="music/electronic music"/>
    <n v="1.099283142857143"/>
    <n v="71.848571428571432"/>
    <x v="4"/>
    <s v="electronic music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2-26T09:46:56"/>
    <d v="2016-03-31T08:46:56"/>
    <b v="1"/>
    <n v="122"/>
    <x v="0"/>
    <s v="music/electronic music"/>
    <n v="1.0000828571428571"/>
    <n v="57.381803278688523"/>
    <x v="4"/>
    <s v="electronic music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09-23T00:49:07"/>
    <d v="2014-10-23T00:49:07"/>
    <b v="1"/>
    <n v="111"/>
    <x v="0"/>
    <s v="music/electronic music"/>
    <n v="1.0309292094387414"/>
    <n v="69.666666666666671"/>
    <x v="4"/>
    <s v="electronic music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1-20T15:03:25"/>
    <d v="2017-03-06T20:00:00"/>
    <b v="1"/>
    <n v="255"/>
    <x v="0"/>
    <s v="music/electronic music"/>
    <n v="1.1727000000000001"/>
    <n v="45.988235294117644"/>
    <x v="4"/>
    <s v="electronic music"/>
    <n v="45.2059606481416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2-09T17:05:07"/>
    <d v="2015-04-04T21:59:00"/>
    <b v="0"/>
    <n v="141"/>
    <x v="0"/>
    <s v="music/electronic music"/>
    <n v="1.1175999999999999"/>
    <n v="79.262411347517727"/>
    <x v="4"/>
    <s v="electronic music"/>
    <n v="54.20408564814715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8-29T11:35:49"/>
    <d v="2016-09-12T11:35:49"/>
    <b v="0"/>
    <n v="159"/>
    <x v="0"/>
    <s v="music/electronic music"/>
    <n v="3.4209999999999998"/>
    <n v="43.031446540880502"/>
    <x v="4"/>
    <s v="electronic music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1-16T18:20:10"/>
    <d v="2015-12-16T18:20:10"/>
    <b v="0"/>
    <n v="99"/>
    <x v="0"/>
    <s v="music/electronic music"/>
    <n v="1.0740000000000001"/>
    <n v="108.48484848484848"/>
    <x v="4"/>
    <s v="electronic music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5-24T16:00:25"/>
    <d v="2016-06-23T16:00:25"/>
    <b v="0"/>
    <n v="96"/>
    <x v="0"/>
    <s v="music/electronic music"/>
    <n v="1.0849703703703704"/>
    <n v="61.029583333333335"/>
    <x v="4"/>
    <s v="electronic music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1-14T17:34:40"/>
    <d v="2016-12-12T17:34:40"/>
    <b v="0"/>
    <n v="27"/>
    <x v="0"/>
    <s v="music/electronic music"/>
    <n v="1.0286144578313252"/>
    <n v="50.592592592592595"/>
    <x v="4"/>
    <s v="electronic music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7-04T04:00:04"/>
    <d v="2016-08-05T03:59:00"/>
    <b v="0"/>
    <n v="166"/>
    <x v="0"/>
    <s v="music/electronic music"/>
    <n v="1.3000180000000001"/>
    <n v="39.157168674698795"/>
    <x v="4"/>
    <s v="electronic music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1-12T15:23:40"/>
    <d v="2015-02-11T15:23:40"/>
    <b v="0"/>
    <n v="76"/>
    <x v="0"/>
    <s v="music/electronic music"/>
    <n v="1.0765217391304347"/>
    <n v="65.15789473684211"/>
    <x v="4"/>
    <s v="electronic music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2-12-06T10:46:30"/>
    <d v="2013-01-07T08:00:00"/>
    <b v="0"/>
    <n v="211"/>
    <x v="0"/>
    <s v="music/electronic music"/>
    <n v="1.1236044444444444"/>
    <n v="23.963127962085309"/>
    <x v="4"/>
    <s v="electronic music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4-25T19:44:22"/>
    <d v="2015-05-18T05:00:00"/>
    <b v="0"/>
    <n v="21"/>
    <x v="0"/>
    <s v="music/electronic music"/>
    <n v="1.0209999999999999"/>
    <n v="48.61904761904762"/>
    <x v="4"/>
    <s v="electronic music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2-18T05:33:43"/>
    <d v="2016-03-19T04:33:43"/>
    <b v="0"/>
    <n v="61"/>
    <x v="0"/>
    <s v="music/electronic music"/>
    <n v="1.4533333333333334"/>
    <n v="35.73770491803279"/>
    <x v="4"/>
    <s v="electronic music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1-18T02:37:26"/>
    <d v="2016-12-13T07:59:00"/>
    <b v="0"/>
    <n v="30"/>
    <x v="0"/>
    <s v="music/electronic music"/>
    <n v="1.282"/>
    <n v="21.366666666666667"/>
    <x v="4"/>
    <s v="electronic music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7-28T17:00:09"/>
    <d v="2016-08-27T17:00:09"/>
    <b v="0"/>
    <n v="1"/>
    <x v="1"/>
    <s v="journalism/audio"/>
    <n v="2.9411764705882353E-3"/>
    <n v="250"/>
    <x v="5"/>
    <s v="audio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11T01:26:32"/>
    <d v="2014-07-31T01:26:32"/>
    <b v="0"/>
    <n v="0"/>
    <x v="1"/>
    <s v="journalism/audio"/>
    <n v="0"/>
    <e v="#DIV/0!"/>
    <x v="5"/>
    <s v="audio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7-31T16:42:28"/>
    <d v="2014-09-12T10:00:00"/>
    <b v="0"/>
    <n v="1"/>
    <x v="1"/>
    <s v="journalism/audio"/>
    <n v="1.5384615384615385E-2"/>
    <n v="10"/>
    <x v="5"/>
    <s v="audio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4-20T06:04:15"/>
    <d v="2015-05-20T06:04:15"/>
    <b v="0"/>
    <n v="292"/>
    <x v="1"/>
    <s v="journalism/audio"/>
    <n v="8.5370000000000001E-2"/>
    <n v="29.236301369863014"/>
    <x v="5"/>
    <s v="audio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1-07T22:13:21"/>
    <d v="2015-03-05T20:27:00"/>
    <b v="0"/>
    <n v="2"/>
    <x v="1"/>
    <s v="journalism/audio"/>
    <n v="8.571428571428571E-4"/>
    <n v="3"/>
    <x v="5"/>
    <s v="audio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7-24T20:59:10"/>
    <d v="2014-08-23T20:59:10"/>
    <b v="0"/>
    <n v="8"/>
    <x v="1"/>
    <s v="journalism/audio"/>
    <n v="2.6599999999999999E-2"/>
    <n v="33.25"/>
    <x v="5"/>
    <s v="audio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1-11T20:26:00"/>
    <d v="2015-12-26T20:26:00"/>
    <b v="0"/>
    <n v="0"/>
    <x v="1"/>
    <s v="journalism/audio"/>
    <n v="0"/>
    <e v="#DIV/0!"/>
    <x v="5"/>
    <s v="audio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0-06T19:38:35"/>
    <d v="2014-11-05T20:38:35"/>
    <b v="0"/>
    <n v="1"/>
    <x v="1"/>
    <s v="journalism/audio"/>
    <n v="5.0000000000000001E-4"/>
    <n v="1"/>
    <x v="5"/>
    <s v="audio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8-16T01:16:29"/>
    <d v="2016-09-25T01:16:29"/>
    <b v="0"/>
    <n v="4"/>
    <x v="1"/>
    <s v="journalism/audio"/>
    <n v="1.4133333333333333E-2"/>
    <n v="53"/>
    <x v="5"/>
    <s v="audio"/>
    <n v="40"/>
  </r>
  <r>
    <n v="1049"/>
    <s v="J1 (Canceled)"/>
    <s v="------"/>
    <n v="12000"/>
    <n v="0"/>
    <x v="1"/>
    <x v="0"/>
    <s v="USD"/>
    <n v="1455272445"/>
    <n v="1452680445"/>
    <d v="2016-01-13T10:20:45"/>
    <d v="2016-02-12T10:20:45"/>
    <b v="0"/>
    <n v="0"/>
    <x v="1"/>
    <s v="journalism/audio"/>
    <n v="0"/>
    <e v="#DIV/0!"/>
    <x v="5"/>
    <s v="audio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8-15T19:07:57"/>
    <d v="2015-09-14T19:07:57"/>
    <b v="0"/>
    <n v="0"/>
    <x v="1"/>
    <s v="journalism/audio"/>
    <n v="0"/>
    <e v="#DIV/0!"/>
    <x v="5"/>
    <s v="audio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7-30T00:20:25"/>
    <d v="2014-08-27T00:20:25"/>
    <b v="0"/>
    <n v="0"/>
    <x v="1"/>
    <s v="journalism/audio"/>
    <n v="0"/>
    <e v="#DIV/0!"/>
    <x v="5"/>
    <s v="audio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4-23T19:08:15"/>
    <d v="2016-06-06T20:09:00"/>
    <b v="0"/>
    <n v="0"/>
    <x v="1"/>
    <s v="journalism/audio"/>
    <n v="0"/>
    <e v="#DIV/0!"/>
    <x v="5"/>
    <s v="audio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2-09T04:08:52"/>
    <d v="2017-03-06T04:08:52"/>
    <b v="0"/>
    <n v="1"/>
    <x v="1"/>
    <s v="journalism/audio"/>
    <n v="0.01"/>
    <n v="15"/>
    <x v="5"/>
    <s v="audio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7-11T20:26:39"/>
    <d v="2014-08-10T22:00:00"/>
    <b v="0"/>
    <n v="0"/>
    <x v="1"/>
    <s v="journalism/audio"/>
    <n v="0"/>
    <e v="#DIV/0!"/>
    <x v="5"/>
    <s v="audio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2-06T23:49:05"/>
    <d v="2016-03-07T23:49:05"/>
    <b v="0"/>
    <n v="0"/>
    <x v="1"/>
    <s v="journalism/audio"/>
    <n v="0"/>
    <e v="#DIV/0!"/>
    <x v="5"/>
    <s v="audio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2-23T17:16:17"/>
    <d v="2015-04-24T16:16:17"/>
    <b v="0"/>
    <n v="0"/>
    <x v="1"/>
    <s v="journalism/audio"/>
    <n v="0"/>
    <e v="#DIV/0!"/>
    <x v="5"/>
    <s v="audio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1-04T20:54:43"/>
    <d v="2016-12-04T21:54:43"/>
    <b v="0"/>
    <n v="0"/>
    <x v="1"/>
    <s v="journalism/audio"/>
    <n v="0"/>
    <e v="#DIV/0!"/>
    <x v="5"/>
    <s v="audio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2-12T21:37:23"/>
    <d v="2015-03-26T00:00:00"/>
    <b v="0"/>
    <n v="0"/>
    <x v="1"/>
    <s v="journalism/audio"/>
    <n v="0"/>
    <e v="#DIV/0!"/>
    <x v="5"/>
    <s v="audio"/>
    <n v="41.099039351851388"/>
  </r>
  <r>
    <n v="1059"/>
    <s v="Voice Over Artist (Canceled)"/>
    <s v="Turning myself into a vocal artist."/>
    <n v="1100"/>
    <n v="0"/>
    <x v="1"/>
    <x v="0"/>
    <s v="USD"/>
    <n v="1426269456"/>
    <n v="1423681056"/>
    <d v="2015-02-11T18:57:36"/>
    <d v="2015-03-13T17:57:36"/>
    <b v="0"/>
    <n v="0"/>
    <x v="1"/>
    <s v="journalism/audio"/>
    <n v="0"/>
    <e v="#DIV/0!"/>
    <x v="5"/>
    <s v="audio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3-16T21:54:53"/>
    <d v="2015-04-15T21:54:53"/>
    <b v="0"/>
    <n v="1"/>
    <x v="1"/>
    <s v="journalism/audio"/>
    <n v="0.01"/>
    <n v="50"/>
    <x v="5"/>
    <s v="audio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3-03T06:38:28"/>
    <d v="2016-05-02T01:00:00"/>
    <b v="0"/>
    <n v="0"/>
    <x v="1"/>
    <s v="journalism/audio"/>
    <n v="0"/>
    <e v="#DIV/0!"/>
    <x v="5"/>
    <s v="audio"/>
    <n v="59.764953703706851"/>
  </r>
  <r>
    <n v="1062"/>
    <s v="RETURNING AT A LATER DATE"/>
    <s v="SEE US ON PATREON www.badgirlartwork.com"/>
    <n v="199"/>
    <n v="190"/>
    <x v="1"/>
    <x v="0"/>
    <s v="USD"/>
    <n v="1468351341"/>
    <n v="1467746541"/>
    <d v="2016-07-05T19:22:21"/>
    <d v="2016-07-12T19:22:21"/>
    <b v="0"/>
    <n v="4"/>
    <x v="1"/>
    <s v="journalism/audio"/>
    <n v="0.95477386934673369"/>
    <n v="47.5"/>
    <x v="5"/>
    <s v="audio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01T00:44:22"/>
    <d v="2016-08-31T00:44:22"/>
    <b v="0"/>
    <n v="0"/>
    <x v="1"/>
    <s v="journalism/audio"/>
    <n v="0"/>
    <e v="#DIV/0!"/>
    <x v="5"/>
    <s v="audio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5-23T05:28:23"/>
    <d v="2013-07-07T05:28:23"/>
    <b v="0"/>
    <n v="123"/>
    <x v="1"/>
    <s v="games/video games"/>
    <n v="8.9744444444444446E-2"/>
    <n v="65.666666666666671"/>
    <x v="6"/>
    <s v="video games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1-22T09:08:42"/>
    <d v="2014-02-19T09:08:42"/>
    <b v="0"/>
    <n v="5"/>
    <x v="1"/>
    <s v="games/video games"/>
    <n v="2.7E-2"/>
    <n v="16.2"/>
    <x v="6"/>
    <s v="video games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6-20T23:06:22"/>
    <d v="2013-08-04T23:06:22"/>
    <b v="0"/>
    <n v="148"/>
    <x v="1"/>
    <s v="games/video games"/>
    <n v="3.3673333333333333E-2"/>
    <n v="34.128378378378379"/>
    <x v="6"/>
    <s v="video games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1-21T20:32:11"/>
    <d v="2013-12-21T20:32:11"/>
    <b v="0"/>
    <n v="10"/>
    <x v="1"/>
    <s v="games/video games"/>
    <n v="0.26"/>
    <n v="13"/>
    <x v="6"/>
    <s v="video games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3-11T08:54:24"/>
    <d v="2016-04-10T07:54:24"/>
    <b v="0"/>
    <n v="4"/>
    <x v="1"/>
    <s v="games/video games"/>
    <n v="1.5E-3"/>
    <n v="11.25"/>
    <x v="6"/>
    <s v="video games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0-25T05:30:59"/>
    <d v="2013-11-26T06:30:59"/>
    <b v="0"/>
    <n v="21"/>
    <x v="1"/>
    <s v="games/video games"/>
    <n v="0.38636363636363635"/>
    <n v="40.476190476190474"/>
    <x v="6"/>
    <s v="video games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11T00:17:02"/>
    <d v="2012-10-01T00:17:02"/>
    <b v="0"/>
    <n v="2"/>
    <x v="1"/>
    <s v="games/video games"/>
    <n v="7.0000000000000001E-3"/>
    <n v="35"/>
    <x v="6"/>
    <s v="video games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0-18T18:04:53"/>
    <d v="2015-11-17T19:04:53"/>
    <b v="0"/>
    <n v="0"/>
    <x v="1"/>
    <s v="games/video games"/>
    <n v="0"/>
    <e v="#DIV/0!"/>
    <x v="6"/>
    <s v="video games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1-06T19:58:17"/>
    <d v="2014-02-05T19:58:17"/>
    <b v="0"/>
    <n v="4"/>
    <x v="1"/>
    <s v="games/video games"/>
    <n v="6.8000000000000005E-4"/>
    <n v="12.75"/>
    <x v="6"/>
    <s v="video games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09-16T23:09:01"/>
    <d v="2011-10-16T23:09:01"/>
    <b v="0"/>
    <n v="1"/>
    <x v="1"/>
    <s v="games/video games"/>
    <n v="1.3333333333333334E-2"/>
    <n v="10"/>
    <x v="6"/>
    <s v="video games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3-12-05T04:09:05"/>
    <d v="2014-01-04T04:09:05"/>
    <b v="0"/>
    <n v="30"/>
    <x v="1"/>
    <s v="games/video games"/>
    <n v="6.3092592592592589E-2"/>
    <n v="113.56666666666666"/>
    <x v="6"/>
    <s v="video games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4-06T21:41:56"/>
    <d v="2012-05-06T21:41:56"/>
    <b v="0"/>
    <n v="3"/>
    <x v="1"/>
    <s v="games/video games"/>
    <n v="4.4999999999999998E-2"/>
    <n v="15"/>
    <x v="6"/>
    <s v="video games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7-18T09:04:10"/>
    <d v="2014-09-11T09:04:10"/>
    <b v="0"/>
    <n v="975"/>
    <x v="1"/>
    <s v="games/video games"/>
    <n v="0.62765333333333329"/>
    <n v="48.281025641025643"/>
    <x v="6"/>
    <s v="video games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5-12-15T04:00:11"/>
    <d v="2016-01-14T04:00:11"/>
    <b v="0"/>
    <n v="167"/>
    <x v="1"/>
    <s v="games/video games"/>
    <n v="0.29376000000000002"/>
    <n v="43.976047904191617"/>
    <x v="6"/>
    <s v="video games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6-07T04:42:01"/>
    <d v="2011-07-22T04:42:01"/>
    <b v="0"/>
    <n v="5"/>
    <x v="1"/>
    <s v="games/video games"/>
    <n v="7.4999999999999997E-2"/>
    <n v="9"/>
    <x v="6"/>
    <s v="video games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4-19T13:35:36"/>
    <d v="2016-05-14T13:35:36"/>
    <b v="0"/>
    <n v="18"/>
    <x v="1"/>
    <s v="games/video games"/>
    <n v="2.6076923076923077E-2"/>
    <n v="37.666666666666664"/>
    <x v="6"/>
    <s v="video games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4-11T03:18:53"/>
    <d v="2014-05-11T03:18:53"/>
    <b v="0"/>
    <n v="98"/>
    <x v="1"/>
    <s v="games/video games"/>
    <n v="9.1050000000000006E-2"/>
    <n v="18.581632653061224"/>
    <x v="6"/>
    <s v="video games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4-12-29T22:14:52"/>
    <d v="2015-01-28T22:14:52"/>
    <b v="0"/>
    <n v="4"/>
    <x v="1"/>
    <s v="games/video games"/>
    <n v="1.7647058823529413E-4"/>
    <n v="3"/>
    <x v="6"/>
    <s v="video games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7-11T21:44:48"/>
    <d v="2012-08-10T21:44:48"/>
    <b v="0"/>
    <n v="3"/>
    <x v="1"/>
    <s v="games/video games"/>
    <n v="5.5999999999999999E-3"/>
    <n v="18.666666666666668"/>
    <x v="6"/>
    <s v="video games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6-03T15:49:43"/>
    <d v="2014-08-02T15:49:43"/>
    <b v="0"/>
    <n v="1"/>
    <x v="1"/>
    <s v="games/video games"/>
    <n v="8.2000000000000007E-3"/>
    <n v="410"/>
    <x v="6"/>
    <s v="video games"/>
    <n v="60"/>
  </r>
  <r>
    <n v="1084"/>
    <s v="My own channel"/>
    <s v="I want to start my own channel for gaming"/>
    <n v="550"/>
    <n v="0"/>
    <x v="2"/>
    <x v="0"/>
    <s v="USD"/>
    <n v="1407534804"/>
    <n v="1404942804"/>
    <d v="2014-07-09T21:53:24"/>
    <d v="2014-08-08T21:53:24"/>
    <b v="0"/>
    <n v="0"/>
    <x v="1"/>
    <s v="games/video games"/>
    <n v="0"/>
    <e v="#DIV/0!"/>
    <x v="6"/>
    <s v="video games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2-13T16:06:15"/>
    <d v="2016-03-14T15:06:15"/>
    <b v="0"/>
    <n v="9"/>
    <x v="1"/>
    <s v="games/video games"/>
    <n v="3.4200000000000001E-2"/>
    <n v="114"/>
    <x v="6"/>
    <s v="video games"/>
    <n v="29.958333333335759"/>
  </r>
  <r>
    <n v="1086"/>
    <s v="Cyber Universe Online"/>
    <s v="Humanity's future in the Galaxy"/>
    <n v="18000"/>
    <n v="15"/>
    <x v="2"/>
    <x v="0"/>
    <s v="USD"/>
    <n v="1408913291"/>
    <n v="1406321291"/>
    <d v="2014-07-25T20:48:11"/>
    <d v="2014-08-24T20:48:11"/>
    <b v="0"/>
    <n v="2"/>
    <x v="1"/>
    <s v="games/video games"/>
    <n v="8.3333333333333339E-4"/>
    <n v="7.5"/>
    <x v="6"/>
    <s v="video games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5-16T17:08:07"/>
    <d v="2014-06-15T17:08:07"/>
    <b v="0"/>
    <n v="0"/>
    <x v="1"/>
    <s v="games/video games"/>
    <n v="0"/>
    <e v="#DIV/0!"/>
    <x v="6"/>
    <s v="video games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3-25T19:11:07"/>
    <d v="2014-04-24T19:11:07"/>
    <b v="0"/>
    <n v="147"/>
    <x v="1"/>
    <s v="games/video games"/>
    <n v="0.14182977777777778"/>
    <n v="43.41727891156463"/>
    <x v="6"/>
    <s v="video games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5-27T04:32:55"/>
    <d v="2015-06-26T04:32:55"/>
    <b v="0"/>
    <n v="49"/>
    <x v="1"/>
    <s v="games/video games"/>
    <n v="7.8266666666666665E-2"/>
    <n v="23.959183673469386"/>
    <x v="6"/>
    <s v="video games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4-29T04:27:33"/>
    <d v="2015-05-29T04:27:33"/>
    <b v="0"/>
    <n v="1"/>
    <x v="1"/>
    <s v="games/video games"/>
    <n v="3.8464497269020693E-4"/>
    <n v="5"/>
    <x v="6"/>
    <s v="video games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3-11T19:41:12"/>
    <d v="2016-04-10T18:41:12"/>
    <b v="0"/>
    <n v="2"/>
    <x v="1"/>
    <s v="games/video games"/>
    <n v="0.125"/>
    <n v="12.5"/>
    <x v="6"/>
    <s v="video games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2-12-07T00:37:18"/>
    <d v="2013-01-06T00:37:18"/>
    <b v="0"/>
    <n v="7"/>
    <x v="1"/>
    <s v="games/video games"/>
    <n v="1.0500000000000001E-2"/>
    <n v="3"/>
    <x v="6"/>
    <s v="video games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1-27T23:22:17"/>
    <d v="2016-02-11T23:22:17"/>
    <b v="0"/>
    <n v="4"/>
    <x v="1"/>
    <s v="games/video games"/>
    <n v="0.14083333333333334"/>
    <n v="10.5625"/>
    <x v="6"/>
    <s v="video games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09-09T17:07:13"/>
    <d v="2011-10-09T17:07:13"/>
    <b v="0"/>
    <n v="27"/>
    <x v="1"/>
    <s v="games/video games"/>
    <n v="0.18300055555555556"/>
    <n v="122.00037037037038"/>
    <x v="6"/>
    <s v="video games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7-31T12:53:40"/>
    <d v="2013-08-30T12:53:40"/>
    <b v="0"/>
    <n v="94"/>
    <x v="1"/>
    <s v="games/video games"/>
    <n v="5.0347999999999997E-2"/>
    <n v="267.80851063829789"/>
    <x v="6"/>
    <s v="video games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09-03T12:25:54"/>
    <d v="2014-10-04T03:30:00"/>
    <b v="0"/>
    <n v="29"/>
    <x v="1"/>
    <s v="games/video games"/>
    <n v="0.17933333333333334"/>
    <n v="74.206896551724142"/>
    <x v="6"/>
    <s v="video games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1-21T19:01:17"/>
    <d v="2014-03-02T19:01:17"/>
    <b v="0"/>
    <n v="7"/>
    <x v="1"/>
    <s v="games/video games"/>
    <n v="4.6999999999999999E-4"/>
    <n v="6.7142857142857144"/>
    <x v="6"/>
    <s v="video games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3-14T18:18:15"/>
    <d v="2014-04-13T18:18:15"/>
    <b v="0"/>
    <n v="22"/>
    <x v="1"/>
    <s v="games/video games"/>
    <n v="7.2120000000000004E-2"/>
    <n v="81.954545454545453"/>
    <x v="6"/>
    <s v="video games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4-13T20:04:28"/>
    <d v="2015-05-13T20:04:28"/>
    <b v="0"/>
    <n v="1"/>
    <x v="1"/>
    <s v="games/video games"/>
    <n v="5.0000000000000001E-3"/>
    <n v="25"/>
    <x v="6"/>
    <s v="video games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1-15T02:39:31"/>
    <d v="2016-02-14T02:39:31"/>
    <b v="0"/>
    <n v="10"/>
    <x v="1"/>
    <s v="games/video games"/>
    <n v="2.5000000000000001E-2"/>
    <n v="10"/>
    <x v="6"/>
    <s v="video games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6-17T18:32:18"/>
    <d v="2016-07-14T18:12:00"/>
    <b v="0"/>
    <n v="6"/>
    <x v="1"/>
    <s v="games/video games"/>
    <n v="4.0999999999999999E-4"/>
    <n v="6.833333333333333"/>
    <x v="6"/>
    <s v="video games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0-30T01:05:25"/>
    <d v="2013-12-09T05:59:00"/>
    <b v="0"/>
    <n v="24"/>
    <x v="1"/>
    <s v="games/video games"/>
    <n v="5.3124999999999999E-2"/>
    <n v="17.708333333333332"/>
    <x v="6"/>
    <s v="video games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4-19T05:19:50"/>
    <d v="2016-06-18T05:19:50"/>
    <b v="0"/>
    <n v="15"/>
    <x v="1"/>
    <s v="games/video games"/>
    <n v="1.6199999999999999E-2"/>
    <n v="16.2"/>
    <x v="6"/>
    <s v="video games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5-12T09:50:21"/>
    <d v="2014-06-11T09:50:21"/>
    <b v="0"/>
    <n v="37"/>
    <x v="1"/>
    <s v="games/video games"/>
    <n v="4.9516666666666667E-2"/>
    <n v="80.297297297297291"/>
    <x v="6"/>
    <s v="video games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2-22T03:15:27"/>
    <d v="2014-03-24T02:15:27"/>
    <b v="0"/>
    <n v="20"/>
    <x v="1"/>
    <s v="games/video games"/>
    <n v="1.5900000000000001E-3"/>
    <n v="71.55"/>
    <x v="6"/>
    <s v="video games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3-05T17:46:15"/>
    <d v="2012-04-04T16:46:15"/>
    <b v="0"/>
    <n v="7"/>
    <x v="1"/>
    <s v="games/video games"/>
    <n v="0.41249999999999998"/>
    <n v="23.571428571428573"/>
    <x v="6"/>
    <s v="video games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6-23T20:40:24"/>
    <d v="2014-07-23T20:40:24"/>
    <b v="0"/>
    <n v="0"/>
    <x v="1"/>
    <s v="games/video games"/>
    <n v="0"/>
    <e v="#DIV/0!"/>
    <x v="6"/>
    <s v="video games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2-13T15:17:15"/>
    <d v="2012-04-13T14:17:15"/>
    <b v="0"/>
    <n v="21"/>
    <x v="1"/>
    <s v="games/video games"/>
    <n v="2.93E-2"/>
    <n v="34.88095238095238"/>
    <x v="6"/>
    <s v="video games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0-19T18:03:10"/>
    <d v="2016-11-18T19:03:10"/>
    <b v="0"/>
    <n v="3"/>
    <x v="1"/>
    <s v="games/video games"/>
    <n v="4.4999999999999997E-3"/>
    <n v="15"/>
    <x v="6"/>
    <s v="video games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1-07T22:23:42"/>
    <d v="2012-12-07T22:23:42"/>
    <b v="0"/>
    <n v="11"/>
    <x v="1"/>
    <s v="games/video games"/>
    <n v="5.1000000000000004E-3"/>
    <n v="23.181818181818183"/>
    <x v="6"/>
    <s v="video games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5-12-09T04:53:10"/>
    <d v="2016-01-08T04:53:10"/>
    <b v="0"/>
    <n v="1"/>
    <x v="1"/>
    <s v="games/video games"/>
    <n v="4.0000000000000002E-4"/>
    <n v="1"/>
    <x v="6"/>
    <s v="video games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4-11-20T18:13:31"/>
    <d v="2015-01-19T08:30:00"/>
    <b v="0"/>
    <n v="312"/>
    <x v="1"/>
    <s v="games/video games"/>
    <n v="0.35537409090909089"/>
    <n v="100.23371794871794"/>
    <x v="6"/>
    <s v="video games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7-15T23:27:00"/>
    <d v="2014-08-14T23:27:00"/>
    <b v="0"/>
    <n v="1"/>
    <x v="1"/>
    <s v="games/video games"/>
    <n v="5.0000000000000001E-3"/>
    <n v="5"/>
    <x v="6"/>
    <s v="video games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09-09T08:18:07"/>
    <d v="2013-10-09T08:18:07"/>
    <b v="0"/>
    <n v="3"/>
    <x v="1"/>
    <s v="games/video games"/>
    <n v="1.6666666666666668E-3"/>
    <n v="3.3333333333333335"/>
    <x v="6"/>
    <s v="video games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2-29T16:41:35"/>
    <d v="2016-03-30T15:41:35"/>
    <b v="0"/>
    <n v="4"/>
    <x v="1"/>
    <s v="games/video games"/>
    <n v="1.325E-3"/>
    <n v="13.25"/>
    <x v="6"/>
    <s v="video games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4-10T20:20:08"/>
    <d v="2012-06-09T20:20:08"/>
    <b v="0"/>
    <n v="10"/>
    <x v="1"/>
    <s v="games/video games"/>
    <n v="3.5704000000000004E-4"/>
    <n v="17.852"/>
    <x v="6"/>
    <s v="video games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1-25T14:21:53"/>
    <d v="2015-12-25T14:21:53"/>
    <b v="0"/>
    <n v="8"/>
    <x v="1"/>
    <s v="games/video games"/>
    <n v="8.3000000000000004E-2"/>
    <n v="10.375"/>
    <x v="6"/>
    <s v="video games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3-06T03:59:39"/>
    <d v="2014-04-05T02:59:39"/>
    <b v="0"/>
    <n v="3"/>
    <x v="1"/>
    <s v="games/video games"/>
    <n v="2.4222222222222221E-2"/>
    <n v="36.333333333333336"/>
    <x v="6"/>
    <s v="video games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3-24T19:01:04"/>
    <d v="2014-04-06T19:01:04"/>
    <b v="0"/>
    <n v="1"/>
    <x v="1"/>
    <s v="games/video games"/>
    <n v="2.3809523809523812E-3"/>
    <n v="5"/>
    <x v="6"/>
    <s v="video games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09-13T20:56:40"/>
    <d v="2011-10-28T20:56:40"/>
    <b v="0"/>
    <n v="0"/>
    <x v="1"/>
    <s v="games/video games"/>
    <n v="0"/>
    <e v="#DIV/0!"/>
    <x v="6"/>
    <s v="video games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2-12T22:25:16"/>
    <d v="2016-03-13T21:25:16"/>
    <b v="0"/>
    <n v="5"/>
    <x v="1"/>
    <s v="games/video games"/>
    <n v="1.16E-4"/>
    <n v="5.8"/>
    <x v="6"/>
    <s v="video games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16T16:53:45"/>
    <d v="2013-05-30T16:53:45"/>
    <b v="0"/>
    <n v="0"/>
    <x v="1"/>
    <s v="games/video games"/>
    <n v="0"/>
    <e v="#DIV/0!"/>
    <x v="6"/>
    <s v="video games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3-20T12:34:08"/>
    <d v="2014-04-19T12:34:08"/>
    <b v="0"/>
    <n v="3"/>
    <x v="1"/>
    <s v="games/video games"/>
    <n v="2.2000000000000001E-3"/>
    <n v="3.6666666666666665"/>
    <x v="6"/>
    <s v="video games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3-31T16:00:51"/>
    <d v="2015-04-30T16:00:51"/>
    <b v="0"/>
    <n v="7"/>
    <x v="1"/>
    <s v="games/mobile games"/>
    <n v="4.7222222222222223E-3"/>
    <n v="60.714285714285715"/>
    <x v="6"/>
    <s v="mobile games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7-27T14:58:50"/>
    <d v="2015-09-25T14:58:50"/>
    <b v="0"/>
    <n v="0"/>
    <x v="1"/>
    <s v="games/mobile games"/>
    <n v="0"/>
    <e v="#DIV/0!"/>
    <x v="6"/>
    <s v="mobile games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6-14T07:51:34"/>
    <d v="2016-07-14T07:51:34"/>
    <b v="0"/>
    <n v="2"/>
    <x v="1"/>
    <s v="games/mobile games"/>
    <n v="5.0000000000000001E-3"/>
    <n v="5"/>
    <x v="6"/>
    <s v="mobile games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0-14T20:30:00"/>
    <d v="2014-11-14T21:30:00"/>
    <b v="0"/>
    <n v="23"/>
    <x v="1"/>
    <s v="games/mobile games"/>
    <n v="1.6714285714285713E-2"/>
    <n v="25.434782608695652"/>
    <x v="6"/>
    <s v="mobile games"/>
    <n v="31.041666666664241"/>
  </r>
  <r>
    <n v="1128"/>
    <s v="Flying Turds"/>
    <s v="#havingfunFTW"/>
    <n v="1000"/>
    <n v="1"/>
    <x v="2"/>
    <x v="1"/>
    <s v="GBP"/>
    <n v="1407425717"/>
    <n v="1404833717"/>
    <d v="2014-07-08T15:35:17"/>
    <d v="2014-08-07T15:35:17"/>
    <b v="0"/>
    <n v="1"/>
    <x v="1"/>
    <s v="games/mobile games"/>
    <n v="1E-3"/>
    <n v="1"/>
    <x v="6"/>
    <s v="mobile games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5-06T06:21:33"/>
    <d v="2016-06-05T06:21:33"/>
    <b v="0"/>
    <n v="2"/>
    <x v="1"/>
    <s v="games/mobile games"/>
    <n v="1.0499999999999999E-3"/>
    <n v="10.5"/>
    <x v="6"/>
    <s v="mobile games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09-26T23:55:00"/>
    <d v="2014-11-26T00:55:00"/>
    <b v="0"/>
    <n v="3"/>
    <x v="1"/>
    <s v="games/mobile games"/>
    <n v="2.2000000000000001E-3"/>
    <n v="3.6666666666666665"/>
    <x v="6"/>
    <s v="mobile games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1-24T21:47:48"/>
    <d v="2015-12-24T21:47:48"/>
    <b v="0"/>
    <n v="0"/>
    <x v="1"/>
    <s v="games/mobile games"/>
    <n v="0"/>
    <e v="#DIV/0!"/>
    <x v="6"/>
    <s v="mobile games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02T02:46:11"/>
    <d v="2017-01-01T02:46:11"/>
    <b v="0"/>
    <n v="13"/>
    <x v="1"/>
    <s v="games/mobile games"/>
    <n v="0.14380000000000001"/>
    <n v="110.61538461538461"/>
    <x v="6"/>
    <s v="mobile games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01T09:46:21"/>
    <d v="2014-07-31T09:46:21"/>
    <b v="0"/>
    <n v="1"/>
    <x v="1"/>
    <s v="games/mobile games"/>
    <n v="6.6666666666666671E-3"/>
    <n v="20"/>
    <x v="6"/>
    <s v="mobile games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15T06:50:28"/>
    <d v="2014-11-29T04:33:00"/>
    <b v="0"/>
    <n v="1"/>
    <x v="1"/>
    <s v="games/mobile games"/>
    <n v="4.0000000000000003E-5"/>
    <n v="1"/>
    <x v="6"/>
    <s v="mobile games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7-07T23:44:54"/>
    <d v="2016-08-06T23:44:54"/>
    <b v="0"/>
    <n v="1"/>
    <x v="1"/>
    <s v="games/mobile games"/>
    <n v="0.05"/>
    <n v="50"/>
    <x v="6"/>
    <s v="mobile games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1-19T16:07:09"/>
    <d v="2015-12-19T16:07:09"/>
    <b v="0"/>
    <n v="6"/>
    <x v="1"/>
    <s v="games/mobile games"/>
    <n v="6.4439140811455853E-2"/>
    <n v="45"/>
    <x v="6"/>
    <s v="mobile games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3-24T19:40:21"/>
    <d v="2016-04-23T19:40:21"/>
    <b v="0"/>
    <n v="39"/>
    <x v="1"/>
    <s v="games/mobile games"/>
    <n v="0.39500000000000002"/>
    <n v="253.2051282051282"/>
    <x v="6"/>
    <s v="mobile games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01T21:45:31"/>
    <d v="2017-01-21T21:45:31"/>
    <b v="0"/>
    <n v="4"/>
    <x v="1"/>
    <s v="games/mobile games"/>
    <n v="3.5714285714285713E-3"/>
    <n v="31.25"/>
    <x v="6"/>
    <s v="mobile games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4-12-02T08:20:26"/>
    <d v="2015-01-01T08:20:26"/>
    <b v="0"/>
    <n v="1"/>
    <x v="1"/>
    <s v="games/mobile games"/>
    <n v="6.2500000000000001E-4"/>
    <n v="5"/>
    <x v="6"/>
    <s v="mobile games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7-07T11:05:21"/>
    <d v="2015-08-06T11:05:21"/>
    <b v="0"/>
    <n v="0"/>
    <x v="1"/>
    <s v="games/mobile games"/>
    <n v="0"/>
    <e v="#DIV/0!"/>
    <x v="6"/>
    <s v="mobile games"/>
    <n v="30"/>
  </r>
  <r>
    <n v="1141"/>
    <s v="Arena Z - Zombie Survival"/>
    <s v="I think this will be a great game!"/>
    <n v="500"/>
    <n v="0"/>
    <x v="2"/>
    <x v="12"/>
    <s v="EUR"/>
    <n v="1436460450"/>
    <n v="1433868450"/>
    <d v="2015-06-09T16:47:30"/>
    <d v="2015-07-09T16:47:30"/>
    <b v="0"/>
    <n v="0"/>
    <x v="1"/>
    <s v="games/mobile games"/>
    <n v="0"/>
    <e v="#DIV/0!"/>
    <x v="6"/>
    <s v="mobile games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1-18T00:08:47"/>
    <d v="2015-02-17T00:08:47"/>
    <b v="0"/>
    <n v="0"/>
    <x v="1"/>
    <s v="games/mobile games"/>
    <n v="0"/>
    <e v="#DIV/0!"/>
    <x v="6"/>
    <s v="mobile games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1-17T04:38:46"/>
    <d v="2015-12-17T04:38:46"/>
    <b v="0"/>
    <n v="8"/>
    <x v="1"/>
    <s v="games/mobile games"/>
    <n v="4.1333333333333335E-3"/>
    <n v="23.25"/>
    <x v="6"/>
    <s v="mobile games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3-30T04:22:00"/>
    <d v="2015-04-29T04:22:00"/>
    <b v="0"/>
    <n v="0"/>
    <x v="1"/>
    <s v="food/food trucks"/>
    <n v="0"/>
    <e v="#DIV/0!"/>
    <x v="7"/>
    <s v="food trucks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08-03T17:56:32"/>
    <d v="2014-10-02T17:56:32"/>
    <b v="0"/>
    <n v="1"/>
    <x v="1"/>
    <s v="food/food trucks"/>
    <n v="1.25E-3"/>
    <n v="100"/>
    <x v="7"/>
    <s v="food trucks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3-25T22:52:53"/>
    <d v="2014-05-02T22:52:53"/>
    <b v="0"/>
    <n v="12"/>
    <x v="1"/>
    <s v="food/food trucks"/>
    <n v="8.8333333333333333E-2"/>
    <n v="44.166666666666664"/>
    <x v="7"/>
    <s v="food trucks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08-20T23:19:43"/>
    <d v="2014-10-19T23:19:43"/>
    <b v="0"/>
    <n v="0"/>
    <x v="1"/>
    <s v="food/food trucks"/>
    <n v="0"/>
    <e v="#DIV/0!"/>
    <x v="7"/>
    <s v="food trucks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1-01T04:06:21"/>
    <d v="2016-12-01T05:06:21"/>
    <b v="0"/>
    <n v="3"/>
    <x v="1"/>
    <s v="food/food trucks"/>
    <n v="4.8666666666666667E-3"/>
    <n v="24.333333333333332"/>
    <x v="7"/>
    <s v="food trucks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5-17T17:02:46"/>
    <d v="2016-06-16T17:02:46"/>
    <b v="0"/>
    <n v="2"/>
    <x v="1"/>
    <s v="food/food trucks"/>
    <n v="1.5E-3"/>
    <n v="37.5"/>
    <x v="7"/>
    <s v="food trucks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5-11-09T22:54:35"/>
    <d v="2016-01-08T22:54:35"/>
    <b v="0"/>
    <n v="6"/>
    <x v="1"/>
    <s v="food/food trucks"/>
    <n v="0.1008"/>
    <n v="42"/>
    <x v="7"/>
    <s v="food trucks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8-08T02:27:43"/>
    <d v="2015-09-07T02:27:43"/>
    <b v="0"/>
    <n v="0"/>
    <x v="1"/>
    <s v="food/food trucks"/>
    <n v="0"/>
    <e v="#DIV/0!"/>
    <x v="7"/>
    <s v="food trucks"/>
    <n v="30"/>
  </r>
  <r>
    <n v="1152"/>
    <s v="Peruvian King Food Truck"/>
    <s v="Peruvian food truck with an LA twist."/>
    <n v="16000"/>
    <n v="911"/>
    <x v="2"/>
    <x v="0"/>
    <s v="USD"/>
    <n v="1431709312"/>
    <n v="1429117312"/>
    <d v="2015-04-15T17:01:52"/>
    <d v="2015-05-15T17:01:52"/>
    <b v="0"/>
    <n v="15"/>
    <x v="1"/>
    <s v="food/food trucks"/>
    <n v="5.6937500000000002E-2"/>
    <n v="60.733333333333334"/>
    <x v="7"/>
    <s v="food trucks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5-19T17:08:25"/>
    <d v="2015-06-18T17:08:25"/>
    <b v="0"/>
    <n v="1"/>
    <x v="1"/>
    <s v="food/food trucks"/>
    <n v="6.2500000000000003E-3"/>
    <n v="50"/>
    <x v="7"/>
    <s v="food trucks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8-07T02:36:46"/>
    <d v="2015-09-06T02:36:46"/>
    <b v="0"/>
    <n v="3"/>
    <x v="1"/>
    <s v="food/food trucks"/>
    <n v="6.5000000000000002E-2"/>
    <n v="108.33333333333333"/>
    <x v="7"/>
    <s v="food trucks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7-15T18:20:08"/>
    <d v="2014-08-14T18:20:08"/>
    <b v="0"/>
    <n v="8"/>
    <x v="1"/>
    <s v="food/food trucks"/>
    <n v="7.5199999999999998E-3"/>
    <n v="23.5"/>
    <x v="7"/>
    <s v="food trucks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1-25T01:42:42"/>
    <d v="2015-02-24T01:42:42"/>
    <b v="0"/>
    <n v="0"/>
    <x v="1"/>
    <s v="food/food trucks"/>
    <n v="0"/>
    <e v="#DIV/0!"/>
    <x v="7"/>
    <s v="food trucks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0-06T15:04:40"/>
    <d v="2014-12-05T16:04:40"/>
    <b v="0"/>
    <n v="3"/>
    <x v="1"/>
    <s v="food/food trucks"/>
    <n v="1.5100000000000001E-2"/>
    <n v="50.333333333333336"/>
    <x v="7"/>
    <s v="food trucks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1-09T02:12:08"/>
    <d v="2014-12-09T02:12:08"/>
    <b v="0"/>
    <n v="3"/>
    <x v="1"/>
    <s v="food/food trucks"/>
    <n v="4.6666666666666671E-3"/>
    <n v="11.666666666666666"/>
    <x v="7"/>
    <s v="food trucks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5-30T17:26:05"/>
    <d v="2015-06-30T15:45:00"/>
    <b v="0"/>
    <n v="0"/>
    <x v="1"/>
    <s v="food/food trucks"/>
    <n v="0"/>
    <e v="#DIV/0!"/>
    <x v="7"/>
    <s v="food trucks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2-26T03:43:06"/>
    <d v="2015-03-28T02:43:06"/>
    <b v="0"/>
    <n v="19"/>
    <x v="1"/>
    <s v="food/food trucks"/>
    <n v="3.85E-2"/>
    <n v="60.789473684210527"/>
    <x v="7"/>
    <s v="food trucks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4-28T15:06:29"/>
    <d v="2015-05-19T15:06:29"/>
    <b v="0"/>
    <n v="0"/>
    <x v="1"/>
    <s v="food/food trucks"/>
    <n v="0"/>
    <e v="#DIV/0!"/>
    <x v="7"/>
    <s v="food trucks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8-25T16:24:24"/>
    <d v="2014-09-25T16:24:24"/>
    <b v="0"/>
    <n v="2"/>
    <x v="1"/>
    <s v="food/food trucks"/>
    <n v="5.8333333333333338E-4"/>
    <n v="17.5"/>
    <x v="7"/>
    <s v="food trucks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7-10T17:22:00"/>
    <d v="2014-08-09T17:22:00"/>
    <b v="0"/>
    <n v="0"/>
    <x v="1"/>
    <s v="food/food trucks"/>
    <n v="0"/>
    <e v="#DIV/0!"/>
    <x v="7"/>
    <s v="food trucks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5-19T17:23:02"/>
    <d v="2016-06-18T17:23:02"/>
    <b v="0"/>
    <n v="0"/>
    <x v="1"/>
    <s v="food/food trucks"/>
    <n v="0"/>
    <e v="#DIV/0!"/>
    <x v="7"/>
    <s v="food trucks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6-02T05:08:50"/>
    <d v="2014-07-06T05:08:50"/>
    <b v="0"/>
    <n v="25"/>
    <x v="1"/>
    <s v="food/food trucks"/>
    <n v="0.20705000000000001"/>
    <n v="82.82"/>
    <x v="7"/>
    <s v="food trucks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5-26T11:39:02"/>
    <d v="2015-06-26T04:00:00"/>
    <b v="0"/>
    <n v="8"/>
    <x v="1"/>
    <s v="food/food trucks"/>
    <n v="0.19139999999999999"/>
    <n v="358.875"/>
    <x v="7"/>
    <s v="food trucks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8-12T17:38:15"/>
    <d v="2014-09-12T17:38:15"/>
    <b v="0"/>
    <n v="16"/>
    <x v="1"/>
    <s v="food/food trucks"/>
    <n v="1.6316666666666667E-2"/>
    <n v="61.1875"/>
    <x v="7"/>
    <s v="food trucks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8-23T01:17:45"/>
    <d v="2016-09-22T01:17:45"/>
    <b v="0"/>
    <n v="3"/>
    <x v="1"/>
    <s v="food/food trucks"/>
    <n v="5.6666666666666664E-2"/>
    <n v="340"/>
    <x v="7"/>
    <s v="food trucks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1-23T08:29:23"/>
    <d v="2015-02-22T08:29:23"/>
    <b v="0"/>
    <n v="3"/>
    <x v="1"/>
    <s v="food/food trucks"/>
    <n v="1.6999999999999999E-3"/>
    <n v="5.666666666666667"/>
    <x v="7"/>
    <s v="food trucks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4-30T21:26:11"/>
    <d v="2015-05-30T21:26:11"/>
    <b v="0"/>
    <n v="2"/>
    <x v="1"/>
    <s v="food/food trucks"/>
    <n v="4.0000000000000001E-3"/>
    <n v="50"/>
    <x v="7"/>
    <s v="food trucks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0-26T19:18:47"/>
    <d v="2014-11-13T20:18:47"/>
    <b v="0"/>
    <n v="1"/>
    <x v="1"/>
    <s v="food/food trucks"/>
    <n v="1E-3"/>
    <n v="25"/>
    <x v="7"/>
    <s v="food trucks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7-21T16:22:32"/>
    <d v="2014-08-20T16:22:32"/>
    <b v="0"/>
    <n v="0"/>
    <x v="1"/>
    <s v="food/food trucks"/>
    <n v="0"/>
    <e v="#DIV/0!"/>
    <x v="7"/>
    <s v="food trucks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6-29T04:27:37"/>
    <d v="2015-08-03T04:27:37"/>
    <b v="0"/>
    <n v="1"/>
    <x v="1"/>
    <s v="food/food trucks"/>
    <n v="2.4000000000000001E-4"/>
    <n v="30"/>
    <x v="7"/>
    <s v="food trucks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4-08T20:12:07"/>
    <d v="2016-05-08T20:12:07"/>
    <b v="0"/>
    <n v="19"/>
    <x v="1"/>
    <s v="food/food trucks"/>
    <n v="5.906666666666667E-2"/>
    <n v="46.631578947368418"/>
    <x v="7"/>
    <s v="food trucks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6-15T17:28:59"/>
    <d v="2015-07-15T17:28:59"/>
    <b v="0"/>
    <n v="9"/>
    <x v="1"/>
    <s v="food/food trucks"/>
    <n v="2.9250000000000002E-2"/>
    <n v="65"/>
    <x v="7"/>
    <s v="food trucks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1-11T00:28:18"/>
    <d v="2017-03-06T13:00:00"/>
    <b v="0"/>
    <n v="1"/>
    <x v="1"/>
    <s v="food/food trucks"/>
    <n v="5.7142857142857142E-5"/>
    <n v="10"/>
    <x v="7"/>
    <s v="food trucks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09-15T15:51:36"/>
    <d v="2014-10-15T15:51:36"/>
    <b v="0"/>
    <n v="0"/>
    <x v="1"/>
    <s v="food/food trucks"/>
    <n v="0"/>
    <e v="#DIV/0!"/>
    <x v="7"/>
    <s v="food trucks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7-17T21:44:12"/>
    <d v="2014-08-16T21:44:12"/>
    <b v="0"/>
    <n v="1"/>
    <x v="1"/>
    <s v="food/food trucks"/>
    <n v="6.666666666666667E-5"/>
    <n v="5"/>
    <x v="7"/>
    <s v="food trucks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09-28T17:17:07"/>
    <d v="2015-10-28T17:17:07"/>
    <b v="0"/>
    <n v="5"/>
    <x v="1"/>
    <s v="food/food trucks"/>
    <n v="5.3333333333333337E-2"/>
    <n v="640"/>
    <x v="7"/>
    <s v="food trucks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5-22T19:21:54"/>
    <d v="2014-06-28T19:21:54"/>
    <b v="0"/>
    <n v="85"/>
    <x v="1"/>
    <s v="food/food trucks"/>
    <n v="0.11749999999999999"/>
    <n v="69.117647058823536"/>
    <x v="7"/>
    <s v="food trucks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1-30T08:08:41"/>
    <d v="2015-03-01T08:08:41"/>
    <b v="0"/>
    <n v="3"/>
    <x v="1"/>
    <s v="food/food trucks"/>
    <n v="8.0000000000000007E-5"/>
    <n v="1.3333333333333333"/>
    <x v="7"/>
    <s v="food trucks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6-12-24T19:51:28"/>
    <d v="2017-01-12T16:42:00"/>
    <b v="0"/>
    <n v="4"/>
    <x v="1"/>
    <s v="food/food trucks"/>
    <n v="4.2000000000000003E-2"/>
    <n v="10.5"/>
    <x v="7"/>
    <s v="food trucks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0-13T20:40:23"/>
    <d v="2016-11-02T03:59:00"/>
    <b v="0"/>
    <n v="3"/>
    <x v="1"/>
    <s v="food/food trucks"/>
    <n v="0.04"/>
    <n v="33.333333333333336"/>
    <x v="7"/>
    <s v="food trucks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1-06T14:23:31"/>
    <d v="2017-02-06T14:23:31"/>
    <b v="0"/>
    <n v="375"/>
    <x v="0"/>
    <s v="photography/photobooks"/>
    <n v="1.0493636363636363"/>
    <n v="61.562666666666665"/>
    <x v="8"/>
    <s v="photobooks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5-06T20:45:49"/>
    <d v="2015-06-08T04:00:00"/>
    <b v="0"/>
    <n v="111"/>
    <x v="0"/>
    <s v="photography/photobooks"/>
    <n v="1.0544"/>
    <n v="118.73873873873873"/>
    <x v="8"/>
    <s v="photobooks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4-29T20:43:15"/>
    <d v="2015-06-01T22:42:00"/>
    <b v="0"/>
    <n v="123"/>
    <x v="0"/>
    <s v="photography/photobooks"/>
    <n v="1.0673333333333332"/>
    <n v="65.081300813008127"/>
    <x v="8"/>
    <s v="photobooks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4-15T21:28:43"/>
    <d v="2015-05-17T18:00:00"/>
    <b v="0"/>
    <n v="70"/>
    <x v="0"/>
    <s v="photography/photobooks"/>
    <n v="1.0412571428571429"/>
    <n v="130.15714285714284"/>
    <x v="8"/>
    <s v="photobooks"/>
    <n v="31.85505787037254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07T16:49:00"/>
    <d v="2016-12-28T16:49:00"/>
    <b v="0"/>
    <n v="85"/>
    <x v="0"/>
    <s v="photography/photobooks"/>
    <n v="1.6054999999999999"/>
    <n v="37.776470588235291"/>
    <x v="8"/>
    <s v="photobooks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08T23:29:55"/>
    <d v="2016-06-29T23:29:55"/>
    <b v="0"/>
    <n v="86"/>
    <x v="0"/>
    <s v="photography/photobooks"/>
    <n v="1.0777777777777777"/>
    <n v="112.79069767441861"/>
    <x v="8"/>
    <s v="photobooks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01T15:58:45"/>
    <d v="2014-08-31T15:58:45"/>
    <b v="0"/>
    <n v="13"/>
    <x v="0"/>
    <s v="photography/photobooks"/>
    <n v="1.35"/>
    <n v="51.92307692307692"/>
    <x v="8"/>
    <s v="photobooks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2-19T14:29:20"/>
    <d v="2016-03-20T13:29:20"/>
    <b v="0"/>
    <n v="33"/>
    <x v="0"/>
    <s v="photography/photobooks"/>
    <n v="1.0907407407407408"/>
    <n v="89.242424242424249"/>
    <x v="8"/>
    <s v="photobooks"/>
    <n v="29.95833333332848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1-12T12:09:38"/>
    <d v="2017-02-11T12:09:38"/>
    <b v="0"/>
    <n v="15"/>
    <x v="0"/>
    <s v="photography/photobooks"/>
    <n v="2.9"/>
    <n v="19.333333333333332"/>
    <x v="8"/>
    <s v="photobooks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2-09T18:37:33"/>
    <d v="2016-04-09T17:37:33"/>
    <b v="0"/>
    <n v="273"/>
    <x v="0"/>
    <s v="photography/photobooks"/>
    <n v="1.0395714285714286"/>
    <n v="79.967032967032964"/>
    <x v="8"/>
    <s v="photobooks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3-09T11:42:59"/>
    <d v="2015-04-08T11:42:59"/>
    <b v="0"/>
    <n v="714"/>
    <x v="0"/>
    <s v="photography/photobooks"/>
    <n v="3.2223999999999999"/>
    <n v="56.414565826330531"/>
    <x v="8"/>
    <s v="photobooks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0-21T08:20:53"/>
    <d v="2015-12-20T09:00:00"/>
    <b v="0"/>
    <n v="170"/>
    <x v="0"/>
    <s v="photography/photobooks"/>
    <n v="1.35"/>
    <n v="79.411764705882348"/>
    <x v="8"/>
    <s v="photobooks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1-18T19:38:59"/>
    <d v="2015-12-18T19:38:59"/>
    <b v="0"/>
    <n v="512"/>
    <x v="0"/>
    <s v="photography/photobooks"/>
    <n v="2.6991034482758622"/>
    <n v="76.439453125"/>
    <x v="8"/>
    <s v="photobooks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5-13T15:57:14"/>
    <d v="2016-06-13T05:59:00"/>
    <b v="0"/>
    <n v="314"/>
    <x v="0"/>
    <s v="photography/photobooks"/>
    <n v="2.5329333333333333"/>
    <n v="121"/>
    <x v="8"/>
    <s v="photobooks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1-25T14:51:26"/>
    <d v="2015-12-31T03:00:00"/>
    <b v="0"/>
    <n v="167"/>
    <x v="0"/>
    <s v="photography/photobooks"/>
    <n v="2.6059999999999999"/>
    <n v="54.616766467065865"/>
    <x v="8"/>
    <s v="photobooks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6-06T18:30:00"/>
    <d v="2015-07-08T18:30:00"/>
    <b v="0"/>
    <n v="9"/>
    <x v="0"/>
    <s v="photography/photobooks"/>
    <n v="1.0131677953348381"/>
    <n v="299.22222222222223"/>
    <x v="8"/>
    <s v="photobooks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3-26T11:27:36"/>
    <d v="2015-04-16T11:27:36"/>
    <b v="0"/>
    <n v="103"/>
    <x v="0"/>
    <s v="photography/photobooks"/>
    <n v="1.2560416666666667"/>
    <n v="58.533980582524272"/>
    <x v="8"/>
    <s v="photobooks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6-15T14:34:06"/>
    <d v="2016-07-15T14:34:06"/>
    <b v="0"/>
    <n v="111"/>
    <x v="0"/>
    <s v="photography/photobooks"/>
    <n v="1.0243783333333334"/>
    <n v="55.371801801801809"/>
    <x v="8"/>
    <s v="photobooks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5-28T06:55:54"/>
    <d v="2015-06-27T06:55:54"/>
    <b v="0"/>
    <n v="271"/>
    <x v="0"/>
    <s v="photography/photobooks"/>
    <n v="1.99244"/>
    <n v="183.80442804428046"/>
    <x v="8"/>
    <s v="photobooks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01T14:45:27"/>
    <d v="2015-05-31T14:45:27"/>
    <b v="0"/>
    <n v="101"/>
    <x v="0"/>
    <s v="photography/photobooks"/>
    <n v="1.0245398773006136"/>
    <n v="165.34653465346534"/>
    <x v="8"/>
    <s v="photobooks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0-20T17:57:13"/>
    <d v="2015-12-04T05:00:00"/>
    <b v="0"/>
    <n v="57"/>
    <x v="0"/>
    <s v="photography/photobooks"/>
    <n v="1.0294615384615384"/>
    <n v="234.78947368421052"/>
    <x v="8"/>
    <s v="photobooks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5-14T12:09:11"/>
    <d v="2015-06-13T12:09:11"/>
    <b v="0"/>
    <n v="62"/>
    <x v="0"/>
    <s v="photography/photobooks"/>
    <n v="1.0086153846153847"/>
    <n v="211.48387096774192"/>
    <x v="8"/>
    <s v="photobooks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2-06T18:37:33"/>
    <d v="2017-03-11T13:29:00"/>
    <b v="0"/>
    <n v="32"/>
    <x v="0"/>
    <s v="photography/photobooks"/>
    <n v="1.1499999999999999"/>
    <n v="32.34375"/>
    <x v="8"/>
    <s v="photobooks"/>
    <n v="32.785729166658712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01T10:19:33"/>
    <d v="2016-03-31T10:00:00"/>
    <b v="0"/>
    <n v="141"/>
    <x v="0"/>
    <s v="photography/photobooks"/>
    <n v="1.0416766467065868"/>
    <n v="123.37588652482269"/>
    <x v="8"/>
    <s v="photobooks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2-23T17:01:04"/>
    <d v="2016-03-24T16:01:04"/>
    <b v="0"/>
    <n v="75"/>
    <x v="0"/>
    <s v="photography/photobooks"/>
    <n v="1.5529999999999999"/>
    <n v="207.06666666666666"/>
    <x v="8"/>
    <s v="photobooks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1-26T20:18:25"/>
    <d v="2017-02-25T20:18:25"/>
    <b v="0"/>
    <n v="46"/>
    <x v="0"/>
    <s v="photography/photobooks"/>
    <n v="1.06"/>
    <n v="138.2608695652174"/>
    <x v="8"/>
    <s v="photobooks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08T22:36:12"/>
    <d v="2015-05-31T21:00:00"/>
    <b v="0"/>
    <n v="103"/>
    <x v="0"/>
    <s v="photography/photobooks"/>
    <n v="2.5431499999999998"/>
    <n v="493.81553398058253"/>
    <x v="8"/>
    <s v="photobooks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5-25T20:47:41"/>
    <d v="2016-06-09T20:47:41"/>
    <b v="0"/>
    <n v="6"/>
    <x v="0"/>
    <s v="photography/photobooks"/>
    <n v="1.0109999999999999"/>
    <n v="168.5"/>
    <x v="8"/>
    <s v="photobooks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10T22:48:15"/>
    <d v="2015-11-27T01:00:00"/>
    <b v="0"/>
    <n v="83"/>
    <x v="0"/>
    <s v="photography/photobooks"/>
    <n v="1.2904"/>
    <n v="38.867469879518069"/>
    <x v="8"/>
    <s v="photobooks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6-12-27T18:08:20"/>
    <d v="2017-01-31T18:08:20"/>
    <b v="0"/>
    <n v="108"/>
    <x v="0"/>
    <s v="photography/photobooks"/>
    <n v="1.0223076923076924"/>
    <n v="61.527777777777779"/>
    <x v="8"/>
    <s v="photobooks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4-10T20:10:05"/>
    <d v="2015-06-09T20:10:05"/>
    <b v="0"/>
    <n v="25"/>
    <x v="0"/>
    <s v="photography/photobooks"/>
    <n v="1.3180000000000001"/>
    <n v="105.44"/>
    <x v="8"/>
    <s v="photobooks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4-30T22:09:16"/>
    <d v="2014-05-30T22:09:16"/>
    <b v="0"/>
    <n v="549"/>
    <x v="0"/>
    <s v="photography/photobooks"/>
    <n v="7.8608020000000005"/>
    <n v="71.592003642987251"/>
    <x v="8"/>
    <s v="photobooks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08-31T14:47:37"/>
    <d v="2015-10-02T23:03:00"/>
    <b v="0"/>
    <n v="222"/>
    <x v="0"/>
    <s v="photography/photobooks"/>
    <n v="1.4570000000000001"/>
    <n v="91.882882882882882"/>
    <x v="8"/>
    <s v="photobooks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6-14T19:25:40"/>
    <d v="2016-07-14T19:25:40"/>
    <b v="0"/>
    <n v="183"/>
    <x v="0"/>
    <s v="photography/photobooks"/>
    <n v="1.026"/>
    <n v="148.57377049180329"/>
    <x v="8"/>
    <s v="photobooks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01T15:53:20"/>
    <d v="2015-11-01T03:00:00"/>
    <b v="0"/>
    <n v="89"/>
    <x v="0"/>
    <s v="photography/photobooks"/>
    <n v="1.7227777777777777"/>
    <n v="174.2134831460674"/>
    <x v="8"/>
    <s v="photobooks"/>
    <n v="30.46296296296350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09-20T11:05:13"/>
    <d v="2016-10-20T11:05:13"/>
    <b v="0"/>
    <n v="253"/>
    <x v="0"/>
    <s v="photography/photobooks"/>
    <n v="1.5916819571865444"/>
    <n v="102.86166007905139"/>
    <x v="8"/>
    <s v="photobooks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7-26T15:05:12"/>
    <d v="2015-08-25T15:05:12"/>
    <b v="0"/>
    <n v="140"/>
    <x v="0"/>
    <s v="photography/photobooks"/>
    <n v="1.0376666666666667"/>
    <n v="111.17857142857143"/>
    <x v="8"/>
    <s v="photobooks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1-06T11:24:48"/>
    <d v="2016-12-04T00:00:00"/>
    <b v="0"/>
    <n v="103"/>
    <x v="0"/>
    <s v="photography/photobooks"/>
    <n v="1.1140954545454547"/>
    <n v="23.796213592233013"/>
    <x v="8"/>
    <s v="photobooks"/>
    <n v="27.5244444444397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01T17:17:27"/>
    <d v="2016-04-01T04:00:00"/>
    <b v="0"/>
    <n v="138"/>
    <x v="0"/>
    <s v="photography/photobooks"/>
    <n v="2.80375"/>
    <n v="81.268115942028984"/>
    <x v="8"/>
    <s v="photobooks"/>
    <n v="30.44621527778508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0-11T04:15:09"/>
    <d v="2016-11-10T05:15:09"/>
    <b v="0"/>
    <n v="191"/>
    <x v="0"/>
    <s v="photography/photobooks"/>
    <n v="1.1210606060606061"/>
    <n v="116.21465968586388"/>
    <x v="8"/>
    <s v="photobooks"/>
    <n v="30.0416666666715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4-07T13:11:42"/>
    <d v="2014-06-06T13:11:42"/>
    <b v="0"/>
    <n v="18"/>
    <x v="1"/>
    <s v="music/world music"/>
    <n v="7.0666666666666669E-2"/>
    <n v="58.888888888888886"/>
    <x v="4"/>
    <s v="world music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08-23T21:44:38"/>
    <d v="2013-10-22T21:44:38"/>
    <b v="0"/>
    <n v="3"/>
    <x v="1"/>
    <s v="music/world music"/>
    <n v="4.3999999999999997E-2"/>
    <n v="44"/>
    <x v="4"/>
    <s v="world music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3-17T20:59:41"/>
    <d v="2014-04-21T01:00:00"/>
    <b v="0"/>
    <n v="40"/>
    <x v="1"/>
    <s v="music/world music"/>
    <n v="3.8739999999999997E-2"/>
    <n v="48.424999999999997"/>
    <x v="4"/>
    <s v="world music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7-07T22:03:36"/>
    <d v="2014-08-07T07:00:00"/>
    <b v="0"/>
    <n v="0"/>
    <x v="1"/>
    <s v="music/world music"/>
    <n v="0"/>
    <e v="#DIV/0!"/>
    <x v="4"/>
    <s v="world music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7-30T17:30:08"/>
    <d v="2011-09-28T17:30:08"/>
    <b v="0"/>
    <n v="24"/>
    <x v="1"/>
    <s v="music/world music"/>
    <n v="0.29299999999999998"/>
    <n v="61.041666666666664"/>
    <x v="4"/>
    <s v="world music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3-17T11:02:07"/>
    <d v="2012-04-16T16:00:00"/>
    <b v="0"/>
    <n v="1"/>
    <x v="1"/>
    <s v="music/world music"/>
    <n v="9.0909090909090905E-3"/>
    <n v="25"/>
    <x v="4"/>
    <s v="world music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1-25T23:20:30"/>
    <d v="2011-02-24T23:20:30"/>
    <b v="0"/>
    <n v="0"/>
    <x v="1"/>
    <s v="music/world music"/>
    <n v="0"/>
    <e v="#DIV/0!"/>
    <x v="4"/>
    <s v="world music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7-08T22:36:08"/>
    <d v="2015-08-28T01:00:00"/>
    <b v="0"/>
    <n v="0"/>
    <x v="1"/>
    <s v="music/world music"/>
    <n v="0"/>
    <e v="#DIV/0!"/>
    <x v="4"/>
    <s v="world music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08-20T20:21:10"/>
    <d v="2013-10-06T20:21:10"/>
    <b v="0"/>
    <n v="1"/>
    <x v="1"/>
    <s v="music/world music"/>
    <n v="8.0000000000000002E-3"/>
    <n v="40"/>
    <x v="4"/>
    <s v="world music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1-31T22:46:14"/>
    <d v="2012-02-21T22:46:14"/>
    <b v="0"/>
    <n v="6"/>
    <x v="1"/>
    <s v="music/world music"/>
    <n v="0.11600000000000001"/>
    <n v="19.333333333333332"/>
    <x v="4"/>
    <s v="world music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1-03T18:55:42"/>
    <d v="2015-02-02T18:55:42"/>
    <b v="0"/>
    <n v="0"/>
    <x v="1"/>
    <s v="music/world music"/>
    <n v="0"/>
    <e v="#DIV/0!"/>
    <x v="4"/>
    <s v="world music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1-05T03:14:59"/>
    <d v="2013-12-15T03:14:59"/>
    <b v="0"/>
    <n v="6"/>
    <x v="1"/>
    <s v="music/world music"/>
    <n v="2.787363950092912E-2"/>
    <n v="35"/>
    <x v="4"/>
    <s v="world music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0T16:19:24"/>
    <d v="2012-07-28T16:00:00"/>
    <b v="0"/>
    <n v="0"/>
    <x v="1"/>
    <s v="music/world music"/>
    <n v="0"/>
    <e v="#DIV/0!"/>
    <x v="4"/>
    <s v="world music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04T06:47:45"/>
    <d v="2012-08-24T06:47:45"/>
    <b v="0"/>
    <n v="0"/>
    <x v="1"/>
    <s v="music/world music"/>
    <n v="0"/>
    <e v="#DIV/0!"/>
    <x v="4"/>
    <s v="world music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7-07T14:38:56"/>
    <d v="2011-08-06T14:38:56"/>
    <b v="0"/>
    <n v="3"/>
    <x v="1"/>
    <s v="music/world music"/>
    <n v="0.17799999999999999"/>
    <n v="59.333333333333336"/>
    <x v="4"/>
    <s v="world music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1-12-06T23:06:07"/>
    <d v="2012-01-05T23:06:07"/>
    <b v="0"/>
    <n v="0"/>
    <x v="1"/>
    <s v="music/world music"/>
    <n v="0"/>
    <e v="#DIV/0!"/>
    <x v="4"/>
    <s v="world music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5-15T00:57:37"/>
    <d v="2013-07-12T21:51:00"/>
    <b v="0"/>
    <n v="8"/>
    <x v="1"/>
    <s v="music/world music"/>
    <n v="3.0124999999999999E-2"/>
    <n v="30.125"/>
    <x v="4"/>
    <s v="world music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0-11T20:06:20"/>
    <d v="2014-11-03T05:59:00"/>
    <b v="0"/>
    <n v="34"/>
    <x v="1"/>
    <s v="music/world music"/>
    <n v="0.50739999999999996"/>
    <n v="74.617647058823536"/>
    <x v="4"/>
    <s v="world music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8-27T03:58:22"/>
    <d v="2011-09-11T13:18:00"/>
    <b v="0"/>
    <n v="1"/>
    <x v="1"/>
    <s v="music/world music"/>
    <n v="5.4884742041712408E-3"/>
    <n v="5"/>
    <x v="4"/>
    <s v="world music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5-08T21:06:11"/>
    <d v="2011-07-08T21:00:00"/>
    <b v="0"/>
    <n v="38"/>
    <x v="1"/>
    <s v="music/world music"/>
    <n v="0.14091666666666666"/>
    <n v="44.5"/>
    <x v="4"/>
    <s v="world music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3-22T19:48:43"/>
    <d v="2013-04-22T21:00:00"/>
    <b v="1"/>
    <n v="45"/>
    <x v="0"/>
    <s v="music/rock"/>
    <n v="1.038"/>
    <n v="46.133333333333333"/>
    <x v="4"/>
    <s v="rock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5-15T14:23:54"/>
    <d v="2014-06-14T14:23:54"/>
    <b v="1"/>
    <n v="17"/>
    <x v="0"/>
    <s v="music/rock"/>
    <n v="1.2024999999999999"/>
    <n v="141.47058823529412"/>
    <x v="4"/>
    <s v="rock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0-22T01:02:29"/>
    <d v="2011-12-06T02:02:29"/>
    <b v="1"/>
    <n v="31"/>
    <x v="0"/>
    <s v="music/rock"/>
    <n v="1.17"/>
    <n v="75.483870967741936"/>
    <x v="4"/>
    <s v="rock"/>
    <n v="45.04166666666424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4-06T07:00:55"/>
    <d v="2013-05-06T07:00:55"/>
    <b v="1"/>
    <n v="50"/>
    <x v="0"/>
    <s v="music/rock"/>
    <n v="1.2214285714285715"/>
    <n v="85.5"/>
    <x v="4"/>
    <s v="rock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5-08T15:45:53"/>
    <d v="2014-06-13T06:59:00"/>
    <b v="1"/>
    <n v="59"/>
    <x v="0"/>
    <s v="music/rock"/>
    <n v="1.5164"/>
    <n v="64.254237288135599"/>
    <x v="4"/>
    <s v="rock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6-07T17:46:51"/>
    <d v="2012-07-07T17:46:51"/>
    <b v="1"/>
    <n v="81"/>
    <x v="0"/>
    <s v="music/rock"/>
    <n v="1.0444"/>
    <n v="64.46913580246914"/>
    <x v="4"/>
    <s v="rock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7-23T15:25:31"/>
    <d v="2014-09-06T15:25:31"/>
    <b v="1"/>
    <n v="508"/>
    <x v="0"/>
    <s v="music/rock"/>
    <n v="2.0015333333333332"/>
    <n v="118.2007874015748"/>
    <x v="4"/>
    <s v="rock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7-27T19:32:47"/>
    <d v="2011-09-25T19:32:47"/>
    <b v="1"/>
    <n v="74"/>
    <x v="0"/>
    <s v="music/rock"/>
    <n v="1.018"/>
    <n v="82.540540540540547"/>
    <x v="4"/>
    <s v="rock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09-26T23:42:49"/>
    <d v="2013-10-24T23:42:49"/>
    <b v="1"/>
    <n v="141"/>
    <x v="0"/>
    <s v="music/rock"/>
    <n v="1.3765714285714286"/>
    <n v="34.170212765957444"/>
    <x v="4"/>
    <s v="rock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8-04T18:48:27"/>
    <d v="2014-09-03T18:48:27"/>
    <b v="1"/>
    <n v="711"/>
    <x v="0"/>
    <s v="music/rock"/>
    <n v="3038.3319999999999"/>
    <n v="42.73322081575246"/>
    <x v="4"/>
    <s v="rock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1-05T14:54:46"/>
    <d v="2011-01-01T04:59:00"/>
    <b v="1"/>
    <n v="141"/>
    <x v="0"/>
    <s v="music/rock"/>
    <n v="1.9885074626865671"/>
    <n v="94.489361702127653"/>
    <x v="4"/>
    <s v="rock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1-01T20:17:32"/>
    <d v="2013-12-01T21:17:32"/>
    <b v="1"/>
    <n v="109"/>
    <x v="0"/>
    <s v="music/rock"/>
    <n v="2.0236666666666667"/>
    <n v="55.697247706422019"/>
    <x v="4"/>
    <s v="rock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1-13T22:03:51"/>
    <d v="2012-02-12T22:03:51"/>
    <b v="1"/>
    <n v="361"/>
    <x v="0"/>
    <s v="music/rock"/>
    <n v="1.1796376666666666"/>
    <n v="98.030831024930734"/>
    <x v="4"/>
    <s v="rock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2-13T02:03:10"/>
    <d v="2011-04-03T01:03:10"/>
    <b v="1"/>
    <n v="176"/>
    <x v="0"/>
    <s v="music/rock"/>
    <n v="2.9472727272727273"/>
    <n v="92.102272727272734"/>
    <x v="4"/>
    <s v="rock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01T14:40:12"/>
    <d v="2013-08-31T14:40:12"/>
    <b v="1"/>
    <n v="670"/>
    <x v="0"/>
    <s v="music/rock"/>
    <n v="2.1314633333333335"/>
    <n v="38.175462686567165"/>
    <x v="4"/>
    <s v="rock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5-07T23:17:44"/>
    <d v="2014-06-09T03:59:00"/>
    <b v="1"/>
    <n v="96"/>
    <x v="0"/>
    <s v="music/rock"/>
    <n v="1.0424"/>
    <n v="27.145833333333332"/>
    <x v="4"/>
    <s v="rock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1-27T20:13:40"/>
    <d v="2014-02-26T20:13:40"/>
    <b v="1"/>
    <n v="74"/>
    <x v="0"/>
    <s v="music/rock"/>
    <n v="1.1366666666666667"/>
    <n v="50.689189189189186"/>
    <x v="4"/>
    <s v="rock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3-12-30T08:13:47"/>
    <d v="2014-01-29T08:13:47"/>
    <b v="1"/>
    <n v="52"/>
    <x v="0"/>
    <s v="music/rock"/>
    <n v="1.0125"/>
    <n v="38.942307692307693"/>
    <x v="4"/>
    <s v="rock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1-17T18:18:12"/>
    <d v="2014-02-16T18:18:12"/>
    <b v="1"/>
    <n v="105"/>
    <x v="0"/>
    <s v="music/rock"/>
    <n v="1.2541538461538462"/>
    <n v="77.638095238095232"/>
    <x v="4"/>
    <s v="rock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2-22T02:01:10"/>
    <d v="2014-03-29T01:00:00"/>
    <b v="1"/>
    <n v="41"/>
    <x v="0"/>
    <s v="music/rock"/>
    <n v="1.19"/>
    <n v="43.536585365853661"/>
    <x v="4"/>
    <s v="rock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09-30T15:54:43"/>
    <d v="2013-10-29T15:54:43"/>
    <b v="1"/>
    <n v="34"/>
    <x v="0"/>
    <s v="music/rock"/>
    <n v="1.6646153846153846"/>
    <n v="31.823529411764707"/>
    <x v="4"/>
    <s v="rock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0-14T15:43:35"/>
    <d v="2010-11-30T15:43:35"/>
    <b v="1"/>
    <n v="66"/>
    <x v="0"/>
    <s v="music/rock"/>
    <n v="1.1914771428571429"/>
    <n v="63.184393939393942"/>
    <x v="4"/>
    <s v="rock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3-12-12T21:02:25"/>
    <d v="2014-01-11T21:02:25"/>
    <b v="1"/>
    <n v="50"/>
    <x v="0"/>
    <s v="music/rock"/>
    <n v="1.0047368421052632"/>
    <n v="190.9"/>
    <x v="4"/>
    <s v="rock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6-24T14:02:38"/>
    <d v="2013-07-24T14:02:38"/>
    <b v="1"/>
    <n v="159"/>
    <x v="0"/>
    <s v="music/rock"/>
    <n v="1.018"/>
    <n v="140.85534591194968"/>
    <x v="4"/>
    <s v="rock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8-21T20:17:27"/>
    <d v="2013-09-20T20:17:27"/>
    <b v="1"/>
    <n v="182"/>
    <x v="0"/>
    <s v="music/rock"/>
    <n v="1.1666666666666667"/>
    <n v="76.92307692307692"/>
    <x v="4"/>
    <s v="rock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3-16T19:45:12"/>
    <d v="2016-04-16T00:00:00"/>
    <b v="1"/>
    <n v="206"/>
    <x v="0"/>
    <s v="music/rock"/>
    <n v="1.0864893617021276"/>
    <n v="99.15533980582525"/>
    <x v="4"/>
    <s v="rock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1-25T20:34:02"/>
    <d v="2012-03-25T19:34:02"/>
    <b v="1"/>
    <n v="169"/>
    <x v="0"/>
    <s v="music/rock"/>
    <n v="1.1472"/>
    <n v="67.881656804733723"/>
    <x v="4"/>
    <s v="rock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0-14T16:24:19"/>
    <d v="2013-11-13T17:24:19"/>
    <b v="1"/>
    <n v="31"/>
    <x v="0"/>
    <s v="music/rock"/>
    <n v="1.018"/>
    <n v="246.29032258064515"/>
    <x v="4"/>
    <s v="rock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4-06T17:52:59"/>
    <d v="2010-06-15T04:00:00"/>
    <b v="1"/>
    <n v="28"/>
    <x v="0"/>
    <s v="music/rock"/>
    <n v="1.06"/>
    <n v="189.28571428571428"/>
    <x v="4"/>
    <s v="rock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01T17:31:31"/>
    <d v="2014-08-31T17:31:31"/>
    <b v="1"/>
    <n v="54"/>
    <x v="0"/>
    <s v="music/rock"/>
    <n v="1.0349999999999999"/>
    <n v="76.666666666666671"/>
    <x v="4"/>
    <s v="rock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7-26T16:33:45"/>
    <d v="2012-08-30T16:33:45"/>
    <b v="1"/>
    <n v="467"/>
    <x v="0"/>
    <s v="music/rock"/>
    <n v="1.5497535999999998"/>
    <n v="82.963254817987149"/>
    <x v="4"/>
    <s v="rock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7-03T20:49:47"/>
    <d v="2013-08-07T20:49:47"/>
    <b v="1"/>
    <n v="389"/>
    <x v="0"/>
    <s v="music/rock"/>
    <n v="1.6214066666666667"/>
    <n v="62.522107969151669"/>
    <x v="4"/>
    <s v="rock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7-13T16:54:07"/>
    <d v="2009-09-01T04:00:00"/>
    <b v="1"/>
    <n v="68"/>
    <x v="0"/>
    <s v="music/rock"/>
    <n v="1.0442100000000001"/>
    <n v="46.06808823529412"/>
    <x v="4"/>
    <s v="rock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7-31T13:29:07"/>
    <d v="2012-09-04T13:29:07"/>
    <b v="1"/>
    <n v="413"/>
    <x v="0"/>
    <s v="music/rock"/>
    <n v="1.0612433333333333"/>
    <n v="38.543946731234868"/>
    <x v="4"/>
    <s v="rock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5-27T13:19:26"/>
    <d v="2014-06-25T02:00:00"/>
    <b v="1"/>
    <n v="190"/>
    <x v="0"/>
    <s v="music/rock"/>
    <n v="1.5493846153846154"/>
    <n v="53.005263157894738"/>
    <x v="4"/>
    <s v="rock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2-12T02:22:50"/>
    <d v="2014-03-24T01:22:50"/>
    <b v="1"/>
    <n v="189"/>
    <x v="0"/>
    <s v="music/rock"/>
    <n v="1.1077157238734421"/>
    <n v="73.355396825396824"/>
    <x v="4"/>
    <s v="rock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0-12-01T18:10:54"/>
    <d v="2011-03-01T18:10:54"/>
    <b v="1"/>
    <n v="130"/>
    <x v="0"/>
    <s v="music/rock"/>
    <n v="1.1091186666666666"/>
    <n v="127.97523076923076"/>
    <x v="4"/>
    <s v="rock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08T17:50:36"/>
    <d v="2013-07-28T17:50:36"/>
    <b v="1"/>
    <n v="74"/>
    <x v="0"/>
    <s v="music/rock"/>
    <n v="1.1071428571428572"/>
    <n v="104.72972972972973"/>
    <x v="4"/>
    <s v="rock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1-08T11:24:15"/>
    <d v="2013-12-09T04:59:00"/>
    <b v="1"/>
    <n v="274"/>
    <x v="0"/>
    <s v="music/rock"/>
    <n v="1.2361333333333333"/>
    <n v="67.671532846715323"/>
    <x v="4"/>
    <s v="rock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2-15T17:13:09"/>
    <d v="2013-03-11T04:00:00"/>
    <b v="1"/>
    <n v="22"/>
    <x v="0"/>
    <s v="music/rock"/>
    <n v="2.1105"/>
    <n v="95.931818181818187"/>
    <x v="4"/>
    <s v="rock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08T05:38:02"/>
    <d v="2016-12-31T16:59:00"/>
    <b v="0"/>
    <n v="31"/>
    <x v="0"/>
    <s v="theater/plays"/>
    <n v="1.01"/>
    <n v="65.161290322580641"/>
    <x v="1"/>
    <s v="plays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05T13:59:35"/>
    <d v="2015-06-20T13:59:35"/>
    <b v="0"/>
    <n v="63"/>
    <x v="0"/>
    <s v="theater/plays"/>
    <n v="1.0165"/>
    <n v="32.269841269841272"/>
    <x v="1"/>
    <s v="plays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04T09:13:47"/>
    <d v="2015-02-17T14:00:00"/>
    <b v="0"/>
    <n v="20"/>
    <x v="0"/>
    <s v="theater/plays"/>
    <n v="1.0833333333333333"/>
    <n v="81.25"/>
    <x v="1"/>
    <s v="plays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4-13T14:54:16"/>
    <d v="2015-06-12T14:54:16"/>
    <b v="0"/>
    <n v="25"/>
    <x v="0"/>
    <s v="theater/plays"/>
    <n v="2.42"/>
    <n v="24.2"/>
    <x v="1"/>
    <s v="plays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7-10T03:42:43"/>
    <d v="2016-08-10T04:00:00"/>
    <b v="0"/>
    <n v="61"/>
    <x v="0"/>
    <s v="theater/plays"/>
    <n v="1.0044999999999999"/>
    <n v="65.868852459016395"/>
    <x v="1"/>
    <s v="plays"/>
    <n v="31.01200231481925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6-12-05T03:14:05"/>
    <d v="2017-01-04T03:14:05"/>
    <b v="0"/>
    <n v="52"/>
    <x v="0"/>
    <s v="theater/plays"/>
    <n v="1.2506666666666666"/>
    <n v="36.07692307692308"/>
    <x v="1"/>
    <s v="plays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3-23T14:45:31"/>
    <d v="2015-04-23T06:59:00"/>
    <b v="0"/>
    <n v="86"/>
    <x v="0"/>
    <s v="theater/plays"/>
    <n v="1.0857142857142856"/>
    <n v="44.186046511627907"/>
    <x v="1"/>
    <s v="plays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3-01T15:39:51"/>
    <d v="2015-04-07T07:00:00"/>
    <b v="0"/>
    <n v="42"/>
    <x v="0"/>
    <s v="theater/plays"/>
    <n v="1.4570000000000001"/>
    <n v="104.07142857142857"/>
    <x v="1"/>
    <s v="plays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09-09T18:20:28"/>
    <d v="2015-10-06T22:59:00"/>
    <b v="0"/>
    <n v="52"/>
    <x v="0"/>
    <s v="theater/plays"/>
    <n v="1.1000000000000001"/>
    <n v="35.96153846153846"/>
    <x v="1"/>
    <s v="plays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0-15T16:49:31"/>
    <d v="2015-11-14T17:49:31"/>
    <b v="0"/>
    <n v="120"/>
    <x v="0"/>
    <s v="theater/plays"/>
    <n v="1.0223333333333333"/>
    <n v="127.79166666666667"/>
    <x v="1"/>
    <s v="plays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01T10:53:17"/>
    <d v="2015-10-19T11:00:00"/>
    <b v="0"/>
    <n v="22"/>
    <x v="0"/>
    <s v="theater/plays"/>
    <n v="1.22"/>
    <n v="27.727272727272727"/>
    <x v="1"/>
    <s v="plays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6-29T13:44:57"/>
    <d v="2015-07-29T17:00:00"/>
    <b v="0"/>
    <n v="64"/>
    <x v="0"/>
    <s v="theater/plays"/>
    <n v="1.0196000000000001"/>
    <n v="39.828125"/>
    <x v="1"/>
    <s v="plays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2-23T01:12:53"/>
    <d v="2016-03-14T00:12:53"/>
    <b v="0"/>
    <n v="23"/>
    <x v="0"/>
    <s v="theater/plays"/>
    <n v="1.411764705882353"/>
    <n v="52.173913043478258"/>
    <x v="1"/>
    <s v="plays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4-01T17:55:58"/>
    <d v="2016-05-01T17:55:58"/>
    <b v="0"/>
    <n v="238"/>
    <x v="0"/>
    <s v="theater/plays"/>
    <n v="1.0952500000000001"/>
    <n v="92.037815126050418"/>
    <x v="1"/>
    <s v="plays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3-29T16:20:32"/>
    <d v="2016-04-28T16:20:32"/>
    <b v="0"/>
    <n v="33"/>
    <x v="0"/>
    <s v="theater/plays"/>
    <n v="1.0465"/>
    <n v="63.424242424242422"/>
    <x v="1"/>
    <s v="plays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6-14T19:32:39"/>
    <d v="2015-07-14T19:32:39"/>
    <b v="0"/>
    <n v="32"/>
    <x v="0"/>
    <s v="theater/plays"/>
    <n v="1.24"/>
    <n v="135.625"/>
    <x v="1"/>
    <s v="plays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4-23T16:12:18"/>
    <d v="2016-06-01T18:57:00"/>
    <b v="0"/>
    <n v="24"/>
    <x v="0"/>
    <s v="theater/plays"/>
    <n v="1.35"/>
    <n v="168.75"/>
    <x v="1"/>
    <s v="plays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10T17:59:38"/>
    <d v="2015-07-21T03:00:00"/>
    <b v="0"/>
    <n v="29"/>
    <x v="0"/>
    <s v="theater/plays"/>
    <n v="1.0275000000000001"/>
    <n v="70.862068965517238"/>
    <x v="1"/>
    <s v="plays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1-01T01:23:31"/>
    <d v="2016-12-01T02:23:31"/>
    <b v="0"/>
    <n v="50"/>
    <x v="0"/>
    <s v="theater/plays"/>
    <n v="1"/>
    <n v="50"/>
    <x v="1"/>
    <s v="plays"/>
    <n v="30.041666666664241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15T10:35:20"/>
    <d v="2016-07-31T11:00:00"/>
    <b v="0"/>
    <n v="108"/>
    <x v="0"/>
    <s v="theater/plays"/>
    <n v="1.3026085714285716"/>
    <n v="42.214166666666671"/>
    <x v="1"/>
    <s v="plays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1-12T04:40:05"/>
    <d v="2017-03-13T03:40:05"/>
    <b v="0"/>
    <n v="104"/>
    <x v="1"/>
    <s v="technology/wearables"/>
    <n v="0.39627499999999999"/>
    <n v="152.41346153846155"/>
    <x v="2"/>
    <s v="wearables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6-22T15:58:28"/>
    <d v="2016-07-21T17:30:00"/>
    <b v="0"/>
    <n v="86"/>
    <x v="1"/>
    <s v="technology/wearables"/>
    <n v="0.25976666666666665"/>
    <n v="90.616279069767444"/>
    <x v="2"/>
    <s v="wearables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1-04T10:58:54"/>
    <d v="2014-12-04T10:58:54"/>
    <b v="0"/>
    <n v="356"/>
    <x v="1"/>
    <s v="technology/wearables"/>
    <n v="0.65246363636363636"/>
    <n v="201.60393258426967"/>
    <x v="2"/>
    <s v="wearables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1-18T12:04:39"/>
    <d v="2016-02-17T12:04:39"/>
    <b v="0"/>
    <n v="45"/>
    <x v="1"/>
    <s v="technology/wearables"/>
    <n v="0.11514000000000001"/>
    <n v="127.93333333333334"/>
    <x v="2"/>
    <s v="wearables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08-29T14:43:32"/>
    <d v="2016-10-08T14:43:32"/>
    <b v="0"/>
    <n v="38"/>
    <x v="1"/>
    <s v="technology/wearables"/>
    <n v="0.11360000000000001"/>
    <n v="29.894736842105264"/>
    <x v="2"/>
    <s v="wearables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09-10T21:11:08"/>
    <d v="2015-10-15T21:11:08"/>
    <b v="0"/>
    <n v="35"/>
    <x v="1"/>
    <s v="technology/wearables"/>
    <n v="1.1199130434782609"/>
    <n v="367.97142857142859"/>
    <x v="2"/>
    <s v="wearables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7-05T16:00:50"/>
    <d v="2016-08-19T16:00:50"/>
    <b v="0"/>
    <n v="24"/>
    <x v="1"/>
    <s v="technology/wearables"/>
    <n v="0.155"/>
    <n v="129.16666666666666"/>
    <x v="2"/>
    <s v="wearables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0-26T19:15:19"/>
    <d v="2016-11-30T20:15:19"/>
    <b v="0"/>
    <n v="100"/>
    <x v="1"/>
    <s v="technology/wearables"/>
    <n v="0.32028000000000001"/>
    <n v="800.7"/>
    <x v="2"/>
    <s v="wearables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3-19T16:52:02"/>
    <d v="2015-04-18T16:52:02"/>
    <b v="0"/>
    <n v="1"/>
    <x v="1"/>
    <s v="technology/wearables"/>
    <n v="6.0869565217391303E-3"/>
    <n v="28"/>
    <x v="2"/>
    <s v="wearables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2-02T17:01:54"/>
    <d v="2016-03-03T17:01:54"/>
    <b v="0"/>
    <n v="122"/>
    <x v="1"/>
    <s v="technology/wearables"/>
    <n v="0.31114999999999998"/>
    <n v="102.01639344262296"/>
    <x v="2"/>
    <s v="wearables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08-22T16:04:20"/>
    <d v="2016-10-21T16:04:20"/>
    <b v="0"/>
    <n v="11"/>
    <x v="1"/>
    <s v="technology/wearables"/>
    <n v="1.1266666666666666E-2"/>
    <n v="184.36363636363637"/>
    <x v="2"/>
    <s v="wearables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0-01T11:57:28"/>
    <d v="2015-11-06T01:00:00"/>
    <b v="0"/>
    <n v="248"/>
    <x v="1"/>
    <s v="technology/wearables"/>
    <n v="0.40404000000000001"/>
    <n v="162.91935483870967"/>
    <x v="2"/>
    <s v="wearables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1-24T23:05:09"/>
    <d v="2016-02-28T23:05:09"/>
    <b v="0"/>
    <n v="1"/>
    <x v="1"/>
    <s v="technology/wearables"/>
    <n v="1.3333333333333333E-5"/>
    <n v="1"/>
    <x v="2"/>
    <s v="wearables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5-30T05:39:06"/>
    <d v="2016-07-21T14:00:00"/>
    <b v="0"/>
    <n v="19"/>
    <x v="1"/>
    <s v="technology/wearables"/>
    <n v="5.7334999999999997E-2"/>
    <n v="603.52631578947364"/>
    <x v="2"/>
    <s v="wearables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4-12-12T01:02:52"/>
    <d v="2015-01-11T01:02:52"/>
    <b v="0"/>
    <n v="135"/>
    <x v="1"/>
    <s v="technology/wearables"/>
    <n v="0.15325"/>
    <n v="45.407407407407405"/>
    <x v="2"/>
    <s v="wearables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6-26T19:29:25"/>
    <d v="2014-07-11T16:00:00"/>
    <b v="0"/>
    <n v="9"/>
    <x v="1"/>
    <s v="technology/wearables"/>
    <n v="0.15103448275862069"/>
    <n v="97.333333333333329"/>
    <x v="2"/>
    <s v="wearables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01T16:34:06"/>
    <d v="2016-12-30T23:00:00"/>
    <b v="0"/>
    <n v="3"/>
    <x v="1"/>
    <s v="technology/wearables"/>
    <n v="5.0299999999999997E-3"/>
    <n v="167.66666666666666"/>
    <x v="2"/>
    <s v="wearables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1-23T17:58:57"/>
    <d v="2016-12-23T17:58:57"/>
    <b v="0"/>
    <n v="7"/>
    <x v="1"/>
    <s v="technology/wearables"/>
    <n v="1.3028138528138528E-2"/>
    <n v="859.85714285714289"/>
    <x v="2"/>
    <s v="wearables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4-21T15:45:25"/>
    <d v="2015-05-21T15:45:25"/>
    <b v="0"/>
    <n v="4"/>
    <x v="1"/>
    <s v="technology/wearables"/>
    <n v="3.0285714285714286E-3"/>
    <n v="26.5"/>
    <x v="2"/>
    <s v="wearables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3-22T16:45:46"/>
    <d v="2016-04-26T06:55:00"/>
    <b v="0"/>
    <n v="44"/>
    <x v="1"/>
    <s v="technology/wearables"/>
    <n v="8.8800000000000004E-2"/>
    <n v="30.272727272727273"/>
    <x v="2"/>
    <s v="wearables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09-13T15:12:32"/>
    <d v="2016-10-13T15:12:32"/>
    <b v="0"/>
    <n v="90"/>
    <x v="1"/>
    <s v="technology/wearables"/>
    <n v="9.8400000000000001E-2"/>
    <n v="54.666666666666664"/>
    <x v="2"/>
    <s v="wearables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1-30T02:03:55"/>
    <d v="2016-12-30T02:03:55"/>
    <b v="0"/>
    <n v="8"/>
    <x v="1"/>
    <s v="technology/wearables"/>
    <n v="2.4299999999999999E-2"/>
    <n v="60.75"/>
    <x v="2"/>
    <s v="wearables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4-12-01T19:00:28"/>
    <d v="2015-01-15T19:00:28"/>
    <b v="0"/>
    <n v="11"/>
    <x v="1"/>
    <s v="technology/wearables"/>
    <n v="1.1299999999999999E-2"/>
    <n v="102.72727272727273"/>
    <x v="2"/>
    <s v="wearables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4-29T16:17:15"/>
    <d v="2015-05-29T16:17:15"/>
    <b v="0"/>
    <n v="41"/>
    <x v="1"/>
    <s v="technology/wearables"/>
    <n v="3.5520833333333335E-2"/>
    <n v="41.585365853658537"/>
    <x v="2"/>
    <s v="wearables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08-30T15:25:34"/>
    <d v="2016-10-14T15:25:34"/>
    <b v="0"/>
    <n v="15"/>
    <x v="1"/>
    <s v="technology/wearables"/>
    <n v="2.3306666666666667E-2"/>
    <n v="116.53333333333333"/>
    <x v="2"/>
    <s v="wearables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0-23T05:19:05"/>
    <d v="2014-12-02T06:19:05"/>
    <b v="0"/>
    <n v="9"/>
    <x v="1"/>
    <s v="technology/wearables"/>
    <n v="8.1600000000000006E-3"/>
    <n v="45.333333333333336"/>
    <x v="2"/>
    <s v="wearables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6-01T06:38:29"/>
    <d v="2016-07-02T04:00:00"/>
    <b v="0"/>
    <n v="50"/>
    <x v="1"/>
    <s v="technology/wearables"/>
    <n v="0.22494285714285714"/>
    <n v="157.46"/>
    <x v="2"/>
    <s v="wearables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7-18T12:05:54"/>
    <d v="2016-08-17T12:05:54"/>
    <b v="0"/>
    <n v="34"/>
    <x v="1"/>
    <s v="technology/wearables"/>
    <n v="1.3668E-2"/>
    <n v="100.5"/>
    <x v="2"/>
    <s v="wearables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6-12-28T01:26:48"/>
    <d v="2017-01-27T01:26:48"/>
    <b v="0"/>
    <n v="0"/>
    <x v="1"/>
    <s v="technology/wearables"/>
    <n v="0"/>
    <e v="#DIV/0!"/>
    <x v="2"/>
    <s v="wearables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6-16T02:33:45"/>
    <d v="2014-07-16T02:33:45"/>
    <b v="0"/>
    <n v="0"/>
    <x v="1"/>
    <s v="technology/wearables"/>
    <n v="0"/>
    <e v="#DIV/0!"/>
    <x v="2"/>
    <s v="wearables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2-10T18:34:47"/>
    <d v="2016-03-11T18:34:47"/>
    <b v="0"/>
    <n v="276"/>
    <x v="1"/>
    <s v="technology/wearables"/>
    <n v="0.10754135338345865"/>
    <n v="51.822463768115945"/>
    <x v="2"/>
    <s v="wearables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1-05T22:28:22"/>
    <d v="2015-12-05T22:28:22"/>
    <b v="0"/>
    <n v="16"/>
    <x v="1"/>
    <s v="technology/wearables"/>
    <n v="0.1976"/>
    <n v="308.75"/>
    <x v="2"/>
    <s v="wearables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1-12T20:43:48"/>
    <d v="2014-12-17T20:43:48"/>
    <b v="0"/>
    <n v="224"/>
    <x v="1"/>
    <s v="technology/wearables"/>
    <n v="0.84946999999999995"/>
    <n v="379.22767857142856"/>
    <x v="2"/>
    <s v="wearables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2-01T13:51:19"/>
    <d v="2017-03-03T13:51:19"/>
    <b v="0"/>
    <n v="140"/>
    <x v="1"/>
    <s v="technology/wearables"/>
    <n v="0.49381999999999998"/>
    <n v="176.36428571428573"/>
    <x v="2"/>
    <s v="wearables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7-03T19:17:13"/>
    <d v="2015-08-02T19:17:13"/>
    <b v="0"/>
    <n v="15"/>
    <x v="1"/>
    <s v="technology/wearables"/>
    <n v="3.3033333333333331E-2"/>
    <n v="66.066666666666663"/>
    <x v="2"/>
    <s v="wearables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0-24T15:31:55"/>
    <d v="2014-12-08T16:31:55"/>
    <b v="0"/>
    <n v="37"/>
    <x v="1"/>
    <s v="technology/wearables"/>
    <n v="6.6339999999999996E-2"/>
    <n v="89.648648648648646"/>
    <x v="2"/>
    <s v="wearables"/>
    <n v="45.0416666666642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7-16T14:17:33"/>
    <d v="2014-08-15T14:17:33"/>
    <b v="0"/>
    <n v="0"/>
    <x v="1"/>
    <s v="technology/wearables"/>
    <n v="0"/>
    <e v="#DIV/0!"/>
    <x v="2"/>
    <s v="wearables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08-30T14:58:37"/>
    <d v="2016-10-01T14:58:37"/>
    <b v="0"/>
    <n v="46"/>
    <x v="1"/>
    <s v="technology/wearables"/>
    <n v="0.7036"/>
    <n v="382.39130434782606"/>
    <x v="2"/>
    <s v="wearables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6-17T19:35:39"/>
    <d v="2015-07-17T19:35:39"/>
    <b v="0"/>
    <n v="1"/>
    <x v="1"/>
    <s v="technology/wearables"/>
    <n v="2E-3"/>
    <n v="100"/>
    <x v="2"/>
    <s v="wearables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6-21T12:38:03"/>
    <d v="2016-08-19T03:59:00"/>
    <b v="0"/>
    <n v="323"/>
    <x v="1"/>
    <s v="technology/wearables"/>
    <n v="1.02298"/>
    <n v="158.35603715170279"/>
    <x v="2"/>
    <s v="wearables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01T18:57:19"/>
    <d v="2016-06-30T18:57:19"/>
    <b v="0"/>
    <n v="139"/>
    <x v="0"/>
    <s v="publishing/nonfiction"/>
    <n v="3.7773333333333334"/>
    <n v="40.762589928057551"/>
    <x v="3"/>
    <s v="nonfiction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6-09T19:32:39"/>
    <d v="2014-07-14T19:32:39"/>
    <b v="0"/>
    <n v="7"/>
    <x v="0"/>
    <s v="publishing/nonfiction"/>
    <n v="1.25"/>
    <n v="53.571428571428569"/>
    <x v="3"/>
    <s v="nonfiction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5-28T01:49:11"/>
    <d v="2013-06-27T01:49:11"/>
    <b v="0"/>
    <n v="149"/>
    <x v="0"/>
    <s v="publishing/nonfiction"/>
    <n v="1.473265306122449"/>
    <n v="48.449664429530202"/>
    <x v="3"/>
    <s v="nonfiction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2-05T15:18:45"/>
    <d v="2015-03-07T15:18:45"/>
    <b v="0"/>
    <n v="31"/>
    <x v="0"/>
    <s v="publishing/nonfiction"/>
    <n v="1.022"/>
    <n v="82.41935483870968"/>
    <x v="3"/>
    <s v="nonfiction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1-20T12:08:53"/>
    <d v="2014-12-18T12:08:53"/>
    <b v="0"/>
    <n v="26"/>
    <x v="0"/>
    <s v="publishing/nonfiction"/>
    <n v="1.018723404255319"/>
    <n v="230.19230769230768"/>
    <x v="3"/>
    <s v="nonfiction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1-09T07:58:55"/>
    <d v="2015-12-16T06:59:00"/>
    <b v="0"/>
    <n v="172"/>
    <x v="0"/>
    <s v="publishing/nonfiction"/>
    <n v="2.0419999999999998"/>
    <n v="59.360465116279073"/>
    <x v="3"/>
    <s v="nonfiction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1-26T00:18:54"/>
    <d v="2015-12-26T00:18:54"/>
    <b v="0"/>
    <n v="78"/>
    <x v="0"/>
    <s v="publishing/nonfiction"/>
    <n v="1.0405"/>
    <n v="66.698717948717942"/>
    <x v="3"/>
    <s v="nonfiction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1-13T17:45:44"/>
    <d v="2016-02-12T17:45:44"/>
    <b v="0"/>
    <n v="120"/>
    <x v="0"/>
    <s v="publishing/nonfiction"/>
    <n v="1.0126500000000001"/>
    <n v="168.77500000000001"/>
    <x v="3"/>
    <s v="nonfiction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7-15T13:52:46"/>
    <d v="2015-09-05T03:59:00"/>
    <b v="0"/>
    <n v="227"/>
    <x v="0"/>
    <s v="publishing/nonfiction"/>
    <n v="1.3613999999999999"/>
    <n v="59.973568281938327"/>
    <x v="3"/>
    <s v="nonfiction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2-04T02:49:48"/>
    <d v="2013-03-11T00:00:00"/>
    <b v="0"/>
    <n v="42"/>
    <x v="0"/>
    <s v="publishing/nonfiction"/>
    <n v="1.3360000000000001"/>
    <n v="31.80952380952381"/>
    <x v="3"/>
    <s v="nonfiction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5-12T19:22:59"/>
    <d v="2016-06-11T19:22:59"/>
    <b v="0"/>
    <n v="64"/>
    <x v="0"/>
    <s v="publishing/nonfiction"/>
    <n v="1.3025"/>
    <n v="24.421875"/>
    <x v="3"/>
    <s v="nonfiction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0-31T06:06:45"/>
    <d v="2012-11-30T10:00:00"/>
    <b v="0"/>
    <n v="121"/>
    <x v="0"/>
    <s v="publishing/nonfiction"/>
    <n v="1.2267999999999999"/>
    <n v="25.347107438016529"/>
    <x v="3"/>
    <s v="nonfiction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6-05T00:56:00"/>
    <d v="2013-07-05T00:56:00"/>
    <b v="0"/>
    <n v="87"/>
    <x v="0"/>
    <s v="publishing/nonfiction"/>
    <n v="1.8281058823529412"/>
    <n v="71.443218390804603"/>
    <x v="3"/>
    <s v="nonfiction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1-30T23:05:37"/>
    <d v="2013-03-01T05:59:00"/>
    <b v="0"/>
    <n v="65"/>
    <x v="0"/>
    <s v="publishing/nonfiction"/>
    <n v="1.2529999999999999"/>
    <n v="38.553846153846152"/>
    <x v="3"/>
    <s v="nonfiction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5-26T13:42:03"/>
    <d v="2011-06-25T13:42:03"/>
    <b v="0"/>
    <n v="49"/>
    <x v="0"/>
    <s v="publishing/nonfiction"/>
    <n v="1.1166666666666667"/>
    <n v="68.367346938775512"/>
    <x v="3"/>
    <s v="nonfiction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5-05T19:33:10"/>
    <d v="2011-07-06T19:33:10"/>
    <b v="0"/>
    <n v="19"/>
    <x v="0"/>
    <s v="publishing/nonfiction"/>
    <n v="1.1575757575757575"/>
    <n v="40.210526315789473"/>
    <x v="3"/>
    <s v="nonfiction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7-05T21:37:00"/>
    <d v="2012-08-02T21:37:00"/>
    <b v="0"/>
    <n v="81"/>
    <x v="0"/>
    <s v="publishing/nonfiction"/>
    <n v="1.732"/>
    <n v="32.074074074074076"/>
    <x v="3"/>
    <s v="nonfiction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5-22T17:12:52"/>
    <d v="2014-06-21T17:12:52"/>
    <b v="0"/>
    <n v="264"/>
    <x v="0"/>
    <s v="publishing/nonfiction"/>
    <n v="1.2598333333333334"/>
    <n v="28.632575757575758"/>
    <x v="3"/>
    <s v="nonfiction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7-09T22:25:31"/>
    <d v="2013-09-07T22:25:31"/>
    <b v="0"/>
    <n v="25"/>
    <x v="0"/>
    <s v="publishing/nonfiction"/>
    <n v="1.091"/>
    <n v="43.64"/>
    <x v="3"/>
    <s v="nonfiction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1-27T20:15:27"/>
    <d v="2016-02-15T07:59:00"/>
    <b v="0"/>
    <n v="5"/>
    <x v="0"/>
    <s v="publishing/nonfiction"/>
    <n v="1"/>
    <n v="40"/>
    <x v="3"/>
    <s v="nonfiction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4-11-08T16:41:46"/>
    <d v="2015-01-07T16:41:46"/>
    <b v="0"/>
    <n v="144"/>
    <x v="0"/>
    <s v="music/rock"/>
    <n v="1.1864285714285714"/>
    <n v="346.04166666666669"/>
    <x v="4"/>
    <s v="rock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2-14T17:35:52"/>
    <d v="2015-03-16T16:35:52"/>
    <b v="0"/>
    <n v="92"/>
    <x v="0"/>
    <s v="music/rock"/>
    <n v="1.0026666666666666"/>
    <n v="81.739130434782609"/>
    <x v="4"/>
    <s v="rock"/>
    <n v="29.958333333335759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0-12T23:54:23"/>
    <d v="2014-11-27T00:54:23"/>
    <b v="0"/>
    <n v="147"/>
    <x v="0"/>
    <s v="music/rock"/>
    <n v="1.2648920000000001"/>
    <n v="64.535306122448986"/>
    <x v="4"/>
    <s v="rock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0-15T00:04:10"/>
    <d v="2015-11-14T01:04:10"/>
    <b v="0"/>
    <n v="90"/>
    <x v="0"/>
    <s v="music/rock"/>
    <n v="1.1426000000000001"/>
    <n v="63.477777777777774"/>
    <x v="4"/>
    <s v="rock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5-22T04:34:54"/>
    <d v="2015-06-15T04:34:54"/>
    <b v="0"/>
    <n v="87"/>
    <x v="0"/>
    <s v="music/rock"/>
    <n v="1.107"/>
    <n v="63.620689655172413"/>
    <x v="4"/>
    <s v="rock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3-12T14:15:46"/>
    <d v="2014-04-11T14:15:46"/>
    <b v="0"/>
    <n v="406"/>
    <x v="0"/>
    <s v="music/rock"/>
    <n v="1.0534805315203954"/>
    <n v="83.967068965517228"/>
    <x v="4"/>
    <s v="rock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01T00:04:50"/>
    <d v="2013-10-16T00:04:50"/>
    <b v="0"/>
    <n v="20"/>
    <x v="0"/>
    <s v="music/rock"/>
    <n v="1.0366666666666666"/>
    <n v="77.75"/>
    <x v="4"/>
    <s v="rock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4-07T18:12:22"/>
    <d v="2015-05-07T18:12:22"/>
    <b v="0"/>
    <n v="70"/>
    <x v="0"/>
    <s v="music/rock"/>
    <n v="1.0708672667523933"/>
    <n v="107.07142857142857"/>
    <x v="4"/>
    <s v="rock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6-12T17:45:32"/>
    <d v="2012-07-12T17:45:32"/>
    <b v="0"/>
    <n v="16"/>
    <x v="0"/>
    <s v="music/rock"/>
    <n v="1.24"/>
    <n v="38.75"/>
    <x v="4"/>
    <s v="rock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1-30T22:50:33"/>
    <d v="2016-12-30T22:50:33"/>
    <b v="0"/>
    <n v="52"/>
    <x v="0"/>
    <s v="music/rock"/>
    <n v="1.0501"/>
    <n v="201.94230769230768"/>
    <x v="4"/>
    <s v="rock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2-24T03:53:08"/>
    <d v="2016-03-25T02:53:08"/>
    <b v="0"/>
    <n v="66"/>
    <x v="0"/>
    <s v="music/rock"/>
    <n v="1.8946666666666667"/>
    <n v="43.060606060606062"/>
    <x v="4"/>
    <s v="rock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6-12-16T01:35:19"/>
    <d v="2017-01-15T01:35:19"/>
    <b v="0"/>
    <n v="109"/>
    <x v="0"/>
    <s v="music/rock"/>
    <n v="1.7132499999999999"/>
    <n v="62.871559633027523"/>
    <x v="4"/>
    <s v="rock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1-03T16:03:26"/>
    <d v="2016-12-03T17:03:26"/>
    <b v="0"/>
    <n v="168"/>
    <x v="0"/>
    <s v="music/rock"/>
    <n v="2.5248648648648651"/>
    <n v="55.607142857142854"/>
    <x v="4"/>
    <s v="rock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1-12T05:16:10"/>
    <d v="2017-02-03T04:11:00"/>
    <b v="0"/>
    <n v="31"/>
    <x v="0"/>
    <s v="music/rock"/>
    <n v="1.1615384615384616"/>
    <n v="48.70967741935484"/>
    <x v="4"/>
    <s v="rock"/>
    <n v="21.954745370370802"/>
  </r>
  <r>
    <n v="1378"/>
    <s v="SIX BY SEVEN"/>
    <s v="A psychedelic post rock masterpiece!"/>
    <n v="2000"/>
    <n v="4067"/>
    <x v="0"/>
    <x v="1"/>
    <s v="GBP"/>
    <n v="1470075210"/>
    <n v="1468779210"/>
    <d v="2016-07-17T18:13:30"/>
    <d v="2016-08-01T18:13:30"/>
    <b v="0"/>
    <n v="133"/>
    <x v="0"/>
    <s v="music/rock"/>
    <n v="2.0335000000000001"/>
    <n v="30.578947368421051"/>
    <x v="4"/>
    <s v="rock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5-06T11:47:56"/>
    <d v="2015-06-05T11:47:56"/>
    <b v="0"/>
    <n v="151"/>
    <x v="0"/>
    <s v="music/rock"/>
    <n v="1.1160000000000001"/>
    <n v="73.907284768211923"/>
    <x v="4"/>
    <s v="rock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5-17T18:18:26"/>
    <d v="2015-06-09T02:00:00"/>
    <b v="0"/>
    <n v="5"/>
    <x v="0"/>
    <s v="music/rock"/>
    <n v="4.24"/>
    <n v="21.2"/>
    <x v="4"/>
    <s v="rock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1-29T05:08:45"/>
    <d v="2016-12-29T05:08:45"/>
    <b v="0"/>
    <n v="73"/>
    <x v="0"/>
    <s v="music/rock"/>
    <n v="1.071"/>
    <n v="73.356164383561648"/>
    <x v="4"/>
    <s v="rock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4-06T19:12:16"/>
    <d v="2013-05-06T19:12:16"/>
    <b v="0"/>
    <n v="148"/>
    <x v="0"/>
    <s v="music/rock"/>
    <n v="1.043625"/>
    <n v="56.412162162162161"/>
    <x v="4"/>
    <s v="rock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03T01:47:58"/>
    <d v="2016-12-23T01:47:58"/>
    <b v="0"/>
    <n v="93"/>
    <x v="0"/>
    <s v="music/rock"/>
    <n v="2.124090909090909"/>
    <n v="50.247311827956992"/>
    <x v="4"/>
    <s v="rock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6-05T17:38:42"/>
    <d v="2015-07-05T17:38:42"/>
    <b v="0"/>
    <n v="63"/>
    <x v="0"/>
    <s v="music/rock"/>
    <n v="1.2408571428571429"/>
    <n v="68.936507936507937"/>
    <x v="4"/>
    <s v="rock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3-04T16:32:01"/>
    <d v="2016-04-29T12:11:00"/>
    <b v="0"/>
    <n v="134"/>
    <x v="0"/>
    <s v="music/rock"/>
    <n v="1.10406125"/>
    <n v="65.914104477611943"/>
    <x v="4"/>
    <s v="rock"/>
    <n v="55.8187384259217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6-29T15:31:29"/>
    <d v="2015-07-29T15:31:29"/>
    <b v="0"/>
    <n v="14"/>
    <x v="0"/>
    <s v="music/rock"/>
    <n v="2.1875"/>
    <n v="62.5"/>
    <x v="4"/>
    <s v="rock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5-02T22:06:35"/>
    <d v="2015-06-03T04:30:00"/>
    <b v="0"/>
    <n v="78"/>
    <x v="0"/>
    <s v="music/rock"/>
    <n v="1.36625"/>
    <n v="70.064102564102569"/>
    <x v="4"/>
    <s v="rock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09-21T14:45:17"/>
    <d v="2016-10-17T16:14:00"/>
    <b v="0"/>
    <n v="112"/>
    <x v="0"/>
    <s v="music/rock"/>
    <n v="1.348074"/>
    <n v="60.181874999999998"/>
    <x v="4"/>
    <s v="rock"/>
    <n v="26.06160879629169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7-14T11:32:37"/>
    <d v="2016-08-13T11:32:37"/>
    <b v="0"/>
    <n v="34"/>
    <x v="0"/>
    <s v="music/rock"/>
    <n v="1.454"/>
    <n v="21.382352941176471"/>
    <x v="4"/>
    <s v="rock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3-24T19:16:46"/>
    <d v="2015-04-27T17:12:00"/>
    <b v="0"/>
    <n v="19"/>
    <x v="0"/>
    <s v="music/rock"/>
    <n v="1.0910714285714285"/>
    <n v="160.78947368421052"/>
    <x v="4"/>
    <s v="rock"/>
    <n v="33.91335648148378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7-08T15:36:58"/>
    <d v="2015-08-22T04:59:00"/>
    <b v="0"/>
    <n v="13"/>
    <x v="0"/>
    <s v="music/rock"/>
    <n v="1.1020000000000001"/>
    <n v="42.384615384615387"/>
    <x v="4"/>
    <s v="rock"/>
    <n v="44.55696759259444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2-01T03:43:06"/>
    <d v="2016-03-03T03:43:06"/>
    <b v="0"/>
    <n v="104"/>
    <x v="0"/>
    <s v="music/rock"/>
    <n v="1.1364000000000001"/>
    <n v="27.317307692307693"/>
    <x v="4"/>
    <s v="rock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7-02T16:22:03"/>
    <d v="2016-08-01T16:22:03"/>
    <b v="0"/>
    <n v="52"/>
    <x v="0"/>
    <s v="music/rock"/>
    <n v="1.0235000000000001"/>
    <n v="196.82692307692307"/>
    <x v="4"/>
    <s v="rock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1-17T03:28:46"/>
    <d v="2017-03-01T03:00:00"/>
    <b v="0"/>
    <n v="17"/>
    <x v="0"/>
    <s v="music/rock"/>
    <n v="1.2213333333333334"/>
    <n v="53.882352941176471"/>
    <x v="4"/>
    <s v="rock"/>
    <n v="42.980023148149485"/>
  </r>
  <r>
    <n v="1395"/>
    <s v="Quiet Oaks Full Length Album"/>
    <s v="Help Quiet Oaks record their debut album!!!"/>
    <n v="3500"/>
    <n v="3916"/>
    <x v="0"/>
    <x v="0"/>
    <s v="USD"/>
    <n v="1484430481"/>
    <n v="1481838481"/>
    <d v="2016-12-15T21:48:01"/>
    <d v="2017-01-14T21:48:01"/>
    <b v="0"/>
    <n v="82"/>
    <x v="0"/>
    <s v="music/rock"/>
    <n v="1.1188571428571428"/>
    <n v="47.756097560975611"/>
    <x v="4"/>
    <s v="rock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1-14T23:58:02"/>
    <d v="2015-02-13T23:58:02"/>
    <b v="0"/>
    <n v="73"/>
    <x v="0"/>
    <s v="music/rock"/>
    <n v="1.073"/>
    <n v="88.191780821917803"/>
    <x v="4"/>
    <s v="rock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09-27T22:01:50"/>
    <d v="2016-10-27T21:19:00"/>
    <b v="0"/>
    <n v="158"/>
    <x v="0"/>
    <s v="music/rock"/>
    <n v="1.1385000000000001"/>
    <n v="72.056962025316452"/>
    <x v="4"/>
    <s v="rock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6-05T20:58:54"/>
    <d v="2016-07-05T20:58:54"/>
    <b v="0"/>
    <n v="65"/>
    <x v="0"/>
    <s v="music/rock"/>
    <n v="1.0968181818181819"/>
    <n v="74.246153846153845"/>
    <x v="4"/>
    <s v="rock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09-07T00:06:13"/>
    <d v="2014-10-07T00:06:13"/>
    <b v="0"/>
    <n v="184"/>
    <x v="0"/>
    <s v="music/rock"/>
    <n v="1.2614444444444444"/>
    <n v="61.701086956521742"/>
    <x v="4"/>
    <s v="rock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5-08T08:11:13"/>
    <d v="2016-06-12T05:30:00"/>
    <b v="0"/>
    <n v="34"/>
    <x v="0"/>
    <s v="music/rock"/>
    <n v="1.6742857142857144"/>
    <n v="17.235294117647058"/>
    <x v="4"/>
    <s v="rock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05T23:54:34"/>
    <d v="2013-05-26T23:54:34"/>
    <b v="0"/>
    <n v="240"/>
    <x v="0"/>
    <s v="music/rock"/>
    <n v="4.9652000000000003"/>
    <n v="51.720833333333331"/>
    <x v="4"/>
    <s v="rock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3-02T01:16:51"/>
    <d v="2015-05-01T00:16:51"/>
    <b v="0"/>
    <n v="113"/>
    <x v="0"/>
    <s v="music/rock"/>
    <n v="1.0915999999999999"/>
    <n v="24.150442477876105"/>
    <x v="4"/>
    <s v="rock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6-26T01:30:35"/>
    <d v="2013-07-26T01:30:35"/>
    <b v="0"/>
    <n v="66"/>
    <x v="0"/>
    <s v="music/rock"/>
    <n v="1.0257499999999999"/>
    <n v="62.166666666666664"/>
    <x v="4"/>
    <s v="rock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1-28T12:14:45"/>
    <d v="2015-02-22T12:14:45"/>
    <b v="1"/>
    <n v="5"/>
    <x v="1"/>
    <s v="publishing/translations"/>
    <n v="1.6620689655172414E-2"/>
    <n v="48.2"/>
    <x v="3"/>
    <s v="translations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0-29T16:20:01"/>
    <d v="2014-11-28T17:20:01"/>
    <b v="1"/>
    <n v="17"/>
    <x v="1"/>
    <s v="publishing/translations"/>
    <n v="4.1999999999999997E-3"/>
    <n v="6.1764705882352944"/>
    <x v="3"/>
    <s v="translations"/>
    <n v="30.041666666664241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0-20T10:23:27"/>
    <d v="2015-12-12T10:00:00"/>
    <b v="0"/>
    <n v="3"/>
    <x v="1"/>
    <s v="publishing/translations"/>
    <n v="1.25E-3"/>
    <n v="5"/>
    <x v="3"/>
    <s v="translations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7-18T12:52:58"/>
    <d v="2014-08-12T12:52:58"/>
    <b v="0"/>
    <n v="2"/>
    <x v="1"/>
    <s v="publishing/translations"/>
    <n v="5.0000000000000001E-3"/>
    <n v="7.5"/>
    <x v="3"/>
    <s v="translations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0-14T20:55:56"/>
    <d v="2015-11-13T21:55:56"/>
    <b v="0"/>
    <n v="6"/>
    <x v="1"/>
    <s v="publishing/translations"/>
    <n v="7.1999999999999995E-2"/>
    <n v="12"/>
    <x v="3"/>
    <s v="translations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1-02T03:12:15"/>
    <d v="2015-01-01T04:12:15"/>
    <b v="0"/>
    <n v="0"/>
    <x v="1"/>
    <s v="publishing/translations"/>
    <n v="0"/>
    <e v="#DIV/0!"/>
    <x v="3"/>
    <s v="translations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4-19T07:38:40"/>
    <d v="2016-06-03T07:38:40"/>
    <b v="0"/>
    <n v="1"/>
    <x v="1"/>
    <s v="publishing/translations"/>
    <n v="1.6666666666666666E-4"/>
    <n v="1"/>
    <x v="3"/>
    <s v="translations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1-09T01:25:00"/>
    <d v="2015-02-06T01:25:00"/>
    <b v="0"/>
    <n v="3"/>
    <x v="1"/>
    <s v="publishing/translations"/>
    <n v="2.3333333333333335E-3"/>
    <n v="2.3333333333333335"/>
    <x v="3"/>
    <s v="translations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1-04T01:31:39"/>
    <d v="2014-12-04T01:31:39"/>
    <b v="0"/>
    <n v="13"/>
    <x v="1"/>
    <s v="publishing/translations"/>
    <n v="4.5714285714285714E-2"/>
    <n v="24.615384615384617"/>
    <x v="3"/>
    <s v="translations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5-12-22T10:29:30"/>
    <d v="2016-02-20T10:29:30"/>
    <b v="0"/>
    <n v="1"/>
    <x v="1"/>
    <s v="publishing/translations"/>
    <n v="0.05"/>
    <n v="100"/>
    <x v="3"/>
    <s v="translations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6-12-04T06:04:27"/>
    <d v="2017-01-03T06:04:27"/>
    <b v="0"/>
    <n v="1"/>
    <x v="1"/>
    <s v="publishing/translations"/>
    <n v="2E-3"/>
    <n v="1"/>
    <x v="3"/>
    <s v="translations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7-07T16:13:11"/>
    <d v="2015-08-16T16:13:11"/>
    <b v="0"/>
    <n v="9"/>
    <x v="1"/>
    <s v="publishing/translations"/>
    <n v="0.18181818181818182"/>
    <n v="88.888888888888886"/>
    <x v="3"/>
    <s v="translations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0-22T22:13:39"/>
    <d v="2015-11-21T23:13:39"/>
    <b v="0"/>
    <n v="0"/>
    <x v="1"/>
    <s v="publishing/translations"/>
    <n v="0"/>
    <e v="#DIV/0!"/>
    <x v="3"/>
    <s v="translations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8-16T03:36:14"/>
    <d v="2015-09-15T11:11:00"/>
    <b v="0"/>
    <n v="2"/>
    <x v="1"/>
    <s v="publishing/translations"/>
    <n v="1.2222222222222223E-2"/>
    <n v="27.5"/>
    <x v="3"/>
    <s v="translations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1-26T10:57:14"/>
    <d v="2016-02-25T10:57:14"/>
    <b v="0"/>
    <n v="1"/>
    <x v="1"/>
    <s v="publishing/translations"/>
    <n v="2E-3"/>
    <n v="6"/>
    <x v="3"/>
    <s v="translations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09-09T10:56:59"/>
    <d v="2016-10-09T10:56:59"/>
    <b v="0"/>
    <n v="10"/>
    <x v="1"/>
    <s v="publishing/translations"/>
    <n v="7.0634920634920634E-2"/>
    <n v="44.5"/>
    <x v="3"/>
    <s v="translations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03T16:01:26"/>
    <d v="2016-06-28T16:01:26"/>
    <b v="0"/>
    <n v="3"/>
    <x v="1"/>
    <s v="publishing/translations"/>
    <n v="2.7272727272727271E-2"/>
    <n v="1"/>
    <x v="3"/>
    <s v="translations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1-09T21:58:29"/>
    <d v="2015-02-08T21:58:29"/>
    <b v="0"/>
    <n v="2"/>
    <x v="1"/>
    <s v="publishing/translations"/>
    <n v="1E-3"/>
    <n v="100"/>
    <x v="3"/>
    <s v="translations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8-22T05:45:04"/>
    <d v="2016-09-21T05:45:04"/>
    <b v="0"/>
    <n v="2"/>
    <x v="1"/>
    <s v="publishing/translations"/>
    <n v="1.0399999999999999E-3"/>
    <n v="13"/>
    <x v="3"/>
    <s v="translations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5-12-02T08:38:51"/>
    <d v="2016-01-01T08:38:51"/>
    <b v="0"/>
    <n v="1"/>
    <x v="1"/>
    <s v="publishing/translations"/>
    <n v="3.3333333333333335E-3"/>
    <n v="100"/>
    <x v="3"/>
    <s v="translations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02T17:13:22"/>
    <d v="2016-11-15T18:13:22"/>
    <b v="0"/>
    <n v="14"/>
    <x v="1"/>
    <s v="publishing/translations"/>
    <n v="0.2036"/>
    <n v="109.07142857142857"/>
    <x v="3"/>
    <s v="translations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3-30T03:09:19"/>
    <d v="2015-04-29T03:09:19"/>
    <b v="0"/>
    <n v="0"/>
    <x v="1"/>
    <s v="publishing/translations"/>
    <n v="0"/>
    <e v="#DIV/0!"/>
    <x v="3"/>
    <s v="translations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6-25T09:22:00"/>
    <d v="2015-08-24T09:22:00"/>
    <b v="0"/>
    <n v="0"/>
    <x v="1"/>
    <s v="publishing/translations"/>
    <n v="0"/>
    <e v="#DIV/0!"/>
    <x v="3"/>
    <s v="translations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8-19T20:26:25"/>
    <d v="2016-09-18T20:26:25"/>
    <b v="0"/>
    <n v="4"/>
    <x v="1"/>
    <s v="publishing/translations"/>
    <n v="8.3799999999999999E-2"/>
    <n v="104.75"/>
    <x v="3"/>
    <s v="translations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3-03T09:06:57"/>
    <d v="2016-04-02T08:06:57"/>
    <b v="0"/>
    <n v="3"/>
    <x v="1"/>
    <s v="publishing/translations"/>
    <n v="4.4999999999999998E-2"/>
    <n v="15"/>
    <x v="3"/>
    <s v="translations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3-11T01:27:22"/>
    <d v="2015-04-10T01:27:22"/>
    <b v="0"/>
    <n v="0"/>
    <x v="1"/>
    <s v="publishing/translations"/>
    <n v="0"/>
    <e v="#DIV/0!"/>
    <x v="3"/>
    <s v="translations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1-18T19:31:28"/>
    <d v="2014-12-19T19:31:28"/>
    <b v="0"/>
    <n v="5"/>
    <x v="1"/>
    <s v="publishing/translations"/>
    <n v="8.0600000000000005E-2"/>
    <n v="80.599999999999994"/>
    <x v="3"/>
    <s v="translations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0-27T05:03:36"/>
    <d v="2015-11-26T06:03:36"/>
    <b v="0"/>
    <n v="47"/>
    <x v="1"/>
    <s v="publishing/translations"/>
    <n v="0.31947058823529412"/>
    <n v="115.55319148936171"/>
    <x v="3"/>
    <s v="translations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6-20T18:43:48"/>
    <d v="2015-07-20T18:43:48"/>
    <b v="0"/>
    <n v="0"/>
    <x v="1"/>
    <s v="publishing/translations"/>
    <n v="0"/>
    <e v="#DIV/0!"/>
    <x v="3"/>
    <s v="translations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0-30T15:01:15"/>
    <d v="2016-12-10T11:00:00"/>
    <b v="0"/>
    <n v="10"/>
    <x v="1"/>
    <s v="publishing/translations"/>
    <n v="6.7083333333333328E-2"/>
    <n v="80.5"/>
    <x v="3"/>
    <s v="translations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5-18T18:24:38"/>
    <d v="2015-06-08T15:00:00"/>
    <b v="0"/>
    <n v="11"/>
    <x v="1"/>
    <s v="publishing/translations"/>
    <n v="9.987804878048781E-2"/>
    <n v="744.5454545454545"/>
    <x v="3"/>
    <s v="translations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09-11T18:43:40"/>
    <d v="2015-10-11T18:43:40"/>
    <b v="0"/>
    <n v="2"/>
    <x v="1"/>
    <s v="publishing/translations"/>
    <n v="1E-3"/>
    <n v="7.5"/>
    <x v="3"/>
    <s v="translations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1-22T08:24:17"/>
    <d v="2016-02-21T08:24:17"/>
    <b v="0"/>
    <n v="2"/>
    <x v="1"/>
    <s v="publishing/translations"/>
    <n v="7.7000000000000002E-3"/>
    <n v="38.5"/>
    <x v="3"/>
    <s v="translations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6-06T12:45:39"/>
    <d v="2014-07-13T04:59:00"/>
    <b v="0"/>
    <n v="22"/>
    <x v="1"/>
    <s v="publishing/translations"/>
    <n v="0.26900000000000002"/>
    <n v="36.68181818181818"/>
    <x v="3"/>
    <s v="translations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3-28T20:54:59"/>
    <d v="2016-04-27T13:55:00"/>
    <b v="0"/>
    <n v="8"/>
    <x v="1"/>
    <s v="publishing/translations"/>
    <n v="0.03"/>
    <n v="75"/>
    <x v="3"/>
    <s v="translations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2-05T19:55:01"/>
    <d v="2015-03-07T19:55:01"/>
    <b v="0"/>
    <n v="6"/>
    <x v="1"/>
    <s v="publishing/translations"/>
    <n v="6.6055045871559637E-2"/>
    <n v="30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4-26T17:57:43"/>
    <d v="2016-05-26T17:57:43"/>
    <b v="0"/>
    <n v="1"/>
    <x v="1"/>
    <s v="publishing/translations"/>
    <n v="7.6923076923076926E-5"/>
    <n v="1"/>
    <x v="3"/>
    <s v="translations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7-13T18:22:49"/>
    <d v="2015-09-11T18:22:49"/>
    <b v="0"/>
    <n v="3"/>
    <x v="1"/>
    <s v="publishing/translations"/>
    <n v="1.1222222222222222E-2"/>
    <n v="673.33333333333337"/>
    <x v="3"/>
    <s v="translations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4-25T15:29:18"/>
    <d v="2016-05-25T15:29:18"/>
    <b v="0"/>
    <n v="0"/>
    <x v="1"/>
    <s v="publishing/translations"/>
    <n v="0"/>
    <e v="#DIV/0!"/>
    <x v="3"/>
    <s v="translations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6-12-03T22:13:29"/>
    <d v="2017-01-02T22:13:29"/>
    <b v="0"/>
    <n v="0"/>
    <x v="1"/>
    <s v="publishing/translations"/>
    <n v="0"/>
    <e v="#DIV/0!"/>
    <x v="3"/>
    <s v="translations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7-14T20:57:42"/>
    <d v="2015-09-12T20:57:42"/>
    <b v="0"/>
    <n v="0"/>
    <x v="1"/>
    <s v="publishing/translations"/>
    <n v="0"/>
    <e v="#DIV/0!"/>
    <x v="3"/>
    <s v="translations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5-15T13:00:55"/>
    <d v="2015-06-14T13:00:55"/>
    <b v="0"/>
    <n v="0"/>
    <x v="1"/>
    <s v="publishing/translations"/>
    <n v="0"/>
    <e v="#DIV/0!"/>
    <x v="3"/>
    <s v="translations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01T10:44:38"/>
    <d v="2016-04-21T10:44:38"/>
    <b v="0"/>
    <n v="0"/>
    <x v="1"/>
    <s v="publishing/translations"/>
    <n v="0"/>
    <e v="#DIV/0!"/>
    <x v="3"/>
    <s v="translations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6-08T17:32:14"/>
    <d v="2016-07-08T17:32:14"/>
    <b v="0"/>
    <n v="3"/>
    <x v="1"/>
    <s v="publishing/translations"/>
    <n v="1.4999999999999999E-4"/>
    <n v="25"/>
    <x v="3"/>
    <s v="translations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4-21T22:28:38"/>
    <d v="2015-05-22T05:25:00"/>
    <b v="0"/>
    <n v="0"/>
    <x v="1"/>
    <s v="publishing/translations"/>
    <n v="0"/>
    <e v="#DIV/0!"/>
    <x v="3"/>
    <s v="translations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3-23T19:28:25"/>
    <d v="2015-05-10T19:28:25"/>
    <b v="0"/>
    <n v="0"/>
    <x v="1"/>
    <s v="publishing/translations"/>
    <n v="0"/>
    <e v="#DIV/0!"/>
    <x v="3"/>
    <s v="translations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1-21T04:06:37"/>
    <d v="2016-02-20T04:06:37"/>
    <b v="0"/>
    <n v="1"/>
    <x v="1"/>
    <s v="publishing/translations"/>
    <n v="1.0000000000000001E-5"/>
    <n v="1"/>
    <x v="3"/>
    <s v="translations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0-19T23:00:59"/>
    <d v="2014-11-19T00:00:59"/>
    <b v="0"/>
    <n v="2"/>
    <x v="1"/>
    <s v="publishing/translations"/>
    <n v="1.0554089709762533E-4"/>
    <n v="1"/>
    <x v="3"/>
    <s v="translations"/>
    <n v="30.0416666666642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6-28T16:52:43"/>
    <d v="2014-07-28T16:52:43"/>
    <b v="0"/>
    <n v="0"/>
    <x v="1"/>
    <s v="publishing/translations"/>
    <n v="0"/>
    <e v="#DIV/0!"/>
    <x v="3"/>
    <s v="translations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3-01T16:42:27"/>
    <d v="2017-04-15T15:42:27"/>
    <b v="0"/>
    <n v="0"/>
    <x v="1"/>
    <s v="publishing/translations"/>
    <n v="0"/>
    <e v="#DIV/0!"/>
    <x v="3"/>
    <s v="translations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03T20:48:00"/>
    <d v="2016-04-24T21:59:00"/>
    <b v="0"/>
    <n v="1"/>
    <x v="1"/>
    <s v="publishing/translations"/>
    <n v="8.5714285714285719E-3"/>
    <n v="15"/>
    <x v="3"/>
    <s v="translations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7-12T16:08:40"/>
    <d v="2014-09-05T13:39:00"/>
    <b v="0"/>
    <n v="7"/>
    <x v="1"/>
    <s v="publishing/translations"/>
    <n v="0.105"/>
    <n v="225"/>
    <x v="3"/>
    <s v="translations"/>
    <n v="54.89606481481314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6-12-04T16:02:45"/>
    <d v="2017-01-03T16:02:45"/>
    <b v="0"/>
    <n v="3"/>
    <x v="1"/>
    <s v="publishing/translations"/>
    <n v="2.9000000000000001E-2"/>
    <n v="48.333333333333336"/>
    <x v="3"/>
    <s v="translations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0-12T21:30:44"/>
    <d v="2015-11-11T22:30:44"/>
    <b v="0"/>
    <n v="0"/>
    <x v="1"/>
    <s v="publishing/translations"/>
    <n v="0"/>
    <e v="#DIV/0!"/>
    <x v="3"/>
    <s v="translations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7-11T16:56:00"/>
    <d v="2014-08-11T04:00:00"/>
    <b v="0"/>
    <n v="0"/>
    <x v="1"/>
    <s v="publishing/translations"/>
    <n v="0"/>
    <e v="#DIV/0!"/>
    <x v="3"/>
    <s v="translations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1-04T04:54:56"/>
    <d v="2015-12-02T17:25:00"/>
    <b v="0"/>
    <n v="0"/>
    <x v="1"/>
    <s v="publishing/translations"/>
    <n v="0"/>
    <e v="#DIV/0!"/>
    <x v="3"/>
    <s v="translations"/>
    <n v="28.5208796296283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0-03T21:31:38"/>
    <d v="2014-11-30T23:45:00"/>
    <b v="0"/>
    <n v="0"/>
    <x v="1"/>
    <s v="publishing/translations"/>
    <n v="0"/>
    <e v="#DIV/0!"/>
    <x v="3"/>
    <s v="translations"/>
    <n v="58.0926157407375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09-17T15:29:14"/>
    <d v="2014-10-21T00:00:00"/>
    <b v="1"/>
    <n v="340"/>
    <x v="0"/>
    <s v="publishing/radio &amp; podcasts"/>
    <n v="1.012446"/>
    <n v="44.66673529411765"/>
    <x v="3"/>
    <s v="radio &amp; podcasts"/>
    <n v="33.3546990740724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3-11T15:54:31"/>
    <d v="2013-04-10T15:54:31"/>
    <b v="1"/>
    <n v="150"/>
    <x v="0"/>
    <s v="publishing/radio &amp; podcasts"/>
    <n v="1.085175"/>
    <n v="28.937999999999999"/>
    <x v="3"/>
    <s v="radio &amp; podcasts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2-21T21:52:18"/>
    <d v="2013-04-07T20:52:18"/>
    <b v="1"/>
    <n v="25"/>
    <x v="0"/>
    <s v="publishing/radio &amp; podcasts"/>
    <n v="1.4766666666666666"/>
    <n v="35.44"/>
    <x v="3"/>
    <s v="radio &amp; podcasts"/>
    <n v="44.958333333335759"/>
  </r>
  <r>
    <n v="1464"/>
    <s v="Science Studio"/>
    <s v="The Best Science Media on the Web"/>
    <n v="5000"/>
    <n v="8160"/>
    <x v="0"/>
    <x v="0"/>
    <s v="USD"/>
    <n v="1361029958"/>
    <n v="1358437958"/>
    <d v="2013-01-17T15:52:38"/>
    <d v="2013-02-16T15:52:38"/>
    <b v="1"/>
    <n v="234"/>
    <x v="0"/>
    <s v="publishing/radio &amp; podcasts"/>
    <n v="1.6319999999999999"/>
    <n v="34.871794871794869"/>
    <x v="3"/>
    <s v="radio &amp; podcasts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2-20T17:37:32"/>
    <d v="2012-03-22T03:00:00"/>
    <b v="1"/>
    <n v="2602"/>
    <x v="0"/>
    <s v="publishing/radio &amp; podcasts"/>
    <n v="4.5641449999999999"/>
    <n v="52.622732513451197"/>
    <x v="3"/>
    <s v="radio &amp; podcasts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5-12-02T04:07:46"/>
    <d v="2016-01-12T05:00:00"/>
    <b v="1"/>
    <n v="248"/>
    <x v="0"/>
    <s v="publishing/radio &amp; podcasts"/>
    <n v="1.0787731249999999"/>
    <n v="69.598266129032254"/>
    <x v="3"/>
    <s v="radio &amp; podcasts"/>
    <n v="41.03627314814366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1-25T19:14:45"/>
    <d v="2012-03-25T18:14:45"/>
    <b v="1"/>
    <n v="600"/>
    <x v="0"/>
    <s v="publishing/radio &amp; podcasts"/>
    <n v="1.1508"/>
    <n v="76.72"/>
    <x v="3"/>
    <s v="radio &amp; podcasts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4-13T00:20:49"/>
    <d v="2011-06-12T00:20:49"/>
    <b v="1"/>
    <n v="293"/>
    <x v="0"/>
    <s v="publishing/radio &amp; podcasts"/>
    <n v="1.0236842105263158"/>
    <n v="33.191126279863482"/>
    <x v="3"/>
    <s v="radio &amp; podcasts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1-16T14:21:49"/>
    <d v="2013-02-15T14:21:49"/>
    <b v="1"/>
    <n v="321"/>
    <x v="0"/>
    <s v="publishing/radio &amp; podcasts"/>
    <n v="1.0842485875706214"/>
    <n v="149.46417445482865"/>
    <x v="3"/>
    <s v="radio &amp; podcasts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07T19:51:03"/>
    <d v="2012-12-28T19:51:03"/>
    <b v="1"/>
    <n v="81"/>
    <x v="0"/>
    <s v="publishing/radio &amp; podcasts"/>
    <n v="1.2513333333333334"/>
    <n v="23.172839506172838"/>
    <x v="3"/>
    <s v="radio &amp; podcasts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3-10T22:58:54"/>
    <d v="2015-04-09T22:58:54"/>
    <b v="1"/>
    <n v="343"/>
    <x v="0"/>
    <s v="publishing/radio &amp; podcasts"/>
    <n v="1.03840625"/>
    <n v="96.877551020408163"/>
    <x v="3"/>
    <s v="radio &amp; podcasts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09-16T13:01:43"/>
    <d v="2013-10-16T13:01:43"/>
    <b v="1"/>
    <n v="336"/>
    <x v="0"/>
    <s v="publishing/radio &amp; podcasts"/>
    <n v="1.3870400000000001"/>
    <n v="103.20238095238095"/>
    <x v="3"/>
    <s v="radio &amp; podcasts"/>
    <n v="30"/>
  </r>
  <r>
    <n v="1473"/>
    <s v="ONE LOVES ONLY FORM"/>
    <s v="Public Radio Project"/>
    <n v="1500"/>
    <n v="1807.74"/>
    <x v="0"/>
    <x v="0"/>
    <s v="USD"/>
    <n v="1330644639"/>
    <n v="1328052639"/>
    <d v="2012-01-31T23:30:39"/>
    <d v="2012-03-01T23:30:39"/>
    <b v="1"/>
    <n v="47"/>
    <x v="0"/>
    <s v="publishing/radio &amp; podcasts"/>
    <n v="1.20516"/>
    <n v="38.462553191489363"/>
    <x v="3"/>
    <s v="radio &amp; podcasts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8-14T17:28:12"/>
    <d v="2013-09-13T17:28:12"/>
    <b v="1"/>
    <n v="76"/>
    <x v="0"/>
    <s v="publishing/radio &amp; podcasts"/>
    <n v="1.1226666666666667"/>
    <n v="44.315789473684212"/>
    <x v="3"/>
    <s v="radio &amp; podcasts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1-17T17:21:03"/>
    <d v="2014-12-20T04:59:00"/>
    <b v="1"/>
    <n v="441"/>
    <x v="0"/>
    <s v="publishing/radio &amp; podcasts"/>
    <n v="1.8866966666666667"/>
    <n v="64.173356009070289"/>
    <x v="3"/>
    <s v="radio &amp; podcasts"/>
    <n v="32.48468750000029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8-11T01:00:22"/>
    <d v="2011-09-10T01:00:22"/>
    <b v="1"/>
    <n v="916"/>
    <x v="0"/>
    <s v="publishing/radio &amp; podcasts"/>
    <n v="6.6155466666666669"/>
    <n v="43.333275109170302"/>
    <x v="3"/>
    <s v="radio &amp; podcasts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0-24T14:46:44"/>
    <d v="2011-12-23T03:00:00"/>
    <b v="1"/>
    <n v="369"/>
    <x v="0"/>
    <s v="publishing/radio &amp; podcasts"/>
    <n v="1.1131"/>
    <n v="90.495934959349597"/>
    <x v="3"/>
    <s v="radio &amp; podcasts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4-30T20:55:13"/>
    <d v="2013-05-14T20:55:13"/>
    <b v="1"/>
    <n v="20242"/>
    <x v="0"/>
    <s v="publishing/radio &amp; podcasts"/>
    <n v="11.8161422"/>
    <n v="29.187190495010373"/>
    <x v="3"/>
    <s v="radio &amp; podcasts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4-25T17:53:09"/>
    <d v="2014-05-10T03:59:00"/>
    <b v="1"/>
    <n v="71"/>
    <x v="0"/>
    <s v="publishing/radio &amp; podcasts"/>
    <n v="1.37375"/>
    <n v="30.95774647887324"/>
    <x v="3"/>
    <s v="radio &amp; podcasts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09T22:24:59"/>
    <d v="2013-07-26T17:00:00"/>
    <b v="1"/>
    <n v="635"/>
    <x v="0"/>
    <s v="publishing/radio &amp; podcasts"/>
    <n v="1.170404"/>
    <n v="92.157795275590544"/>
    <x v="3"/>
    <s v="radio &amp; podcasts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0-03T22:09:05"/>
    <d v="2013-11-02T22:09:05"/>
    <b v="0"/>
    <n v="6"/>
    <x v="1"/>
    <s v="publishing/fiction"/>
    <n v="2.1000000000000001E-2"/>
    <n v="17.5"/>
    <x v="3"/>
    <s v="fiction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8-15T20:35:36"/>
    <d v="2012-09-07T07:51:00"/>
    <b v="0"/>
    <n v="1"/>
    <x v="1"/>
    <s v="publishing/fiction"/>
    <n v="1E-3"/>
    <n v="5"/>
    <x v="3"/>
    <s v="fiction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6-27T04:37:55"/>
    <d v="2016-07-22T04:37:55"/>
    <b v="0"/>
    <n v="2"/>
    <x v="1"/>
    <s v="publishing/fiction"/>
    <n v="7.1428571428571426E-3"/>
    <n v="25"/>
    <x v="3"/>
    <s v="fiction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d v="2012-05-24T04:49:23"/>
    <d v="2012-07-21T14:51:00"/>
    <b v="0"/>
    <n v="0"/>
    <x v="1"/>
    <s v="publishing/fiction"/>
    <n v="0"/>
    <e v="#DIV/0!"/>
    <x v="3"/>
    <s v="fiction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5-06T19:06:13"/>
    <d v="2015-06-20T19:06:13"/>
    <b v="0"/>
    <n v="3"/>
    <x v="1"/>
    <s v="publishing/fiction"/>
    <n v="2.2388059701492536E-2"/>
    <n v="50"/>
    <x v="3"/>
    <s v="fiction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1-28T04:02:41"/>
    <d v="2015-02-27T04:02:41"/>
    <b v="0"/>
    <n v="3"/>
    <x v="1"/>
    <s v="publishing/fiction"/>
    <n v="2.3999999999999998E-3"/>
    <n v="16"/>
    <x v="3"/>
    <s v="fiction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7-03T22:01:11"/>
    <d v="2016-08-02T22:01:11"/>
    <b v="0"/>
    <n v="0"/>
    <x v="1"/>
    <s v="publishing/fiction"/>
    <n v="0"/>
    <e v="#DIV/0!"/>
    <x v="3"/>
    <s v="fiction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3-12-06T13:31:00"/>
    <d v="2014-01-05T13:31:00"/>
    <b v="0"/>
    <n v="6"/>
    <x v="1"/>
    <s v="publishing/fiction"/>
    <n v="2.4E-2"/>
    <n v="60"/>
    <x v="3"/>
    <s v="fiction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0-16T14:40:52"/>
    <d v="2012-11-15T15:40:52"/>
    <b v="0"/>
    <n v="0"/>
    <x v="1"/>
    <s v="publishing/fiction"/>
    <n v="0"/>
    <e v="#DIV/0!"/>
    <x v="3"/>
    <s v="fiction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09-03T13:27:54"/>
    <d v="2013-10-02T13:27:54"/>
    <b v="0"/>
    <n v="19"/>
    <x v="1"/>
    <s v="publishing/fiction"/>
    <n v="0.30862068965517242"/>
    <n v="47.10526315789474"/>
    <x v="3"/>
    <s v="fiction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4-12-18T17:07:23"/>
    <d v="2015-02-15T15:38:00"/>
    <b v="0"/>
    <n v="1"/>
    <x v="1"/>
    <s v="publishing/fiction"/>
    <n v="8.3333333333333329E-2"/>
    <n v="100"/>
    <x v="3"/>
    <s v="fiction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5-19T21:14:06"/>
    <d v="2011-06-18T21:14:06"/>
    <b v="0"/>
    <n v="2"/>
    <x v="1"/>
    <s v="publishing/fiction"/>
    <n v="7.4999999999999997E-3"/>
    <n v="15"/>
    <x v="3"/>
    <s v="fiction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5-17T20:47:55"/>
    <d v="2013-06-16T20:47:55"/>
    <b v="0"/>
    <n v="0"/>
    <x v="1"/>
    <s v="publishing/fiction"/>
    <n v="0"/>
    <e v="#DIV/0!"/>
    <x v="3"/>
    <s v="fiction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3-04T17:20:13"/>
    <d v="2015-04-03T15:38:00"/>
    <b v="0"/>
    <n v="11"/>
    <x v="1"/>
    <s v="publishing/fiction"/>
    <n v="8.8999999999999996E-2"/>
    <n v="40.454545454545453"/>
    <x v="3"/>
    <s v="fiction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7-28T18:57:11"/>
    <d v="2011-08-27T18:57:11"/>
    <b v="0"/>
    <n v="0"/>
    <x v="1"/>
    <s v="publishing/fiction"/>
    <n v="0"/>
    <e v="#DIV/0!"/>
    <x v="3"/>
    <s v="fiction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7-18T11:24:19"/>
    <d v="2014-09-16T11:24:19"/>
    <b v="0"/>
    <n v="0"/>
    <x v="1"/>
    <s v="publishing/fiction"/>
    <n v="0"/>
    <e v="#DIV/0!"/>
    <x v="3"/>
    <s v="fiction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6-19T15:25:22"/>
    <d v="2013-07-31T19:43:00"/>
    <b v="0"/>
    <n v="1"/>
    <x v="1"/>
    <s v="publishing/fiction"/>
    <n v="6.666666666666667E-5"/>
    <n v="1"/>
    <x v="3"/>
    <s v="fiction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7-20T23:36:18"/>
    <d v="2014-09-03T23:36:18"/>
    <b v="0"/>
    <n v="3"/>
    <x v="1"/>
    <s v="publishing/fiction"/>
    <n v="1.9E-2"/>
    <n v="19"/>
    <x v="3"/>
    <s v="fiction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6-06T00:10:33"/>
    <d v="2016-08-05T00:10:33"/>
    <b v="0"/>
    <n v="1"/>
    <x v="1"/>
    <s v="publishing/fiction"/>
    <n v="2.5000000000000001E-3"/>
    <n v="5"/>
    <x v="3"/>
    <s v="fiction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4-01T21:42:37"/>
    <d v="2013-05-01T21:42:37"/>
    <b v="0"/>
    <n v="15"/>
    <x v="1"/>
    <s v="publishing/fiction"/>
    <n v="0.25035714285714283"/>
    <n v="46.733333333333334"/>
    <x v="3"/>
    <s v="fiction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6-08T14:00:23"/>
    <d v="2015-07-08T14:00:23"/>
    <b v="1"/>
    <n v="885"/>
    <x v="0"/>
    <s v="photography/photobooks"/>
    <n v="1.6633076923076924"/>
    <n v="97.731073446327684"/>
    <x v="8"/>
    <s v="photobooks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2-26T13:01:20"/>
    <d v="2016-03-25T22:00:00"/>
    <b v="1"/>
    <n v="329"/>
    <x v="0"/>
    <s v="photography/photobooks"/>
    <n v="1.0144545454545455"/>
    <n v="67.835866261398181"/>
    <x v="8"/>
    <s v="photobooks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08-24T08:20:01"/>
    <d v="2016-10-23T08:20:01"/>
    <b v="1"/>
    <n v="71"/>
    <x v="0"/>
    <s v="photography/photobooks"/>
    <n v="1.0789146666666667"/>
    <n v="56.98492957746479"/>
    <x v="8"/>
    <s v="photobooks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5-13T15:47:04"/>
    <d v="2014-06-10T08:33:00"/>
    <b v="1"/>
    <n v="269"/>
    <x v="0"/>
    <s v="photography/photobooks"/>
    <n v="2.7793846153846156"/>
    <n v="67.159851301115239"/>
    <x v="8"/>
    <s v="photobooks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2-14T10:38:23"/>
    <d v="2016-03-22T20:01:00"/>
    <b v="1"/>
    <n v="345"/>
    <x v="0"/>
    <s v="photography/photobooks"/>
    <n v="1.0358125"/>
    <n v="48.037681159420288"/>
    <x v="8"/>
    <s v="photobooks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6-24T18:51:44"/>
    <d v="2014-07-24T18:51:44"/>
    <b v="1"/>
    <n v="43"/>
    <x v="0"/>
    <s v="photography/photobooks"/>
    <n v="1.1140000000000001"/>
    <n v="38.860465116279073"/>
    <x v="8"/>
    <s v="photobooks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3-17T10:48:29"/>
    <d v="2010-05-15T08:10:00"/>
    <b v="1"/>
    <n v="33"/>
    <x v="0"/>
    <s v="photography/photobooks"/>
    <n v="2.15"/>
    <n v="78.181818181818187"/>
    <x v="8"/>
    <s v="photobooks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5-27T14:44:41"/>
    <d v="2014-06-27T14:44:41"/>
    <b v="1"/>
    <n v="211"/>
    <x v="0"/>
    <s v="photography/photobooks"/>
    <n v="1.1076216216216217"/>
    <n v="97.113744075829388"/>
    <x v="8"/>
    <s v="photobooks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1-16T12:48:05"/>
    <d v="2017-02-14T22:59:00"/>
    <b v="1"/>
    <n v="196"/>
    <x v="0"/>
    <s v="photography/photobooks"/>
    <n v="1.2364125714285714"/>
    <n v="110.39397959183674"/>
    <x v="8"/>
    <s v="photobooks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6-19T09:14:38"/>
    <d v="2014-07-19T09:14:38"/>
    <b v="1"/>
    <n v="405"/>
    <x v="0"/>
    <s v="photography/photobooks"/>
    <n v="1.0103500000000001"/>
    <n v="39.91506172839506"/>
    <x v="8"/>
    <s v="photobooks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0-19T14:00:04"/>
    <d v="2015-11-18T15:00:04"/>
    <b v="1"/>
    <n v="206"/>
    <x v="0"/>
    <s v="photography/photobooks"/>
    <n v="1.1179285714285714"/>
    <n v="75.975728155339809"/>
    <x v="8"/>
    <s v="photobooks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1-06T16:25:39"/>
    <d v="2017-02-05T16:25:39"/>
    <b v="1"/>
    <n v="335"/>
    <x v="0"/>
    <s v="photography/photobooks"/>
    <n v="5.5877142857142861"/>
    <n v="58.379104477611939"/>
    <x v="8"/>
    <s v="photobooks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6-16T15:17:46"/>
    <d v="2014-07-16T15:17:46"/>
    <b v="1"/>
    <n v="215"/>
    <x v="0"/>
    <s v="photography/photobooks"/>
    <n v="1.5001875"/>
    <n v="55.82093023255814"/>
    <x v="8"/>
    <s v="photobooks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8-18T14:20:40"/>
    <d v="2015-09-27T14:20:40"/>
    <b v="1"/>
    <n v="176"/>
    <x v="0"/>
    <s v="photography/photobooks"/>
    <n v="1.0647599999999999"/>
    <n v="151.24431818181819"/>
    <x v="8"/>
    <s v="photobooks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2-15T06:04:57"/>
    <d v="2016-03-16T05:04:57"/>
    <b v="1"/>
    <n v="555"/>
    <x v="0"/>
    <s v="photography/photobooks"/>
    <n v="1.57189"/>
    <n v="849.67027027027029"/>
    <x v="8"/>
    <s v="photobooks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09-06T11:11:32"/>
    <d v="2016-10-06T14:00:00"/>
    <b v="1"/>
    <n v="116"/>
    <x v="0"/>
    <s v="photography/photobooks"/>
    <n v="1.0865882352941176"/>
    <n v="159.24137931034483"/>
    <x v="8"/>
    <s v="photobooks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1-05T13:35:53"/>
    <d v="2014-12-06T06:00:00"/>
    <b v="1"/>
    <n v="615"/>
    <x v="0"/>
    <s v="photography/photobooks"/>
    <n v="1.6197999999999999"/>
    <n v="39.507317073170732"/>
    <x v="8"/>
    <s v="photobooks"/>
    <n v="30.683414351849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01T19:40:52"/>
    <d v="2014-05-31T19:40:52"/>
    <b v="1"/>
    <n v="236"/>
    <x v="0"/>
    <s v="photography/photobooks"/>
    <n v="2.0536666666666665"/>
    <n v="130.52966101694915"/>
    <x v="8"/>
    <s v="photobooks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5-23T17:48:03"/>
    <d v="2014-06-20T21:59:00"/>
    <b v="1"/>
    <n v="145"/>
    <x v="0"/>
    <s v="photography/photobooks"/>
    <n v="1.033638888888889"/>
    <n v="64.156896551724131"/>
    <x v="8"/>
    <s v="photobooks"/>
    <n v="28.1742708333331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1-12T20:35:13"/>
    <d v="2014-12-19T04:00:00"/>
    <b v="1"/>
    <n v="167"/>
    <x v="0"/>
    <s v="photography/photobooks"/>
    <n v="1.0347222222222223"/>
    <n v="111.52694610778443"/>
    <x v="8"/>
    <s v="photobooks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5-03T04:01:31"/>
    <d v="2016-06-07T04:01:31"/>
    <b v="1"/>
    <n v="235"/>
    <x v="0"/>
    <s v="photography/photobooks"/>
    <n v="1.0681333333333334"/>
    <n v="170.44680851063831"/>
    <x v="8"/>
    <s v="photobooks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09-17T19:55:39"/>
    <d v="2014-10-17T19:55:39"/>
    <b v="1"/>
    <n v="452"/>
    <x v="0"/>
    <s v="photography/photobooks"/>
    <n v="1.3896574712643677"/>
    <n v="133.7391592920354"/>
    <x v="8"/>
    <s v="photobooks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1-21T18:01:56"/>
    <d v="2014-12-23T00:00:00"/>
    <b v="1"/>
    <n v="241"/>
    <x v="0"/>
    <s v="photography/photobooks"/>
    <n v="1.2484324324324325"/>
    <n v="95.834024896265561"/>
    <x v="8"/>
    <s v="photobooks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1-21T12:01:30"/>
    <d v="2017-02-20T12:01:30"/>
    <b v="1"/>
    <n v="28"/>
    <x v="0"/>
    <s v="photography/photobooks"/>
    <n v="2.0699999999999998"/>
    <n v="221.78571428571428"/>
    <x v="8"/>
    <s v="photobooks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7-19T16:52:18"/>
    <d v="2016-08-18T16:52:18"/>
    <b v="1"/>
    <n v="140"/>
    <x v="0"/>
    <s v="photography/photobooks"/>
    <n v="1.7400576923076922"/>
    <n v="32.315357142857138"/>
    <x v="8"/>
    <s v="photobooks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5-12-01T06:37:27"/>
    <d v="2016-01-19T06:37:27"/>
    <b v="1"/>
    <n v="280"/>
    <x v="0"/>
    <s v="photography/photobooks"/>
    <n v="1.2032608695652174"/>
    <n v="98.839285714285708"/>
    <x v="8"/>
    <s v="photobooks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2-14T14:24:46"/>
    <d v="2017-03-14T13:24:46"/>
    <b v="1"/>
    <n v="70"/>
    <x v="0"/>
    <s v="photography/photobooks"/>
    <n v="1.1044428571428573"/>
    <n v="55.222142857142863"/>
    <x v="8"/>
    <s v="photobooks"/>
    <n v="27.95833333332848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01T17:35:22"/>
    <d v="2017-02-01T00:00:00"/>
    <b v="1"/>
    <n v="160"/>
    <x v="0"/>
    <s v="photography/photobooks"/>
    <n v="2.8156666666666665"/>
    <n v="52.793750000000003"/>
    <x v="8"/>
    <s v="photobooks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2-17T15:05:20"/>
    <d v="2015-03-19T14:05:20"/>
    <b v="1"/>
    <n v="141"/>
    <x v="0"/>
    <s v="photography/photobooks"/>
    <n v="1.0067894736842105"/>
    <n v="135.66666666666666"/>
    <x v="8"/>
    <s v="photobooks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09-28T18:24:55"/>
    <d v="2015-10-23T18:24:55"/>
    <b v="1"/>
    <n v="874"/>
    <x v="0"/>
    <s v="photography/photobooks"/>
    <n v="1.3482571428571428"/>
    <n v="53.991990846681922"/>
    <x v="8"/>
    <s v="photobooks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0-29T19:15:26"/>
    <d v="2014-12-01T03:00:00"/>
    <b v="1"/>
    <n v="73"/>
    <x v="0"/>
    <s v="photography/photobooks"/>
    <n v="1.7595744680851064"/>
    <n v="56.643835616438359"/>
    <x v="8"/>
    <s v="photobooks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1-22T11:24:25"/>
    <d v="2016-02-15T15:00:00"/>
    <b v="1"/>
    <n v="294"/>
    <x v="0"/>
    <s v="photography/photobooks"/>
    <n v="4.8402000000000003"/>
    <n v="82.316326530612244"/>
    <x v="8"/>
    <s v="photobooks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3-14T00:02:57"/>
    <d v="2016-05-02T03:59:00"/>
    <b v="1"/>
    <n v="740"/>
    <x v="0"/>
    <s v="photography/photobooks"/>
    <n v="1.4514"/>
    <n v="88.26081081081081"/>
    <x v="8"/>
    <s v="photobooks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8-05T16:11:02"/>
    <d v="2015-09-04T16:11:02"/>
    <b v="1"/>
    <n v="369"/>
    <x v="0"/>
    <s v="photography/photobooks"/>
    <n v="4.1773333333333333"/>
    <n v="84.905149051490511"/>
    <x v="8"/>
    <s v="photobooks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4-24T19:53:51"/>
    <d v="2016-05-23T22:00:00"/>
    <b v="1"/>
    <n v="110"/>
    <x v="0"/>
    <s v="photography/photobooks"/>
    <n v="1.3242499999999999"/>
    <n v="48.154545454545456"/>
    <x v="8"/>
    <s v="photobooks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7-28T19:15:10"/>
    <d v="2015-08-27T19:15:10"/>
    <b v="1"/>
    <n v="455"/>
    <x v="0"/>
    <s v="photography/photobooks"/>
    <n v="2.5030841666666666"/>
    <n v="66.015406593406595"/>
    <x v="8"/>
    <s v="photobooks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7-01T07:33:47"/>
    <d v="2016-08-06T18:00:00"/>
    <b v="1"/>
    <n v="224"/>
    <x v="0"/>
    <s v="photography/photobooks"/>
    <n v="1.7989999999999999"/>
    <n v="96.375"/>
    <x v="8"/>
    <s v="photobooks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4-12-08T18:46:10"/>
    <d v="2015-01-22T18:46:10"/>
    <b v="1"/>
    <n v="46"/>
    <x v="0"/>
    <s v="photography/photobooks"/>
    <n v="1.0262857142857142"/>
    <n v="156.17391304347825"/>
    <x v="8"/>
    <s v="photobooks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6-12-01T22:03:39"/>
    <d v="2017-01-03T22:03:39"/>
    <b v="0"/>
    <n v="284"/>
    <x v="0"/>
    <s v="photography/photobooks"/>
    <n v="1.359861"/>
    <n v="95.764859154929582"/>
    <x v="8"/>
    <s v="photobooks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0-27T00:10:16"/>
    <d v="2014-11-26T01:15:00"/>
    <b v="1"/>
    <n v="98"/>
    <x v="0"/>
    <s v="photography/photobooks"/>
    <n v="1.1786666666666668"/>
    <n v="180.40816326530611"/>
    <x v="8"/>
    <s v="photobooks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01T17:05:38"/>
    <d v="2014-12-31T17:05:38"/>
    <b v="0"/>
    <n v="2"/>
    <x v="1"/>
    <s v="photography/nature"/>
    <n v="3.3333333333333332E-4"/>
    <n v="3"/>
    <x v="8"/>
    <s v="nature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15T23:55:00"/>
    <d v="2015-06-30T23:55:00"/>
    <b v="0"/>
    <n v="1"/>
    <x v="1"/>
    <s v="photography/nature"/>
    <n v="0.04"/>
    <n v="20"/>
    <x v="8"/>
    <s v="nature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0-23T12:13:54"/>
    <d v="2014-11-22T13:13:54"/>
    <b v="0"/>
    <n v="1"/>
    <x v="1"/>
    <s v="photography/nature"/>
    <n v="4.4444444444444444E-3"/>
    <n v="10"/>
    <x v="8"/>
    <s v="nature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2-18T01:13:44"/>
    <d v="2015-04-01T00:18:00"/>
    <b v="0"/>
    <n v="0"/>
    <x v="1"/>
    <s v="photography/nature"/>
    <n v="0"/>
    <e v="#DIV/0!"/>
    <x v="8"/>
    <s v="nature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1-27T21:13:54"/>
    <d v="2015-03-02T21:16:00"/>
    <b v="0"/>
    <n v="1"/>
    <x v="1"/>
    <s v="photography/nature"/>
    <n v="3.3333333333333332E-4"/>
    <n v="1"/>
    <x v="8"/>
    <s v="nature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7-19T05:06:39"/>
    <d v="2014-09-17T05:06:39"/>
    <b v="0"/>
    <n v="11"/>
    <x v="1"/>
    <s v="photography/nature"/>
    <n v="0.28899999999999998"/>
    <n v="26.272727272727273"/>
    <x v="8"/>
    <s v="nature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16T10:14:42"/>
    <d v="2017-02-23T10:14:42"/>
    <b v="0"/>
    <n v="0"/>
    <x v="1"/>
    <s v="photography/nature"/>
    <n v="0"/>
    <e v="#DIV/0!"/>
    <x v="8"/>
    <s v="nature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0-09T21:10:20"/>
    <d v="2015-11-08T22:10:20"/>
    <b v="0"/>
    <n v="1"/>
    <x v="1"/>
    <s v="photography/nature"/>
    <n v="8.5714285714285715E-2"/>
    <n v="60"/>
    <x v="8"/>
    <s v="nature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0-04T03:15:59"/>
    <d v="2015-11-03T04:15:59"/>
    <b v="0"/>
    <n v="6"/>
    <x v="1"/>
    <s v="photography/nature"/>
    <n v="0.34"/>
    <n v="28.333333333333332"/>
    <x v="8"/>
    <s v="nature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4-12T10:47:14"/>
    <d v="2016-05-12T10:47:14"/>
    <b v="0"/>
    <n v="7"/>
    <x v="1"/>
    <s v="photography/nature"/>
    <n v="0.13466666666666666"/>
    <n v="14.428571428571429"/>
    <x v="8"/>
    <s v="nature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4-27T19:47:19"/>
    <d v="2015-05-27T19:47:19"/>
    <b v="0"/>
    <n v="0"/>
    <x v="1"/>
    <s v="photography/nature"/>
    <n v="0"/>
    <e v="#DIV/0!"/>
    <x v="8"/>
    <s v="nature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10T16:31:48"/>
    <d v="2014-10-01T03:59:00"/>
    <b v="0"/>
    <n v="16"/>
    <x v="1"/>
    <s v="photography/nature"/>
    <n v="0.49186046511627907"/>
    <n v="132.1875"/>
    <x v="8"/>
    <s v="nature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8-03T06:47:27"/>
    <d v="2015-09-02T06:47:27"/>
    <b v="0"/>
    <n v="0"/>
    <x v="1"/>
    <s v="photography/nature"/>
    <n v="0"/>
    <e v="#DIV/0!"/>
    <x v="8"/>
    <s v="nature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7-03T06:03:10"/>
    <d v="2015-08-02T06:03:10"/>
    <b v="0"/>
    <n v="0"/>
    <x v="1"/>
    <s v="photography/nature"/>
    <n v="0"/>
    <e v="#DIV/0!"/>
    <x v="8"/>
    <s v="nature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8-25T14:43:52"/>
    <d v="2015-09-17T17:00:00"/>
    <b v="0"/>
    <n v="0"/>
    <x v="1"/>
    <s v="photography/nature"/>
    <n v="0"/>
    <e v="#DIV/0!"/>
    <x v="8"/>
    <s v="nature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6-04T03:40:24"/>
    <d v="2016-07-04T03:40:24"/>
    <b v="0"/>
    <n v="12"/>
    <x v="1"/>
    <s v="photography/nature"/>
    <n v="0.45133333333333331"/>
    <n v="56.416666666666664"/>
    <x v="8"/>
    <s v="nature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8-20T15:40:33"/>
    <d v="2014-09-20T15:40:33"/>
    <b v="0"/>
    <n v="1"/>
    <x v="1"/>
    <s v="photography/nature"/>
    <n v="0.04"/>
    <n v="100"/>
    <x v="8"/>
    <s v="nature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6-30T09:32:39"/>
    <d v="2015-08-28T12:12:00"/>
    <b v="0"/>
    <n v="3"/>
    <x v="1"/>
    <s v="photography/nature"/>
    <n v="4.6666666666666669E-2"/>
    <n v="11.666666666666666"/>
    <x v="8"/>
    <s v="nature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14T01:16:39"/>
    <d v="2015-04-29T01:16:39"/>
    <b v="0"/>
    <n v="1"/>
    <x v="1"/>
    <s v="photography/nature"/>
    <n v="3.3333333333333335E-3"/>
    <n v="50"/>
    <x v="8"/>
    <s v="nature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0-24T00:29:53"/>
    <d v="2014-11-13T01:29:53"/>
    <b v="0"/>
    <n v="4"/>
    <x v="1"/>
    <s v="photography/nature"/>
    <n v="3.7600000000000001E-2"/>
    <n v="23.5"/>
    <x v="8"/>
    <s v="nature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0-08T01:00:03"/>
    <d v="2013-11-07T02:00:03"/>
    <b v="0"/>
    <n v="1"/>
    <x v="1"/>
    <s v="publishing/art books"/>
    <n v="6.7000000000000002E-3"/>
    <n v="67"/>
    <x v="3"/>
    <s v="art books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09-23T13:35:16"/>
    <d v="2009-12-02T00:50:00"/>
    <b v="0"/>
    <n v="0"/>
    <x v="1"/>
    <s v="publishing/art books"/>
    <n v="0"/>
    <e v="#DIV/0!"/>
    <x v="3"/>
    <s v="art books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1-13T17:49:11"/>
    <d v="2014-03-14T16:49:11"/>
    <b v="0"/>
    <n v="2"/>
    <x v="1"/>
    <s v="publishing/art books"/>
    <n v="1.4166666666666666E-2"/>
    <n v="42.5"/>
    <x v="3"/>
    <s v="art books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4-27T08:48:29"/>
    <d v="2015-05-28T20:05:00"/>
    <b v="0"/>
    <n v="1"/>
    <x v="1"/>
    <s v="publishing/art books"/>
    <n v="1E-3"/>
    <n v="10"/>
    <x v="3"/>
    <s v="art books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5-09T17:31:01"/>
    <d v="2011-06-08T17:31:01"/>
    <b v="0"/>
    <n v="1"/>
    <x v="1"/>
    <s v="publishing/art books"/>
    <n v="2.5000000000000001E-2"/>
    <n v="100"/>
    <x v="3"/>
    <s v="art books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6-28T22:00:04"/>
    <d v="2016-07-27T22:00:00"/>
    <b v="0"/>
    <n v="59"/>
    <x v="1"/>
    <s v="publishing/art books"/>
    <n v="0.21249999999999999"/>
    <n v="108.05084745762711"/>
    <x v="3"/>
    <s v="art books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01T22:29:05"/>
    <d v="2014-02-17T00:00:00"/>
    <b v="0"/>
    <n v="13"/>
    <x v="1"/>
    <s v="publishing/art books"/>
    <n v="4.1176470588235294E-2"/>
    <n v="26.923076923076923"/>
    <x v="3"/>
    <s v="art books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1-19T01:29:45"/>
    <d v="2014-12-24T01:29:45"/>
    <b v="0"/>
    <n v="22"/>
    <x v="1"/>
    <s v="publishing/art books"/>
    <n v="0.13639999999999999"/>
    <n v="155"/>
    <x v="3"/>
    <s v="art books"/>
    <n v="35"/>
  </r>
  <r>
    <n v="1569"/>
    <s v="to be removed (Canceled)"/>
    <s v="to be removed"/>
    <n v="30000"/>
    <n v="0"/>
    <x v="1"/>
    <x v="0"/>
    <s v="USD"/>
    <n v="1369498714"/>
    <n v="1366906714"/>
    <d v="2013-04-25T16:18:34"/>
    <d v="2013-05-25T16:18:34"/>
    <b v="0"/>
    <n v="0"/>
    <x v="1"/>
    <s v="publishing/art books"/>
    <n v="0"/>
    <e v="#DIV/0!"/>
    <x v="3"/>
    <s v="art books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3-09T19:31:22"/>
    <d v="2016-04-08T18:31:22"/>
    <b v="0"/>
    <n v="52"/>
    <x v="1"/>
    <s v="publishing/art books"/>
    <n v="0.41399999999999998"/>
    <n v="47.769230769230766"/>
    <x v="3"/>
    <s v="art books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5-20T18:28:03"/>
    <d v="2015-06-19T18:28:03"/>
    <b v="0"/>
    <n v="4"/>
    <x v="1"/>
    <s v="publishing/art books"/>
    <n v="6.6115702479338841E-3"/>
    <n v="20"/>
    <x v="3"/>
    <s v="art books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04T00:47:39"/>
    <d v="2016-02-28T23:59:00"/>
    <b v="0"/>
    <n v="3"/>
    <x v="1"/>
    <s v="publishing/art books"/>
    <n v="0.05"/>
    <n v="41.666666666666664"/>
    <x v="3"/>
    <s v="art books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2-20T00:00:02"/>
    <d v="2017-04-01T03:59:00"/>
    <b v="0"/>
    <n v="3"/>
    <x v="1"/>
    <s v="publishing/art books"/>
    <n v="2.4777777777777777E-2"/>
    <n v="74.333333333333329"/>
    <x v="3"/>
    <s v="art books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1-13T22:15:29"/>
    <d v="2015-02-17T22:15:29"/>
    <b v="0"/>
    <n v="6"/>
    <x v="1"/>
    <s v="publishing/art books"/>
    <n v="5.0599999999999999E-2"/>
    <n v="84.333333333333329"/>
    <x v="3"/>
    <s v="art books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6-09T12:34:56"/>
    <d v="2014-07-09T12:34:56"/>
    <b v="0"/>
    <n v="35"/>
    <x v="1"/>
    <s v="publishing/art books"/>
    <n v="0.2291"/>
    <n v="65.457142857142856"/>
    <x v="3"/>
    <s v="art books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5-16T21:06:08"/>
    <d v="2015-06-30T21:06:08"/>
    <b v="0"/>
    <n v="10"/>
    <x v="1"/>
    <s v="publishing/art books"/>
    <n v="0.13"/>
    <n v="65"/>
    <x v="3"/>
    <s v="art books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5-25T20:20:48"/>
    <d v="2012-07-24T20:20:48"/>
    <b v="0"/>
    <n v="2"/>
    <x v="1"/>
    <s v="publishing/art books"/>
    <n v="5.4999999999999997E-3"/>
    <n v="27.5"/>
    <x v="3"/>
    <s v="art books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8-09T01:34:51"/>
    <d v="2010-09-02T02:00:00"/>
    <b v="0"/>
    <n v="4"/>
    <x v="1"/>
    <s v="publishing/art books"/>
    <n v="0.10806536636794939"/>
    <n v="51.25"/>
    <x v="3"/>
    <s v="art books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7-26T23:54:51"/>
    <d v="2013-08-28T23:54:51"/>
    <b v="0"/>
    <n v="2"/>
    <x v="1"/>
    <s v="publishing/art books"/>
    <n v="8.4008400840084006E-3"/>
    <n v="14"/>
    <x v="3"/>
    <s v="art books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3-22T01:12:06"/>
    <d v="2012-05-21T01:12:06"/>
    <b v="0"/>
    <n v="0"/>
    <x v="1"/>
    <s v="publishing/art books"/>
    <n v="0"/>
    <e v="#DIV/0!"/>
    <x v="3"/>
    <s v="art books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1-17T10:46:30"/>
    <d v="2015-12-19T10:46:30"/>
    <b v="0"/>
    <n v="1"/>
    <x v="1"/>
    <s v="photography/places"/>
    <n v="5.0000000000000001E-3"/>
    <n v="5"/>
    <x v="8"/>
    <s v="places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08-30T18:57:33"/>
    <d v="2015-10-26T21:20:00"/>
    <b v="0"/>
    <n v="3"/>
    <x v="1"/>
    <s v="photography/places"/>
    <n v="9.2999999999999999E-2"/>
    <n v="31"/>
    <x v="8"/>
    <s v="places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8-26T21:43:11"/>
    <d v="2014-09-25T21:43:11"/>
    <b v="0"/>
    <n v="1"/>
    <x v="1"/>
    <s v="photography/places"/>
    <n v="7.5000000000000002E-4"/>
    <n v="15"/>
    <x v="8"/>
    <s v="places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20T15:35:01"/>
    <d v="2014-05-30T15:35:01"/>
    <b v="0"/>
    <n v="0"/>
    <x v="1"/>
    <s v="photography/places"/>
    <n v="0"/>
    <e v="#DIV/0!"/>
    <x v="8"/>
    <s v="places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03T21:29:28"/>
    <d v="2016-12-25T11:00:00"/>
    <b v="0"/>
    <n v="12"/>
    <x v="1"/>
    <s v="photography/places"/>
    <n v="0.79"/>
    <n v="131.66666666666666"/>
    <x v="8"/>
    <s v="places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3-06T02:30:22"/>
    <d v="2015-04-05T01:30:22"/>
    <b v="0"/>
    <n v="0"/>
    <x v="1"/>
    <s v="photography/places"/>
    <n v="0"/>
    <e v="#DIV/0!"/>
    <x v="8"/>
    <s v="places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1-13T22:49:25"/>
    <d v="2014-12-13T22:49:25"/>
    <b v="0"/>
    <n v="1"/>
    <x v="1"/>
    <s v="photography/places"/>
    <n v="1.3333333333333334E-4"/>
    <n v="1"/>
    <x v="8"/>
    <s v="places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01T05:59:59"/>
    <d v="2015-01-31T20:12:00"/>
    <b v="0"/>
    <n v="0"/>
    <x v="1"/>
    <s v="photography/places"/>
    <n v="0"/>
    <e v="#DIV/0!"/>
    <x v="8"/>
    <s v="places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09-09T23:38:06"/>
    <d v="2015-10-09T23:38:06"/>
    <b v="0"/>
    <n v="0"/>
    <x v="1"/>
    <s v="photography/places"/>
    <n v="0"/>
    <e v="#DIV/0!"/>
    <x v="8"/>
    <s v="places"/>
    <n v="30"/>
  </r>
  <r>
    <n v="1590"/>
    <s v="An Italian Adventure"/>
    <s v="Discover Italy through photography."/>
    <n v="60000"/>
    <n v="1020"/>
    <x v="2"/>
    <x v="13"/>
    <s v="EUR"/>
    <n v="1443040464"/>
    <n v="1440448464"/>
    <d v="2015-08-24T20:34:24"/>
    <d v="2015-09-23T20:34:24"/>
    <b v="0"/>
    <n v="2"/>
    <x v="1"/>
    <s v="photography/places"/>
    <n v="1.7000000000000001E-2"/>
    <n v="510"/>
    <x v="8"/>
    <s v="places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3-04T17:25:41"/>
    <d v="2016-04-03T16:25:41"/>
    <b v="0"/>
    <n v="92"/>
    <x v="1"/>
    <s v="photography/places"/>
    <n v="0.29228571428571426"/>
    <n v="44.478260869565219"/>
    <x v="8"/>
    <s v="places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2-11T01:44:45"/>
    <d v="2015-03-28T00:44:45"/>
    <b v="0"/>
    <n v="0"/>
    <x v="1"/>
    <s v="photography/places"/>
    <n v="0"/>
    <e v="#DIV/0!"/>
    <x v="8"/>
    <s v="places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1-29T20:17:35"/>
    <d v="2015-02-28T20:17:35"/>
    <b v="0"/>
    <n v="3"/>
    <x v="1"/>
    <s v="photography/places"/>
    <n v="1.3636363636363637E-4"/>
    <n v="1"/>
    <x v="8"/>
    <s v="places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3-16T17:06:22"/>
    <d v="2016-05-15T16:21:00"/>
    <b v="0"/>
    <n v="10"/>
    <x v="1"/>
    <s v="photography/places"/>
    <n v="0.20499999999999999"/>
    <n v="20.5"/>
    <x v="8"/>
    <s v="places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5-21T01:12:08"/>
    <d v="2014-06-18T20:13:00"/>
    <b v="0"/>
    <n v="7"/>
    <x v="1"/>
    <s v="photography/places"/>
    <n v="2.8E-3"/>
    <n v="40"/>
    <x v="8"/>
    <s v="places"/>
    <n v="28.7922685185185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0-29T10:19:29"/>
    <d v="2014-12-13T11:19:29"/>
    <b v="0"/>
    <n v="3"/>
    <x v="1"/>
    <s v="photography/places"/>
    <n v="2.3076923076923078E-2"/>
    <n v="25"/>
    <x v="8"/>
    <s v="places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8-21T08:29:57"/>
    <d v="2016-09-20T08:29:57"/>
    <b v="0"/>
    <n v="0"/>
    <x v="1"/>
    <s v="photography/places"/>
    <n v="0"/>
    <e v="#DIV/0!"/>
    <x v="8"/>
    <s v="places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5-27T16:00:58"/>
    <d v="2015-07-26T16:00:58"/>
    <b v="0"/>
    <n v="1"/>
    <x v="1"/>
    <s v="photography/places"/>
    <n v="1.25E-3"/>
    <n v="1"/>
    <x v="8"/>
    <s v="places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3-09T12:56:16"/>
    <d v="2016-04-08T11:56:16"/>
    <b v="0"/>
    <n v="0"/>
    <x v="1"/>
    <s v="photography/places"/>
    <n v="0"/>
    <e v="#DIV/0!"/>
    <x v="8"/>
    <s v="places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6-01T01:22:32"/>
    <d v="2014-07-15T05:11:00"/>
    <b v="0"/>
    <n v="9"/>
    <x v="1"/>
    <s v="photography/places"/>
    <n v="7.3400000000000007E-2"/>
    <n v="40.777777777777779"/>
    <x v="8"/>
    <s v="places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4-05T02:13:53"/>
    <d v="2011-05-05T02:13:53"/>
    <b v="0"/>
    <n v="56"/>
    <x v="0"/>
    <s v="music/rock"/>
    <n v="1.082492"/>
    <n v="48.325535714285714"/>
    <x v="4"/>
    <s v="rock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09-02T07:08:37"/>
    <d v="2011-10-14T23:00:00"/>
    <b v="0"/>
    <n v="32"/>
    <x v="0"/>
    <s v="music/rock"/>
    <n v="1.0016666666666667"/>
    <n v="46.953125"/>
    <x v="4"/>
    <s v="rock"/>
    <n v="42.6606828703734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1-11-29T04:04:19"/>
    <d v="2012-01-28T04:04:19"/>
    <b v="0"/>
    <n v="30"/>
    <x v="0"/>
    <s v="music/rock"/>
    <n v="1.0003299999999999"/>
    <n v="66.688666666666663"/>
    <x v="4"/>
    <s v="rock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2-06T20:17:15"/>
    <d v="2012-03-17T19:17:15"/>
    <b v="0"/>
    <n v="70"/>
    <x v="0"/>
    <s v="music/rock"/>
    <n v="1.2210714285714286"/>
    <n v="48.842857142857142"/>
    <x v="4"/>
    <s v="rock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7-23T00:18:33"/>
    <d v="2011-08-01T07:00:00"/>
    <b v="0"/>
    <n v="44"/>
    <x v="0"/>
    <s v="music/rock"/>
    <n v="1.0069333333333335"/>
    <n v="137.30909090909091"/>
    <x v="4"/>
    <s v="rock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0-12-24T02:40:38"/>
    <d v="2011-03-24T01:40:38"/>
    <b v="0"/>
    <n v="92"/>
    <x v="0"/>
    <s v="music/rock"/>
    <n v="1.01004125"/>
    <n v="87.829673913043479"/>
    <x v="4"/>
    <s v="rock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5-24T19:24:11"/>
    <d v="2012-06-14T19:24:11"/>
    <b v="0"/>
    <n v="205"/>
    <x v="0"/>
    <s v="music/rock"/>
    <n v="1.4511000000000001"/>
    <n v="70.785365853658533"/>
    <x v="4"/>
    <s v="rock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3-11-29T19:56:26"/>
    <d v="2014-01-01T05:26:00"/>
    <b v="0"/>
    <n v="23"/>
    <x v="0"/>
    <s v="music/rock"/>
    <n v="1.0125"/>
    <n v="52.826086956521742"/>
    <x v="4"/>
    <s v="rock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09-10T00:01:49"/>
    <d v="2011-11-02T08:00:00"/>
    <b v="0"/>
    <n v="4"/>
    <x v="0"/>
    <s v="music/rock"/>
    <n v="1.1833333333333333"/>
    <n v="443.75"/>
    <x v="4"/>
    <s v="rock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1-15T22:11:50"/>
    <d v="2012-12-15T22:11:50"/>
    <b v="0"/>
    <n v="112"/>
    <x v="0"/>
    <s v="music/rock"/>
    <n v="2.7185000000000001"/>
    <n v="48.544642857142854"/>
    <x v="4"/>
    <s v="rock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5-15T00:00:32"/>
    <d v="2013-06-05T00:00:32"/>
    <b v="0"/>
    <n v="27"/>
    <x v="0"/>
    <s v="music/rock"/>
    <n v="1.25125"/>
    <n v="37.074074074074076"/>
    <x v="4"/>
    <s v="rock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2-12-03T20:59:44"/>
    <d v="2013-01-02T20:59:44"/>
    <b v="0"/>
    <n v="11"/>
    <x v="0"/>
    <s v="music/rock"/>
    <n v="1.1000000000000001"/>
    <n v="50"/>
    <x v="4"/>
    <s v="rock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6-22T01:40:02"/>
    <d v="2012-07-22T01:40:02"/>
    <b v="0"/>
    <n v="26"/>
    <x v="0"/>
    <s v="music/rock"/>
    <n v="1.0149999999999999"/>
    <n v="39.03846153846154"/>
    <x v="4"/>
    <s v="rock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6-04T23:32:49"/>
    <d v="2014-08-03T17:00:00"/>
    <b v="0"/>
    <n v="77"/>
    <x v="0"/>
    <s v="music/rock"/>
    <n v="1.0269999999999999"/>
    <n v="66.688311688311686"/>
    <x v="4"/>
    <s v="rock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0-29T01:13:16"/>
    <d v="2011-12-13T02:13:16"/>
    <b v="0"/>
    <n v="136"/>
    <x v="0"/>
    <s v="music/rock"/>
    <n v="1.1412500000000001"/>
    <n v="67.132352941176464"/>
    <x v="4"/>
    <s v="rock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0-12T17:10:21"/>
    <d v="2012-11-22T22:00:00"/>
    <b v="0"/>
    <n v="157"/>
    <x v="0"/>
    <s v="music/rock"/>
    <n v="1.042"/>
    <n v="66.369426751592357"/>
    <x v="4"/>
    <s v="rock"/>
    <n v="41.20114583332906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09-29T15:56:28"/>
    <d v="2013-11-01T19:00:00"/>
    <b v="0"/>
    <n v="158"/>
    <x v="0"/>
    <s v="music/rock"/>
    <n v="1.4585714285714286"/>
    <n v="64.620253164556956"/>
    <x v="4"/>
    <s v="rock"/>
    <n v="33.127453703702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1-27T15:42:15"/>
    <d v="2013-03-08T15:42:15"/>
    <b v="0"/>
    <n v="27"/>
    <x v="0"/>
    <s v="music/rock"/>
    <n v="1.0506666666666666"/>
    <n v="58.370370370370374"/>
    <x v="4"/>
    <s v="rock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8-25T04:28:06"/>
    <d v="2014-09-15T04:28:06"/>
    <b v="0"/>
    <n v="23"/>
    <x v="0"/>
    <s v="music/rock"/>
    <n v="1.3333333333333333"/>
    <n v="86.956521739130437"/>
    <x v="4"/>
    <s v="rock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16T08:09:00"/>
    <d v="2013-02-23T08:09:00"/>
    <b v="0"/>
    <n v="17"/>
    <x v="0"/>
    <s v="music/rock"/>
    <n v="1.1299999999999999"/>
    <n v="66.470588235294116"/>
    <x v="4"/>
    <s v="rock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4-04T14:33:35"/>
    <d v="2012-05-28T03:59:00"/>
    <b v="0"/>
    <n v="37"/>
    <x v="0"/>
    <s v="music/rock"/>
    <n v="1.212"/>
    <n v="163.78378378378378"/>
    <x v="4"/>
    <s v="rock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1-07T07:04:34"/>
    <d v="2014-12-17T07:59:00"/>
    <b v="0"/>
    <n v="65"/>
    <x v="0"/>
    <s v="music/rock"/>
    <n v="1.0172463768115942"/>
    <n v="107.98461538461538"/>
    <x v="4"/>
    <s v="rock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6-28T16:31:29"/>
    <d v="2013-08-27T16:31:29"/>
    <b v="0"/>
    <n v="18"/>
    <x v="0"/>
    <s v="music/rock"/>
    <n v="1.0106666666666666"/>
    <n v="42.111111111111114"/>
    <x v="4"/>
    <s v="rock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2-11-30T08:48:55"/>
    <d v="2013-01-09T08:48:55"/>
    <b v="0"/>
    <n v="25"/>
    <x v="0"/>
    <s v="music/rock"/>
    <n v="1.18"/>
    <n v="47.2"/>
    <x v="4"/>
    <s v="rock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8-14T16:47:33"/>
    <d v="2012-09-11T16:47:33"/>
    <b v="0"/>
    <n v="104"/>
    <x v="0"/>
    <s v="music/rock"/>
    <n v="1.5533333333333332"/>
    <n v="112.01923076923077"/>
    <x v="4"/>
    <s v="rock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1-01T20:21:07"/>
    <d v="2013-12-01T21:21:07"/>
    <b v="0"/>
    <n v="108"/>
    <x v="0"/>
    <s v="music/rock"/>
    <n v="1.0118750000000001"/>
    <n v="74.953703703703709"/>
    <x v="4"/>
    <s v="rock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0-23T16:58:09"/>
    <d v="2012-11-26T04:59:00"/>
    <b v="0"/>
    <n v="38"/>
    <x v="0"/>
    <s v="music/rock"/>
    <n v="1.17"/>
    <n v="61.578947368421055"/>
    <x v="4"/>
    <s v="rock"/>
    <n v="33.5005902777775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5-15T17:41:22"/>
    <d v="2014-06-17T17:41:22"/>
    <b v="0"/>
    <n v="88"/>
    <x v="0"/>
    <s v="music/rock"/>
    <n v="1.00925"/>
    <n v="45.875"/>
    <x v="4"/>
    <s v="rock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1-06T20:48:53"/>
    <d v="2014-02-20T20:48:53"/>
    <b v="0"/>
    <n v="82"/>
    <x v="0"/>
    <s v="music/rock"/>
    <n v="1.0366666666666666"/>
    <n v="75.853658536585371"/>
    <x v="4"/>
    <s v="rock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1-31T20:06:15"/>
    <d v="2012-03-02T06:59:00"/>
    <b v="0"/>
    <n v="126"/>
    <x v="0"/>
    <s v="music/rock"/>
    <n v="2.6524999999999999"/>
    <n v="84.206349206349202"/>
    <x v="4"/>
    <s v="rock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09-12T20:37:41"/>
    <d v="2012-10-12T20:37:41"/>
    <b v="0"/>
    <n v="133"/>
    <x v="0"/>
    <s v="music/rock"/>
    <n v="1.5590999999999999"/>
    <n v="117.22556390977444"/>
    <x v="4"/>
    <s v="rock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7-26T08:10:54"/>
    <d v="2011-09-24T08:10:54"/>
    <b v="0"/>
    <n v="47"/>
    <x v="0"/>
    <s v="music/rock"/>
    <n v="1.0162500000000001"/>
    <n v="86.489361702127653"/>
    <x v="4"/>
    <s v="rock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1-12-19T21:12:36"/>
    <d v="2012-01-16T05:00:00"/>
    <b v="0"/>
    <n v="58"/>
    <x v="0"/>
    <s v="music/rock"/>
    <n v="1"/>
    <n v="172.41379310344828"/>
    <x v="4"/>
    <s v="rock"/>
    <n v="27.32458333333488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4-25T04:33:21"/>
    <d v="2011-06-02T05:59:00"/>
    <b v="0"/>
    <n v="32"/>
    <x v="0"/>
    <s v="music/rock"/>
    <n v="1.0049999999999999"/>
    <n v="62.8125"/>
    <x v="4"/>
    <s v="rock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5-12T20:51:01"/>
    <d v="2016-07-11T20:51:01"/>
    <b v="0"/>
    <n v="37"/>
    <x v="0"/>
    <s v="music/rock"/>
    <n v="1.2529999999999999"/>
    <n v="67.729729729729726"/>
    <x v="4"/>
    <s v="rock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4-30T02:04:48"/>
    <d v="2011-06-12T04:00:00"/>
    <b v="0"/>
    <n v="87"/>
    <x v="0"/>
    <s v="music/rock"/>
    <n v="1.0355555555555556"/>
    <n v="53.5632183908046"/>
    <x v="4"/>
    <s v="rock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1-05T18:02:20"/>
    <d v="2009-12-31T23:39:00"/>
    <b v="0"/>
    <n v="15"/>
    <x v="0"/>
    <s v="music/rock"/>
    <n v="1.038"/>
    <n v="34.6"/>
    <x v="4"/>
    <s v="rock"/>
    <n v="56.23379629629926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1-14T16:29:28"/>
    <d v="2013-02-28T21:25:00"/>
    <b v="0"/>
    <n v="27"/>
    <x v="0"/>
    <s v="music/rock"/>
    <n v="1.05"/>
    <n v="38.888888888888886"/>
    <x v="4"/>
    <s v="rock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2-02T15:39:25"/>
    <d v="2012-03-03T15:39:25"/>
    <b v="0"/>
    <n v="19"/>
    <x v="0"/>
    <s v="music/rock"/>
    <n v="1"/>
    <n v="94.736842105263165"/>
    <x v="4"/>
    <s v="rock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7-20T05:32:35"/>
    <d v="2010-08-03T01:59:00"/>
    <b v="0"/>
    <n v="17"/>
    <x v="0"/>
    <s v="music/rock"/>
    <n v="1.6986000000000001"/>
    <n v="39.967058823529413"/>
    <x v="4"/>
    <s v="rock"/>
    <n v="13.85167824073869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1-19T14:19:04"/>
    <d v="2014-12-19T14:19:04"/>
    <b v="0"/>
    <n v="26"/>
    <x v="0"/>
    <s v="music/pop"/>
    <n v="1.014"/>
    <n v="97.5"/>
    <x v="4"/>
    <s v="pop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5-25T00:35:27"/>
    <d v="2011-06-14T00:35:27"/>
    <b v="0"/>
    <n v="28"/>
    <x v="0"/>
    <s v="music/pop"/>
    <n v="1"/>
    <n v="42.857142857142854"/>
    <x v="4"/>
    <s v="pop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8-25T19:46:52"/>
    <d v="2012-09-24T19:46:52"/>
    <b v="0"/>
    <n v="37"/>
    <x v="0"/>
    <s v="music/pop"/>
    <n v="1.2470000000000001"/>
    <n v="168.51351351351352"/>
    <x v="4"/>
    <s v="pop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09-23T01:26:00"/>
    <d v="2012-11-22T02:26:00"/>
    <b v="0"/>
    <n v="128"/>
    <x v="0"/>
    <s v="music/pop"/>
    <n v="1.095"/>
    <n v="85.546875"/>
    <x v="4"/>
    <s v="pop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04T14:49:00"/>
    <d v="2013-09-18T14:49:00"/>
    <b v="0"/>
    <n v="10"/>
    <x v="0"/>
    <s v="music/pop"/>
    <n v="1.1080000000000001"/>
    <n v="554"/>
    <x v="4"/>
    <s v="pop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7-13T10:48:23"/>
    <d v="2014-08-14T18:11:00"/>
    <b v="0"/>
    <n v="83"/>
    <x v="0"/>
    <s v="music/pop"/>
    <n v="1.1020000000000001"/>
    <n v="26.554216867469879"/>
    <x v="4"/>
    <s v="pop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5-10T09:49:37"/>
    <d v="2012-06-09T09:49:37"/>
    <b v="0"/>
    <n v="46"/>
    <x v="0"/>
    <s v="music/pop"/>
    <n v="1.0471999999999999"/>
    <n v="113.82608695652173"/>
    <x v="4"/>
    <s v="pop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2-18T16:54:42"/>
    <d v="2011-03-20T15:54:42"/>
    <b v="0"/>
    <n v="90"/>
    <x v="0"/>
    <s v="music/pop"/>
    <n v="1.2526086956521738"/>
    <n v="32.011111111111113"/>
    <x v="4"/>
    <s v="pop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4-08T16:25:55"/>
    <d v="2014-05-23T16:25:55"/>
    <b v="0"/>
    <n v="81"/>
    <x v="0"/>
    <s v="music/pop"/>
    <n v="1.0058763157894737"/>
    <n v="47.189259259259259"/>
    <x v="4"/>
    <s v="pop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09-09T10:27:17"/>
    <d v="2013-10-09T10:27:17"/>
    <b v="0"/>
    <n v="32"/>
    <x v="0"/>
    <s v="music/pop"/>
    <n v="1.4155"/>
    <n v="88.46875"/>
    <x v="4"/>
    <s v="pop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3-23T21:37:00"/>
    <d v="2011-04-26T06:59:00"/>
    <b v="0"/>
    <n v="20"/>
    <x v="0"/>
    <s v="music/pop"/>
    <n v="1.0075000000000001"/>
    <n v="100.75"/>
    <x v="4"/>
    <s v="pop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0-25T11:49:53"/>
    <d v="2013-11-24T12:49:53"/>
    <b v="0"/>
    <n v="70"/>
    <x v="0"/>
    <s v="music/pop"/>
    <n v="1.0066666666666666"/>
    <n v="64.714285714285708"/>
    <x v="4"/>
    <s v="pop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3-24T20:01:36"/>
    <d v="2011-04-24T20:01:36"/>
    <b v="0"/>
    <n v="168"/>
    <x v="0"/>
    <s v="music/pop"/>
    <n v="1.7423040000000001"/>
    <n v="51.854285714285716"/>
    <x v="4"/>
    <s v="pop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3-19T21:22:40"/>
    <d v="2012-04-18T21:22:40"/>
    <b v="0"/>
    <n v="34"/>
    <x v="0"/>
    <s v="music/pop"/>
    <n v="1.199090909090909"/>
    <n v="38.794117647058826"/>
    <x v="4"/>
    <s v="pop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3-06T19:00:20"/>
    <d v="2012-04-05T18:00:20"/>
    <b v="0"/>
    <n v="48"/>
    <x v="0"/>
    <s v="music/pop"/>
    <n v="1.4286666666666668"/>
    <n v="44.645833333333336"/>
    <x v="4"/>
    <s v="pop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1-13T22:17:32"/>
    <d v="2012-12-13T22:17:32"/>
    <b v="0"/>
    <n v="48"/>
    <x v="0"/>
    <s v="music/pop"/>
    <n v="1.0033493333333334"/>
    <n v="156.77333333333334"/>
    <x v="4"/>
    <s v="pop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4-24T18:46:08"/>
    <d v="2012-05-24T18:46:08"/>
    <b v="0"/>
    <n v="221"/>
    <x v="0"/>
    <s v="music/pop"/>
    <n v="1.0493380000000001"/>
    <n v="118.70339366515837"/>
    <x v="4"/>
    <s v="pop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1-10T05:19:27"/>
    <d v="2012-12-18T14:20:00"/>
    <b v="0"/>
    <n v="107"/>
    <x v="0"/>
    <s v="music/pop"/>
    <n v="1.3223333333333334"/>
    <n v="74.149532710280369"/>
    <x v="4"/>
    <s v="pop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1-18T21:55:21"/>
    <d v="2013-12-17T12:00:00"/>
    <b v="0"/>
    <n v="45"/>
    <x v="0"/>
    <s v="music/pop"/>
    <n v="1.1279999999999999"/>
    <n v="12.533333333333333"/>
    <x v="4"/>
    <s v="pop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3-30T16:39:10"/>
    <d v="2016-04-30T21:59:00"/>
    <b v="0"/>
    <n v="36"/>
    <x v="0"/>
    <s v="music/pop"/>
    <n v="12.5375"/>
    <n v="27.861111111111111"/>
    <x v="4"/>
    <s v="pop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5-12-05T23:57:11"/>
    <d v="2016-01-17T21:00:00"/>
    <b v="0"/>
    <n v="101"/>
    <x v="0"/>
    <s v="music/pop"/>
    <n v="1.0250632911392406"/>
    <n v="80.178217821782184"/>
    <x v="4"/>
    <s v="pop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1-01T04:45:36"/>
    <d v="2011-12-31T05:45:36"/>
    <b v="0"/>
    <n v="62"/>
    <x v="0"/>
    <s v="music/pop"/>
    <n v="1.026375"/>
    <n v="132.43548387096774"/>
    <x v="4"/>
    <s v="pop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02T00:31:47"/>
    <d v="2015-02-01T00:31:47"/>
    <b v="0"/>
    <n v="32"/>
    <x v="0"/>
    <s v="music/pop"/>
    <n v="1.08"/>
    <n v="33.75"/>
    <x v="4"/>
    <s v="pop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1-31T18:16:58"/>
    <d v="2012-03-16T03:59:00"/>
    <b v="0"/>
    <n v="89"/>
    <x v="0"/>
    <s v="music/pop"/>
    <n v="1.2240879999999998"/>
    <n v="34.384494382022467"/>
    <x v="4"/>
    <s v="pop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1-21T15:35:13"/>
    <d v="2011-02-22T03:00:00"/>
    <b v="0"/>
    <n v="93"/>
    <x v="0"/>
    <s v="music/pop"/>
    <n v="1.1945714285714286"/>
    <n v="44.956989247311824"/>
    <x v="4"/>
    <s v="pop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2-26T06:04:33"/>
    <d v="2013-03-28T05:04:33"/>
    <b v="0"/>
    <n v="98"/>
    <x v="0"/>
    <s v="music/pop"/>
    <n v="1.6088"/>
    <n v="41.04081632653061"/>
    <x v="4"/>
    <s v="pop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2-12T01:41:38"/>
    <d v="2014-03-11T06:59:00"/>
    <b v="0"/>
    <n v="82"/>
    <x v="0"/>
    <s v="music/pop"/>
    <n v="1.2685294117647059"/>
    <n v="52.597560975609753"/>
    <x v="4"/>
    <s v="pop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0-29T03:35:39"/>
    <d v="2011-11-28T04:35:39"/>
    <b v="0"/>
    <n v="116"/>
    <x v="0"/>
    <s v="music/pop"/>
    <n v="1.026375"/>
    <n v="70.784482758620683"/>
    <x v="4"/>
    <s v="pop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4-01T21:14:36"/>
    <d v="2016-05-31T21:14:36"/>
    <b v="0"/>
    <n v="52"/>
    <x v="0"/>
    <s v="music/pop"/>
    <n v="1.3975"/>
    <n v="53.75"/>
    <x v="4"/>
    <s v="pop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5-15T22:19:59"/>
    <d v="2010-07-05T04:00:00"/>
    <b v="0"/>
    <n v="23"/>
    <x v="0"/>
    <s v="music/pop"/>
    <n v="1.026"/>
    <n v="44.608695652173914"/>
    <x v="4"/>
    <s v="pop"/>
    <n v="50.23612268517899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7-02T13:03:34"/>
    <d v="2016-08-01T13:03:34"/>
    <b v="0"/>
    <n v="77"/>
    <x v="0"/>
    <s v="music/pop"/>
    <n v="1.0067349999999999"/>
    <n v="26.148961038961041"/>
    <x v="4"/>
    <s v="pop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5-05T15:45:30"/>
    <d v="2012-06-04T15:45:30"/>
    <b v="0"/>
    <n v="49"/>
    <x v="0"/>
    <s v="music/pop"/>
    <n v="1.1294117647058823"/>
    <n v="39.183673469387756"/>
    <x v="4"/>
    <s v="pop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2-04T21:04:52"/>
    <d v="2015-03-06T21:04:52"/>
    <b v="0"/>
    <n v="59"/>
    <x v="0"/>
    <s v="music/pop"/>
    <n v="1.2809523809523808"/>
    <n v="45.593220338983052"/>
    <x v="4"/>
    <s v="pop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7-18T14:31:46"/>
    <d v="2016-08-18T06:59:00"/>
    <b v="0"/>
    <n v="113"/>
    <x v="0"/>
    <s v="music/pop"/>
    <n v="2.0169999999999999"/>
    <n v="89.247787610619469"/>
    <x v="4"/>
    <s v="pop"/>
    <n v="30.68557870370568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09-16T17:35:40"/>
    <d v="2011-10-16T22:03:00"/>
    <b v="0"/>
    <n v="34"/>
    <x v="0"/>
    <s v="music/pop"/>
    <n v="1.37416"/>
    <n v="40.416470588235299"/>
    <x v="4"/>
    <s v="pop"/>
    <n v="30.1856481481445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3-05T17:25:47"/>
    <d v="2012-04-21T03:59:00"/>
    <b v="0"/>
    <n v="42"/>
    <x v="0"/>
    <s v="music/pop"/>
    <n v="1.1533333333333333"/>
    <n v="82.38095238095238"/>
    <x v="4"/>
    <s v="pop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2-16T09:46:16"/>
    <d v="2016-04-16T05:59:00"/>
    <b v="0"/>
    <n v="42"/>
    <x v="0"/>
    <s v="music/pop"/>
    <n v="1.1166666666666667"/>
    <n v="159.52380952380952"/>
    <x v="4"/>
    <s v="pop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1-23T20:31:11"/>
    <d v="2014-02-06T20:31:11"/>
    <b v="0"/>
    <n v="49"/>
    <x v="0"/>
    <s v="music/pop"/>
    <n v="1.1839999999999999"/>
    <n v="36.244897959183675"/>
    <x v="4"/>
    <s v="pop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6-29T01:39:05"/>
    <d v="2011-07-22T01:39:05"/>
    <b v="0"/>
    <n v="56"/>
    <x v="0"/>
    <s v="music/pop"/>
    <n v="1.75"/>
    <n v="62.5"/>
    <x v="4"/>
    <s v="pop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6-12T18:11:07"/>
    <d v="2014-07-12T18:11:07"/>
    <b v="0"/>
    <n v="25"/>
    <x v="0"/>
    <s v="music/pop"/>
    <n v="1.175"/>
    <n v="47"/>
    <x v="4"/>
    <s v="pop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2-08T02:54:44"/>
    <d v="2017-03-29T02:00:00"/>
    <b v="0"/>
    <n v="884"/>
    <x v="1"/>
    <s v="music/faith"/>
    <n v="1.0142212307692309"/>
    <n v="74.575090497737563"/>
    <x v="4"/>
    <s v="faith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2-13T05:07:40"/>
    <d v="2017-04-14T04:07:40"/>
    <b v="0"/>
    <n v="0"/>
    <x v="1"/>
    <s v="music/faith"/>
    <n v="0"/>
    <e v="#DIV/0!"/>
    <x v="4"/>
    <s v="faith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3-14T18:45:38"/>
    <d v="2017-04-07T18:45:38"/>
    <b v="0"/>
    <n v="10"/>
    <x v="1"/>
    <s v="music/faith"/>
    <n v="0.21714285714285714"/>
    <n v="76"/>
    <x v="4"/>
    <s v="faith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2-17T19:34:01"/>
    <d v="2017-03-17T18:34:01"/>
    <b v="0"/>
    <n v="101"/>
    <x v="1"/>
    <s v="music/faith"/>
    <n v="1.0912500000000001"/>
    <n v="86.43564356435644"/>
    <x v="4"/>
    <s v="faith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2-22T06:00:23"/>
    <d v="2017-03-24T05:00:23"/>
    <b v="0"/>
    <n v="15"/>
    <x v="1"/>
    <s v="music/faith"/>
    <n v="1.0285714285714285"/>
    <n v="24"/>
    <x v="4"/>
    <s v="faith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2-26T20:15:19"/>
    <d v="2017-04-27T19:15:19"/>
    <b v="0"/>
    <n v="1"/>
    <x v="1"/>
    <s v="music/faith"/>
    <n v="3.5999999999999999E-3"/>
    <n v="18"/>
    <x v="4"/>
    <s v="faith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3-08T01:07:25"/>
    <d v="2017-04-10T20:15:00"/>
    <b v="0"/>
    <n v="39"/>
    <x v="1"/>
    <s v="music/faith"/>
    <n v="0.3125"/>
    <n v="80.128205128205124"/>
    <x v="4"/>
    <s v="faith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3-10T12:49:54"/>
    <d v="2017-04-09T11:49:54"/>
    <b v="0"/>
    <n v="7"/>
    <x v="1"/>
    <s v="music/faith"/>
    <n v="0.443"/>
    <n v="253.14285714285714"/>
    <x v="4"/>
    <s v="faith"/>
    <n v="29.958333333343035"/>
  </r>
  <r>
    <n v="1689"/>
    <s v="Fly Away"/>
    <s v="Praising the Living God in the second half of life."/>
    <n v="2400"/>
    <n v="2400"/>
    <x v="3"/>
    <x v="0"/>
    <s v="USD"/>
    <n v="1489700230"/>
    <n v="1487111830"/>
    <d v="2017-02-14T22:37:10"/>
    <d v="2017-03-16T21:37:10"/>
    <b v="0"/>
    <n v="14"/>
    <x v="1"/>
    <s v="music/faith"/>
    <n v="1"/>
    <n v="171.42857142857142"/>
    <x v="4"/>
    <s v="faith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3-07T10:20:42"/>
    <d v="2017-04-06T09:20:42"/>
    <b v="0"/>
    <n v="11"/>
    <x v="1"/>
    <s v="music/faith"/>
    <n v="0.254"/>
    <n v="57.727272727272727"/>
    <x v="4"/>
    <s v="faith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3-01T16:50:08"/>
    <d v="2017-04-03T01:00:00"/>
    <b v="0"/>
    <n v="38"/>
    <x v="1"/>
    <s v="music/faith"/>
    <n v="0.33473333333333333"/>
    <n v="264.26315789473682"/>
    <x v="4"/>
    <s v="faith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2-22T03:37:47"/>
    <d v="2017-03-26T23:59:00"/>
    <b v="0"/>
    <n v="15"/>
    <x v="1"/>
    <s v="music/faith"/>
    <n v="0.47799999999999998"/>
    <n v="159.33333333333334"/>
    <x v="4"/>
    <s v="faith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3-09T22:05:12"/>
    <d v="2017-04-09T20:00:00"/>
    <b v="0"/>
    <n v="8"/>
    <x v="1"/>
    <s v="music/faith"/>
    <n v="9.3333333333333338E-2"/>
    <n v="35"/>
    <x v="4"/>
    <s v="faith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2-25T16:04:34"/>
    <d v="2017-03-27T04:36:00"/>
    <b v="0"/>
    <n v="1"/>
    <x v="1"/>
    <s v="music/faith"/>
    <n v="5.0000000000000001E-4"/>
    <n v="5"/>
    <x v="4"/>
    <s v="faith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3-07T00:45:14"/>
    <d v="2017-04-10T01:00:00"/>
    <b v="0"/>
    <n v="23"/>
    <x v="1"/>
    <s v="music/faith"/>
    <n v="0.11708333333333333"/>
    <n v="61.086956521739133"/>
    <x v="4"/>
    <s v="faith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02T01:40:11"/>
    <d v="2017-04-01T00:40:11"/>
    <b v="0"/>
    <n v="0"/>
    <x v="1"/>
    <s v="music/faith"/>
    <n v="0"/>
    <e v="#DIV/0!"/>
    <x v="4"/>
    <s v="faith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3-11T00:47:28"/>
    <d v="2017-04-09T23:47:28"/>
    <b v="0"/>
    <n v="22"/>
    <x v="1"/>
    <s v="music/faith"/>
    <n v="0.20208000000000001"/>
    <n v="114.81818181818181"/>
    <x v="4"/>
    <s v="faith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02T04:59:20"/>
    <d v="2017-03-26T03:33:00"/>
    <b v="0"/>
    <n v="0"/>
    <x v="1"/>
    <s v="music/faith"/>
    <n v="0"/>
    <e v="#DIV/0!"/>
    <x v="4"/>
    <s v="faith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3-12T20:44:05"/>
    <d v="2017-04-11T20:44:05"/>
    <b v="0"/>
    <n v="4"/>
    <x v="1"/>
    <s v="music/faith"/>
    <n v="4.2311459353574929E-2"/>
    <n v="54"/>
    <x v="4"/>
    <s v="faith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02T01:43:10"/>
    <d v="2017-04-01T04:00:00"/>
    <b v="0"/>
    <n v="79"/>
    <x v="1"/>
    <s v="music/faith"/>
    <n v="0.2606"/>
    <n v="65.974683544303801"/>
    <x v="4"/>
    <s v="faith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4-12-16T15:56:45"/>
    <d v="2015-01-15T15:56:45"/>
    <b v="0"/>
    <n v="2"/>
    <x v="1"/>
    <s v="music/faith"/>
    <n v="1.9801980198019802E-3"/>
    <n v="5"/>
    <x v="4"/>
    <s v="faith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2-28T20:52:30"/>
    <d v="2015-03-30T19:52:30"/>
    <b v="0"/>
    <n v="1"/>
    <x v="1"/>
    <s v="music/faith"/>
    <n v="6.0606060606060605E-5"/>
    <n v="1"/>
    <x v="4"/>
    <s v="faith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7-02T06:45:37"/>
    <d v="2015-08-31T06:45:37"/>
    <b v="0"/>
    <n v="2"/>
    <x v="1"/>
    <s v="music/faith"/>
    <n v="1.0200000000000001E-2"/>
    <n v="25.5"/>
    <x v="4"/>
    <s v="faith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1-17T03:21:13"/>
    <d v="2015-02-16T03:21:13"/>
    <b v="0"/>
    <n v="11"/>
    <x v="1"/>
    <s v="music/faith"/>
    <n v="0.65100000000000002"/>
    <n v="118.36363636363636"/>
    <x v="4"/>
    <s v="faith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8-29T00:24:06"/>
    <d v="2015-09-09T16:00:00"/>
    <b v="0"/>
    <n v="0"/>
    <x v="1"/>
    <s v="music/faith"/>
    <n v="0"/>
    <e v="#DIV/0!"/>
    <x v="4"/>
    <s v="faith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6-24T07:21:12"/>
    <d v="2015-08-23T07:21:12"/>
    <b v="0"/>
    <n v="0"/>
    <x v="1"/>
    <s v="music/faith"/>
    <n v="0"/>
    <e v="#DIV/0!"/>
    <x v="4"/>
    <s v="faith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2-27T17:18:15"/>
    <d v="2016-03-28T16:18:15"/>
    <b v="0"/>
    <n v="9"/>
    <x v="1"/>
    <s v="music/faith"/>
    <n v="9.74E-2"/>
    <n v="54.111111111111114"/>
    <x v="4"/>
    <s v="faith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3-22T20:48:26"/>
    <d v="2016-05-01T20:48:26"/>
    <b v="0"/>
    <n v="0"/>
    <x v="1"/>
    <s v="music/faith"/>
    <n v="0"/>
    <e v="#DIV/0!"/>
    <x v="4"/>
    <s v="faith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7-21T13:31:54"/>
    <d v="2014-08-31T19:39:00"/>
    <b v="0"/>
    <n v="4"/>
    <x v="1"/>
    <s v="music/faith"/>
    <n v="4.8571428571428571E-2"/>
    <n v="21.25"/>
    <x v="4"/>
    <s v="faith"/>
    <n v="41.25493055555853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5-12-03T14:11:28"/>
    <d v="2016-01-18T13:00:00"/>
    <b v="0"/>
    <n v="1"/>
    <x v="1"/>
    <s v="music/faith"/>
    <n v="6.7999999999999996E-3"/>
    <n v="34"/>
    <x v="4"/>
    <s v="faith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8-01T15:30:34"/>
    <d v="2014-09-01T15:30:34"/>
    <b v="0"/>
    <n v="2"/>
    <x v="1"/>
    <s v="music/faith"/>
    <n v="0.105"/>
    <n v="525"/>
    <x v="4"/>
    <s v="faith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5-01T21:55:53"/>
    <d v="2015-06-30T21:55:53"/>
    <b v="0"/>
    <n v="0"/>
    <x v="1"/>
    <s v="music/faith"/>
    <n v="0"/>
    <e v="#DIV/0!"/>
    <x v="4"/>
    <s v="faith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09-05T19:13:32"/>
    <d v="2014-10-05T19:13:32"/>
    <b v="0"/>
    <n v="1"/>
    <x v="1"/>
    <s v="music/faith"/>
    <n v="1.6666666666666666E-2"/>
    <n v="50"/>
    <x v="4"/>
    <s v="faith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4-01T22:02:41"/>
    <d v="2015-05-01T22:02:41"/>
    <b v="0"/>
    <n v="17"/>
    <x v="1"/>
    <s v="music/faith"/>
    <n v="7.868E-2"/>
    <n v="115.70588235294117"/>
    <x v="4"/>
    <s v="faith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01T05:13:05"/>
    <d v="2015-03-31T03:22:00"/>
    <b v="0"/>
    <n v="2"/>
    <x v="1"/>
    <s v="music/faith"/>
    <n v="2.2000000000000001E-3"/>
    <n v="5.5"/>
    <x v="4"/>
    <s v="faith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0-30T13:51:39"/>
    <d v="2016-12-09T14:51:39"/>
    <b v="0"/>
    <n v="3"/>
    <x v="1"/>
    <s v="music/faith"/>
    <n v="7.4999999999999997E-2"/>
    <n v="50"/>
    <x v="4"/>
    <s v="faith"/>
    <n v="40.0416666666642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3-31T23:33:58"/>
    <d v="2016-04-21T04:00:00"/>
    <b v="0"/>
    <n v="41"/>
    <x v="1"/>
    <s v="music/faith"/>
    <n v="0.42725880551301687"/>
    <n v="34.024390243902438"/>
    <x v="4"/>
    <s v="faith"/>
    <n v="20.184745370381279"/>
  </r>
  <r>
    <n v="1718"/>
    <s v="The Prodigal Son"/>
    <s v="A melody for the galaxy."/>
    <n v="35000"/>
    <n v="75"/>
    <x v="2"/>
    <x v="0"/>
    <s v="USD"/>
    <n v="1463201940"/>
    <n v="1459435149"/>
    <d v="2016-03-31T14:39:09"/>
    <d v="2016-05-14T04:59:00"/>
    <b v="0"/>
    <n v="2"/>
    <x v="1"/>
    <s v="music/faith"/>
    <n v="2.142857142857143E-3"/>
    <n v="37.5"/>
    <x v="4"/>
    <s v="faith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8-18T12:49:51"/>
    <d v="2014-09-17T12:49:51"/>
    <b v="0"/>
    <n v="3"/>
    <x v="1"/>
    <s v="music/faith"/>
    <n v="8.7500000000000008E-3"/>
    <n v="11.666666666666666"/>
    <x v="4"/>
    <s v="faith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0-10T18:47:51"/>
    <d v="2014-11-09T19:47:51"/>
    <b v="0"/>
    <n v="8"/>
    <x v="1"/>
    <s v="music/faith"/>
    <n v="5.6250000000000001E-2"/>
    <n v="28.125"/>
    <x v="4"/>
    <s v="faith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1-11T11:04:23"/>
    <d v="2015-12-11T11:04:23"/>
    <b v="0"/>
    <n v="0"/>
    <x v="1"/>
    <s v="music/faith"/>
    <n v="0"/>
    <e v="#DIV/0!"/>
    <x v="4"/>
    <s v="faith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2-25T23:03:49"/>
    <d v="2016-04-03T00:10:00"/>
    <b v="0"/>
    <n v="1"/>
    <x v="1"/>
    <s v="music/faith"/>
    <n v="3.4722222222222224E-4"/>
    <n v="1"/>
    <x v="4"/>
    <s v="faith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5-05T19:48:35"/>
    <d v="2015-07-01T06:00:00"/>
    <b v="0"/>
    <n v="3"/>
    <x v="1"/>
    <s v="music/faith"/>
    <n v="6.5000000000000002E-2"/>
    <n v="216.66666666666666"/>
    <x v="4"/>
    <s v="faith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09-30T22:22:42"/>
    <d v="2014-10-30T22:22:42"/>
    <b v="0"/>
    <n v="4"/>
    <x v="1"/>
    <s v="music/faith"/>
    <n v="5.8333333333333336E-3"/>
    <n v="8.75"/>
    <x v="4"/>
    <s v="faith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7-25T23:14:09"/>
    <d v="2014-08-24T23:14:09"/>
    <b v="0"/>
    <n v="9"/>
    <x v="1"/>
    <s v="music/faith"/>
    <n v="0.10181818181818182"/>
    <n v="62.222222222222221"/>
    <x v="4"/>
    <s v="faith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5-29T22:04:24"/>
    <d v="2014-06-27T22:04:24"/>
    <b v="0"/>
    <n v="16"/>
    <x v="1"/>
    <s v="music/faith"/>
    <n v="0.33784615384615385"/>
    <n v="137.25"/>
    <x v="4"/>
    <s v="faith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2-09T22:16:17"/>
    <d v="2015-04-05T11:00:00"/>
    <b v="0"/>
    <n v="1"/>
    <x v="1"/>
    <s v="music/faith"/>
    <n v="3.3333333333333332E-4"/>
    <n v="1"/>
    <x v="4"/>
    <s v="faith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09-21T15:01:14"/>
    <d v="2015-10-21T15:01:14"/>
    <b v="0"/>
    <n v="7"/>
    <x v="1"/>
    <s v="music/faith"/>
    <n v="0.68400000000000005"/>
    <n v="122.14285714285714"/>
    <x v="4"/>
    <s v="faith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4-11T01:15:06"/>
    <d v="2016-06-10T01:15:06"/>
    <b v="0"/>
    <n v="0"/>
    <x v="1"/>
    <s v="music/faith"/>
    <n v="0"/>
    <e v="#DIV/0!"/>
    <x v="4"/>
    <s v="faith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09-25T02:06:23"/>
    <d v="2015-10-25T02:06:23"/>
    <b v="0"/>
    <n v="0"/>
    <x v="1"/>
    <s v="music/faith"/>
    <n v="0"/>
    <e v="#DIV/0!"/>
    <x v="4"/>
    <s v="faith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5-28T21:45:52"/>
    <d v="2015-06-11T15:00:00"/>
    <b v="0"/>
    <n v="0"/>
    <x v="1"/>
    <s v="music/faith"/>
    <n v="0"/>
    <e v="#DIV/0!"/>
    <x v="4"/>
    <s v="faith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5-11-17T16:24:41"/>
    <d v="2016-01-16T05:00:00"/>
    <b v="0"/>
    <n v="0"/>
    <x v="1"/>
    <s v="music/faith"/>
    <n v="0"/>
    <e v="#DIV/0!"/>
    <x v="4"/>
    <s v="faith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01T16:12:54"/>
    <d v="2016-09-13T21:30:00"/>
    <b v="0"/>
    <n v="0"/>
    <x v="1"/>
    <s v="music/faith"/>
    <n v="0"/>
    <e v="#DIV/0!"/>
    <x v="4"/>
    <s v="faith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4-08T00:52:36"/>
    <d v="2015-05-08T00:52:36"/>
    <b v="0"/>
    <n v="1"/>
    <x v="1"/>
    <s v="music/faith"/>
    <n v="2.2222222222222223E-4"/>
    <n v="1"/>
    <x v="4"/>
    <s v="faith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7-08T19:32:25"/>
    <d v="2016-08-07T19:32:25"/>
    <b v="0"/>
    <n v="2"/>
    <x v="1"/>
    <s v="music/faith"/>
    <n v="0.11"/>
    <n v="55"/>
    <x v="4"/>
    <s v="faith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0-09T20:40:33"/>
    <d v="2015-11-08T21:40:33"/>
    <b v="0"/>
    <n v="1"/>
    <x v="1"/>
    <s v="music/faith"/>
    <n v="7.3333333333333332E-3"/>
    <n v="22"/>
    <x v="4"/>
    <s v="faith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6-20T22:46:32"/>
    <d v="2015-07-20T22:46:32"/>
    <b v="0"/>
    <n v="15"/>
    <x v="1"/>
    <s v="music/faith"/>
    <n v="0.21249999999999999"/>
    <n v="56.666666666666664"/>
    <x v="4"/>
    <s v="faith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09-02T20:59:02"/>
    <d v="2014-10-02T20:59:02"/>
    <b v="0"/>
    <n v="1"/>
    <x v="1"/>
    <s v="music/faith"/>
    <n v="4.0000000000000001E-3"/>
    <n v="20"/>
    <x v="4"/>
    <s v="faith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3-06T20:58:52"/>
    <d v="2016-05-04T19:58:52"/>
    <b v="0"/>
    <n v="1"/>
    <x v="1"/>
    <s v="music/faith"/>
    <n v="1E-3"/>
    <n v="1"/>
    <x v="4"/>
    <s v="faith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6-16T19:37:02"/>
    <d v="2015-07-16T19:37:02"/>
    <b v="0"/>
    <n v="0"/>
    <x v="1"/>
    <s v="music/faith"/>
    <n v="0"/>
    <e v="#DIV/0!"/>
    <x v="4"/>
    <s v="faith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4-26T15:04:31"/>
    <d v="2015-06-10T15:04:31"/>
    <b v="0"/>
    <n v="52"/>
    <x v="0"/>
    <s v="photography/photobooks"/>
    <n v="1.1083333333333334"/>
    <n v="25.576923076923077"/>
    <x v="8"/>
    <s v="photobooks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6-12-06T21:02:50"/>
    <d v="2017-01-07T21:00:00"/>
    <b v="0"/>
    <n v="34"/>
    <x v="0"/>
    <s v="photography/photobooks"/>
    <n v="1.0874999999999999"/>
    <n v="63.970588235294116"/>
    <x v="8"/>
    <s v="photobooks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04T22:12:55"/>
    <d v="2016-08-27T03:59:00"/>
    <b v="0"/>
    <n v="67"/>
    <x v="0"/>
    <s v="photography/photobooks"/>
    <n v="1.0041666666666667"/>
    <n v="89.925373134328353"/>
    <x v="8"/>
    <s v="photobooks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1-22T14:31:17"/>
    <d v="2015-03-08T13:31:17"/>
    <b v="0"/>
    <n v="70"/>
    <x v="0"/>
    <s v="photography/photobooks"/>
    <n v="1.1845454545454546"/>
    <n v="93.071428571428569"/>
    <x v="8"/>
    <s v="photobooks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1-16T06:13:58"/>
    <d v="2016-12-22T02:00:00"/>
    <b v="0"/>
    <n v="89"/>
    <x v="0"/>
    <s v="photography/photobooks"/>
    <n v="1.1401428571428571"/>
    <n v="89.674157303370791"/>
    <x v="8"/>
    <s v="photobooks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0-25T04:14:27"/>
    <d v="2016-11-24T02:00:00"/>
    <b v="0"/>
    <n v="107"/>
    <x v="0"/>
    <s v="photography/photobooks"/>
    <n v="1.4810000000000001"/>
    <n v="207.61682242990653"/>
    <x v="8"/>
    <s v="photobooks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0-15T10:27:10"/>
    <d v="2015-11-13T15:00:00"/>
    <b v="0"/>
    <n v="159"/>
    <x v="0"/>
    <s v="photography/photobooks"/>
    <n v="1.0495555555555556"/>
    <n v="59.408805031446541"/>
    <x v="8"/>
    <s v="photobooks"/>
    <n v="29.1894675925868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8-03T22:49:03"/>
    <d v="2015-09-02T22:49:03"/>
    <b v="0"/>
    <n v="181"/>
    <x v="0"/>
    <s v="photography/photobooks"/>
    <n v="1.29948"/>
    <n v="358.97237569060775"/>
    <x v="8"/>
    <s v="photobooks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1-23T23:25:21"/>
    <d v="2017-03-01T19:00:00"/>
    <b v="0"/>
    <n v="131"/>
    <x v="0"/>
    <s v="photography/photobooks"/>
    <n v="1.2348756218905472"/>
    <n v="94.736641221374043"/>
    <x v="8"/>
    <s v="photobooks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3-25T20:05:04"/>
    <d v="2016-04-19T20:05:04"/>
    <b v="0"/>
    <n v="125"/>
    <x v="0"/>
    <s v="photography/photobooks"/>
    <n v="2.0162"/>
    <n v="80.647999999999996"/>
    <x v="8"/>
    <s v="photobooks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2-17T18:45:23"/>
    <d v="2015-03-19T17:45:23"/>
    <b v="0"/>
    <n v="61"/>
    <x v="0"/>
    <s v="photography/photobooks"/>
    <n v="1.0289999999999999"/>
    <n v="168.68852459016392"/>
    <x v="8"/>
    <s v="photobooks"/>
    <n v="29.95833333333575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09-14T06:04:42"/>
    <d v="2016-10-14T06:04:42"/>
    <b v="0"/>
    <n v="90"/>
    <x v="0"/>
    <s v="photography/photobooks"/>
    <n v="2.6016666666666666"/>
    <n v="34.68888888888889"/>
    <x v="8"/>
    <s v="photobooks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2-20T17:59:28"/>
    <d v="2016-03-21T16:59:28"/>
    <b v="0"/>
    <n v="35"/>
    <x v="0"/>
    <s v="photography/photobooks"/>
    <n v="1.08"/>
    <n v="462.85714285714283"/>
    <x v="8"/>
    <s v="photobooks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3-04T21:02:33"/>
    <d v="2015-04-03T20:02:33"/>
    <b v="0"/>
    <n v="90"/>
    <x v="0"/>
    <s v="photography/photobooks"/>
    <n v="1.1052941176470588"/>
    <n v="104.38888888888889"/>
    <x v="8"/>
    <s v="photobooks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09-05T18:56:01"/>
    <d v="2015-10-05T18:56:01"/>
    <b v="0"/>
    <n v="4"/>
    <x v="0"/>
    <s v="photography/photobooks"/>
    <n v="1.2"/>
    <n v="7.5"/>
    <x v="8"/>
    <s v="photobooks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7-20T04:01:09"/>
    <d v="2016-08-29T04:01:09"/>
    <b v="0"/>
    <n v="120"/>
    <x v="0"/>
    <s v="photography/photobooks"/>
    <n v="1.0282909090909091"/>
    <n v="47.13"/>
    <x v="8"/>
    <s v="photobooks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6-12-29T19:51:23"/>
    <d v="2017-01-28T19:29:00"/>
    <b v="0"/>
    <n v="14"/>
    <x v="0"/>
    <s v="photography/photobooks"/>
    <n v="1.1599999999999999"/>
    <n v="414.28571428571428"/>
    <x v="8"/>
    <s v="photobooks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5-15T22:56:32"/>
    <d v="2016-07-14T22:56:32"/>
    <b v="0"/>
    <n v="27"/>
    <x v="0"/>
    <s v="photography/photobooks"/>
    <n v="1.147"/>
    <n v="42.481481481481481"/>
    <x v="8"/>
    <s v="photobooks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05T19:53:49"/>
    <d v="2015-03-25T18:53:49"/>
    <b v="0"/>
    <n v="49"/>
    <x v="0"/>
    <s v="photography/photobooks"/>
    <n v="1.0660000000000001"/>
    <n v="108.77551020408163"/>
    <x v="8"/>
    <s v="photobooks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05T16:08:33"/>
    <d v="2016-02-25T16:08:33"/>
    <b v="0"/>
    <n v="102"/>
    <x v="0"/>
    <s v="photography/photobooks"/>
    <n v="1.6544000000000001"/>
    <n v="81.098039215686271"/>
    <x v="8"/>
    <s v="photobooks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7-24T13:37:40"/>
    <d v="2015-09-12T13:37:40"/>
    <b v="0"/>
    <n v="3"/>
    <x v="0"/>
    <s v="photography/photobooks"/>
    <n v="1.55"/>
    <n v="51.666666666666664"/>
    <x v="8"/>
    <s v="photobooks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2-10T23:34:05"/>
    <d v="2016-03-11T23:34:05"/>
    <b v="0"/>
    <n v="25"/>
    <x v="0"/>
    <s v="photography/photobooks"/>
    <n v="8.85"/>
    <n v="35.4"/>
    <x v="8"/>
    <s v="photobooks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09-23T20:50:40"/>
    <d v="2016-10-23T20:50:40"/>
    <b v="0"/>
    <n v="118"/>
    <x v="0"/>
    <s v="photography/photobooks"/>
    <n v="1.0190833333333333"/>
    <n v="103.63559322033899"/>
    <x v="8"/>
    <s v="photobooks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7-05T11:39:39"/>
    <d v="2014-08-03T11:39:39"/>
    <b v="1"/>
    <n v="39"/>
    <x v="1"/>
    <s v="photography/photobooks"/>
    <n v="0.19600000000000001"/>
    <n v="55.282051282051285"/>
    <x v="8"/>
    <s v="photobooks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7-14T23:31:52"/>
    <d v="2014-08-13T23:31:52"/>
    <b v="1"/>
    <n v="103"/>
    <x v="1"/>
    <s v="photography/photobooks"/>
    <n v="0.59467839999999994"/>
    <n v="72.16970873786407"/>
    <x v="8"/>
    <s v="photobooks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04T20:38:08"/>
    <d v="2014-08-25T20:38:08"/>
    <b v="1"/>
    <n v="0"/>
    <x v="1"/>
    <s v="photography/photobooks"/>
    <n v="0"/>
    <e v="#DIV/0!"/>
    <x v="8"/>
    <s v="photobooks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7-04T15:48:04"/>
    <d v="2014-08-03T15:48:04"/>
    <b v="1"/>
    <n v="39"/>
    <x v="1"/>
    <s v="photography/photobooks"/>
    <n v="0.4572"/>
    <n v="58.615384615384613"/>
    <x v="8"/>
    <s v="photobooks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7-29T13:27:24"/>
    <d v="2014-09-27T13:27:24"/>
    <b v="1"/>
    <n v="15"/>
    <x v="1"/>
    <s v="photography/photobooks"/>
    <n v="3.7400000000000003E-2"/>
    <n v="12.466666666666667"/>
    <x v="8"/>
    <s v="photobooks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4-12-14T19:39:19"/>
    <d v="2015-01-13T19:39:19"/>
    <b v="1"/>
    <n v="22"/>
    <x v="1"/>
    <s v="photography/photobooks"/>
    <n v="2.7025E-2"/>
    <n v="49.136363636363633"/>
    <x v="8"/>
    <s v="photobooks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09-09T18:43:14"/>
    <d v="2014-10-14T18:43:14"/>
    <b v="1"/>
    <n v="92"/>
    <x v="1"/>
    <s v="photography/photobooks"/>
    <n v="0.56514285714285717"/>
    <n v="150.5"/>
    <x v="8"/>
    <s v="photobooks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09-23T23:30:40"/>
    <d v="2014-10-23T23:30:40"/>
    <b v="1"/>
    <n v="25"/>
    <x v="1"/>
    <s v="photography/photobooks"/>
    <n v="0.21309523809523809"/>
    <n v="35.799999999999997"/>
    <x v="8"/>
    <s v="photobooks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5-07T17:13:56"/>
    <d v="2014-07-06T17:13:56"/>
    <b v="1"/>
    <n v="19"/>
    <x v="1"/>
    <s v="photography/photobooks"/>
    <n v="0.156"/>
    <n v="45.157894736842103"/>
    <x v="8"/>
    <s v="photobooks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4-12-05T18:14:58"/>
    <d v="2015-01-19T18:14:58"/>
    <b v="1"/>
    <n v="19"/>
    <x v="1"/>
    <s v="photography/photobooks"/>
    <n v="6.2566666666666673E-2"/>
    <n v="98.78947368421052"/>
    <x v="8"/>
    <s v="photobooks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0-18T05:14:52"/>
    <d v="2014-11-29T14:59:00"/>
    <b v="1"/>
    <n v="13"/>
    <x v="1"/>
    <s v="photography/photobooks"/>
    <n v="0.4592"/>
    <n v="88.307692307692307"/>
    <x v="8"/>
    <s v="photobooks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09-09T23:26:00"/>
    <d v="2014-10-24T23:26:00"/>
    <b v="1"/>
    <n v="124"/>
    <x v="1"/>
    <s v="photography/photobooks"/>
    <n v="0.65101538461538466"/>
    <n v="170.62903225806451"/>
    <x v="8"/>
    <s v="photobooks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09-23T22:57:51"/>
    <d v="2014-10-29T22:57:51"/>
    <b v="1"/>
    <n v="4"/>
    <x v="1"/>
    <s v="photography/photobooks"/>
    <n v="6.7000000000000004E-2"/>
    <n v="83.75"/>
    <x v="8"/>
    <s v="photobooks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1-21T08:34:13"/>
    <d v="2015-02-20T08:34:13"/>
    <b v="1"/>
    <n v="10"/>
    <x v="1"/>
    <s v="photography/photobooks"/>
    <n v="0.135625"/>
    <n v="65.099999999999994"/>
    <x v="8"/>
    <s v="photobooks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2-10T20:43:15"/>
    <d v="2015-03-27T19:43:15"/>
    <b v="1"/>
    <n v="15"/>
    <x v="1"/>
    <s v="photography/photobooks"/>
    <n v="1.9900000000000001E-2"/>
    <n v="66.333333333333329"/>
    <x v="8"/>
    <s v="photobooks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8-03T16:36:20"/>
    <d v="2016-09-02T16:36:20"/>
    <b v="1"/>
    <n v="38"/>
    <x v="1"/>
    <s v="photography/photobooks"/>
    <n v="0.36236363636363639"/>
    <n v="104.89473684210526"/>
    <x v="8"/>
    <s v="photobooks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5-03T14:25:10"/>
    <d v="2016-07-02T14:25:10"/>
    <b v="1"/>
    <n v="152"/>
    <x v="1"/>
    <s v="photography/photobooks"/>
    <n v="0.39743333333333336"/>
    <n v="78.440789473684205"/>
    <x v="8"/>
    <s v="photobooks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8-15T14:49:05"/>
    <d v="2016-09-15T14:49:05"/>
    <b v="1"/>
    <n v="24"/>
    <x v="1"/>
    <s v="photography/photobooks"/>
    <n v="0.25763636363636366"/>
    <n v="59.041666666666664"/>
    <x v="8"/>
    <s v="photobooks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1-19T13:48:09"/>
    <d v="2016-02-21T13:48:09"/>
    <b v="1"/>
    <n v="76"/>
    <x v="1"/>
    <s v="photography/photobooks"/>
    <n v="0.15491428571428573"/>
    <n v="71.34210526315789"/>
    <x v="8"/>
    <s v="photobooks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4-21T22:47:58"/>
    <d v="2015-05-21T22:47:58"/>
    <b v="1"/>
    <n v="185"/>
    <x v="1"/>
    <s v="photography/photobooks"/>
    <n v="0.236925"/>
    <n v="51.227027027027027"/>
    <x v="8"/>
    <s v="photobooks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4-12-30T15:44:00"/>
    <d v="2015-01-31T03:25:00"/>
    <b v="1"/>
    <n v="33"/>
    <x v="1"/>
    <s v="photography/photobooks"/>
    <n v="0.39760000000000001"/>
    <n v="60.242424242424242"/>
    <x v="8"/>
    <s v="photobooks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09-15T03:14:15"/>
    <d v="2014-10-16T00:00:00"/>
    <b v="1"/>
    <n v="108"/>
    <x v="1"/>
    <s v="photography/photobooks"/>
    <n v="0.20220833333333332"/>
    <n v="44.935185185185183"/>
    <x v="8"/>
    <s v="photobooks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1-15T13:12:57"/>
    <d v="2014-12-15T13:12:57"/>
    <b v="1"/>
    <n v="29"/>
    <x v="1"/>
    <s v="photography/photobooks"/>
    <n v="0.47631578947368419"/>
    <n v="31.206896551724139"/>
    <x v="8"/>
    <s v="photobooks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3-05T15:43:57"/>
    <d v="2015-04-04T14:43:57"/>
    <b v="1"/>
    <n v="24"/>
    <x v="1"/>
    <s v="photography/photobooks"/>
    <n v="0.15329999999999999"/>
    <n v="63.875"/>
    <x v="8"/>
    <s v="photobooks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01T22:45:42"/>
    <d v="2014-10-31T22:45:42"/>
    <b v="1"/>
    <n v="4"/>
    <x v="1"/>
    <s v="photography/photobooks"/>
    <n v="1.3818181818181818E-2"/>
    <n v="19"/>
    <x v="8"/>
    <s v="photobooks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4-11-13T06:00:03"/>
    <d v="2015-01-12T06:00:03"/>
    <b v="1"/>
    <n v="4"/>
    <x v="1"/>
    <s v="photography/photobooks"/>
    <n v="5.0000000000000001E-3"/>
    <n v="10"/>
    <x v="8"/>
    <s v="photobooks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1-06T16:11:18"/>
    <d v="2015-02-05T16:11:18"/>
    <b v="1"/>
    <n v="15"/>
    <x v="1"/>
    <s v="photography/photobooks"/>
    <n v="4.9575757575757579E-2"/>
    <n v="109.06666666666666"/>
    <x v="8"/>
    <s v="photobooks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4-11-30T17:46:05"/>
    <d v="2015-01-29T17:46:05"/>
    <b v="1"/>
    <n v="4"/>
    <x v="1"/>
    <s v="photography/photobooks"/>
    <n v="3.5666666666666666E-2"/>
    <n v="26.75"/>
    <x v="8"/>
    <s v="photobooks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7-04T00:44:42"/>
    <d v="2015-08-10T06:59:00"/>
    <b v="1"/>
    <n v="139"/>
    <x v="1"/>
    <s v="photography/photobooks"/>
    <n v="0.61124000000000001"/>
    <n v="109.93525179856115"/>
    <x v="8"/>
    <s v="photobooks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0-28T21:24:00"/>
    <d v="2014-11-27T22:24:00"/>
    <b v="1"/>
    <n v="2"/>
    <x v="1"/>
    <s v="photography/photobooks"/>
    <n v="1.3333333333333334E-2"/>
    <n v="20"/>
    <x v="8"/>
    <s v="photobooks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1-07T13:13:42"/>
    <d v="2015-02-11T13:13:42"/>
    <b v="1"/>
    <n v="18"/>
    <x v="1"/>
    <s v="photography/photobooks"/>
    <n v="0.11077777777777778"/>
    <n v="55.388888888888886"/>
    <x v="8"/>
    <s v="photobooks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09-15T06:55:41"/>
    <d v="2016-10-14T16:00:00"/>
    <b v="1"/>
    <n v="81"/>
    <x v="1"/>
    <s v="photography/photobooks"/>
    <n v="0.38735714285714284"/>
    <n v="133.90123456790124"/>
    <x v="8"/>
    <s v="photobooks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5-25T10:32:46"/>
    <d v="2016-07-24T10:32:46"/>
    <b v="1"/>
    <n v="86"/>
    <x v="1"/>
    <s v="photography/photobooks"/>
    <n v="0.22052631578947368"/>
    <n v="48.720930232558139"/>
    <x v="8"/>
    <s v="photobooks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1-15T13:39:49"/>
    <d v="2016-12-15T13:39:49"/>
    <b v="1"/>
    <n v="140"/>
    <x v="1"/>
    <s v="photography/photobooks"/>
    <n v="0.67549999999999999"/>
    <n v="48.25"/>
    <x v="8"/>
    <s v="photobooks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5-12-06T07:50:33"/>
    <d v="2016-02-04T07:50:33"/>
    <b v="1"/>
    <n v="37"/>
    <x v="1"/>
    <s v="photography/photobooks"/>
    <n v="0.136375"/>
    <n v="58.972972972972975"/>
    <x v="8"/>
    <s v="photobooks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0-22T20:13:28"/>
    <d v="2014-11-11T21:13:28"/>
    <b v="1"/>
    <n v="6"/>
    <x v="1"/>
    <s v="photography/photobooks"/>
    <n v="1.7457500000000001E-2"/>
    <n v="11.638333333333334"/>
    <x v="8"/>
    <s v="photobooks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09-10T14:32:50"/>
    <d v="2016-10-10T14:32:50"/>
    <b v="1"/>
    <n v="113"/>
    <x v="1"/>
    <s v="photography/photobooks"/>
    <n v="0.20449632511889321"/>
    <n v="83.716814159292042"/>
    <x v="8"/>
    <s v="photobooks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1-13T15:51:08"/>
    <d v="2015-12-15T12:10:00"/>
    <b v="1"/>
    <n v="37"/>
    <x v="1"/>
    <s v="photography/photobooks"/>
    <n v="0.13852941176470587"/>
    <n v="63.648648648648646"/>
    <x v="8"/>
    <s v="photobooks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04T11:20:30"/>
    <d v="2015-06-27T21:59:00"/>
    <b v="1"/>
    <n v="18"/>
    <x v="1"/>
    <s v="photography/photobooks"/>
    <n v="0.48485714285714288"/>
    <n v="94.277777777777771"/>
    <x v="8"/>
    <s v="photobooks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1-14T01:43:02"/>
    <d v="2015-02-14T01:43:02"/>
    <b v="1"/>
    <n v="75"/>
    <x v="1"/>
    <s v="photography/photobooks"/>
    <n v="0.308"/>
    <n v="71.86666666666666"/>
    <x v="8"/>
    <s v="photobooks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0-05T16:16:44"/>
    <d v="2015-11-14T17:16:44"/>
    <b v="1"/>
    <n v="52"/>
    <x v="1"/>
    <s v="photography/photobooks"/>
    <n v="0.35174193548387095"/>
    <n v="104.84615384615384"/>
    <x v="8"/>
    <s v="photobooks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08-31T19:17:38"/>
    <d v="2015-10-02T18:00:00"/>
    <b v="1"/>
    <n v="122"/>
    <x v="1"/>
    <s v="photography/photobooks"/>
    <n v="0.36404444444444445"/>
    <n v="67.139344262295083"/>
    <x v="8"/>
    <s v="photobooks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8-26T15:19:09"/>
    <d v="2014-09-30T15:19:09"/>
    <b v="1"/>
    <n v="8"/>
    <x v="1"/>
    <s v="photography/photobooks"/>
    <n v="2.955E-2"/>
    <n v="73.875"/>
    <x v="8"/>
    <s v="photobooks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8-29T01:38:33"/>
    <d v="2014-09-28T01:38:33"/>
    <b v="1"/>
    <n v="8"/>
    <x v="1"/>
    <s v="photography/photobooks"/>
    <n v="0.1106"/>
    <n v="69.125"/>
    <x v="8"/>
    <s v="photobooks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1-07T16:20:30"/>
    <d v="2017-02-11T16:20:30"/>
    <b v="1"/>
    <n v="96"/>
    <x v="1"/>
    <s v="photography/photobooks"/>
    <n v="0.41407142857142859"/>
    <n v="120.77083333333333"/>
    <x v="8"/>
    <s v="photobooks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1-25T21:47:19"/>
    <d v="2015-03-01T21:47:19"/>
    <b v="1"/>
    <n v="9"/>
    <x v="1"/>
    <s v="photography/photobooks"/>
    <n v="0.10857142857142857"/>
    <n v="42.222222222222221"/>
    <x v="8"/>
    <s v="photobooks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09T21:50:26"/>
    <d v="2014-08-21T21:50:26"/>
    <b v="0"/>
    <n v="2"/>
    <x v="1"/>
    <s v="photography/photobooks"/>
    <n v="3.3333333333333333E-2"/>
    <n v="7.5"/>
    <x v="8"/>
    <s v="photobooks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08-25T10:24:30"/>
    <d v="2014-10-24T04:00:00"/>
    <b v="0"/>
    <n v="26"/>
    <x v="1"/>
    <s v="photography/photobooks"/>
    <n v="7.407407407407407E-4"/>
    <n v="1.5384615384615385"/>
    <x v="8"/>
    <s v="photobooks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6-03T07:38:56"/>
    <d v="2016-07-03T07:38:56"/>
    <b v="0"/>
    <n v="23"/>
    <x v="1"/>
    <s v="photography/photobooks"/>
    <n v="0.13307692307692306"/>
    <n v="37.608695652173914"/>
    <x v="8"/>
    <s v="photobooks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7-09T21:20:12"/>
    <d v="2014-08-08T21:20:12"/>
    <b v="0"/>
    <n v="0"/>
    <x v="1"/>
    <s v="photography/photobooks"/>
    <n v="0"/>
    <e v="#DIV/0!"/>
    <x v="8"/>
    <s v="photobooks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1-29T07:32:16"/>
    <d v="2015-02-28T07:32:16"/>
    <b v="0"/>
    <n v="140"/>
    <x v="1"/>
    <s v="photography/photobooks"/>
    <n v="0.49183333333333334"/>
    <n v="42.157142857142858"/>
    <x v="8"/>
    <s v="photobooks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6-17T21:45:37"/>
    <d v="2015-07-01T21:45:37"/>
    <b v="0"/>
    <n v="0"/>
    <x v="1"/>
    <s v="photography/photobooks"/>
    <n v="0"/>
    <e v="#DIV/0!"/>
    <x v="8"/>
    <s v="photobooks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6-27T21:01:43"/>
    <d v="2016-07-25T19:00:00"/>
    <b v="0"/>
    <n v="6"/>
    <x v="1"/>
    <s v="photography/photobooks"/>
    <n v="2.036E-2"/>
    <n v="84.833333333333329"/>
    <x v="8"/>
    <s v="photobooks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6-12-01T15:53:27"/>
    <d v="2017-01-30T06:59:00"/>
    <b v="0"/>
    <n v="100"/>
    <x v="1"/>
    <s v="photography/photobooks"/>
    <n v="0.52327777777777773"/>
    <n v="94.19"/>
    <x v="8"/>
    <s v="photobooks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3-04T05:37:30"/>
    <d v="2015-04-03T04:37:30"/>
    <b v="0"/>
    <n v="0"/>
    <x v="1"/>
    <s v="photography/photobooks"/>
    <n v="0"/>
    <e v="#DIV/0!"/>
    <x v="8"/>
    <s v="photobooks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6-30T18:03:16"/>
    <d v="2014-07-30T18:03:16"/>
    <b v="0"/>
    <n v="4"/>
    <x v="1"/>
    <s v="photography/photobooks"/>
    <n v="2.0833333333333332E-2"/>
    <n v="6.25"/>
    <x v="8"/>
    <s v="photobooks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02T02:01:30"/>
    <d v="2015-04-01T01:01:30"/>
    <b v="0"/>
    <n v="8"/>
    <x v="1"/>
    <s v="photography/photobooks"/>
    <n v="6.565384615384616E-2"/>
    <n v="213.375"/>
    <x v="8"/>
    <s v="photobooks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1-18T07:39:27"/>
    <d v="2012-03-03T07:39:27"/>
    <b v="0"/>
    <n v="57"/>
    <x v="0"/>
    <s v="music/rock"/>
    <n v="1.3489"/>
    <n v="59.162280701754383"/>
    <x v="4"/>
    <s v="rock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3-12-26T19:07:42"/>
    <d v="2014-01-31T19:01:00"/>
    <b v="0"/>
    <n v="11"/>
    <x v="0"/>
    <s v="music/rock"/>
    <n v="1"/>
    <n v="27.272727272727273"/>
    <x v="4"/>
    <s v="rock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09-24T16:26:16"/>
    <d v="2012-10-24T16:26:16"/>
    <b v="0"/>
    <n v="33"/>
    <x v="0"/>
    <s v="music/rock"/>
    <n v="1.1585714285714286"/>
    <n v="24.575757575757574"/>
    <x v="4"/>
    <s v="rock"/>
    <n v="30"/>
  </r>
  <r>
    <n v="1824"/>
    <s v="Tin Man's Broken Wisdom Fund"/>
    <s v="cd fund raiser"/>
    <n v="3000"/>
    <n v="3002"/>
    <x v="0"/>
    <x v="0"/>
    <s v="USD"/>
    <n v="1389146880"/>
    <n v="1387403967"/>
    <d v="2013-12-18T21:59:27"/>
    <d v="2014-01-08T02:08:00"/>
    <b v="0"/>
    <n v="40"/>
    <x v="0"/>
    <s v="music/rock"/>
    <n v="1.0006666666666666"/>
    <n v="75.05"/>
    <x v="4"/>
    <s v="rock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6-18T20:01:43"/>
    <d v="2013-07-11T20:01:43"/>
    <b v="0"/>
    <n v="50"/>
    <x v="0"/>
    <s v="music/rock"/>
    <n v="1.0505"/>
    <n v="42.02"/>
    <x v="4"/>
    <s v="rock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1-18T22:10:17"/>
    <d v="2014-02-17T22:10:17"/>
    <b v="0"/>
    <n v="38"/>
    <x v="0"/>
    <s v="music/rock"/>
    <n v="1.01"/>
    <n v="53.157894736842103"/>
    <x v="4"/>
    <s v="rock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1-12T07:49:21"/>
    <d v="2011-03-03T07:49:21"/>
    <b v="0"/>
    <n v="96"/>
    <x v="0"/>
    <s v="music/rock"/>
    <n v="1.0066250000000001"/>
    <n v="83.885416666666671"/>
    <x v="4"/>
    <s v="rock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4-07T21:35:30"/>
    <d v="2014-05-09T22:00:00"/>
    <b v="0"/>
    <n v="48"/>
    <x v="0"/>
    <s v="music/rock"/>
    <n v="1.0016"/>
    <n v="417.33333333333331"/>
    <x v="4"/>
    <s v="rock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0-12-04T02:06:11"/>
    <d v="2011-01-21T22:00:00"/>
    <b v="0"/>
    <n v="33"/>
    <x v="0"/>
    <s v="music/rock"/>
    <n v="1.6668333333333334"/>
    <n v="75.765151515151516"/>
    <x v="4"/>
    <s v="rock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1-25T16:25:07"/>
    <d v="2014-02-24T16:25:07"/>
    <b v="0"/>
    <n v="226"/>
    <x v="0"/>
    <s v="music/rock"/>
    <n v="1.0153333333333334"/>
    <n v="67.389380530973455"/>
    <x v="4"/>
    <s v="rock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4-27T23:54:23"/>
    <d v="2012-05-12T23:54:23"/>
    <b v="0"/>
    <n v="14"/>
    <x v="0"/>
    <s v="music/rock"/>
    <n v="1.03"/>
    <n v="73.571428571428569"/>
    <x v="4"/>
    <s v="rock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2-02T12:57:07"/>
    <d v="2011-03-04T12:57:07"/>
    <b v="0"/>
    <n v="20"/>
    <x v="0"/>
    <s v="music/rock"/>
    <n v="1.4285714285714286"/>
    <n v="25"/>
    <x v="4"/>
    <s v="rock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1-29T01:03:23"/>
    <d v="2013-03-02T07:59:00"/>
    <b v="0"/>
    <n v="25"/>
    <x v="0"/>
    <s v="music/rock"/>
    <n v="2.625"/>
    <n v="42"/>
    <x v="4"/>
    <s v="rock"/>
    <n v="32.28862268518423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4-12-15T23:08:15"/>
    <d v="2015-01-24T23:08:15"/>
    <b v="0"/>
    <n v="90"/>
    <x v="0"/>
    <s v="music/rock"/>
    <n v="1.1805000000000001"/>
    <n v="131.16666666666666"/>
    <x v="4"/>
    <s v="rock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01T16:51:11"/>
    <d v="2016-03-31T15:51:11"/>
    <b v="0"/>
    <n v="11"/>
    <x v="0"/>
    <s v="music/rock"/>
    <n v="1.04"/>
    <n v="47.272727272727273"/>
    <x v="4"/>
    <s v="rock"/>
    <n v="29.958333333335759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1-31T19:25:29"/>
    <d v="2013-02-17T19:25:29"/>
    <b v="0"/>
    <n v="55"/>
    <x v="0"/>
    <s v="music/rock"/>
    <n v="2.0034000000000001"/>
    <n v="182.12727272727273"/>
    <x v="4"/>
    <s v="rock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1-18T01:08:55"/>
    <d v="2012-03-18T00:08:55"/>
    <b v="0"/>
    <n v="30"/>
    <x v="0"/>
    <s v="music/rock"/>
    <n v="3.0683333333333334"/>
    <n v="61.366666666666667"/>
    <x v="4"/>
    <s v="rock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02T18:52:37"/>
    <d v="2011-10-01T03:00:00"/>
    <b v="0"/>
    <n v="28"/>
    <x v="0"/>
    <s v="music/rock"/>
    <n v="1.00149"/>
    <n v="35.767499999999998"/>
    <x v="4"/>
    <s v="rock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09-01T17:19:42"/>
    <d v="2016-10-01T17:19:42"/>
    <b v="0"/>
    <n v="45"/>
    <x v="0"/>
    <s v="music/rock"/>
    <n v="2.0529999999999999"/>
    <n v="45.62222222222222"/>
    <x v="4"/>
    <s v="rock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4-18T02:18:30"/>
    <d v="2013-05-07T04:59:00"/>
    <b v="0"/>
    <n v="13"/>
    <x v="0"/>
    <s v="music/rock"/>
    <n v="1.0888888888888888"/>
    <n v="75.384615384615387"/>
    <x v="4"/>
    <s v="rock"/>
    <n v="19.1114583333328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4-16T20:17:25"/>
    <d v="2014-05-20T04:59:00"/>
    <b v="0"/>
    <n v="40"/>
    <x v="0"/>
    <s v="music/rock"/>
    <n v="1.0175000000000001"/>
    <n v="50.875"/>
    <x v="4"/>
    <s v="rock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1-27T15:09:41"/>
    <d v="2015-03-02T05:59:00"/>
    <b v="0"/>
    <n v="21"/>
    <x v="0"/>
    <s v="music/rock"/>
    <n v="1.2524999999999999"/>
    <n v="119.28571428571429"/>
    <x v="4"/>
    <s v="rock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1-21T23:52:34"/>
    <d v="2011-02-20T23:52:34"/>
    <b v="0"/>
    <n v="134"/>
    <x v="0"/>
    <s v="music/rock"/>
    <n v="1.2400610000000001"/>
    <n v="92.541865671641801"/>
    <x v="4"/>
    <s v="rock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5-03T23:21:54"/>
    <d v="2011-06-11T03:00:00"/>
    <b v="0"/>
    <n v="20"/>
    <x v="0"/>
    <s v="music/rock"/>
    <n v="1.014"/>
    <n v="76.05"/>
    <x v="4"/>
    <s v="rock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02T07:59:58"/>
    <d v="2016-06-17T04:55:00"/>
    <b v="0"/>
    <n v="19"/>
    <x v="0"/>
    <s v="music/rock"/>
    <n v="1"/>
    <n v="52.631578947368418"/>
    <x v="4"/>
    <s v="rock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1-15T15:36:17"/>
    <d v="2012-12-15T15:36:17"/>
    <b v="0"/>
    <n v="209"/>
    <x v="0"/>
    <s v="music/rock"/>
    <n v="1.3792666666666666"/>
    <n v="98.990430622009569"/>
    <x v="4"/>
    <s v="rock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3-31T05:40:32"/>
    <d v="2015-04-21T05:40:32"/>
    <b v="0"/>
    <n v="38"/>
    <x v="0"/>
    <s v="music/rock"/>
    <n v="1.2088000000000001"/>
    <n v="79.526315789473685"/>
    <x v="4"/>
    <s v="rock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5-28T18:54:48"/>
    <d v="2011-07-31T06:59:00"/>
    <b v="0"/>
    <n v="24"/>
    <x v="0"/>
    <s v="music/rock"/>
    <n v="1.0736666666666668"/>
    <n v="134.20833333333334"/>
    <x v="4"/>
    <s v="rock"/>
    <n v="63.50291666667180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09-17T20:17:39"/>
    <d v="2012-10-17T20:17:39"/>
    <b v="0"/>
    <n v="8"/>
    <x v="0"/>
    <s v="music/rock"/>
    <n v="1.0033333333333334"/>
    <n v="37.625"/>
    <x v="4"/>
    <s v="rock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6-10T23:01:40"/>
    <d v="2014-07-10T23:01:40"/>
    <b v="0"/>
    <n v="179"/>
    <x v="0"/>
    <s v="music/rock"/>
    <n v="1.0152222222222222"/>
    <n v="51.044692737430168"/>
    <x v="4"/>
    <s v="rock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07T21:45:38"/>
    <d v="2014-07-28T01:00:00"/>
    <b v="0"/>
    <n v="26"/>
    <x v="0"/>
    <s v="music/rock"/>
    <n v="1.0007692307692309"/>
    <n v="50.03846153846154"/>
    <x v="4"/>
    <s v="rock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3-18T18:30:52"/>
    <d v="2015-04-25T00:00:00"/>
    <b v="0"/>
    <n v="131"/>
    <x v="0"/>
    <s v="music/rock"/>
    <n v="1.1696666666666666"/>
    <n v="133.93129770992365"/>
    <x v="4"/>
    <s v="rock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09-25T01:26:57"/>
    <d v="2012-11-14T02:26:57"/>
    <b v="0"/>
    <n v="14"/>
    <x v="0"/>
    <s v="music/rock"/>
    <n v="1.01875"/>
    <n v="58.214285714285715"/>
    <x v="4"/>
    <s v="rock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4-24T00:30:37"/>
    <d v="2013-05-24T00:30:37"/>
    <b v="0"/>
    <n v="174"/>
    <x v="0"/>
    <s v="music/rock"/>
    <n v="1.0212366666666666"/>
    <n v="88.037643678160919"/>
    <x v="4"/>
    <s v="rock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3-11-22T12:55:40"/>
    <d v="2014-01-06T12:55:40"/>
    <b v="0"/>
    <n v="191"/>
    <x v="0"/>
    <s v="music/rock"/>
    <n v="1.5405897142857143"/>
    <n v="70.576753926701571"/>
    <x v="4"/>
    <s v="rock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6-27T20:31:12"/>
    <d v="2014-07-18T20:31:12"/>
    <b v="0"/>
    <n v="38"/>
    <x v="0"/>
    <s v="music/rock"/>
    <n v="1.0125"/>
    <n v="53.289473684210527"/>
    <x v="4"/>
    <s v="rock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8-13T18:26:53"/>
    <d v="2014-09-12T18:26:53"/>
    <b v="0"/>
    <n v="22"/>
    <x v="0"/>
    <s v="music/rock"/>
    <n v="1"/>
    <n v="136.36363636363637"/>
    <x v="4"/>
    <s v="rock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0-17T04:48:41"/>
    <d v="2011-12-16T05:48:41"/>
    <b v="0"/>
    <n v="149"/>
    <x v="0"/>
    <s v="music/rock"/>
    <n v="1.0874800874800874"/>
    <n v="40.547315436241611"/>
    <x v="4"/>
    <s v="rock"/>
    <n v="60.04166666667151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8-23T18:28:49"/>
    <d v="2011-09-22T18:28:49"/>
    <b v="0"/>
    <n v="56"/>
    <x v="0"/>
    <s v="music/rock"/>
    <n v="1.3183333333333334"/>
    <n v="70.625"/>
    <x v="4"/>
    <s v="rock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1-16T17:01:24"/>
    <d v="2014-02-06T17:01:24"/>
    <b v="0"/>
    <n v="19"/>
    <x v="0"/>
    <s v="music/rock"/>
    <n v="1.3346666666666667"/>
    <n v="52.684210526315788"/>
    <x v="4"/>
    <s v="rock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4-12-27T07:12:21"/>
    <d v="2015-01-26T07:12:21"/>
    <b v="0"/>
    <n v="0"/>
    <x v="1"/>
    <s v="games/mobile games"/>
    <n v="0"/>
    <e v="#DIV/0!"/>
    <x v="6"/>
    <s v="mobile games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1-20T11:49:34"/>
    <d v="2017-03-08T07:30:00"/>
    <b v="0"/>
    <n v="16"/>
    <x v="1"/>
    <s v="games/mobile games"/>
    <n v="8.0833333333333326E-2"/>
    <n v="90.9375"/>
    <x v="6"/>
    <s v="mobile games"/>
    <n v="46.8197453703760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5-13T19:08:05"/>
    <d v="2014-06-12T19:08:05"/>
    <b v="0"/>
    <n v="2"/>
    <x v="1"/>
    <s v="games/mobile games"/>
    <n v="4.0000000000000001E-3"/>
    <n v="5"/>
    <x v="6"/>
    <s v="mobile games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4-04T17:11:40"/>
    <d v="2014-05-04T17:11:40"/>
    <b v="0"/>
    <n v="48"/>
    <x v="1"/>
    <s v="games/mobile games"/>
    <n v="0.42892307692307691"/>
    <n v="58.083333333333336"/>
    <x v="6"/>
    <s v="mobile games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0-02T08:49:07"/>
    <d v="2016-11-06T09:49:07"/>
    <b v="0"/>
    <n v="2"/>
    <x v="1"/>
    <s v="games/mobile games"/>
    <n v="3.6363636363636364E-5"/>
    <n v="2"/>
    <x v="6"/>
    <s v="mobile games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1-07T05:54:57"/>
    <d v="2017-03-01T04:00:00"/>
    <b v="0"/>
    <n v="2"/>
    <x v="1"/>
    <s v="games/mobile games"/>
    <n v="5.0000000000000001E-3"/>
    <n v="62.5"/>
    <x v="6"/>
    <s v="mobile games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0-06T22:11:52"/>
    <d v="2016-11-05T22:11:52"/>
    <b v="0"/>
    <n v="1"/>
    <x v="1"/>
    <s v="games/mobile games"/>
    <n v="5.0000000000000001E-4"/>
    <n v="10"/>
    <x v="6"/>
    <s v="mobile games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1-20T18:42:05"/>
    <d v="2015-12-15T07:59:00"/>
    <b v="0"/>
    <n v="17"/>
    <x v="1"/>
    <s v="games/mobile games"/>
    <n v="4.8680000000000001E-2"/>
    <n v="71.588235294117652"/>
    <x v="6"/>
    <s v="mobile games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6-12-05T00:04:09"/>
    <d v="2017-01-04T00:04:09"/>
    <b v="0"/>
    <n v="0"/>
    <x v="1"/>
    <s v="games/mobile games"/>
    <n v="0"/>
    <e v="#DIV/0!"/>
    <x v="6"/>
    <s v="mobile games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02T08:32:15"/>
    <d v="2016-01-31T04:17:00"/>
    <b v="0"/>
    <n v="11"/>
    <x v="1"/>
    <s v="games/mobile games"/>
    <n v="0.10314285714285715"/>
    <n v="32.81818181818182"/>
    <x v="6"/>
    <s v="mobile games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0-11T18:48:21"/>
    <d v="2014-11-20T19:48:21"/>
    <b v="0"/>
    <n v="95"/>
    <x v="1"/>
    <s v="games/mobile games"/>
    <n v="0.7178461538461538"/>
    <n v="49.11578947368421"/>
    <x v="6"/>
    <s v="mobile games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5-31T03:06:42"/>
    <d v="2015-06-30T03:06:42"/>
    <b v="0"/>
    <n v="13"/>
    <x v="1"/>
    <s v="games/mobile games"/>
    <n v="1.06E-2"/>
    <n v="16.307692307692307"/>
    <x v="6"/>
    <s v="mobile games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6-09T14:46:50"/>
    <d v="2015-07-08T16:45:00"/>
    <b v="0"/>
    <n v="2"/>
    <x v="1"/>
    <s v="games/mobile games"/>
    <n v="4.4999999999999997E-3"/>
    <n v="18"/>
    <x v="6"/>
    <s v="mobile games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08T23:15:33"/>
    <d v="2016-06-28T23:15:33"/>
    <b v="0"/>
    <n v="2"/>
    <x v="1"/>
    <s v="games/mobile games"/>
    <n v="1.6249999999999999E-4"/>
    <n v="13"/>
    <x v="6"/>
    <s v="mobile games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6-07T21:35:08"/>
    <d v="2016-08-06T21:35:08"/>
    <b v="0"/>
    <n v="3"/>
    <x v="1"/>
    <s v="games/mobile games"/>
    <n v="5.1000000000000004E-3"/>
    <n v="17"/>
    <x v="6"/>
    <s v="mobile games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5-17T06:50:05"/>
    <d v="2014-06-16T06:50:05"/>
    <b v="0"/>
    <n v="0"/>
    <x v="1"/>
    <s v="games/mobile games"/>
    <n v="0"/>
    <e v="#DIV/0!"/>
    <x v="6"/>
    <s v="mobile games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1-31T00:42:05"/>
    <d v="2015-03-01T00:42:05"/>
    <b v="0"/>
    <n v="0"/>
    <x v="1"/>
    <s v="games/mobile games"/>
    <n v="0"/>
    <e v="#DIV/0!"/>
    <x v="6"/>
    <s v="mobile games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5-14T00:12:35"/>
    <d v="2014-06-13T00:12:35"/>
    <b v="0"/>
    <n v="0"/>
    <x v="1"/>
    <s v="games/mobile games"/>
    <n v="0"/>
    <e v="#DIV/0!"/>
    <x v="6"/>
    <s v="mobile games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2-13T15:35:29"/>
    <d v="2016-03-14T14:35:29"/>
    <b v="0"/>
    <n v="2"/>
    <x v="1"/>
    <s v="games/mobile games"/>
    <n v="1.1999999999999999E-3"/>
    <n v="3"/>
    <x v="6"/>
    <s v="mobile games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01T13:36:20"/>
    <d v="2016-03-30T12:36:20"/>
    <b v="0"/>
    <n v="24"/>
    <x v="1"/>
    <s v="games/mobile games"/>
    <n v="0.20080000000000001"/>
    <n v="41.833333333333336"/>
    <x v="6"/>
    <s v="mobile games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2-08T03:39:49"/>
    <d v="2015-03-10T02:39:49"/>
    <b v="0"/>
    <n v="70"/>
    <x v="0"/>
    <s v="music/indie rock"/>
    <n v="1.726845"/>
    <n v="49.338428571428572"/>
    <x v="4"/>
    <s v="indie rock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6-07T22:46:52"/>
    <d v="2012-07-10T23:48:00"/>
    <b v="0"/>
    <n v="81"/>
    <x v="0"/>
    <s v="music/indie rock"/>
    <n v="1.008955223880597"/>
    <n v="41.728395061728392"/>
    <x v="4"/>
    <s v="indie rock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3-09T22:45:08"/>
    <d v="2012-04-08T21:45:08"/>
    <b v="0"/>
    <n v="32"/>
    <x v="0"/>
    <s v="music/indie rock"/>
    <n v="1.0480480480480481"/>
    <n v="32.71875"/>
    <x v="4"/>
    <s v="indie rock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0-23T04:45:35"/>
    <d v="2012-11-27T12:00:00"/>
    <b v="0"/>
    <n v="26"/>
    <x v="0"/>
    <s v="music/indie rock"/>
    <n v="1.351"/>
    <n v="51.96153846153846"/>
    <x v="4"/>
    <s v="indie rock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7-09T02:15:10"/>
    <d v="2012-08-10T22:00:00"/>
    <b v="0"/>
    <n v="105"/>
    <x v="0"/>
    <s v="music/indie rock"/>
    <n v="1.1632786885245903"/>
    <n v="50.685714285714283"/>
    <x v="4"/>
    <s v="indie rock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0-13T21:45:38"/>
    <d v="2014-11-12T22:45:38"/>
    <b v="0"/>
    <n v="29"/>
    <x v="0"/>
    <s v="music/indie rock"/>
    <n v="1.0208333333333333"/>
    <n v="42.241379310344826"/>
    <x v="4"/>
    <s v="indie rock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1-15T19:12:12"/>
    <d v="2015-12-03T21:30:00"/>
    <b v="0"/>
    <n v="8"/>
    <x v="0"/>
    <s v="music/indie rock"/>
    <n v="1.1116666666666666"/>
    <n v="416.875"/>
    <x v="4"/>
    <s v="indie rock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01T05:45:32"/>
    <d v="2010-06-01T04:59:00"/>
    <b v="0"/>
    <n v="89"/>
    <x v="0"/>
    <s v="music/indie rock"/>
    <n v="1.6608000000000001"/>
    <n v="46.651685393258425"/>
    <x v="4"/>
    <s v="indie rock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1-25T19:02:26"/>
    <d v="2013-03-11T18:02:26"/>
    <b v="0"/>
    <n v="44"/>
    <x v="0"/>
    <s v="music/indie rock"/>
    <n v="1.0660000000000001"/>
    <n v="48.454545454545453"/>
    <x v="4"/>
    <s v="indie rock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1-15T18:52:08"/>
    <d v="2012-12-15T18:52:08"/>
    <b v="0"/>
    <n v="246"/>
    <x v="0"/>
    <s v="music/indie rock"/>
    <n v="1.4458441666666668"/>
    <n v="70.5289837398374"/>
    <x v="4"/>
    <s v="indie rock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6-06T19:09:14"/>
    <d v="2010-07-22T06:00:00"/>
    <b v="0"/>
    <n v="120"/>
    <x v="0"/>
    <s v="music/indie rock"/>
    <n v="1.0555000000000001"/>
    <n v="87.958333333333329"/>
    <x v="4"/>
    <s v="indie rock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5-08T15:18:01"/>
    <d v="2011-06-07T15:18:01"/>
    <b v="0"/>
    <n v="26"/>
    <x v="0"/>
    <s v="music/indie rock"/>
    <n v="1.3660000000000001"/>
    <n v="26.26923076923077"/>
    <x v="4"/>
    <s v="indie rock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3-30T22:36:25"/>
    <d v="2011-04-16T03:59:00"/>
    <b v="0"/>
    <n v="45"/>
    <x v="0"/>
    <s v="music/indie rock"/>
    <n v="1.04"/>
    <n v="57.777777777777779"/>
    <x v="4"/>
    <s v="indie rock"/>
    <n v="16.22401620370510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1-12T21:43:03"/>
    <d v="2012-02-12T21:43:03"/>
    <b v="0"/>
    <n v="20"/>
    <x v="0"/>
    <s v="music/indie rock"/>
    <n v="1.145"/>
    <n v="57.25"/>
    <x v="4"/>
    <s v="indie rock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09-20T17:55:22"/>
    <d v="2015-10-20T17:55:22"/>
    <b v="0"/>
    <n v="47"/>
    <x v="0"/>
    <s v="music/indie rock"/>
    <n v="1.0171957671957672"/>
    <n v="196.34042553191489"/>
    <x v="4"/>
    <s v="indie rock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3-13T17:02:45"/>
    <d v="2012-04-12T17:02:45"/>
    <b v="0"/>
    <n v="13"/>
    <x v="0"/>
    <s v="music/indie rock"/>
    <n v="1.2394678492239468"/>
    <n v="43"/>
    <x v="4"/>
    <s v="indie rock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2-10T14:00:06"/>
    <d v="2014-03-04T21:00:00"/>
    <b v="0"/>
    <n v="183"/>
    <x v="0"/>
    <s v="music/indie rock"/>
    <n v="1.0245669291338582"/>
    <n v="35.551912568306008"/>
    <x v="4"/>
    <s v="indie rock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5-12-28T04:37:53"/>
    <d v="2016-02-01T18:00:00"/>
    <b v="0"/>
    <n v="21"/>
    <x v="0"/>
    <s v="music/indie rock"/>
    <n v="1.4450000000000001"/>
    <n v="68.80952380952381"/>
    <x v="4"/>
    <s v="indie rock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2-23T22:36:06"/>
    <d v="2015-03-25T21:36:06"/>
    <b v="0"/>
    <n v="42"/>
    <x v="0"/>
    <s v="music/indie rock"/>
    <n v="1.3333333333333333"/>
    <n v="28.571428571428573"/>
    <x v="4"/>
    <s v="indie rock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09-08T20:55:31"/>
    <d v="2012-10-06T09:59:00"/>
    <b v="0"/>
    <n v="54"/>
    <x v="0"/>
    <s v="music/indie rock"/>
    <n v="1.0936440000000001"/>
    <n v="50.631666666666668"/>
    <x v="4"/>
    <s v="indie rock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4-22T13:02:09"/>
    <d v="2015-05-22T13:00:00"/>
    <b v="0"/>
    <n v="25"/>
    <x v="1"/>
    <s v="technology/gadgets"/>
    <n v="2.696969696969697E-2"/>
    <n v="106.8"/>
    <x v="2"/>
    <s v="gadgets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2-02T18:57:27"/>
    <d v="2015-03-04T18:57:27"/>
    <b v="0"/>
    <n v="3"/>
    <x v="1"/>
    <s v="technology/gadgets"/>
    <n v="1.2E-2"/>
    <n v="4"/>
    <x v="2"/>
    <s v="gadgets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6-11-28T18:29:51"/>
    <d v="2017-01-27T18:29:51"/>
    <b v="0"/>
    <n v="41"/>
    <x v="1"/>
    <s v="technology/gadgets"/>
    <n v="0.46600000000000003"/>
    <n v="34.097560975609753"/>
    <x v="2"/>
    <s v="gadgets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5-11-18T16:27:01"/>
    <d v="2016-01-02T16:27:01"/>
    <b v="0"/>
    <n v="2"/>
    <x v="1"/>
    <s v="technology/gadgets"/>
    <n v="1E-3"/>
    <n v="25"/>
    <x v="2"/>
    <s v="gadgets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8-08T22:13:14"/>
    <d v="2014-09-07T22:13:14"/>
    <b v="0"/>
    <n v="4"/>
    <x v="1"/>
    <s v="technology/gadgets"/>
    <n v="1.6800000000000001E-3"/>
    <n v="10.5"/>
    <x v="2"/>
    <s v="gadgets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5-24T16:06:23"/>
    <d v="2016-06-23T16:06:23"/>
    <b v="0"/>
    <n v="99"/>
    <x v="1"/>
    <s v="technology/gadgets"/>
    <n v="0.42759999999999998"/>
    <n v="215.95959595959596"/>
    <x v="2"/>
    <s v="gadgets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08T14:05:25"/>
    <d v="2014-05-23T14:05:25"/>
    <b v="0"/>
    <n v="4"/>
    <x v="1"/>
    <s v="technology/gadgets"/>
    <n v="2.8333333333333335E-3"/>
    <n v="21.25"/>
    <x v="2"/>
    <s v="gadgets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1-29T22:01:40"/>
    <d v="2016-12-29T22:01:40"/>
    <b v="0"/>
    <n v="4"/>
    <x v="1"/>
    <s v="technology/gadgets"/>
    <n v="1.7319999999999999E-2"/>
    <n v="108.25"/>
    <x v="2"/>
    <s v="gadgets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09-23T10:17:59"/>
    <d v="2014-10-23T10:17:59"/>
    <b v="0"/>
    <n v="38"/>
    <x v="1"/>
    <s v="technology/gadgets"/>
    <n v="0.14111428571428572"/>
    <n v="129.97368421052633"/>
    <x v="2"/>
    <s v="gadgets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09-17T23:06:57"/>
    <d v="2015-10-31T22:45:00"/>
    <b v="0"/>
    <n v="285"/>
    <x v="1"/>
    <s v="technology/gadgets"/>
    <n v="0.39395294117647056"/>
    <n v="117.49473684210527"/>
    <x v="2"/>
    <s v="gadgets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7-10T00:48:54"/>
    <d v="2014-08-09T00:48:54"/>
    <b v="0"/>
    <n v="1"/>
    <x v="1"/>
    <s v="technology/gadgets"/>
    <n v="2.3529411764705883E-4"/>
    <n v="10"/>
    <x v="2"/>
    <s v="gadgets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5-05T05:26:00"/>
    <d v="2015-06-04T05:26:00"/>
    <b v="0"/>
    <n v="42"/>
    <x v="1"/>
    <s v="technology/gadgets"/>
    <n v="0.59299999999999997"/>
    <n v="70.595238095238102"/>
    <x v="2"/>
    <s v="gadgets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09-08T12:16:18"/>
    <d v="2014-10-08T12:16:18"/>
    <b v="0"/>
    <n v="26"/>
    <x v="1"/>
    <s v="technology/gadgets"/>
    <n v="1.3270833333333334E-2"/>
    <n v="24.5"/>
    <x v="2"/>
    <s v="gadgets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17T04:11:13"/>
    <d v="2014-11-01T03:59:00"/>
    <b v="0"/>
    <n v="2"/>
    <x v="1"/>
    <s v="technology/gadgets"/>
    <n v="9.0090090090090086E-2"/>
    <n v="30"/>
    <x v="2"/>
    <s v="gadgets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8-13T01:10:22"/>
    <d v="2014-09-02T01:10:22"/>
    <b v="0"/>
    <n v="4"/>
    <x v="1"/>
    <s v="technology/gadgets"/>
    <n v="1.6E-2"/>
    <n v="2"/>
    <x v="2"/>
    <s v="gadgets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0-13T17:12:55"/>
    <d v="2016-11-07T18:12:55"/>
    <b v="0"/>
    <n v="6"/>
    <x v="1"/>
    <s v="technology/gadgets"/>
    <n v="5.1000000000000004E-3"/>
    <n v="17"/>
    <x v="2"/>
    <s v="gadgets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1-11T06:28:53"/>
    <d v="2017-02-10T06:28:53"/>
    <b v="0"/>
    <n v="70"/>
    <x v="1"/>
    <s v="technology/gadgets"/>
    <n v="0.52570512820512816"/>
    <n v="2928.9285714285716"/>
    <x v="2"/>
    <s v="gadgets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7-08T18:57:31"/>
    <d v="2014-08-12T18:57:31"/>
    <b v="0"/>
    <n v="9"/>
    <x v="1"/>
    <s v="technology/gadgets"/>
    <n v="1.04E-2"/>
    <n v="28.888888888888889"/>
    <x v="2"/>
    <s v="gadgets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4-19T21:00:49"/>
    <d v="2015-05-19T21:00:49"/>
    <b v="0"/>
    <n v="8"/>
    <x v="1"/>
    <s v="technology/gadgets"/>
    <n v="0.47399999999999998"/>
    <n v="29.625"/>
    <x v="2"/>
    <s v="gadgets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09-23T21:01:01"/>
    <d v="2015-10-21T23:00:00"/>
    <b v="0"/>
    <n v="105"/>
    <x v="1"/>
    <s v="technology/gadgets"/>
    <n v="0.43030000000000002"/>
    <n v="40.980952380952381"/>
    <x v="2"/>
    <s v="gadgets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6-14T05:19:03"/>
    <d v="2012-07-14T05:19:03"/>
    <b v="0"/>
    <n v="38"/>
    <x v="0"/>
    <s v="music/indie rock"/>
    <n v="1.3680000000000001"/>
    <n v="54"/>
    <x v="4"/>
    <s v="indie rock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1-12T06:08:27"/>
    <d v="2013-12-12T06:08:27"/>
    <b v="0"/>
    <n v="64"/>
    <x v="0"/>
    <s v="music/indie rock"/>
    <n v="1.1555"/>
    <n v="36.109375"/>
    <x v="4"/>
    <s v="indie rock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8-17T20:22:12"/>
    <d v="2011-09-27T04:59:00"/>
    <b v="0"/>
    <n v="13"/>
    <x v="0"/>
    <s v="music/indie rock"/>
    <n v="2.4079999999999999"/>
    <n v="23.153846153846153"/>
    <x v="4"/>
    <s v="indie rock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3-12-18T18:15:55"/>
    <d v="2014-01-15T19:33:00"/>
    <b v="0"/>
    <n v="33"/>
    <x v="0"/>
    <s v="music/indie rock"/>
    <n v="1.1439999999999999"/>
    <n v="104"/>
    <x v="4"/>
    <s v="indie rock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09-18T21:38:08"/>
    <d v="2013-10-11T00:00:00"/>
    <b v="0"/>
    <n v="52"/>
    <x v="0"/>
    <s v="music/indie rock"/>
    <n v="1.1033333333333333"/>
    <n v="31.826923076923077"/>
    <x v="4"/>
    <s v="indie rock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0-05T22:54:16"/>
    <d v="2010-11-02T00:26:00"/>
    <b v="0"/>
    <n v="107"/>
    <x v="0"/>
    <s v="music/indie rock"/>
    <n v="1.9537933333333333"/>
    <n v="27.3896261682243"/>
    <x v="4"/>
    <s v="indie rock"/>
    <n v="27.063703703708597"/>
  </r>
  <r>
    <n v="1927"/>
    <s v="GBS Detroit Presents Hampshire"/>
    <s v="Hampshire is headed to GBS Detroit."/>
    <n v="600"/>
    <n v="620"/>
    <x v="0"/>
    <x v="0"/>
    <s v="USD"/>
    <n v="1331182740"/>
    <n v="1329856839"/>
    <d v="2012-02-21T20:40:39"/>
    <d v="2012-03-08T04:59:00"/>
    <b v="0"/>
    <n v="11"/>
    <x v="0"/>
    <s v="music/indie rock"/>
    <n v="1.0333333333333334"/>
    <n v="56.363636363636367"/>
    <x v="4"/>
    <s v="indie rock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4-07T15:33:14"/>
    <d v="2013-05-07T15:33:14"/>
    <b v="0"/>
    <n v="34"/>
    <x v="0"/>
    <s v="music/indie rock"/>
    <n v="1.031372549019608"/>
    <n v="77.352941176470594"/>
    <x v="4"/>
    <s v="indie rock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5-24T00:31:06"/>
    <d v="2011-07-05T00:31:06"/>
    <b v="0"/>
    <n v="75"/>
    <x v="0"/>
    <s v="music/indie rock"/>
    <n v="1.003125"/>
    <n v="42.8"/>
    <x v="4"/>
    <s v="indie rock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5-08T13:24:42"/>
    <d v="2013-07-07T13:24:42"/>
    <b v="0"/>
    <n v="26"/>
    <x v="0"/>
    <s v="music/indie rock"/>
    <n v="1.27"/>
    <n v="48.846153846153847"/>
    <x v="4"/>
    <s v="indie rock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08T21:25:09"/>
    <d v="2012-05-22T03:30:00"/>
    <b v="0"/>
    <n v="50"/>
    <x v="0"/>
    <s v="music/indie rock"/>
    <n v="1.20601"/>
    <n v="48.240400000000001"/>
    <x v="4"/>
    <s v="indie rock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03T19:26:13"/>
    <d v="2012-01-24T19:26:13"/>
    <b v="0"/>
    <n v="80"/>
    <x v="0"/>
    <s v="music/indie rock"/>
    <n v="1.0699047619047619"/>
    <n v="70.212500000000006"/>
    <x v="4"/>
    <s v="indie rock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8-28T03:08:27"/>
    <d v="2014-09-27T03:08:27"/>
    <b v="0"/>
    <n v="110"/>
    <x v="0"/>
    <s v="music/indie rock"/>
    <n v="1.7243333333333333"/>
    <n v="94.054545454545448"/>
    <x v="4"/>
    <s v="indie rock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1-18T20:48:41"/>
    <d v="2011-12-25T05:00:00"/>
    <b v="0"/>
    <n v="77"/>
    <x v="0"/>
    <s v="music/indie rock"/>
    <n v="1.2362"/>
    <n v="80.272727272727266"/>
    <x v="4"/>
    <s v="indie rock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5-14T22:22:51"/>
    <d v="2014-06-21T04:59:00"/>
    <b v="0"/>
    <n v="50"/>
    <x v="0"/>
    <s v="music/indie rock"/>
    <n v="1.0840000000000001"/>
    <n v="54.2"/>
    <x v="4"/>
    <s v="indie rock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1-05T21:21:10"/>
    <d v="2011-12-06T05:59:00"/>
    <b v="0"/>
    <n v="145"/>
    <x v="0"/>
    <s v="music/indie rock"/>
    <n v="1.1652013333333333"/>
    <n v="60.26903448275862"/>
    <x v="4"/>
    <s v="indie rock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5-30T02:51:21"/>
    <d v="2012-06-15T03:59:00"/>
    <b v="0"/>
    <n v="29"/>
    <x v="0"/>
    <s v="music/indie rock"/>
    <n v="1.8724499999999999"/>
    <n v="38.740344827586206"/>
    <x v="4"/>
    <s v="indie rock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6-01T06:13:51"/>
    <d v="2013-07-02T05:00:00"/>
    <b v="0"/>
    <n v="114"/>
    <x v="0"/>
    <s v="music/indie rock"/>
    <n v="1.1593333333333333"/>
    <n v="152.54385964912279"/>
    <x v="4"/>
    <s v="indie rock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2-08T23:38:28"/>
    <d v="2013-03-10T22:38:28"/>
    <b v="0"/>
    <n v="96"/>
    <x v="0"/>
    <s v="music/indie rock"/>
    <n v="1.107"/>
    <n v="115.3125"/>
    <x v="4"/>
    <s v="indie rock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5-07T12:10:33"/>
    <d v="2011-06-15T03:59:00"/>
    <b v="0"/>
    <n v="31"/>
    <x v="0"/>
    <s v="music/indie rock"/>
    <n v="1.7092307692307693"/>
    <n v="35.838709677419352"/>
    <x v="4"/>
    <s v="indie rock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4-15T06:58:51"/>
    <d v="2014-05-15T06:58:51"/>
    <b v="1"/>
    <n v="4883"/>
    <x v="0"/>
    <s v="technology/hardware"/>
    <n v="1.2611835600000001"/>
    <n v="64.570118779438872"/>
    <x v="2"/>
    <s v="hardware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4-05T19:52:20"/>
    <d v="2011-07-04T19:52:20"/>
    <b v="1"/>
    <n v="95"/>
    <x v="0"/>
    <s v="technology/hardware"/>
    <n v="1.3844033333333334"/>
    <n v="87.436000000000007"/>
    <x v="2"/>
    <s v="hardware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6-27T06:28:36"/>
    <d v="2016-08-11T06:28:36"/>
    <b v="1"/>
    <n v="2478"/>
    <x v="0"/>
    <s v="technology/hardware"/>
    <n v="17.052499999999998"/>
    <n v="68.815577078288939"/>
    <x v="2"/>
    <s v="hardware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4-01T14:01:30"/>
    <d v="2014-05-01T14:01:30"/>
    <b v="1"/>
    <n v="1789"/>
    <x v="0"/>
    <s v="technology/hardware"/>
    <n v="7.8805550000000002"/>
    <n v="176.200223588597"/>
    <x v="2"/>
    <s v="hardware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6-02T06:02:38"/>
    <d v="2015-07-12T06:02:38"/>
    <b v="1"/>
    <n v="680"/>
    <x v="0"/>
    <s v="technology/hardware"/>
    <n v="3.4801799999999998"/>
    <n v="511.79117647058825"/>
    <x v="2"/>
    <s v="hardware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2-19T03:36:01"/>
    <d v="2014-04-20T02:36:01"/>
    <b v="1"/>
    <n v="70"/>
    <x v="0"/>
    <s v="technology/hardware"/>
    <n v="1.4974666666666667"/>
    <n v="160.44285714285715"/>
    <x v="2"/>
    <s v="hardware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0-16T22:02:00"/>
    <d v="2009-11-23T05:59:00"/>
    <b v="1"/>
    <n v="23"/>
    <x v="0"/>
    <s v="technology/hardware"/>
    <n v="1.0063375000000001"/>
    <n v="35.003043478260871"/>
    <x v="2"/>
    <s v="hardware"/>
    <n v="37.3312499999956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4-13T14:30:09"/>
    <d v="2016-06-06T17:02:00"/>
    <b v="1"/>
    <n v="4245"/>
    <x v="0"/>
    <s v="technology/hardware"/>
    <n v="8.0021100000000001"/>
    <n v="188.50671378091872"/>
    <x v="2"/>
    <s v="hardware"/>
    <n v="54.1054513888884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6-10T10:09:11"/>
    <d v="2014-07-10T10:09:11"/>
    <b v="1"/>
    <n v="943"/>
    <x v="0"/>
    <s v="technology/hardware"/>
    <n v="1.0600260000000001"/>
    <n v="56.204984093319197"/>
    <x v="2"/>
    <s v="hardware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3-22T04:21:13"/>
    <d v="2011-04-22T04:21:13"/>
    <b v="1"/>
    <n v="1876"/>
    <x v="0"/>
    <s v="technology/hardware"/>
    <n v="2.0051866666666669"/>
    <n v="51.3054157782516"/>
    <x v="2"/>
    <s v="hardware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0-08T10:05:37"/>
    <d v="2016-11-07T11:05:37"/>
    <b v="1"/>
    <n v="834"/>
    <x v="0"/>
    <s v="technology/hardware"/>
    <n v="2.1244399999999999"/>
    <n v="127.36450839328538"/>
    <x v="2"/>
    <s v="hardware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09-09T14:33:35"/>
    <d v="2013-10-16T14:33:35"/>
    <b v="1"/>
    <n v="682"/>
    <x v="0"/>
    <s v="technology/hardware"/>
    <n v="1.9847237142857144"/>
    <n v="101.85532258064516"/>
    <x v="2"/>
    <s v="hardware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2-02T04:47:45"/>
    <d v="2012-03-02T03:00:00"/>
    <b v="1"/>
    <n v="147"/>
    <x v="0"/>
    <s v="technology/hardware"/>
    <n v="2.2594666666666665"/>
    <n v="230.55782312925169"/>
    <x v="2"/>
    <s v="hardware"/>
    <n v="28.92517361111094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1-25T13:56:16"/>
    <d v="2016-03-12T05:00:00"/>
    <b v="1"/>
    <n v="415"/>
    <x v="0"/>
    <s v="technology/hardware"/>
    <n v="6.9894800000000004"/>
    <n v="842.10602409638557"/>
    <x v="2"/>
    <s v="hardware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4-21T06:31:21"/>
    <d v="2012-05-23T19:00:00"/>
    <b v="1"/>
    <n v="290"/>
    <x v="0"/>
    <s v="technology/hardware"/>
    <n v="3.9859528571428569"/>
    <n v="577.27593103448271"/>
    <x v="2"/>
    <s v="hardware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3-04T22:10:05"/>
    <d v="2015-04-18T21:10:05"/>
    <b v="1"/>
    <n v="365"/>
    <x v="0"/>
    <s v="technology/hardware"/>
    <n v="2.9403333333333332"/>
    <n v="483.34246575342468"/>
    <x v="2"/>
    <s v="hardware"/>
    <n v="44.958333333328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09-27T02:21:53"/>
    <d v="2012-10-27T02:21:53"/>
    <b v="1"/>
    <n v="660"/>
    <x v="0"/>
    <s v="technology/hardware"/>
    <n v="1.6750470000000002"/>
    <n v="76.138500000000008"/>
    <x v="2"/>
    <s v="hardware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2-21T23:42:41"/>
    <d v="2013-03-23T22:42:41"/>
    <b v="1"/>
    <n v="1356"/>
    <x v="0"/>
    <s v="technology/hardware"/>
    <n v="14.355717142857143"/>
    <n v="74.107684365781708"/>
    <x v="2"/>
    <s v="hardware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8-20T20:17:40"/>
    <d v="2014-10-01T00:00:00"/>
    <b v="1"/>
    <n v="424"/>
    <x v="0"/>
    <s v="technology/hardware"/>
    <n v="1.5673440000000001"/>
    <n v="36.965660377358489"/>
    <x v="2"/>
    <s v="hardware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1-21T08:42:21"/>
    <d v="2014-12-21T08:42:21"/>
    <b v="1"/>
    <n v="33"/>
    <x v="0"/>
    <s v="technology/hardware"/>
    <n v="1.1790285714285715"/>
    <n v="2500.969696969697"/>
    <x v="2"/>
    <s v="hardware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08-27T04:40:17"/>
    <d v="2012-10-06T03:59:00"/>
    <b v="1"/>
    <n v="1633"/>
    <x v="0"/>
    <s v="technology/hardware"/>
    <n v="11.053811999999999"/>
    <n v="67.690214329454989"/>
    <x v="2"/>
    <s v="hardware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4-13T18:43:56"/>
    <d v="2014-05-13T18:43:56"/>
    <b v="1"/>
    <n v="306"/>
    <x v="0"/>
    <s v="technology/hardware"/>
    <n v="1.9292499999999999"/>
    <n v="63.04738562091503"/>
    <x v="2"/>
    <s v="hardware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8-12T10:18:54"/>
    <d v="2014-09-16T10:18:54"/>
    <b v="1"/>
    <n v="205"/>
    <x v="0"/>
    <s v="technology/hardware"/>
    <n v="1.268842105263158"/>
    <n v="117.6"/>
    <x v="2"/>
    <s v="hardware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3-23T06:32:52"/>
    <d v="2016-04-22T06:32:52"/>
    <b v="1"/>
    <n v="1281"/>
    <x v="0"/>
    <s v="technology/hardware"/>
    <n v="2.5957748878923765"/>
    <n v="180.75185011709601"/>
    <x v="2"/>
    <s v="hardware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1-12-21T02:08:30"/>
    <d v="2012-01-12T01:00:00"/>
    <b v="1"/>
    <n v="103"/>
    <x v="0"/>
    <s v="technology/hardware"/>
    <n v="2.6227999999999998"/>
    <n v="127.32038834951456"/>
    <x v="2"/>
    <s v="hardware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7-15T12:58:18"/>
    <d v="2014-08-14T12:58:18"/>
    <b v="1"/>
    <n v="1513"/>
    <x v="0"/>
    <s v="technology/hardware"/>
    <n v="2.0674309000000002"/>
    <n v="136.6444745538665"/>
    <x v="2"/>
    <s v="hardware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4-01T15:55:29"/>
    <d v="2014-05-01T15:55:29"/>
    <b v="1"/>
    <n v="405"/>
    <x v="0"/>
    <s v="technology/hardware"/>
    <n v="3.7012999999999998"/>
    <n v="182.78024691358024"/>
    <x v="2"/>
    <s v="hardware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1-02T14:05:15"/>
    <d v="2016-12-03T15:05:15"/>
    <b v="1"/>
    <n v="510"/>
    <x v="0"/>
    <s v="technology/hardware"/>
    <n v="2.8496600000000001"/>
    <n v="279.37843137254902"/>
    <x v="2"/>
    <s v="hardware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7-06T19:01:08"/>
    <d v="2016-08-05T19:01:08"/>
    <b v="1"/>
    <n v="1887"/>
    <x v="0"/>
    <s v="technology/hardware"/>
    <n v="5.7907999999999999"/>
    <n v="61.375728669846318"/>
    <x v="2"/>
    <s v="hardware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2-19T04:38:21"/>
    <d v="2013-04-20T03:38:21"/>
    <b v="1"/>
    <n v="701"/>
    <x v="0"/>
    <s v="technology/hardware"/>
    <n v="11.318"/>
    <n v="80.727532097004286"/>
    <x v="2"/>
    <s v="hardware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0-14T12:01:01"/>
    <d v="2013-11-15T04:00:00"/>
    <b v="1"/>
    <n v="3863"/>
    <x v="0"/>
    <s v="technology/hardware"/>
    <n v="2.6302771750000002"/>
    <n v="272.35590732591254"/>
    <x v="2"/>
    <s v="hardware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0-19T00:17:24"/>
    <d v="2012-11-18T01:17:24"/>
    <b v="1"/>
    <n v="238"/>
    <x v="0"/>
    <s v="technology/hardware"/>
    <n v="6.7447999999999997"/>
    <n v="70.848739495798313"/>
    <x v="2"/>
    <s v="hardware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6-28T17:21:04"/>
    <d v="2016-08-06T07:00:00"/>
    <b v="1"/>
    <n v="2051"/>
    <x v="0"/>
    <s v="technology/hardware"/>
    <n v="2.5683081313131315"/>
    <n v="247.94003412969283"/>
    <x v="2"/>
    <s v="hardware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6-20T08:01:09"/>
    <d v="2013-08-19T08:01:09"/>
    <b v="1"/>
    <n v="402"/>
    <x v="0"/>
    <s v="technology/hardware"/>
    <n v="3.7549600000000001"/>
    <n v="186.81393034825871"/>
    <x v="2"/>
    <s v="hardware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2-08T18:07:31"/>
    <d v="2013-03-10T18:07:31"/>
    <b v="1"/>
    <n v="253"/>
    <x v="0"/>
    <s v="technology/hardware"/>
    <n v="2.0870837499999997"/>
    <n v="131.98948616600788"/>
    <x v="2"/>
    <s v="hardware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6-13T21:35:25"/>
    <d v="2013-07-13T21:35:25"/>
    <b v="1"/>
    <n v="473"/>
    <x v="0"/>
    <s v="technology/hardware"/>
    <n v="3.4660000000000002"/>
    <n v="29.310782241014799"/>
    <x v="2"/>
    <s v="hardware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1-03T05:12:20"/>
    <d v="2015-12-19T07:59:00"/>
    <b v="1"/>
    <n v="821"/>
    <x v="0"/>
    <s v="technology/hardware"/>
    <n v="4.0232999999999999"/>
    <n v="245.02436053593178"/>
    <x v="2"/>
    <s v="hardware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5-10T05:24:52"/>
    <d v="2012-06-12T07:00:00"/>
    <b v="1"/>
    <n v="388"/>
    <x v="0"/>
    <s v="technology/hardware"/>
    <n v="10.2684514"/>
    <n v="1323.2540463917526"/>
    <x v="2"/>
    <s v="hardware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0-13T11:02:26"/>
    <d v="2015-11-19T04:59:00"/>
    <b v="1"/>
    <n v="813"/>
    <x v="0"/>
    <s v="technology/hardware"/>
    <n v="1.14901155"/>
    <n v="282.65966789667897"/>
    <x v="2"/>
    <s v="hardware"/>
    <n v="36.7476157407436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2-23T13:01:02"/>
    <d v="2016-04-03T12:01:02"/>
    <b v="1"/>
    <n v="1945"/>
    <x v="0"/>
    <s v="technology/hardware"/>
    <n v="3.5482402000000004"/>
    <n v="91.214401028277635"/>
    <x v="2"/>
    <s v="hardware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6-09T17:24:25"/>
    <d v="2014-07-09T17:24:25"/>
    <b v="0"/>
    <n v="12"/>
    <x v="1"/>
    <s v="photography/people"/>
    <n v="5.0799999999999998E-2"/>
    <n v="31.75"/>
    <x v="8"/>
    <s v="people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1-04T14:04:47"/>
    <d v="2016-12-04T15:04:47"/>
    <b v="0"/>
    <n v="0"/>
    <x v="1"/>
    <s v="photography/people"/>
    <n v="0"/>
    <e v="#DIV/0!"/>
    <x v="8"/>
    <s v="people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8-11T00:16:58"/>
    <d v="2016-09-02T07:00:00"/>
    <b v="0"/>
    <n v="16"/>
    <x v="1"/>
    <s v="photography/people"/>
    <n v="4.2999999999999997E-2"/>
    <n v="88.6875"/>
    <x v="8"/>
    <s v="people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0-01T18:58:01"/>
    <d v="2014-11-30T19:58:01"/>
    <b v="0"/>
    <n v="7"/>
    <x v="1"/>
    <s v="photography/people"/>
    <n v="0.21146666666666666"/>
    <n v="453.14285714285717"/>
    <x v="8"/>
    <s v="people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7-04T16:46:11"/>
    <d v="2016-08-02T23:00:00"/>
    <b v="0"/>
    <n v="4"/>
    <x v="1"/>
    <s v="photography/people"/>
    <n v="3.1875000000000001E-2"/>
    <n v="12.75"/>
    <x v="8"/>
    <s v="people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2-13T10:24:43"/>
    <d v="2016-03-14T09:24:43"/>
    <b v="0"/>
    <n v="1"/>
    <x v="1"/>
    <s v="photography/people"/>
    <n v="5.0000000000000001E-4"/>
    <n v="1"/>
    <x v="8"/>
    <s v="people"/>
    <n v="29.9583333333430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1-30T15:21:16"/>
    <d v="2015-03-01T15:21:16"/>
    <b v="0"/>
    <n v="28"/>
    <x v="1"/>
    <s v="photography/people"/>
    <n v="0.42472727272727273"/>
    <n v="83.428571428571431"/>
    <x v="8"/>
    <s v="people"/>
    <n v="30"/>
  </r>
  <r>
    <n v="1988"/>
    <s v="Phillip Michael Photography"/>
    <s v="Expressing art in an image!"/>
    <n v="6000"/>
    <n v="25"/>
    <x v="2"/>
    <x v="0"/>
    <s v="USD"/>
    <n v="1440094742"/>
    <n v="1437502742"/>
    <d v="2015-07-21T18:19:02"/>
    <d v="2015-08-20T18:19:02"/>
    <b v="0"/>
    <n v="1"/>
    <x v="1"/>
    <s v="photography/people"/>
    <n v="4.1666666666666666E-3"/>
    <n v="25"/>
    <x v="8"/>
    <s v="people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1-11T16:20:08"/>
    <d v="2016-12-11T16:20:08"/>
    <b v="0"/>
    <n v="1"/>
    <x v="1"/>
    <s v="photography/people"/>
    <n v="0.01"/>
    <n v="50"/>
    <x v="8"/>
    <s v="people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1-29T04:42:12"/>
    <d v="2016-02-13T04:42:12"/>
    <b v="0"/>
    <n v="5"/>
    <x v="1"/>
    <s v="photography/people"/>
    <n v="0.16966666666666666"/>
    <n v="101.8"/>
    <x v="8"/>
    <s v="people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6-12T21:26:26"/>
    <d v="2015-07-03T21:26:26"/>
    <b v="0"/>
    <n v="3"/>
    <x v="1"/>
    <s v="photography/people"/>
    <n v="7.0000000000000007E-2"/>
    <n v="46.666666666666664"/>
    <x v="8"/>
    <s v="people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1-19T03:26:31"/>
    <d v="2015-02-18T03:26:31"/>
    <b v="0"/>
    <n v="2"/>
    <x v="1"/>
    <s v="photography/people"/>
    <n v="1.3333333333333333E-3"/>
    <n v="1"/>
    <x v="8"/>
    <s v="people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1-21T14:07:17"/>
    <d v="2015-12-21T14:07:17"/>
    <b v="0"/>
    <n v="0"/>
    <x v="1"/>
    <s v="photography/people"/>
    <n v="0"/>
    <e v="#DIV/0!"/>
    <x v="8"/>
    <s v="people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0-08T00:09:02"/>
    <d v="2016-12-07T01:09:02"/>
    <b v="0"/>
    <n v="0"/>
    <x v="1"/>
    <s v="photography/people"/>
    <n v="0"/>
    <e v="#DIV/0!"/>
    <x v="8"/>
    <s v="people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6-26T21:38:56"/>
    <d v="2015-07-16T21:38:56"/>
    <b v="0"/>
    <n v="3"/>
    <x v="1"/>
    <s v="photography/people"/>
    <n v="7.8E-2"/>
    <n v="26"/>
    <x v="8"/>
    <s v="people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6-10T19:40:11"/>
    <d v="2014-07-10T19:40:11"/>
    <b v="0"/>
    <n v="0"/>
    <x v="1"/>
    <s v="photography/people"/>
    <n v="0"/>
    <e v="#DIV/0!"/>
    <x v="8"/>
    <s v="people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7-27T22:20:12"/>
    <d v="2014-08-26T22:20:12"/>
    <b v="0"/>
    <n v="0"/>
    <x v="1"/>
    <s v="photography/people"/>
    <n v="0"/>
    <e v="#DIV/0!"/>
    <x v="8"/>
    <s v="people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6-17T02:50:38"/>
    <d v="2014-08-01T02:50:38"/>
    <b v="0"/>
    <n v="3"/>
    <x v="1"/>
    <s v="photography/people"/>
    <n v="0.26200000000000001"/>
    <n v="218.33333333333334"/>
    <x v="8"/>
    <s v="people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0-14T11:35:08"/>
    <d v="2014-11-13T12:35:08"/>
    <b v="0"/>
    <n v="7"/>
    <x v="1"/>
    <s v="photography/people"/>
    <n v="7.6129032258064515E-3"/>
    <n v="33.714285714285715"/>
    <x v="8"/>
    <s v="people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5-12-07T22:50:13"/>
    <d v="2016-01-06T22:50:13"/>
    <b v="0"/>
    <n v="25"/>
    <x v="1"/>
    <s v="photography/people"/>
    <n v="0.125"/>
    <n v="25"/>
    <x v="8"/>
    <s v="people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5-12T05:01:56"/>
    <d v="2015-06-12T20:00:00"/>
    <b v="1"/>
    <n v="1637"/>
    <x v="0"/>
    <s v="technology/hardware"/>
    <n v="3.8212909090909091"/>
    <n v="128.38790470372632"/>
    <x v="2"/>
    <s v="hardware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6-12-24T17:05:43"/>
    <d v="2017-01-23T17:05:43"/>
    <b v="1"/>
    <n v="1375"/>
    <x v="0"/>
    <s v="technology/hardware"/>
    <n v="2.1679422000000002"/>
    <n v="78.834261818181815"/>
    <x v="2"/>
    <s v="hardware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6-18T03:00:52"/>
    <d v="2010-07-02T23:00:00"/>
    <b v="1"/>
    <n v="17"/>
    <x v="0"/>
    <s v="technology/hardware"/>
    <n v="3.12"/>
    <n v="91.764705882352942"/>
    <x v="2"/>
    <s v="hardware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6-10T14:31:03"/>
    <d v="2014-07-10T14:31:03"/>
    <b v="1"/>
    <n v="354"/>
    <x v="0"/>
    <s v="technology/hardware"/>
    <n v="2.3442048"/>
    <n v="331.10237288135596"/>
    <x v="2"/>
    <s v="hardware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09-18T19:30:18"/>
    <d v="2013-10-16T03:59:00"/>
    <b v="1"/>
    <n v="191"/>
    <x v="0"/>
    <s v="technology/hardware"/>
    <n v="1.236801"/>
    <n v="194.26193717277485"/>
    <x v="2"/>
    <s v="hardware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0-29T12:00:45"/>
    <d v="2014-12-03T13:00:45"/>
    <b v="1"/>
    <n v="303"/>
    <x v="0"/>
    <s v="technology/hardware"/>
    <n v="2.4784000000000002"/>
    <n v="408.97689768976898"/>
    <x v="2"/>
    <s v="hardware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6-18T20:06:26"/>
    <d v="2010-08-24T04:00:00"/>
    <b v="1"/>
    <n v="137"/>
    <x v="0"/>
    <s v="technology/hardware"/>
    <n v="1.157092"/>
    <n v="84.459270072992695"/>
    <x v="2"/>
    <s v="hardware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8-06T14:30:22"/>
    <d v="2011-09-19T14:30:22"/>
    <b v="1"/>
    <n v="41"/>
    <x v="0"/>
    <s v="technology/hardware"/>
    <n v="1.1707484768810599"/>
    <n v="44.853658536585364"/>
    <x v="2"/>
    <s v="hardware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0-18T07:45:43"/>
    <d v="2016-11-23T08:45:43"/>
    <b v="1"/>
    <n v="398"/>
    <x v="0"/>
    <s v="technology/hardware"/>
    <n v="3.05158"/>
    <n v="383.3643216080402"/>
    <x v="2"/>
    <s v="hardware"/>
    <n v="36.0416666666715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7-19T23:54:51"/>
    <d v="2016-08-18T23:54:51"/>
    <b v="1"/>
    <n v="1737"/>
    <x v="0"/>
    <s v="technology/hardware"/>
    <n v="3.2005299999999997"/>
    <n v="55.276856649395505"/>
    <x v="2"/>
    <s v="hardware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5-12-09T08:36:13"/>
    <d v="2016-01-11T23:00:00"/>
    <b v="1"/>
    <n v="971"/>
    <x v="0"/>
    <s v="technology/hardware"/>
    <n v="8.1956399999999991"/>
    <n v="422.02059732234807"/>
    <x v="2"/>
    <s v="hardware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1-06T19:44:01"/>
    <d v="2015-02-05T19:44:01"/>
    <b v="1"/>
    <n v="183"/>
    <x v="0"/>
    <s v="technology/hardware"/>
    <n v="2.3490000000000002"/>
    <n v="64.180327868852459"/>
    <x v="2"/>
    <s v="hardware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5-09T23:03:34"/>
    <d v="2016-07-08T23:03:34"/>
    <b v="1"/>
    <n v="4562"/>
    <x v="0"/>
    <s v="technology/hardware"/>
    <n v="4.9491375"/>
    <n v="173.57781674704077"/>
    <x v="2"/>
    <s v="hardware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2-19T05:08:59"/>
    <d v="2013-03-25T04:08:59"/>
    <b v="1"/>
    <n v="26457"/>
    <x v="0"/>
    <s v="technology/hardware"/>
    <n v="78.137822333333332"/>
    <n v="88.601680840609291"/>
    <x v="2"/>
    <s v="hardware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8-10T21:02:43"/>
    <d v="2011-09-09T21:02:43"/>
    <b v="1"/>
    <n v="162"/>
    <x v="0"/>
    <s v="technology/hardware"/>
    <n v="1.1300013888888889"/>
    <n v="50.222283950617282"/>
    <x v="2"/>
    <s v="hardware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2-07T21:08:19"/>
    <d v="2013-03-09T21:08:19"/>
    <b v="1"/>
    <n v="479"/>
    <x v="0"/>
    <s v="technology/hardware"/>
    <n v="9.2154220000000002"/>
    <n v="192.38876826722338"/>
    <x v="2"/>
    <s v="hardware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2-22T01:22:35"/>
    <d v="2012-03-24T04:00:00"/>
    <b v="1"/>
    <n v="426"/>
    <x v="0"/>
    <s v="technology/hardware"/>
    <n v="1.2510239999999999"/>
    <n v="73.416901408450698"/>
    <x v="2"/>
    <s v="hardware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7-14T08:46:49"/>
    <d v="2015-08-13T08:46:49"/>
    <b v="1"/>
    <n v="450"/>
    <x v="0"/>
    <s v="technology/hardware"/>
    <n v="1.0224343076923077"/>
    <n v="147.68495555555555"/>
    <x v="2"/>
    <s v="hardware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8-23T17:00:21"/>
    <d v="2016-09-22T17:00:21"/>
    <b v="1"/>
    <n v="1780"/>
    <x v="0"/>
    <s v="technology/hardware"/>
    <n v="4.8490975000000001"/>
    <n v="108.96848314606741"/>
    <x v="2"/>
    <s v="hardware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4-08T02:20:24"/>
    <d v="2014-05-14T23:04:00"/>
    <b v="1"/>
    <n v="122"/>
    <x v="0"/>
    <s v="technology/hardware"/>
    <n v="1.9233333333333333"/>
    <n v="23.647540983606557"/>
    <x v="2"/>
    <s v="hardware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8-10T01:41:37"/>
    <d v="2014-09-24T01:41:37"/>
    <b v="1"/>
    <n v="95"/>
    <x v="0"/>
    <s v="technology/hardware"/>
    <n v="2.8109999999999999"/>
    <n v="147.94736842105263"/>
    <x v="2"/>
    <s v="hardware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5-12T13:39:32"/>
    <d v="2016-06-11T13:39:32"/>
    <b v="1"/>
    <n v="325"/>
    <x v="0"/>
    <s v="technology/hardware"/>
    <n v="1.2513700000000001"/>
    <n v="385.03692307692307"/>
    <x v="2"/>
    <s v="hardware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5-12T10:05:53"/>
    <d v="2015-06-11T10:05:53"/>
    <b v="1"/>
    <n v="353"/>
    <x v="0"/>
    <s v="technology/hardware"/>
    <n v="1.61459"/>
    <n v="457.39093484419266"/>
    <x v="2"/>
    <s v="hardware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7-09T23:12:24"/>
    <d v="2012-08-13T03:00:00"/>
    <b v="1"/>
    <n v="105"/>
    <x v="0"/>
    <s v="technology/hardware"/>
    <n v="5.8535000000000004"/>
    <n v="222.99047619047619"/>
    <x v="2"/>
    <s v="hardware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5-12T04:25:46"/>
    <d v="2015-06-11T04:25:46"/>
    <b v="1"/>
    <n v="729"/>
    <x v="0"/>
    <s v="technology/hardware"/>
    <n v="2.0114999999999998"/>
    <n v="220.74074074074073"/>
    <x v="2"/>
    <s v="hardware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3-06T17:39:45"/>
    <d v="2014-04-21T03:59:00"/>
    <b v="1"/>
    <n v="454"/>
    <x v="0"/>
    <s v="technology/hardware"/>
    <n v="1.3348307999999998"/>
    <n v="73.503898678414089"/>
    <x v="2"/>
    <s v="hardware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2-13T19:31:59"/>
    <d v="2015-03-30T18:31:59"/>
    <b v="1"/>
    <n v="539"/>
    <x v="0"/>
    <s v="technology/hardware"/>
    <n v="1.2024900000000001"/>
    <n v="223.09647495361781"/>
    <x v="2"/>
    <s v="hardware"/>
    <n v="44.9583333333357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2-06T22:03:26"/>
    <d v="2010-03-15T21:55:00"/>
    <b v="1"/>
    <n v="79"/>
    <x v="0"/>
    <s v="technology/hardware"/>
    <n v="1.2616666666666667"/>
    <n v="47.911392405063289"/>
    <x v="2"/>
    <s v="hardware"/>
    <n v="36.99414351851737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7-28T00:31:21"/>
    <d v="2014-08-27T00:31:21"/>
    <b v="1"/>
    <n v="94"/>
    <x v="0"/>
    <s v="technology/hardware"/>
    <n v="3.6120000000000001"/>
    <n v="96.063829787234042"/>
    <x v="2"/>
    <s v="hardware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0-30T23:54:56"/>
    <d v="2012-11-29T23:54:56"/>
    <b v="1"/>
    <n v="625"/>
    <x v="0"/>
    <s v="technology/hardware"/>
    <n v="2.26239013671875"/>
    <n v="118.6144"/>
    <x v="2"/>
    <s v="hardware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4-12-02T07:54:13"/>
    <d v="2015-01-09T01:00:00"/>
    <b v="1"/>
    <n v="508"/>
    <x v="0"/>
    <s v="technology/hardware"/>
    <n v="1.2035"/>
    <n v="118.45472440944881"/>
    <x v="2"/>
    <s v="hardware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1-15T13:34:34"/>
    <d v="2016-12-15T05:00:00"/>
    <b v="1"/>
    <n v="531"/>
    <x v="0"/>
    <s v="technology/hardware"/>
    <n v="3.0418799999999999"/>
    <n v="143.21468926553672"/>
    <x v="2"/>
    <s v="hardware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3-27T01:58:38"/>
    <d v="2014-04-26T01:58:38"/>
    <b v="1"/>
    <n v="158"/>
    <x v="0"/>
    <s v="technology/hardware"/>
    <n v="1.7867599999999999"/>
    <n v="282.71518987341773"/>
    <x v="2"/>
    <s v="hardware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3-13T03:07:13"/>
    <d v="2015-05-07T06:58:00"/>
    <b v="1"/>
    <n v="508"/>
    <x v="0"/>
    <s v="technology/hardware"/>
    <n v="3.868199871794872"/>
    <n v="593.93620078740162"/>
    <x v="2"/>
    <s v="hardware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1-03T15:00:07"/>
    <d v="2015-12-19T01:00:00"/>
    <b v="1"/>
    <n v="644"/>
    <x v="0"/>
    <s v="technology/hardware"/>
    <n v="2.1103642500000004"/>
    <n v="262.15704968944101"/>
    <x v="2"/>
    <s v="hardware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4-09T20:45:19"/>
    <d v="2014-05-09T20:45:19"/>
    <b v="1"/>
    <n v="848"/>
    <x v="0"/>
    <s v="technology/hardware"/>
    <n v="1.3166833333333334"/>
    <n v="46.580778301886795"/>
    <x v="2"/>
    <s v="hardware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0-31T05:02:33"/>
    <d v="2013-12-30T06:02:33"/>
    <b v="1"/>
    <n v="429"/>
    <x v="0"/>
    <s v="technology/hardware"/>
    <n v="3.0047639999999998"/>
    <n v="70.041118881118877"/>
    <x v="2"/>
    <s v="hardware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5-30T06:30:21"/>
    <d v="2013-07-01T18:00:00"/>
    <b v="1"/>
    <n v="204"/>
    <x v="0"/>
    <s v="technology/hardware"/>
    <n v="4.2051249999999998"/>
    <n v="164.90686274509804"/>
    <x v="2"/>
    <s v="hardware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01T10:32:05"/>
    <d v="2016-12-01T04:59:00"/>
    <b v="1"/>
    <n v="379"/>
    <x v="0"/>
    <s v="technology/hardware"/>
    <n v="1.362168"/>
    <n v="449.26385224274406"/>
    <x v="2"/>
    <s v="hardware"/>
    <n v="29.7686921296335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0-31T22:15:03"/>
    <d v="2013-11-15T23:15:03"/>
    <b v="1"/>
    <n v="271"/>
    <x v="0"/>
    <s v="technology/hardware"/>
    <n v="2.4817133333333334"/>
    <n v="27.472841328413285"/>
    <x v="2"/>
    <s v="hardware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0-11T12:37:07"/>
    <d v="2016-11-10T13:37:07"/>
    <b v="0"/>
    <n v="120"/>
    <x v="0"/>
    <s v="technology/hardware"/>
    <n v="1.8186315789473684"/>
    <n v="143.97499999999999"/>
    <x v="2"/>
    <s v="hardware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5-11-23T16:59:34"/>
    <d v="2016-01-22T16:59:34"/>
    <b v="0"/>
    <n v="140"/>
    <x v="0"/>
    <s v="technology/hardware"/>
    <n v="1.2353000000000001"/>
    <n v="88.23571428571428"/>
    <x v="2"/>
    <s v="hardware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0-18T04:14:37"/>
    <d v="2016-12-11T04:59:00"/>
    <b v="0"/>
    <n v="193"/>
    <x v="0"/>
    <s v="technology/hardware"/>
    <n v="5.0620938628158845"/>
    <n v="36.326424870466319"/>
    <x v="2"/>
    <s v="hardware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5-14T16:25:14"/>
    <d v="2015-06-13T16:25:14"/>
    <b v="0"/>
    <n v="180"/>
    <x v="0"/>
    <s v="technology/hardware"/>
    <n v="1.0821333333333334"/>
    <n v="90.177777777777777"/>
    <x v="2"/>
    <s v="hardware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6-09T02:07:27"/>
    <d v="2012-07-09T02:07:27"/>
    <b v="0"/>
    <n v="263"/>
    <x v="0"/>
    <s v="technology/hardware"/>
    <n v="8.1918387755102042"/>
    <n v="152.62361216730039"/>
    <x v="2"/>
    <s v="hardware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4-23T04:07:24"/>
    <d v="2013-05-23T04:07:24"/>
    <b v="0"/>
    <n v="217"/>
    <x v="0"/>
    <s v="technology/hardware"/>
    <n v="1.2110000000000001"/>
    <n v="55.806451612903224"/>
    <x v="2"/>
    <s v="hardware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3-18T21:41:10"/>
    <d v="2015-04-17T00:00:00"/>
    <b v="0"/>
    <n v="443"/>
    <x v="0"/>
    <s v="technology/hardware"/>
    <n v="1.0299897959183673"/>
    <n v="227.85327313769753"/>
    <x v="2"/>
    <s v="hardware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4-23T15:38:11"/>
    <d v="2013-05-23T15:38:11"/>
    <b v="0"/>
    <n v="1373"/>
    <x v="0"/>
    <s v="technology/hardware"/>
    <n v="1.4833229411764706"/>
    <n v="91.82989803350327"/>
    <x v="2"/>
    <s v="hardware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0-28T12:39:23"/>
    <d v="2013-12-02T22:59:00"/>
    <b v="0"/>
    <n v="742"/>
    <x v="0"/>
    <s v="technology/hardware"/>
    <n v="1.2019070000000001"/>
    <n v="80.991037735849048"/>
    <x v="2"/>
    <s v="hardware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4-21T01:42:58"/>
    <d v="2015-05-31T01:42:58"/>
    <b v="0"/>
    <n v="170"/>
    <x v="0"/>
    <s v="technology/hardware"/>
    <n v="4.7327000000000004"/>
    <n v="278.39411764705881"/>
    <x v="2"/>
    <s v="hardware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1-26T00:32:17"/>
    <d v="2013-12-26T00:32:17"/>
    <b v="0"/>
    <n v="242"/>
    <x v="0"/>
    <s v="technology/hardware"/>
    <n v="1.303625"/>
    <n v="43.095041322314053"/>
    <x v="2"/>
    <s v="hardware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1-06T02:00:53"/>
    <d v="2016-02-20T02:00:53"/>
    <b v="0"/>
    <n v="541"/>
    <x v="0"/>
    <s v="technology/hardware"/>
    <n v="3.5304799999999998"/>
    <n v="326.29205175600737"/>
    <x v="2"/>
    <s v="hardware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0-26T14:49:11"/>
    <d v="2015-11-25T15:49:11"/>
    <b v="0"/>
    <n v="121"/>
    <x v="0"/>
    <s v="technology/hardware"/>
    <n v="1.0102"/>
    <n v="41.743801652892564"/>
    <x v="2"/>
    <s v="hardware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4-02T12:30:10"/>
    <d v="2014-05-02T12:30:10"/>
    <b v="0"/>
    <n v="621"/>
    <x v="0"/>
    <s v="technology/hardware"/>
    <n v="1.1359142857142857"/>
    <n v="64.020933977455712"/>
    <x v="2"/>
    <s v="hardware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1-03T16:10:43"/>
    <d v="2014-12-03T04:00:00"/>
    <b v="0"/>
    <n v="101"/>
    <x v="0"/>
    <s v="technology/hardware"/>
    <n v="1.6741666666666666"/>
    <n v="99.455445544554451"/>
    <x v="2"/>
    <s v="hardware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3-18T18:15:42"/>
    <d v="2013-04-17T18:15:42"/>
    <b v="0"/>
    <n v="554"/>
    <x v="0"/>
    <s v="technology/hardware"/>
    <n v="1.5345200000000001"/>
    <n v="138.49458483754512"/>
    <x v="2"/>
    <s v="hardware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1-27T11:52:12"/>
    <d v="2016-02-26T11:52:12"/>
    <b v="0"/>
    <n v="666"/>
    <x v="0"/>
    <s v="technology/hardware"/>
    <n v="2.022322"/>
    <n v="45.547792792792798"/>
    <x v="2"/>
    <s v="hardware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1-22T08:53:50"/>
    <d v="2015-03-02T20:00:00"/>
    <b v="0"/>
    <n v="410"/>
    <x v="0"/>
    <s v="technology/hardware"/>
    <n v="1.6828125"/>
    <n v="10.507317073170732"/>
    <x v="2"/>
    <s v="hardware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5-12-23T14:27:34"/>
    <d v="2016-01-31T21:59:00"/>
    <b v="0"/>
    <n v="375"/>
    <x v="0"/>
    <s v="technology/hardware"/>
    <n v="1.4345666666666668"/>
    <n v="114.76533333333333"/>
    <x v="2"/>
    <s v="hardware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5-24T15:25:50"/>
    <d v="2014-07-23T15:25:50"/>
    <b v="0"/>
    <n v="1364"/>
    <x v="0"/>
    <s v="technology/hardware"/>
    <n v="1.964"/>
    <n v="35.997067448680355"/>
    <x v="2"/>
    <s v="hardware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01T18:20:54"/>
    <d v="2016-12-31T18:20:54"/>
    <b v="0"/>
    <n v="35"/>
    <x v="0"/>
    <s v="technology/hardware"/>
    <n v="1.0791999999999999"/>
    <n v="154.17142857142858"/>
    <x v="2"/>
    <s v="hardware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2-23T09:11:38"/>
    <d v="2016-03-24T08:11:38"/>
    <b v="0"/>
    <n v="203"/>
    <x v="0"/>
    <s v="technology/hardware"/>
    <n v="1.14977"/>
    <n v="566.38916256157631"/>
    <x v="2"/>
    <s v="hardware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4-12T17:35:01"/>
    <d v="2016-05-15T17:35:01"/>
    <b v="0"/>
    <n v="49"/>
    <x v="0"/>
    <s v="technology/hardware"/>
    <n v="1.4804999999999999"/>
    <n v="120.85714285714286"/>
    <x v="2"/>
    <s v="hardware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4-25T08:45:23"/>
    <d v="2013-05-31T12:00:00"/>
    <b v="0"/>
    <n v="5812"/>
    <x v="0"/>
    <s v="technology/hardware"/>
    <n v="1.9116676082790633"/>
    <n v="86.163845492085343"/>
    <x v="2"/>
    <s v="hardware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1-25T08:00:29"/>
    <d v="2013-12-25T08:00:29"/>
    <b v="0"/>
    <n v="1556"/>
    <x v="0"/>
    <s v="technology/hardware"/>
    <n v="1.99215125"/>
    <n v="51.212114395886893"/>
    <x v="2"/>
    <s v="hardware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7-24T18:31:23"/>
    <d v="2014-08-23T18:31:23"/>
    <b v="0"/>
    <n v="65"/>
    <x v="0"/>
    <s v="technology/hardware"/>
    <n v="2.1859999999999999"/>
    <n v="67.261538461538464"/>
    <x v="2"/>
    <s v="hardware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4-21T20:29:36"/>
    <d v="2015-05-24T20:29:36"/>
    <b v="0"/>
    <n v="10"/>
    <x v="0"/>
    <s v="technology/hardware"/>
    <n v="1.2686868686868686"/>
    <n v="62.8"/>
    <x v="2"/>
    <s v="hardware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09-20T20:11:55"/>
    <d v="2016-10-20T20:11:55"/>
    <b v="0"/>
    <n v="76"/>
    <x v="0"/>
    <s v="technology/hardware"/>
    <n v="1.0522388"/>
    <n v="346.13118421052633"/>
    <x v="2"/>
    <s v="hardware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5-12-02T23:19:51"/>
    <d v="2016-01-02T23:19:51"/>
    <b v="0"/>
    <n v="263"/>
    <x v="0"/>
    <s v="technology/hardware"/>
    <n v="1.2840666000000001"/>
    <n v="244.11912547528519"/>
    <x v="2"/>
    <s v="hardware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5-29T15:45:23"/>
    <d v="2016-06-28T15:45:23"/>
    <b v="0"/>
    <n v="1530"/>
    <x v="0"/>
    <s v="technology/hardware"/>
    <n v="3.1732719999999999"/>
    <n v="259.25424836601309"/>
    <x v="2"/>
    <s v="hardware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08-18T06:41:24"/>
    <d v="2016-10-02T06:41:24"/>
    <b v="0"/>
    <n v="278"/>
    <x v="0"/>
    <s v="technology/hardware"/>
    <n v="2.8073000000000001"/>
    <n v="201.96402877697841"/>
    <x v="2"/>
    <s v="hardware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4-07T13:57:12"/>
    <d v="2016-05-07T13:57:12"/>
    <b v="0"/>
    <n v="350"/>
    <x v="0"/>
    <s v="technology/hardware"/>
    <n v="1.1073146853146854"/>
    <n v="226.20857142857142"/>
    <x v="2"/>
    <s v="hardware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3-24T16:01:58"/>
    <d v="2015-05-08T16:01:58"/>
    <b v="0"/>
    <n v="470"/>
    <x v="0"/>
    <s v="technology/hardware"/>
    <n v="1.5260429999999998"/>
    <n v="324.69"/>
    <x v="2"/>
    <s v="hardware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4-06T19:49:42"/>
    <d v="2016-05-06T19:49:42"/>
    <b v="0"/>
    <n v="3"/>
    <x v="0"/>
    <s v="technology/hardware"/>
    <n v="1.0249999999999999"/>
    <n v="205"/>
    <x v="2"/>
    <s v="hardware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6-25T16:21:28"/>
    <d v="2013-07-25T16:21:28"/>
    <b v="0"/>
    <n v="8200"/>
    <x v="0"/>
    <s v="technology/hardware"/>
    <n v="16.783738373837384"/>
    <n v="20.465926829268295"/>
    <x v="2"/>
    <s v="hardware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6-13T21:08:09"/>
    <d v="2014-07-23T21:08:09"/>
    <b v="0"/>
    <n v="8359"/>
    <x v="0"/>
    <s v="technology/hardware"/>
    <n v="5.4334915642458101"/>
    <n v="116.35303146309367"/>
    <x v="2"/>
    <s v="hardware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4-09T01:01:16"/>
    <d v="2015-06-05T21:00:00"/>
    <b v="0"/>
    <n v="188"/>
    <x v="0"/>
    <s v="technology/hardware"/>
    <n v="1.1550800000000001"/>
    <n v="307.20212765957444"/>
    <x v="2"/>
    <s v="hardware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1-18T18:30:57"/>
    <d v="2016-12-18T18:30:57"/>
    <b v="0"/>
    <n v="48"/>
    <x v="0"/>
    <s v="technology/hardware"/>
    <n v="1.3120499999999999"/>
    <n v="546.6875"/>
    <x v="2"/>
    <s v="hardware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5-26T17:03:13"/>
    <d v="2015-06-25T19:00:00"/>
    <b v="0"/>
    <n v="607"/>
    <x v="0"/>
    <s v="technology/hardware"/>
    <n v="2.8816999999999999"/>
    <n v="47.474464579901152"/>
    <x v="2"/>
    <s v="hardware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0-12T22:58:20"/>
    <d v="2015-11-11T23:58:20"/>
    <b v="0"/>
    <n v="50"/>
    <x v="0"/>
    <s v="technology/hardware"/>
    <n v="5.0780000000000003"/>
    <n v="101.56"/>
    <x v="2"/>
    <s v="hardware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4-05T03:45:55"/>
    <d v="2012-05-16T04:59:00"/>
    <b v="0"/>
    <n v="55"/>
    <x v="0"/>
    <s v="music/indie rock"/>
    <n v="1.1457142857142857"/>
    <n v="72.909090909090907"/>
    <x v="4"/>
    <s v="indie rock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09-25T02:53:16"/>
    <d v="2011-11-24T03:53:16"/>
    <b v="0"/>
    <n v="38"/>
    <x v="0"/>
    <s v="music/indie rock"/>
    <n v="1.1073333333333333"/>
    <n v="43.710526315789473"/>
    <x v="4"/>
    <s v="indie rock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5-05T17:19:55"/>
    <d v="2012-06-04T17:19:55"/>
    <b v="0"/>
    <n v="25"/>
    <x v="0"/>
    <s v="music/indie rock"/>
    <n v="1.1333333333333333"/>
    <n v="34"/>
    <x v="4"/>
    <s v="indie rock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4-02T19:59:42"/>
    <d v="2014-05-04T06:59:00"/>
    <b v="0"/>
    <n v="46"/>
    <x v="0"/>
    <s v="music/indie rock"/>
    <n v="1.0833333333333333"/>
    <n v="70.652173913043484"/>
    <x v="4"/>
    <s v="indie rock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6-15T20:03:07"/>
    <d v="2012-07-15T20:03:07"/>
    <b v="0"/>
    <n v="83"/>
    <x v="0"/>
    <s v="music/indie rock"/>
    <n v="1.2353333333333334"/>
    <n v="89.301204819277103"/>
    <x v="4"/>
    <s v="indie rock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1-13T16:05:32"/>
    <d v="2011-12-14T04:59:00"/>
    <b v="0"/>
    <n v="35"/>
    <x v="0"/>
    <s v="music/indie rock"/>
    <n v="1.0069999999999999"/>
    <n v="115.08571428571429"/>
    <x v="4"/>
    <s v="indie rock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8-09T04:54:18"/>
    <d v="2011-09-08T04:54:18"/>
    <b v="0"/>
    <n v="25"/>
    <x v="0"/>
    <s v="music/indie rock"/>
    <n v="1.0353333333333334"/>
    <n v="62.12"/>
    <x v="4"/>
    <s v="indie rock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8-05T17:09:12"/>
    <d v="2010-09-11T03:59:00"/>
    <b v="0"/>
    <n v="75"/>
    <x v="0"/>
    <s v="music/indie rock"/>
    <n v="1.1551066666666667"/>
    <n v="46.204266666666669"/>
    <x v="4"/>
    <s v="indie rock"/>
    <n v="36.4512500000055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6-28T01:49:54"/>
    <d v="2013-08-02T01:49:54"/>
    <b v="0"/>
    <n v="62"/>
    <x v="0"/>
    <s v="music/indie rock"/>
    <n v="1.2040040000000001"/>
    <n v="48.54854838709678"/>
    <x v="4"/>
    <s v="indie rock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1-25T09:09:15"/>
    <d v="2013-02-24T09:09:15"/>
    <b v="0"/>
    <n v="160"/>
    <x v="0"/>
    <s v="music/indie rock"/>
    <n v="1.1504037499999999"/>
    <n v="57.520187499999999"/>
    <x v="4"/>
    <s v="indie rock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1-12T07:44:38"/>
    <d v="2011-03-01T20:00:00"/>
    <b v="0"/>
    <n v="246"/>
    <x v="0"/>
    <s v="music/indie rock"/>
    <n v="1.2046777777777777"/>
    <n v="88.147154471544724"/>
    <x v="4"/>
    <s v="indie rock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08-08T16:58:52"/>
    <d v="2011-10-07T16:58:52"/>
    <b v="0"/>
    <n v="55"/>
    <x v="0"/>
    <s v="music/indie rock"/>
    <n v="1.0128333333333333"/>
    <n v="110.49090909090908"/>
    <x v="4"/>
    <s v="indie rock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0-23T20:30:32"/>
    <d v="2012-12-22T21:30:32"/>
    <b v="0"/>
    <n v="23"/>
    <x v="0"/>
    <s v="music/indie rock"/>
    <n v="1.0246666666666666"/>
    <n v="66.826086956521735"/>
    <x v="4"/>
    <s v="indie rock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1-31T00:28:50"/>
    <d v="2012-03-05T03:00:00"/>
    <b v="0"/>
    <n v="72"/>
    <x v="0"/>
    <s v="music/indie rock"/>
    <n v="1.2054285714285715"/>
    <n v="58.597222222222221"/>
    <x v="4"/>
    <s v="indie rock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08-03T17:36:13"/>
    <d v="2011-10-02T17:36:13"/>
    <b v="0"/>
    <n v="22"/>
    <x v="0"/>
    <s v="music/indie rock"/>
    <n v="1"/>
    <n v="113.63636363636364"/>
    <x v="4"/>
    <s v="indie rock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10T18:12:15"/>
    <d v="2012-10-26T03:59:00"/>
    <b v="0"/>
    <n v="14"/>
    <x v="0"/>
    <s v="music/indie rock"/>
    <n v="1.0166666666666666"/>
    <n v="43.571428571428569"/>
    <x v="4"/>
    <s v="indie rock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0-02T14:02:15"/>
    <d v="2011-12-01T15:02:15"/>
    <b v="0"/>
    <n v="38"/>
    <x v="0"/>
    <s v="music/indie rock"/>
    <n v="1"/>
    <n v="78.94736842105263"/>
    <x v="4"/>
    <s v="indie rock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2-07T02:43:55"/>
    <d v="2012-03-08T02:43:55"/>
    <b v="0"/>
    <n v="32"/>
    <x v="0"/>
    <s v="music/indie rock"/>
    <n v="1.0033333333333334"/>
    <n v="188.125"/>
    <x v="4"/>
    <s v="indie rock"/>
    <n v="30"/>
  </r>
  <r>
    <n v="2099"/>
    <s v="Roosevelt Died."/>
    <s v="Our tour van died, we need help!"/>
    <n v="3000"/>
    <n v="3971"/>
    <x v="0"/>
    <x v="0"/>
    <s v="USD"/>
    <n v="1435808400"/>
    <n v="1434650084"/>
    <d v="2015-06-18T17:54:44"/>
    <d v="2015-07-02T03:40:00"/>
    <b v="0"/>
    <n v="63"/>
    <x v="0"/>
    <s v="music/indie rock"/>
    <n v="1.3236666666666668"/>
    <n v="63.031746031746032"/>
    <x v="4"/>
    <s v="indie rock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14T20:02:21"/>
    <d v="2012-06-30T03:59:00"/>
    <b v="0"/>
    <n v="27"/>
    <x v="0"/>
    <s v="music/indie rock"/>
    <n v="1.3666666666666667"/>
    <n v="30.37037037037037"/>
    <x v="4"/>
    <s v="indie rock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1-12-15T03:35:14"/>
    <d v="2012-02-13T03:35:14"/>
    <b v="0"/>
    <n v="44"/>
    <x v="0"/>
    <s v="music/indie rock"/>
    <n v="1.1325000000000001"/>
    <n v="51.477272727272727"/>
    <x v="4"/>
    <s v="indie rock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4-05T20:50:48"/>
    <d v="2011-05-05T20:50:48"/>
    <b v="0"/>
    <n v="38"/>
    <x v="0"/>
    <s v="music/indie rock"/>
    <n v="1.36"/>
    <n v="35.789473684210527"/>
    <x v="4"/>
    <s v="indie rock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0-10T18:07:07"/>
    <d v="2012-11-09T19:07:07"/>
    <b v="0"/>
    <n v="115"/>
    <x v="0"/>
    <s v="music/indie rock"/>
    <n v="1.4612318374694613"/>
    <n v="98.817391304347822"/>
    <x v="4"/>
    <s v="indie rock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4-30T01:47:14"/>
    <d v="2013-05-31T00:00:00"/>
    <b v="0"/>
    <n v="37"/>
    <x v="0"/>
    <s v="music/indie rock"/>
    <n v="1.2949999999999999"/>
    <n v="28"/>
    <x v="4"/>
    <s v="indie rock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08T18:55:53"/>
    <d v="2014-11-21T04:00:00"/>
    <b v="0"/>
    <n v="99"/>
    <x v="0"/>
    <s v="music/indie rock"/>
    <n v="2.54"/>
    <n v="51.313131313131315"/>
    <x v="4"/>
    <s v="indie rock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2-12-27T05:09:34"/>
    <d v="2013-01-26T05:09:34"/>
    <b v="0"/>
    <n v="44"/>
    <x v="0"/>
    <s v="music/indie rock"/>
    <n v="1.0704545454545455"/>
    <n v="53.522727272727273"/>
    <x v="4"/>
    <s v="indie rock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0-22T17:03:13"/>
    <d v="2014-11-12T18:03:13"/>
    <b v="0"/>
    <n v="58"/>
    <x v="0"/>
    <s v="music/indie rock"/>
    <n v="1.0773299999999999"/>
    <n v="37.149310344827583"/>
    <x v="4"/>
    <s v="indie rock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8-14T04:13:00"/>
    <d v="2012-09-10T03:55:00"/>
    <b v="0"/>
    <n v="191"/>
    <x v="0"/>
    <s v="music/indie rock"/>
    <n v="1.0731250000000001"/>
    <n v="89.895287958115176"/>
    <x v="4"/>
    <s v="indie rock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6-05T17:00:17"/>
    <d v="2015-07-05T17:00:17"/>
    <b v="0"/>
    <n v="40"/>
    <x v="0"/>
    <s v="music/indie rock"/>
    <n v="1.06525"/>
    <n v="106.52500000000001"/>
    <x v="4"/>
    <s v="indie rock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4-30T16:06:09"/>
    <d v="2014-05-28T04:59:00"/>
    <b v="0"/>
    <n v="38"/>
    <x v="0"/>
    <s v="music/indie rock"/>
    <n v="1.0035000000000001"/>
    <n v="52.815789473684212"/>
    <x v="4"/>
    <s v="indie rock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6-09T04:43:45"/>
    <d v="2011-08-15T01:00:00"/>
    <b v="0"/>
    <n v="39"/>
    <x v="0"/>
    <s v="music/indie rock"/>
    <n v="1.0649999999999999"/>
    <n v="54.615384615384613"/>
    <x v="4"/>
    <s v="indie rock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01T22:16:33"/>
    <d v="2013-04-15T22:16:33"/>
    <b v="0"/>
    <n v="11"/>
    <x v="0"/>
    <s v="music/indie rock"/>
    <n v="1"/>
    <n v="27.272727272727273"/>
    <x v="4"/>
    <s v="indie rock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8-19T20:46:16"/>
    <d v="2014-09-23T20:46:16"/>
    <b v="0"/>
    <n v="107"/>
    <x v="0"/>
    <s v="music/indie rock"/>
    <n v="1.0485714285714285"/>
    <n v="68.598130841121488"/>
    <x v="4"/>
    <s v="indie rock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0-07T19:34:30"/>
    <d v="2010-12-09T04:59:00"/>
    <b v="0"/>
    <n v="147"/>
    <x v="0"/>
    <s v="music/indie rock"/>
    <n v="1.0469999999999999"/>
    <n v="35.612244897959187"/>
    <x v="4"/>
    <s v="indie rock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1-21T01:56:41"/>
    <d v="2011-02-20T01:56:41"/>
    <b v="0"/>
    <n v="36"/>
    <x v="0"/>
    <s v="music/indie rock"/>
    <n v="2.2566666666666668"/>
    <n v="94.027777777777771"/>
    <x v="4"/>
    <s v="indie rock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08-15T18:40:03"/>
    <d v="2012-10-02T18:40:03"/>
    <b v="0"/>
    <n v="92"/>
    <x v="0"/>
    <s v="music/indie rock"/>
    <n v="1.0090416666666666"/>
    <n v="526.45652173913038"/>
    <x v="4"/>
    <s v="indie rock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13T01:25:49"/>
    <d v="2015-10-27T04:59:00"/>
    <b v="0"/>
    <n v="35"/>
    <x v="0"/>
    <s v="music/indie rock"/>
    <n v="1.4775"/>
    <n v="50.657142857142858"/>
    <x v="4"/>
    <s v="indie rock"/>
    <n v="14.1480439814840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6-24T20:08:56"/>
    <d v="2011-07-24T20:08:56"/>
    <b v="0"/>
    <n v="17"/>
    <x v="0"/>
    <s v="music/indie rock"/>
    <n v="1.3461099999999999"/>
    <n v="79.182941176470578"/>
    <x v="4"/>
    <s v="indie rock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7-17T03:07:25"/>
    <d v="2012-08-16T03:07:25"/>
    <b v="0"/>
    <n v="22"/>
    <x v="0"/>
    <s v="music/indie rock"/>
    <n v="1.0075000000000001"/>
    <n v="91.590909090909093"/>
    <x v="4"/>
    <s v="indie rock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3-11-13T23:08:56"/>
    <d v="2014-01-01T23:08:56"/>
    <b v="0"/>
    <n v="69"/>
    <x v="0"/>
    <s v="music/indie rock"/>
    <n v="1.00880375"/>
    <n v="116.96275362318841"/>
    <x v="4"/>
    <s v="indie rock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6-12-12T17:49:08"/>
    <d v="2017-01-11T17:49:08"/>
    <b v="0"/>
    <n v="10"/>
    <x v="1"/>
    <s v="games/video games"/>
    <n v="5.6800000000000002E-3"/>
    <n v="28.4"/>
    <x v="6"/>
    <s v="video games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6-12-08T07:12:49"/>
    <d v="2017-01-07T07:12:49"/>
    <b v="0"/>
    <n v="3"/>
    <x v="1"/>
    <s v="games/video games"/>
    <n v="3.875E-3"/>
    <n v="103.33333333333333"/>
    <x v="6"/>
    <s v="video games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1-20T10:11:47"/>
    <d v="2010-03-15T06:59:00"/>
    <b v="0"/>
    <n v="5"/>
    <x v="1"/>
    <s v="games/video games"/>
    <n v="0.1"/>
    <n v="10"/>
    <x v="6"/>
    <s v="video games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0-13T00:40:35"/>
    <d v="2010-11-30T05:00:00"/>
    <b v="0"/>
    <n v="5"/>
    <x v="1"/>
    <s v="games/video games"/>
    <n v="0.10454545454545454"/>
    <n v="23"/>
    <x v="6"/>
    <s v="video games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7-06T00:33:53"/>
    <d v="2015-08-05T00:33:53"/>
    <b v="0"/>
    <n v="27"/>
    <x v="1"/>
    <s v="games/video games"/>
    <n v="1.4200000000000001E-2"/>
    <n v="31.555555555555557"/>
    <x v="6"/>
    <s v="video games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1-08T23:21:27"/>
    <d v="2014-12-08T23:21:27"/>
    <b v="0"/>
    <n v="2"/>
    <x v="1"/>
    <s v="games/video games"/>
    <n v="5.0000000000000001E-4"/>
    <n v="5"/>
    <x v="6"/>
    <s v="video games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2-10T12:07:43"/>
    <d v="2015-03-12T11:07:43"/>
    <b v="0"/>
    <n v="236"/>
    <x v="1"/>
    <s v="games/video games"/>
    <n v="0.28842857142857142"/>
    <n v="34.220338983050844"/>
    <x v="6"/>
    <s v="video games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7-23T18:32:49"/>
    <d v="2014-09-21T18:32:49"/>
    <b v="0"/>
    <n v="1"/>
    <x v="1"/>
    <s v="games/video games"/>
    <n v="1.6666666666666668E-3"/>
    <n v="25"/>
    <x v="6"/>
    <s v="video games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2-09T00:35:00"/>
    <d v="2016-03-10T00:35:00"/>
    <b v="0"/>
    <n v="12"/>
    <x v="1"/>
    <s v="games/video games"/>
    <n v="0.11799999999999999"/>
    <n v="19.666666666666668"/>
    <x v="6"/>
    <s v="video games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7-12T02:04:23"/>
    <d v="2014-08-16T02:04:23"/>
    <b v="0"/>
    <n v="4"/>
    <x v="1"/>
    <s v="games/video games"/>
    <n v="2.0238095238095236E-3"/>
    <n v="21.25"/>
    <x v="6"/>
    <s v="video games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6-12T04:58:11"/>
    <d v="2015-07-12T04:58:11"/>
    <b v="0"/>
    <n v="3"/>
    <x v="1"/>
    <s v="games/video games"/>
    <n v="0.05"/>
    <n v="8.3333333333333339"/>
    <x v="6"/>
    <s v="video games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1-04T11:41:32"/>
    <d v="2014-02-03T11:41:32"/>
    <b v="0"/>
    <n v="99"/>
    <x v="1"/>
    <s v="games/video games"/>
    <n v="2.1129899999999997E-2"/>
    <n v="21.34333333333333"/>
    <x v="6"/>
    <s v="video games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3-17T02:19:59"/>
    <d v="2011-04-24T06:59:00"/>
    <b v="0"/>
    <n v="3"/>
    <x v="1"/>
    <s v="games/video games"/>
    <n v="1.6E-2"/>
    <n v="5.333333333333333"/>
    <x v="6"/>
    <s v="video games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3-28T21:16:31"/>
    <d v="2013-04-27T21:16:31"/>
    <b v="0"/>
    <n v="3"/>
    <x v="1"/>
    <s v="games/video games"/>
    <n v="1.7333333333333333E-2"/>
    <n v="34.666666666666664"/>
    <x v="6"/>
    <s v="video games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09-04T23:07:13"/>
    <d v="2012-10-04T23:07:13"/>
    <b v="0"/>
    <n v="22"/>
    <x v="1"/>
    <s v="games/video games"/>
    <n v="9.5600000000000004E-2"/>
    <n v="21.727272727272727"/>
    <x v="6"/>
    <s v="video games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09-19T12:13:06"/>
    <d v="2013-10-19T12:13:06"/>
    <b v="0"/>
    <n v="4"/>
    <x v="1"/>
    <s v="games/video games"/>
    <n v="5.9612499999999998E-4"/>
    <n v="11.922499999999999"/>
    <x v="6"/>
    <s v="video games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1-05T18:30:29"/>
    <d v="2014-12-05T18:30:29"/>
    <b v="0"/>
    <n v="534"/>
    <x v="1"/>
    <s v="games/video games"/>
    <n v="0.28405999999999998"/>
    <n v="26.59737827715356"/>
    <x v="6"/>
    <s v="video games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0-10T00:18:59"/>
    <d v="2013-11-09T01:18:59"/>
    <b v="0"/>
    <n v="12"/>
    <x v="1"/>
    <s v="games/video games"/>
    <n v="0.128"/>
    <n v="10.666666666666666"/>
    <x v="6"/>
    <s v="video games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0-04T18:00:08"/>
    <d v="2016-11-03T18:00:08"/>
    <b v="0"/>
    <n v="56"/>
    <x v="1"/>
    <s v="games/video games"/>
    <n v="5.4199999999999998E-2"/>
    <n v="29.035714285714285"/>
    <x v="6"/>
    <s v="video games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2-12-12T20:00:24"/>
    <d v="2013-01-11T20:00:24"/>
    <b v="0"/>
    <n v="11"/>
    <x v="1"/>
    <s v="games/video games"/>
    <n v="1.1199999999999999E-3"/>
    <n v="50.909090909090907"/>
    <x v="6"/>
    <s v="video games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0-15T05:39:19"/>
    <d v="2014-11-14T06:39:19"/>
    <b v="0"/>
    <n v="0"/>
    <x v="1"/>
    <s v="games/video games"/>
    <n v="0"/>
    <e v="#DIV/0!"/>
    <x v="6"/>
    <s v="video games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02T16:50:10"/>
    <d v="2015-12-30T16:50:10"/>
    <b v="0"/>
    <n v="12"/>
    <x v="1"/>
    <s v="games/video games"/>
    <n v="5.7238095238095241E-2"/>
    <n v="50.083333333333336"/>
    <x v="6"/>
    <s v="video games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6-03T21:16:52"/>
    <d v="2010-07-21T19:00:00"/>
    <b v="0"/>
    <n v="5"/>
    <x v="1"/>
    <s v="games/video games"/>
    <n v="0.1125"/>
    <n v="45"/>
    <x v="6"/>
    <s v="video games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8-13T13:07:20"/>
    <d v="2013-09-14T13:07:20"/>
    <b v="0"/>
    <n v="24"/>
    <x v="1"/>
    <s v="games/video games"/>
    <n v="1.7098591549295775E-2"/>
    <n v="25.291666666666668"/>
    <x v="6"/>
    <s v="video games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0-28T05:41:54"/>
    <d v="2013-11-27T06:41:54"/>
    <b v="0"/>
    <n v="89"/>
    <x v="1"/>
    <s v="games/video games"/>
    <n v="0.30433333333333334"/>
    <n v="51.292134831460672"/>
    <x v="6"/>
    <s v="video games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1-28T16:18:30"/>
    <d v="2016-02-11T16:18:30"/>
    <b v="0"/>
    <n v="1"/>
    <x v="1"/>
    <s v="games/video games"/>
    <n v="2.0000000000000001E-4"/>
    <n v="1"/>
    <x v="6"/>
    <s v="video games"/>
    <n v="14"/>
  </r>
  <r>
    <n v="2147"/>
    <s v="Johnny Rocketfingers 3"/>
    <s v="A Point and Click Adventure on Steroids."/>
    <n v="390000"/>
    <n v="2716"/>
    <x v="2"/>
    <x v="0"/>
    <s v="USD"/>
    <n v="1416125148"/>
    <n v="1413356748"/>
    <d v="2014-10-15T07:05:48"/>
    <d v="2014-11-16T08:05:48"/>
    <b v="0"/>
    <n v="55"/>
    <x v="1"/>
    <s v="games/video games"/>
    <n v="6.9641025641025639E-3"/>
    <n v="49.381818181818183"/>
    <x v="6"/>
    <s v="video games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3-03T17:36:22"/>
    <d v="2015-04-02T16:36:22"/>
    <b v="0"/>
    <n v="2"/>
    <x v="1"/>
    <s v="games/video games"/>
    <n v="0.02"/>
    <n v="1"/>
    <x v="6"/>
    <s v="video games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6-26T00:35:56"/>
    <d v="2010-07-31T00:00:00"/>
    <b v="0"/>
    <n v="0"/>
    <x v="1"/>
    <s v="games/video games"/>
    <n v="0"/>
    <e v="#DIV/0!"/>
    <x v="6"/>
    <s v="video games"/>
    <n v="34.975046296298387"/>
  </r>
  <r>
    <n v="2150"/>
    <s v="The Unknown Door"/>
    <s v="A pixel styled open world detective game."/>
    <n v="50000"/>
    <n v="405"/>
    <x v="2"/>
    <x v="10"/>
    <s v="NOK"/>
    <n v="1468392599"/>
    <n v="1465800599"/>
    <d v="2016-06-13T06:49:59"/>
    <d v="2016-07-13T06:49:59"/>
    <b v="0"/>
    <n v="4"/>
    <x v="1"/>
    <s v="games/video games"/>
    <n v="8.0999999999999996E-3"/>
    <n v="101.25"/>
    <x v="6"/>
    <s v="video games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5-30T20:20:14"/>
    <d v="2016-06-29T20:20:14"/>
    <b v="0"/>
    <n v="6"/>
    <x v="1"/>
    <s v="games/video games"/>
    <n v="2.6222222222222224E-3"/>
    <n v="19.666666666666668"/>
    <x v="6"/>
    <s v="video games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2-13T19:58:29"/>
    <d v="2014-03-15T18:58:29"/>
    <b v="0"/>
    <n v="4"/>
    <x v="1"/>
    <s v="games/video games"/>
    <n v="1.6666666666666668E-3"/>
    <n v="12.5"/>
    <x v="6"/>
    <s v="video games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4-12-01T21:51:58"/>
    <d v="2015-01-10T07:59:00"/>
    <b v="0"/>
    <n v="4"/>
    <x v="1"/>
    <s v="games/video games"/>
    <n v="9.1244548809124457E-5"/>
    <n v="8.5"/>
    <x v="6"/>
    <s v="video games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08T15:10:27"/>
    <d v="2014-01-28T15:10:27"/>
    <b v="0"/>
    <n v="2"/>
    <x v="1"/>
    <s v="games/video games"/>
    <n v="8.0000000000000002E-3"/>
    <n v="1"/>
    <x v="6"/>
    <s v="video games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01T17:56:25"/>
    <d v="2016-03-31T16:56:25"/>
    <b v="0"/>
    <n v="5"/>
    <x v="1"/>
    <s v="games/video games"/>
    <n v="2.3E-2"/>
    <n v="23"/>
    <x v="6"/>
    <s v="video games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8-02T20:30:06"/>
    <d v="2013-09-16T20:30:06"/>
    <b v="0"/>
    <n v="83"/>
    <x v="1"/>
    <s v="games/video games"/>
    <n v="2.6660714285714284E-2"/>
    <n v="17.987951807228917"/>
    <x v="6"/>
    <s v="video games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1-20T23:33:03"/>
    <d v="2016-12-23T07:59:00"/>
    <b v="0"/>
    <n v="57"/>
    <x v="1"/>
    <s v="games/video games"/>
    <n v="0.28192"/>
    <n v="370.94736842105266"/>
    <x v="6"/>
    <s v="video games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2-12-21T20:29:34"/>
    <d v="2013-02-04T20:29:34"/>
    <b v="0"/>
    <n v="311"/>
    <x v="1"/>
    <s v="games/video games"/>
    <n v="6.5900366666666668E-2"/>
    <n v="63.569485530546629"/>
    <x v="6"/>
    <s v="video games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6-16T17:32:54"/>
    <d v="2011-07-16T17:32:54"/>
    <b v="0"/>
    <n v="2"/>
    <x v="1"/>
    <s v="games/video games"/>
    <n v="7.2222222222222219E-3"/>
    <n v="13"/>
    <x v="6"/>
    <s v="video games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4-19T17:05:05"/>
    <d v="2012-05-19T17:05:05"/>
    <b v="0"/>
    <n v="16"/>
    <x v="1"/>
    <s v="games/video games"/>
    <n v="8.5000000000000006E-3"/>
    <n v="5.3125"/>
    <x v="6"/>
    <s v="video games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8-24T20:27:39"/>
    <d v="2015-09-23T20:27:39"/>
    <b v="0"/>
    <n v="13"/>
    <x v="0"/>
    <s v="music/rock"/>
    <n v="1.1575"/>
    <n v="35.615384615384613"/>
    <x v="4"/>
    <s v="rock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6-23T18:23:11"/>
    <d v="2014-07-24T18:23:11"/>
    <b v="0"/>
    <n v="58"/>
    <x v="0"/>
    <s v="music/rock"/>
    <n v="1.1226666666666667"/>
    <n v="87.103448275862064"/>
    <x v="4"/>
    <s v="rock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4-17T21:35:20"/>
    <d v="2015-06-08T03:50:00"/>
    <b v="0"/>
    <n v="44"/>
    <x v="0"/>
    <s v="music/rock"/>
    <n v="1.3220000000000001"/>
    <n v="75.11363636363636"/>
    <x v="4"/>
    <s v="rock"/>
    <n v="51.2601851851795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5-25T17:13:34"/>
    <d v="2016-06-25T03:59:00"/>
    <b v="0"/>
    <n v="83"/>
    <x v="0"/>
    <s v="music/rock"/>
    <n v="1.0263636363636364"/>
    <n v="68.01204819277109"/>
    <x v="4"/>
    <s v="rock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3-09T16:00:35"/>
    <d v="2016-04-08T15:00:35"/>
    <b v="0"/>
    <n v="117"/>
    <x v="0"/>
    <s v="music/rock"/>
    <n v="1.3864000000000001"/>
    <n v="29.623931623931625"/>
    <x v="4"/>
    <s v="rock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0-21T20:06:58"/>
    <d v="2014-12-05T21:06:58"/>
    <b v="0"/>
    <n v="32"/>
    <x v="0"/>
    <s v="music/rock"/>
    <n v="1.466"/>
    <n v="91.625"/>
    <x v="4"/>
    <s v="rock"/>
    <n v="45.0416666666642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01T01:35:37"/>
    <d v="2012-09-15T01:35:37"/>
    <b v="0"/>
    <n v="8"/>
    <x v="0"/>
    <s v="music/rock"/>
    <n v="1.2"/>
    <n v="22.5"/>
    <x v="4"/>
    <s v="rock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1-10T14:24:21"/>
    <d v="2017-02-10T05:00:00"/>
    <b v="0"/>
    <n v="340"/>
    <x v="0"/>
    <s v="music/rock"/>
    <n v="1.215816111111111"/>
    <n v="64.366735294117646"/>
    <x v="4"/>
    <s v="rock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2-27T16:49:11"/>
    <d v="2017-03-02T16:49:11"/>
    <b v="0"/>
    <n v="7"/>
    <x v="0"/>
    <s v="music/rock"/>
    <n v="1"/>
    <n v="21.857142857142858"/>
    <x v="4"/>
    <s v="rock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7-13T18:00:22"/>
    <d v="2015-08-22T18:00:22"/>
    <b v="0"/>
    <n v="19"/>
    <x v="0"/>
    <s v="music/rock"/>
    <n v="1.8085714285714285"/>
    <n v="33.315789473684212"/>
    <x v="4"/>
    <s v="rock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5-17T22:58:15"/>
    <d v="2015-06-22T05:00:00"/>
    <b v="0"/>
    <n v="47"/>
    <x v="0"/>
    <s v="music/rock"/>
    <n v="1.0607500000000001"/>
    <n v="90.276595744680847"/>
    <x v="4"/>
    <s v="rock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3-19T13:55:20"/>
    <d v="2015-04-18T13:55:20"/>
    <b v="0"/>
    <n v="13"/>
    <x v="0"/>
    <s v="music/rock"/>
    <n v="1"/>
    <n v="76.92307692307692"/>
    <x v="4"/>
    <s v="rock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8-09T16:37:23"/>
    <d v="2013-09-10T03:59:00"/>
    <b v="0"/>
    <n v="90"/>
    <x v="0"/>
    <s v="music/rock"/>
    <n v="1.2692857142857144"/>
    <n v="59.233333333333334"/>
    <x v="4"/>
    <s v="rock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4-05T13:01:47"/>
    <d v="2016-05-05T13:01:47"/>
    <b v="0"/>
    <n v="63"/>
    <x v="0"/>
    <s v="music/rock"/>
    <n v="1.0297499999999999"/>
    <n v="65.38095238095238"/>
    <x v="4"/>
    <s v="rock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14T00:13:06"/>
    <d v="2016-07-21T00:13:06"/>
    <b v="0"/>
    <n v="26"/>
    <x v="0"/>
    <s v="music/rock"/>
    <n v="2.5"/>
    <n v="67.307692307692307"/>
    <x v="4"/>
    <s v="rock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4-02T15:11:49"/>
    <d v="2015-05-02T15:11:49"/>
    <b v="0"/>
    <n v="71"/>
    <x v="0"/>
    <s v="music/rock"/>
    <n v="1.2602"/>
    <n v="88.74647887323944"/>
    <x v="4"/>
    <s v="rock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5-12T06:01:07"/>
    <d v="2016-06-06T06:01:07"/>
    <b v="0"/>
    <n v="38"/>
    <x v="0"/>
    <s v="music/rock"/>
    <n v="1.0012000000000001"/>
    <n v="65.868421052631575"/>
    <x v="4"/>
    <s v="rock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6-12-19T15:16:37"/>
    <d v="2017-01-18T15:16:37"/>
    <b v="0"/>
    <n v="859"/>
    <x v="0"/>
    <s v="music/rock"/>
    <n v="1.3864000000000001"/>
    <n v="40.349243306169967"/>
    <x v="4"/>
    <s v="rock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3-12T04:06:32"/>
    <d v="2015-04-11T04:06:32"/>
    <b v="0"/>
    <n v="21"/>
    <x v="0"/>
    <s v="music/rock"/>
    <n v="1.6140000000000001"/>
    <n v="76.857142857142861"/>
    <x v="4"/>
    <s v="rock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0-02T16:04:28"/>
    <d v="2015-11-13T17:04:28"/>
    <b v="0"/>
    <n v="78"/>
    <x v="0"/>
    <s v="music/rock"/>
    <n v="1.071842"/>
    <n v="68.707820512820518"/>
    <x v="4"/>
    <s v="rock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07T00:07:33"/>
    <d v="2017-02-21T00:07:33"/>
    <b v="0"/>
    <n v="53"/>
    <x v="0"/>
    <s v="games/tabletop games"/>
    <n v="1.5309999999999999"/>
    <n v="57.773584905660378"/>
    <x v="6"/>
    <s v="tabletop games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08-28T21:37:05"/>
    <d v="2014-10-02T21:37:05"/>
    <b v="0"/>
    <n v="356"/>
    <x v="0"/>
    <s v="games/tabletop games"/>
    <n v="5.2416666666666663"/>
    <n v="44.171348314606739"/>
    <x v="6"/>
    <s v="tabletop games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1-10T08:46:17"/>
    <d v="2017-02-09T05:00:00"/>
    <b v="0"/>
    <n v="279"/>
    <x v="0"/>
    <s v="games/tabletop games"/>
    <n v="4.8927777777777779"/>
    <n v="31.566308243727597"/>
    <x v="6"/>
    <s v="tabletop games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11T16:34:01"/>
    <d v="2016-01-25T16:00:00"/>
    <b v="1"/>
    <n v="266"/>
    <x v="0"/>
    <s v="games/tabletop games"/>
    <n v="2.8473999999999999"/>
    <n v="107.04511278195488"/>
    <x v="6"/>
    <s v="tabletop games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2-14T08:23:59"/>
    <d v="2013-03-26T08:23:59"/>
    <b v="0"/>
    <n v="623"/>
    <x v="0"/>
    <s v="games/tabletop games"/>
    <n v="18.569700000000001"/>
    <n v="149.03451043338683"/>
    <x v="6"/>
    <s v="tabletop games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8-01T14:45:43"/>
    <d v="2016-09-07T02:00:00"/>
    <b v="0"/>
    <n v="392"/>
    <x v="0"/>
    <s v="games/tabletop games"/>
    <n v="1.0967499999999999"/>
    <n v="55.956632653061227"/>
    <x v="6"/>
    <s v="tabletop games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3-05T05:01:06"/>
    <d v="2015-04-03T03:59:00"/>
    <b v="1"/>
    <n v="3562"/>
    <x v="0"/>
    <s v="games/tabletop games"/>
    <n v="10.146425000000001"/>
    <n v="56.970381807973048"/>
    <x v="6"/>
    <s v="tabletop games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09-20T14:04:01"/>
    <d v="2016-10-25T17:00:00"/>
    <b v="0"/>
    <n v="514"/>
    <x v="0"/>
    <s v="games/tabletop games"/>
    <n v="4.1217692027666546"/>
    <n v="44.056420233463037"/>
    <x v="6"/>
    <s v="tabletop games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07T18:55:00"/>
    <d v="2016-04-21T22:00:00"/>
    <b v="0"/>
    <n v="88"/>
    <x v="0"/>
    <s v="games/tabletop games"/>
    <n v="5.0324999999999998"/>
    <n v="68.625"/>
    <x v="6"/>
    <s v="tabletop games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2-17T15:00:04"/>
    <d v="2016-03-23T06:59:00"/>
    <b v="0"/>
    <n v="537"/>
    <x v="0"/>
    <s v="games/tabletop games"/>
    <n v="1.8461052631578947"/>
    <n v="65.318435754189949"/>
    <x v="6"/>
    <s v="tabletop games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02T20:00:27"/>
    <d v="2017-02-14T20:00:27"/>
    <b v="0"/>
    <n v="25"/>
    <x v="0"/>
    <s v="games/tabletop games"/>
    <n v="1.1973333333333334"/>
    <n v="35.92"/>
    <x v="6"/>
    <s v="tabletop games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1-17T20:25:44"/>
    <d v="2016-12-15T23:00:00"/>
    <b v="0"/>
    <n v="3238"/>
    <x v="0"/>
    <s v="games/tabletop games"/>
    <n v="10.812401666666668"/>
    <n v="40.070667078443485"/>
    <x v="6"/>
    <s v="tabletop games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0-21T09:44:32"/>
    <d v="2016-11-21T04:59:00"/>
    <b v="0"/>
    <n v="897"/>
    <x v="0"/>
    <s v="games/tabletop games"/>
    <n v="4.5237333333333334"/>
    <n v="75.647714604236342"/>
    <x v="6"/>
    <s v="tabletop games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2-25T18:11:30"/>
    <d v="2016-03-26T17:11:30"/>
    <b v="0"/>
    <n v="878"/>
    <x v="0"/>
    <s v="games/tabletop games"/>
    <n v="5.3737000000000004"/>
    <n v="61.203872437357631"/>
    <x v="6"/>
    <s v="tabletop games"/>
    <n v="29.95833333332848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7-12T18:31:40"/>
    <d v="2015-08-11T18:31:40"/>
    <b v="0"/>
    <n v="115"/>
    <x v="0"/>
    <s v="games/tabletop games"/>
    <n v="1.2032608695652174"/>
    <n v="48.130434782608695"/>
    <x v="6"/>
    <s v="tabletop games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1-01T11:41:42"/>
    <d v="2016-12-02T07:00:00"/>
    <b v="0"/>
    <n v="234"/>
    <x v="0"/>
    <s v="games/tabletop games"/>
    <n v="1.1383571428571428"/>
    <n v="68.106837606837601"/>
    <x v="6"/>
    <s v="tabletop games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1-29T14:00:59"/>
    <d v="2015-02-28T14:00:59"/>
    <b v="0"/>
    <n v="4330"/>
    <x v="0"/>
    <s v="games/tabletop games"/>
    <n v="9.5103109999999997"/>
    <n v="65.891300230946882"/>
    <x v="6"/>
    <s v="tabletop games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0-15T12:20:00"/>
    <d v="2015-11-14T13:20:00"/>
    <b v="0"/>
    <n v="651"/>
    <x v="0"/>
    <s v="games/tabletop games"/>
    <n v="1.3289249999999999"/>
    <n v="81.654377880184327"/>
    <x v="6"/>
    <s v="tabletop games"/>
    <n v="30.04166666666424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09-15T09:59:58"/>
    <d v="2015-10-15T09:59:58"/>
    <b v="1"/>
    <n v="251"/>
    <x v="0"/>
    <s v="games/tabletop games"/>
    <n v="1.4697777777777778"/>
    <n v="52.701195219123505"/>
    <x v="6"/>
    <s v="tabletop games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6-08T15:01:08"/>
    <d v="2015-07-06T03:00:00"/>
    <b v="0"/>
    <n v="263"/>
    <x v="0"/>
    <s v="games/tabletop games"/>
    <n v="5.4215"/>
    <n v="41.228136882129277"/>
    <x v="6"/>
    <s v="tabletop games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02T20:19:25"/>
    <d v="2013-01-16T20:19:25"/>
    <b v="0"/>
    <n v="28"/>
    <x v="0"/>
    <s v="music/electronic music"/>
    <n v="3.8271818181818182"/>
    <n v="15.035357142857142"/>
    <x v="4"/>
    <s v="electronic music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0-02T20:22:48"/>
    <d v="2012-11-01T20:22:48"/>
    <b v="0"/>
    <n v="721"/>
    <x v="0"/>
    <s v="music/electronic music"/>
    <n v="7.0418124999999998"/>
    <n v="39.066920943134534"/>
    <x v="4"/>
    <s v="electronic music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8-25T20:38:02"/>
    <d v="2015-09-24T20:38:02"/>
    <b v="0"/>
    <n v="50"/>
    <x v="0"/>
    <s v="music/electronic music"/>
    <n v="1.0954999999999999"/>
    <n v="43.82"/>
    <x v="4"/>
    <s v="electronic music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2-07T07:28:39"/>
    <d v="2013-03-09T07:28:39"/>
    <b v="0"/>
    <n v="73"/>
    <x v="0"/>
    <s v="music/electronic music"/>
    <n v="1.3286666666666667"/>
    <n v="27.301369863013697"/>
    <x v="4"/>
    <s v="electronic music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5-02T19:43:09"/>
    <d v="2012-06-01T19:43:09"/>
    <b v="0"/>
    <n v="27"/>
    <x v="0"/>
    <s v="music/electronic music"/>
    <n v="1.52"/>
    <n v="42.222222222222221"/>
    <x v="4"/>
    <s v="electronic music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3-29T06:10:24"/>
    <d v="2012-04-16T06:10:24"/>
    <b v="0"/>
    <n v="34"/>
    <x v="0"/>
    <s v="music/electronic music"/>
    <n v="1.0272727272727273"/>
    <n v="33.235294117647058"/>
    <x v="4"/>
    <s v="electronic music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0-17T04:39:33"/>
    <d v="2013-11-16T05:39:33"/>
    <b v="0"/>
    <n v="7"/>
    <x v="0"/>
    <s v="music/electronic music"/>
    <n v="1"/>
    <n v="285.71428571428572"/>
    <x v="4"/>
    <s v="electronic music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2-07T21:10:26"/>
    <d v="2012-04-07T04:00:00"/>
    <b v="0"/>
    <n v="24"/>
    <x v="0"/>
    <s v="music/electronic music"/>
    <n v="1.016"/>
    <n v="42.333333333333336"/>
    <x v="4"/>
    <s v="electronic music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03T11:30:44"/>
    <d v="2014-04-14T23:00:00"/>
    <b v="0"/>
    <n v="15"/>
    <x v="0"/>
    <s v="music/electronic music"/>
    <n v="1.508"/>
    <n v="50.266666666666666"/>
    <x v="4"/>
    <s v="electronic music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2-17T01:35:10"/>
    <d v="2012-04-14T17:36:00"/>
    <b v="0"/>
    <n v="72"/>
    <x v="0"/>
    <s v="music/electronic music"/>
    <n v="1.11425"/>
    <n v="61.902777777777779"/>
    <x v="4"/>
    <s v="electronic music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3-18T18:50:25"/>
    <d v="2014-04-10T06:59:00"/>
    <b v="0"/>
    <n v="120"/>
    <x v="0"/>
    <s v="music/electronic music"/>
    <n v="1.956"/>
    <n v="40.75"/>
    <x v="4"/>
    <s v="electronic music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0-01T17:56:17"/>
    <d v="2013-11-04T01:00:00"/>
    <b v="0"/>
    <n v="123"/>
    <x v="0"/>
    <s v="music/electronic music"/>
    <n v="1.1438333333333333"/>
    <n v="55.796747967479675"/>
    <x v="4"/>
    <s v="electronic music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4-15T19:49:39"/>
    <d v="2015-05-15T19:49:39"/>
    <b v="0"/>
    <n v="1"/>
    <x v="0"/>
    <s v="music/electronic music"/>
    <n v="2"/>
    <n v="10"/>
    <x v="4"/>
    <s v="electronic music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1-07T19:00:48"/>
    <d v="2014-02-06T19:00:48"/>
    <b v="0"/>
    <n v="24"/>
    <x v="0"/>
    <s v="music/electronic music"/>
    <n v="2.9250166666666666"/>
    <n v="73.125416666666666"/>
    <x v="4"/>
    <s v="electronic music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2-19T17:12:52"/>
    <d v="2012-03-13T06:59:00"/>
    <b v="0"/>
    <n v="33"/>
    <x v="0"/>
    <s v="music/electronic music"/>
    <n v="1.5636363636363637"/>
    <n v="26.060606060606062"/>
    <x v="4"/>
    <s v="electronic music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09T18:02:25"/>
    <d v="2015-07-23T18:02:25"/>
    <b v="0"/>
    <n v="14"/>
    <x v="0"/>
    <s v="music/electronic music"/>
    <n v="1.0566666666666666"/>
    <n v="22.642857142857142"/>
    <x v="4"/>
    <s v="electronic music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0-22T18:38:33"/>
    <d v="2015-11-02T08:00:00"/>
    <b v="0"/>
    <n v="9"/>
    <x v="0"/>
    <s v="music/electronic music"/>
    <n v="1.0119047619047619"/>
    <n v="47.222222222222221"/>
    <x v="4"/>
    <s v="electronic music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06T19:29:43"/>
    <d v="2012-08-29T00:00:00"/>
    <b v="0"/>
    <n v="76"/>
    <x v="0"/>
    <s v="music/electronic music"/>
    <n v="1.2283299999999999"/>
    <n v="32.324473684210524"/>
    <x v="4"/>
    <s v="electronic music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7-20T17:15:12"/>
    <d v="2015-08-19T17:15:12"/>
    <b v="0"/>
    <n v="19"/>
    <x v="0"/>
    <s v="music/electronic music"/>
    <n v="1.0149999999999999"/>
    <n v="53.421052631578945"/>
    <x v="4"/>
    <s v="electronic music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6-27T01:27:16"/>
    <d v="2013-07-27T01:27:16"/>
    <b v="0"/>
    <n v="69"/>
    <x v="0"/>
    <s v="music/electronic music"/>
    <n v="1.0114285714285713"/>
    <n v="51.304347826086953"/>
    <x v="4"/>
    <s v="electronic music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3-23T16:00:09"/>
    <d v="2016-04-23T00:00:00"/>
    <b v="0"/>
    <n v="218"/>
    <x v="0"/>
    <s v="games/tabletop games"/>
    <n v="1.0811999999999999"/>
    <n v="37.197247706422019"/>
    <x v="6"/>
    <s v="tabletop games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1-12-29T18:54:07"/>
    <d v="2012-01-28T18:54:07"/>
    <b v="0"/>
    <n v="30"/>
    <x v="0"/>
    <s v="games/tabletop games"/>
    <n v="1.6259999999999999"/>
    <n v="27.1"/>
    <x v="6"/>
    <s v="tabletop games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5-28T15:22:48"/>
    <d v="2015-06-27T15:22:48"/>
    <b v="0"/>
    <n v="100"/>
    <x v="0"/>
    <s v="games/tabletop games"/>
    <n v="1.0580000000000001"/>
    <n v="206.31"/>
    <x v="6"/>
    <s v="tabletop games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01T16:01:15"/>
    <d v="2016-10-29T19:00:00"/>
    <b v="0"/>
    <n v="296"/>
    <x v="0"/>
    <s v="games/tabletop games"/>
    <n v="2.4315000000000002"/>
    <n v="82.145270270270274"/>
    <x v="6"/>
    <s v="tabletop games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8-22T19:00:15"/>
    <d v="2014-09-21T19:00:15"/>
    <b v="0"/>
    <n v="1204"/>
    <x v="0"/>
    <s v="games/tabletop games"/>
    <n v="9.4483338095238096"/>
    <n v="164.79651993355483"/>
    <x v="6"/>
    <s v="tabletop games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1-12T19:10:22"/>
    <d v="2016-02-12T04:59:00"/>
    <b v="0"/>
    <n v="321"/>
    <x v="0"/>
    <s v="games/tabletop games"/>
    <n v="1.0846283333333333"/>
    <n v="60.820280373831778"/>
    <x v="6"/>
    <s v="tabletop games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0-14T19:22:35"/>
    <d v="2013-11-13T20:22:35"/>
    <b v="0"/>
    <n v="301"/>
    <x v="0"/>
    <s v="games/tabletop games"/>
    <n v="1.5737692307692308"/>
    <n v="67.970099667774093"/>
    <x v="6"/>
    <s v="tabletop games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7-17T06:40:36"/>
    <d v="2015-08-16T06:40:36"/>
    <b v="0"/>
    <n v="144"/>
    <x v="0"/>
    <s v="games/tabletop games"/>
    <n v="11.744899999999999"/>
    <n v="81.561805555555551"/>
    <x v="6"/>
    <s v="tabletop games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7-29T15:56:31"/>
    <d v="2013-09-03T04:00:00"/>
    <b v="0"/>
    <n v="539"/>
    <x v="0"/>
    <s v="games/tabletop games"/>
    <n v="1.7104755366949576"/>
    <n v="25.42547309833024"/>
    <x v="6"/>
    <s v="tabletop games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3-26T21:08:47"/>
    <d v="2014-04-25T21:08:47"/>
    <b v="0"/>
    <n v="498"/>
    <x v="0"/>
    <s v="games/tabletop games"/>
    <n v="1.2595294117647058"/>
    <n v="21.497991967871485"/>
    <x v="6"/>
    <s v="tabletop games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5-29T21:51:41"/>
    <d v="2013-06-25T05:00:00"/>
    <b v="0"/>
    <n v="1113"/>
    <x v="0"/>
    <s v="games/tabletop games"/>
    <n v="12.121296000000001"/>
    <n v="27.226630727762803"/>
    <x v="6"/>
    <s v="tabletop games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6-16T19:03:28"/>
    <d v="2014-07-19T03:00:00"/>
    <b v="0"/>
    <n v="988"/>
    <x v="0"/>
    <s v="games/tabletop games"/>
    <n v="4.9580000000000002"/>
    <n v="25.091093117408906"/>
    <x v="6"/>
    <s v="tabletop games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1-23T09:05:39"/>
    <d v="2015-12-14T00:00:00"/>
    <b v="0"/>
    <n v="391"/>
    <x v="0"/>
    <s v="games/tabletop games"/>
    <n v="3.3203999999999998"/>
    <n v="21.230179028132991"/>
    <x v="6"/>
    <s v="tabletop games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6-12-06T19:47:27"/>
    <d v="2017-01-05T19:47:27"/>
    <b v="0"/>
    <n v="28"/>
    <x v="0"/>
    <s v="games/tabletop games"/>
    <n v="11.65"/>
    <n v="41.607142857142854"/>
    <x v="6"/>
    <s v="tabletop games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2-27T00:31:51"/>
    <d v="2015-03-28T23:31:51"/>
    <b v="0"/>
    <n v="147"/>
    <x v="0"/>
    <s v="games/tabletop games"/>
    <n v="1.5331538461538461"/>
    <n v="135.58503401360545"/>
    <x v="6"/>
    <s v="tabletop games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1-02T14:48:43"/>
    <d v="2016-02-01T14:48:43"/>
    <b v="0"/>
    <n v="680"/>
    <x v="0"/>
    <s v="games/tabletop games"/>
    <n v="5.3710714285714287"/>
    <n v="22.116176470588236"/>
    <x v="6"/>
    <s v="tabletop games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0-03T00:04:43"/>
    <d v="2014-11-12T07:59:00"/>
    <b v="0"/>
    <n v="983"/>
    <x v="0"/>
    <s v="games/tabletop games"/>
    <n v="3.5292777777777777"/>
    <n v="64.625635808748726"/>
    <x v="6"/>
    <s v="tabletop games"/>
    <n v="40.32936342592438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2-08T14:55:16"/>
    <d v="2017-03-10T14:55:16"/>
    <b v="0"/>
    <n v="79"/>
    <x v="0"/>
    <s v="games/tabletop games"/>
    <n v="1.3740000000000001"/>
    <n v="69.569620253164558"/>
    <x v="6"/>
    <s v="tabletop games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0-25T23:00:14"/>
    <d v="2013-12-01T04:02:00"/>
    <b v="0"/>
    <n v="426"/>
    <x v="0"/>
    <s v="games/tabletop games"/>
    <n v="1.2802667999999999"/>
    <n v="75.133028169014082"/>
    <x v="6"/>
    <s v="tabletop games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3-23T19:49:04"/>
    <d v="2016-04-22T19:49:04"/>
    <b v="0"/>
    <n v="96"/>
    <x v="0"/>
    <s v="games/tabletop games"/>
    <n v="2.7067999999999999"/>
    <n v="140.97916666666666"/>
    <x v="6"/>
    <s v="tabletop games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1-31T19:51:40"/>
    <d v="2017-03-02T19:51:40"/>
    <b v="0"/>
    <n v="163"/>
    <x v="0"/>
    <s v="games/tabletop games"/>
    <n v="8.0640000000000001"/>
    <n v="49.472392638036808"/>
    <x v="6"/>
    <s v="tabletop games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0-22T13:48:53"/>
    <d v="2013-11-27T03:02:00"/>
    <b v="0"/>
    <n v="2525"/>
    <x v="0"/>
    <s v="games/tabletop games"/>
    <n v="13.600976000000001"/>
    <n v="53.865251485148519"/>
    <x v="6"/>
    <s v="tabletop games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06T18:01:30"/>
    <d v="2017-03-13T03:00:00"/>
    <b v="0"/>
    <n v="2035"/>
    <x v="0"/>
    <s v="games/tabletop games"/>
    <n v="9302.5"/>
    <n v="4.5712530712530715"/>
    <x v="6"/>
    <s v="tabletop games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04T19:39:06"/>
    <d v="2016-10-16T20:30:00"/>
    <b v="0"/>
    <n v="290"/>
    <x v="0"/>
    <s v="games/tabletop games"/>
    <n v="3.7702"/>
    <n v="65.00344827586207"/>
    <x v="6"/>
    <s v="tabletop games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1-21T17:00:17"/>
    <d v="2014-02-21T18:00:00"/>
    <b v="0"/>
    <n v="1980"/>
    <x v="0"/>
    <s v="games/tabletop games"/>
    <n v="26.47025"/>
    <n v="53.475252525252522"/>
    <x v="6"/>
    <s v="tabletop games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8-05T19:00:10"/>
    <d v="2015-09-04T19:00:10"/>
    <b v="0"/>
    <n v="57"/>
    <x v="0"/>
    <s v="games/tabletop games"/>
    <n v="1.0012000000000001"/>
    <n v="43.912280701754383"/>
    <x v="6"/>
    <s v="tabletop games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15T15:59:25"/>
    <d v="2015-07-29T15:59:25"/>
    <b v="0"/>
    <n v="380"/>
    <x v="0"/>
    <s v="games/tabletop games"/>
    <n v="1.0445405405405406"/>
    <n v="50.852631578947367"/>
    <x v="6"/>
    <s v="tabletop games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1-14T21:01:18"/>
    <d v="2016-12-14T21:01:18"/>
    <b v="0"/>
    <n v="128"/>
    <x v="0"/>
    <s v="games/tabletop games"/>
    <n v="1.0721428571428571"/>
    <n v="58.6328125"/>
    <x v="6"/>
    <s v="tabletop games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3-03T16:52:45"/>
    <d v="2013-04-02T15:52:45"/>
    <b v="0"/>
    <n v="180"/>
    <x v="0"/>
    <s v="games/tabletop games"/>
    <n v="1.6877142857142857"/>
    <n v="32.81666666666667"/>
    <x v="6"/>
    <s v="tabletop games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1-03T00:07:53"/>
    <d v="2016-12-03T01:07:53"/>
    <b v="0"/>
    <n v="571"/>
    <x v="0"/>
    <s v="games/tabletop games"/>
    <n v="9.7511200000000002"/>
    <n v="426.93169877408059"/>
    <x v="6"/>
    <s v="tabletop games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7-26T08:17:57"/>
    <d v="2014-08-16T08:17:57"/>
    <b v="0"/>
    <n v="480"/>
    <x v="0"/>
    <s v="games/tabletop games"/>
    <n v="1.3444929411764706"/>
    <n v="23.808729166666669"/>
    <x v="6"/>
    <s v="tabletop games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7-22T07:52:18"/>
    <d v="2016-08-06T07:52:18"/>
    <b v="0"/>
    <n v="249"/>
    <x v="0"/>
    <s v="games/tabletop games"/>
    <n v="2.722777777777778"/>
    <n v="98.413654618473899"/>
    <x v="6"/>
    <s v="tabletop games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0-19T15:09:07"/>
    <d v="2015-11-18T16:09:07"/>
    <b v="0"/>
    <n v="84"/>
    <x v="0"/>
    <s v="games/tabletop games"/>
    <n v="1.1268750000000001"/>
    <n v="107.32142857142857"/>
    <x v="6"/>
    <s v="tabletop games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17T15:32:48"/>
    <d v="2017-01-24T15:32:48"/>
    <b v="0"/>
    <n v="197"/>
    <x v="0"/>
    <s v="games/tabletop games"/>
    <n v="4.5979999999999999"/>
    <n v="11.67005076142132"/>
    <x v="6"/>
    <s v="tabletop games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4-07T22:50:51"/>
    <d v="2016-05-07T22:50:51"/>
    <b v="0"/>
    <n v="271"/>
    <x v="0"/>
    <s v="games/tabletop games"/>
    <n v="2.8665822784810127"/>
    <n v="41.782287822878232"/>
    <x v="6"/>
    <s v="tabletop games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08T10:50:46"/>
    <d v="2016-11-22T10:50:46"/>
    <b v="0"/>
    <n v="50"/>
    <x v="0"/>
    <s v="games/tabletop games"/>
    <n v="2.2270833333333333"/>
    <n v="21.38"/>
    <x v="6"/>
    <s v="tabletop games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5-15T22:28:49"/>
    <d v="2016-06-19T23:00:00"/>
    <b v="0"/>
    <n v="169"/>
    <x v="0"/>
    <s v="games/tabletop games"/>
    <n v="6.3613999999999997"/>
    <n v="94.103550295857985"/>
    <x v="6"/>
    <s v="tabletop games"/>
    <n v="35.02165509258338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5-12T18:01:27"/>
    <d v="2015-06-11T18:01:27"/>
    <b v="0"/>
    <n v="205"/>
    <x v="0"/>
    <s v="games/tabletop games"/>
    <n v="1.4650000000000001"/>
    <n v="15.721951219512196"/>
    <x v="6"/>
    <s v="tabletop games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1-28T19:18:56"/>
    <d v="2016-12-08T19:18:56"/>
    <b v="0"/>
    <n v="206"/>
    <x v="0"/>
    <s v="games/tabletop games"/>
    <n v="18.670999999999999"/>
    <n v="90.635922330097088"/>
    <x v="6"/>
    <s v="tabletop games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2-25T00:24:10"/>
    <d v="2014-03-26T23:24:10"/>
    <b v="0"/>
    <n v="84"/>
    <x v="0"/>
    <s v="games/tabletop games"/>
    <n v="3.2692000000000001"/>
    <n v="97.297619047619051"/>
    <x v="6"/>
    <s v="tabletop games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1-24T17:23:40"/>
    <d v="2017-02-14T17:23:40"/>
    <b v="0"/>
    <n v="210"/>
    <x v="0"/>
    <s v="games/tabletop games"/>
    <n v="7.7949999999999999"/>
    <n v="37.11904761904762"/>
    <x v="6"/>
    <s v="tabletop games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0-14T14:02:38"/>
    <d v="2014-11-18T00:00:00"/>
    <b v="0"/>
    <n v="181"/>
    <x v="0"/>
    <s v="games/tabletop games"/>
    <n v="1.5415151515151515"/>
    <n v="28.104972375690608"/>
    <x v="6"/>
    <s v="tabletop games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10T19:58:33"/>
    <d v="2015-01-31T19:58:33"/>
    <b v="0"/>
    <n v="60"/>
    <x v="0"/>
    <s v="games/tabletop games"/>
    <n v="1.1554666666666666"/>
    <n v="144.43333333333334"/>
    <x v="6"/>
    <s v="tabletop games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06T13:58:34"/>
    <d v="2016-05-23T03:00:00"/>
    <b v="0"/>
    <n v="445"/>
    <x v="0"/>
    <s v="games/tabletop games"/>
    <n v="1.8003333333333333"/>
    <n v="24.274157303370785"/>
    <x v="6"/>
    <s v="tabletop games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15T20:28:27"/>
    <d v="2016-11-22T20:28:27"/>
    <b v="0"/>
    <n v="17"/>
    <x v="0"/>
    <s v="games/tabletop games"/>
    <n v="2.9849999999999999"/>
    <n v="35.117647058823529"/>
    <x v="6"/>
    <s v="tabletop games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09T20:59:52"/>
    <d v="2016-04-27T02:00:00"/>
    <b v="0"/>
    <n v="194"/>
    <x v="0"/>
    <s v="games/tabletop games"/>
    <n v="3.2026666666666666"/>
    <n v="24.762886597938145"/>
    <x v="6"/>
    <s v="tabletop games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1-25T19:54:57"/>
    <d v="2014-12-21T01:00:00"/>
    <b v="0"/>
    <n v="404"/>
    <x v="0"/>
    <s v="games/tabletop games"/>
    <n v="3.80525"/>
    <n v="188.37871287128712"/>
    <x v="6"/>
    <s v="tabletop games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2-10T01:58:35"/>
    <d v="2017-03-12T01:58:35"/>
    <b v="0"/>
    <n v="194"/>
    <x v="0"/>
    <s v="games/tabletop games"/>
    <n v="1.026"/>
    <n v="148.08247422680412"/>
    <x v="6"/>
    <s v="tabletop games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2-10T16:54:23"/>
    <d v="2017-03-07T05:00:00"/>
    <b v="0"/>
    <n v="902"/>
    <x v="0"/>
    <s v="games/tabletop games"/>
    <n v="18.016400000000001"/>
    <n v="49.934589800443462"/>
    <x v="6"/>
    <s v="tabletop games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6-12-21T20:51:53"/>
    <d v="2017-01-10T21:59:00"/>
    <b v="0"/>
    <n v="1670"/>
    <x v="0"/>
    <s v="games/tabletop games"/>
    <n v="7.2024800000000004"/>
    <n v="107.82155688622754"/>
    <x v="6"/>
    <s v="tabletop games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1-10T00:00:04"/>
    <d v="2016-12-10T00:00:04"/>
    <b v="0"/>
    <n v="1328"/>
    <x v="0"/>
    <s v="games/tabletop games"/>
    <n v="2.8309000000000002"/>
    <n v="42.63403614457831"/>
    <x v="6"/>
    <s v="tabletop games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1-07T16:47:16"/>
    <d v="2015-12-07T16:47:16"/>
    <b v="0"/>
    <n v="944"/>
    <x v="0"/>
    <s v="games/tabletop games"/>
    <n v="13.566000000000001"/>
    <n v="14.370762711864407"/>
    <x v="6"/>
    <s v="tabletop games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2-15T13:10:42"/>
    <d v="2017-03-12T12:10:42"/>
    <b v="0"/>
    <n v="147"/>
    <x v="0"/>
    <s v="games/tabletop games"/>
    <n v="2.2035999999999998"/>
    <n v="37.476190476190474"/>
    <x v="6"/>
    <s v="tabletop games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1-24T12:00:57"/>
    <d v="2014-02-23T12:00:57"/>
    <b v="0"/>
    <n v="99"/>
    <x v="0"/>
    <s v="games/tabletop games"/>
    <n v="1.196"/>
    <n v="30.202020202020201"/>
    <x v="6"/>
    <s v="tabletop games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1-22T14:47:59"/>
    <d v="2014-12-22T14:47:59"/>
    <b v="0"/>
    <n v="79"/>
    <x v="0"/>
    <s v="games/tabletop games"/>
    <n v="4.0776923076923079"/>
    <n v="33.550632911392405"/>
    <x v="6"/>
    <s v="tabletop games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3-12-06T15:38:09"/>
    <d v="2014-01-05T15:38:09"/>
    <b v="0"/>
    <n v="75"/>
    <x v="0"/>
    <s v="games/tabletop games"/>
    <n v="1.0581826105905425"/>
    <n v="64.74666666666667"/>
    <x v="6"/>
    <s v="tabletop games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1-28T16:17:03"/>
    <d v="2012-02-27T16:17:03"/>
    <b v="0"/>
    <n v="207"/>
    <x v="0"/>
    <s v="games/tabletop games"/>
    <n v="1.4108235294117648"/>
    <n v="57.932367149758456"/>
    <x v="6"/>
    <s v="tabletop games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5-11-30T17:01:07"/>
    <d v="2016-01-03T22:59:00"/>
    <b v="0"/>
    <n v="102"/>
    <x v="0"/>
    <s v="games/tabletop games"/>
    <n v="2.7069999999999999"/>
    <n v="53.078431372549019"/>
    <x v="6"/>
    <s v="tabletop games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1-16T19:21:39"/>
    <d v="2015-02-04T04:00:00"/>
    <b v="0"/>
    <n v="32"/>
    <x v="0"/>
    <s v="games/tabletop games"/>
    <n v="1.538"/>
    <n v="48.0625"/>
    <x v="6"/>
    <s v="tabletop games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8-18T14:59:51"/>
    <d v="2015-09-17T14:59:51"/>
    <b v="0"/>
    <n v="480"/>
    <x v="0"/>
    <s v="games/tabletop games"/>
    <n v="4.0357653061224488"/>
    <n v="82.396874999999994"/>
    <x v="6"/>
    <s v="tabletop games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5-24T06:51:37"/>
    <d v="2011-07-25T06:50:00"/>
    <b v="0"/>
    <n v="11"/>
    <x v="0"/>
    <s v="music/rock"/>
    <n v="1.85"/>
    <n v="50.454545454545453"/>
    <x v="4"/>
    <s v="rock"/>
    <n v="61.9988773148143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5-11-15T04:11:26"/>
    <d v="2016-01-14T04:11:26"/>
    <b v="0"/>
    <n v="12"/>
    <x v="0"/>
    <s v="music/rock"/>
    <n v="1.8533333333333333"/>
    <n v="115.83333333333333"/>
    <x v="4"/>
    <s v="rock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3-10T03:00:04"/>
    <d v="2012-05-09T02:00:04"/>
    <b v="0"/>
    <n v="48"/>
    <x v="0"/>
    <s v="music/rock"/>
    <n v="1.0085533333333332"/>
    <n v="63.03458333333333"/>
    <x v="4"/>
    <s v="rock"/>
    <n v="59.9583333333357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2-11T19:07:25"/>
    <d v="2011-03-12T04:00:00"/>
    <b v="0"/>
    <n v="59"/>
    <x v="0"/>
    <s v="music/rock"/>
    <n v="1.0622116666666668"/>
    <n v="108.02152542372882"/>
    <x v="4"/>
    <s v="rock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5-30T04:27:23"/>
    <d v="2012-06-29T04:27:23"/>
    <b v="0"/>
    <n v="79"/>
    <x v="0"/>
    <s v="music/rock"/>
    <n v="1.2136666666666667"/>
    <n v="46.088607594936711"/>
    <x v="4"/>
    <s v="rock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8-08T23:07:34"/>
    <d v="2013-09-06T03:59:00"/>
    <b v="0"/>
    <n v="14"/>
    <x v="0"/>
    <s v="music/rock"/>
    <n v="1.0006666666666666"/>
    <n v="107.21428571428571"/>
    <x v="4"/>
    <s v="rock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02T16:01:00"/>
    <d v="2014-06-23T16:01:00"/>
    <b v="0"/>
    <n v="106"/>
    <x v="0"/>
    <s v="music/rock"/>
    <n v="1.1997755555555556"/>
    <n v="50.9338679245283"/>
    <x v="4"/>
    <s v="rock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07T19:51:29"/>
    <d v="2012-06-26T18:00:00"/>
    <b v="0"/>
    <n v="25"/>
    <x v="0"/>
    <s v="music/rock"/>
    <n v="1.0009999999999999"/>
    <n v="40.04"/>
    <x v="4"/>
    <s v="rock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0-24T23:57:40"/>
    <d v="2013-12-06T23:22:00"/>
    <b v="0"/>
    <n v="25"/>
    <x v="0"/>
    <s v="music/rock"/>
    <n v="1.0740000000000001"/>
    <n v="64.44"/>
    <x v="4"/>
    <s v="rock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09-14T06:05:30"/>
    <d v="2009-12-01T17:00:00"/>
    <b v="0"/>
    <n v="29"/>
    <x v="0"/>
    <s v="music/rock"/>
    <n v="1.0406666666666666"/>
    <n v="53.827586206896555"/>
    <x v="4"/>
    <s v="rock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3-19T23:26:58"/>
    <d v="2012-04-23T04:00:00"/>
    <b v="0"/>
    <n v="43"/>
    <x v="0"/>
    <s v="music/rock"/>
    <n v="1.728"/>
    <n v="100.46511627906976"/>
    <x v="4"/>
    <s v="rock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3-19T16:44:36"/>
    <d v="2012-04-18T16:44:36"/>
    <b v="0"/>
    <n v="46"/>
    <x v="0"/>
    <s v="music/rock"/>
    <n v="1.072505"/>
    <n v="46.630652173913049"/>
    <x v="4"/>
    <s v="rock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8-30T16:59:59"/>
    <d v="2012-09-25T03:59:00"/>
    <b v="0"/>
    <n v="27"/>
    <x v="0"/>
    <s v="music/rock"/>
    <n v="1.0823529411764705"/>
    <n v="34.074074074074076"/>
    <x v="4"/>
    <s v="rock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2-12-21T17:21:20"/>
    <d v="2013-01-20T17:21:20"/>
    <b v="0"/>
    <n v="112"/>
    <x v="0"/>
    <s v="music/rock"/>
    <n v="1.4608079999999999"/>
    <n v="65.214642857142863"/>
    <x v="4"/>
    <s v="rock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2-12-27T22:54:16"/>
    <d v="2013-01-26T22:54:16"/>
    <b v="0"/>
    <n v="34"/>
    <x v="0"/>
    <s v="music/rock"/>
    <n v="1.2524999999999999"/>
    <n v="44.205882352941174"/>
    <x v="4"/>
    <s v="rock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1-19T17:33:46"/>
    <d v="2012-02-23T17:33:46"/>
    <b v="0"/>
    <n v="145"/>
    <x v="0"/>
    <s v="music/rock"/>
    <n v="1.4907142857142857"/>
    <n v="71.965517241379317"/>
    <x v="4"/>
    <s v="rock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2-09T01:00:49"/>
    <d v="2012-03-14T03:59:00"/>
    <b v="0"/>
    <n v="19"/>
    <x v="0"/>
    <s v="music/rock"/>
    <n v="1.006"/>
    <n v="52.94736842105263"/>
    <x v="4"/>
    <s v="rock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2-24T20:10:33"/>
    <d v="2014-03-26T19:10:33"/>
    <b v="0"/>
    <n v="288"/>
    <x v="0"/>
    <s v="music/rock"/>
    <n v="1.0507333333333333"/>
    <n v="109.45138888888889"/>
    <x v="4"/>
    <s v="rock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1-22T00:46:49"/>
    <d v="2011-02-06T00:46:49"/>
    <b v="0"/>
    <n v="14"/>
    <x v="0"/>
    <s v="music/rock"/>
    <n v="3.5016666666666665"/>
    <n v="75.035714285714292"/>
    <x v="4"/>
    <s v="rock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14T17:26:56"/>
    <d v="2012-06-28T17:26:56"/>
    <b v="0"/>
    <n v="7"/>
    <x v="0"/>
    <s v="music/rock"/>
    <n v="1.0125"/>
    <n v="115.71428571428571"/>
    <x v="4"/>
    <s v="rock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5-22T03:31:36"/>
    <d v="2013-06-21T03:31:36"/>
    <b v="1"/>
    <n v="211"/>
    <x v="0"/>
    <s v="music/indie rock"/>
    <n v="1.336044"/>
    <n v="31.659810426540286"/>
    <x v="4"/>
    <s v="indie rock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1-27T20:50:34"/>
    <d v="2013-12-31T07:00:00"/>
    <b v="1"/>
    <n v="85"/>
    <x v="0"/>
    <s v="music/indie rock"/>
    <n v="1.7065217391304348"/>
    <n v="46.176470588235297"/>
    <x v="4"/>
    <s v="indie rock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1-03T02:39:56"/>
    <d v="2011-12-13T03:39:56"/>
    <b v="1"/>
    <n v="103"/>
    <x v="0"/>
    <s v="music/indie rock"/>
    <n v="1.0935829457364341"/>
    <n v="68.481650485436887"/>
    <x v="4"/>
    <s v="indie rock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1-20T19:34:51"/>
    <d v="2011-01-01T04:59:00"/>
    <b v="1"/>
    <n v="113"/>
    <x v="0"/>
    <s v="music/indie rock"/>
    <n v="1.0070033333333335"/>
    <n v="53.469203539823013"/>
    <x v="4"/>
    <s v="indie rock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7-14T16:41:12"/>
    <d v="2014-08-08T18:00:00"/>
    <b v="1"/>
    <n v="167"/>
    <x v="0"/>
    <s v="music/indie rock"/>
    <n v="1.0122777777777778"/>
    <n v="109.10778443113773"/>
    <x v="4"/>
    <s v="indie rock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2-09T04:02:09"/>
    <d v="2012-03-10T04:02:09"/>
    <b v="1"/>
    <n v="73"/>
    <x v="0"/>
    <s v="music/indie rock"/>
    <n v="1.0675857142857144"/>
    <n v="51.185616438356163"/>
    <x v="4"/>
    <s v="indie rock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4-05T19:15:33"/>
    <d v="2012-05-05T19:15:28"/>
    <b v="1"/>
    <n v="75"/>
    <x v="0"/>
    <s v="music/indie rock"/>
    <n v="1.0665777537961894"/>
    <n v="27.936800000000002"/>
    <x v="4"/>
    <s v="indie rock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7-31T23:06:36"/>
    <d v="2014-08-29T01:00:00"/>
    <b v="1"/>
    <n v="614"/>
    <x v="0"/>
    <s v="music/indie rock"/>
    <n v="1.0130622"/>
    <n v="82.496921824104234"/>
    <x v="4"/>
    <s v="indie rock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2-02T23:42:17"/>
    <d v="2013-03-09T23:42:17"/>
    <b v="1"/>
    <n v="107"/>
    <x v="0"/>
    <s v="music/indie rock"/>
    <n v="1.0667450000000001"/>
    <n v="59.817476635514019"/>
    <x v="4"/>
    <s v="indie rock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2-19T19:03:35"/>
    <d v="2013-03-21T18:03:35"/>
    <b v="1"/>
    <n v="1224"/>
    <x v="0"/>
    <s v="music/indie rock"/>
    <n v="4.288397837837838"/>
    <n v="64.816470588235291"/>
    <x v="4"/>
    <s v="indie rock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4-07T00:06:29"/>
    <d v="2014-05-07T00:06:29"/>
    <b v="1"/>
    <n v="104"/>
    <x v="0"/>
    <s v="music/indie rock"/>
    <n v="1.0411111111111111"/>
    <n v="90.09615384615384"/>
    <x v="4"/>
    <s v="indie rock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3-18T15:11:18"/>
    <d v="2014-04-18T23:00:00"/>
    <b v="1"/>
    <n v="79"/>
    <x v="0"/>
    <s v="music/indie rock"/>
    <n v="1.0786666666666667"/>
    <n v="40.962025316455694"/>
    <x v="4"/>
    <s v="indie rock"/>
    <n v="31.3254861111126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4-03T23:00:26"/>
    <d v="2012-05-03T23:00:26"/>
    <b v="1"/>
    <n v="157"/>
    <x v="0"/>
    <s v="music/indie rock"/>
    <n v="1.7584040000000001"/>
    <n v="56.000127388535034"/>
    <x v="4"/>
    <s v="indie rock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5-08T13:14:17"/>
    <d v="2012-06-07T13:14:17"/>
    <b v="1"/>
    <n v="50"/>
    <x v="0"/>
    <s v="music/indie rock"/>
    <n v="1.5697000000000001"/>
    <n v="37.672800000000002"/>
    <x v="4"/>
    <s v="indie rock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4-05T17:25:43"/>
    <d v="2012-05-05T17:25:43"/>
    <b v="1"/>
    <n v="64"/>
    <x v="0"/>
    <s v="music/indie rock"/>
    <n v="1.026"/>
    <n v="40.078125"/>
    <x v="4"/>
    <s v="indie rock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09-23T17:24:10"/>
    <d v="2009-12-09T18:24:00"/>
    <b v="1"/>
    <n v="200"/>
    <x v="0"/>
    <s v="music/indie rock"/>
    <n v="1.0404266666666666"/>
    <n v="78.031999999999996"/>
    <x v="4"/>
    <s v="indie rock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1-14T13:00:49"/>
    <d v="2010-02-15T05:00:00"/>
    <b v="1"/>
    <n v="22"/>
    <x v="0"/>
    <s v="music/indie rock"/>
    <n v="1.04"/>
    <n v="18.90909090909091"/>
    <x v="4"/>
    <s v="indie rock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8-25T15:26:54"/>
    <d v="2009-09-26T03:59:00"/>
    <b v="1"/>
    <n v="163"/>
    <x v="0"/>
    <s v="music/indie rock"/>
    <n v="1.2105999999999999"/>
    <n v="37.134969325153371"/>
    <x v="4"/>
    <s v="indie rock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1-15T01:58:05"/>
    <d v="2013-12-15T01:58:05"/>
    <b v="1"/>
    <n v="77"/>
    <x v="0"/>
    <s v="music/indie rock"/>
    <n v="1.077"/>
    <n v="41.961038961038959"/>
    <x v="4"/>
    <s v="indie rock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2-26T19:36:40"/>
    <d v="2014-04-02T18:36:40"/>
    <b v="1"/>
    <n v="89"/>
    <x v="0"/>
    <s v="music/indie rock"/>
    <n v="1.0866"/>
    <n v="61.044943820224717"/>
    <x v="4"/>
    <s v="indie rock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3-05T06:15:01"/>
    <d v="2017-04-04T05:15:01"/>
    <b v="0"/>
    <n v="64"/>
    <x v="1"/>
    <s v="food/small batch"/>
    <n v="0.39120962394619685"/>
    <n v="64.53125"/>
    <x v="7"/>
    <s v="small batch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3-10T21:29:29"/>
    <d v="2017-04-09T20:29:29"/>
    <b v="0"/>
    <n v="4"/>
    <x v="1"/>
    <s v="food/small batch"/>
    <n v="3.1481481481481478E-2"/>
    <n v="21.25"/>
    <x v="7"/>
    <s v="small batch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13T18:07:27"/>
    <d v="2017-03-20T18:07:27"/>
    <b v="0"/>
    <n v="4"/>
    <x v="1"/>
    <s v="food/small batch"/>
    <n v="0.48"/>
    <n v="30"/>
    <x v="7"/>
    <s v="small batch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2-24T21:14:45"/>
    <d v="2017-03-26T20:14:45"/>
    <b v="0"/>
    <n v="61"/>
    <x v="1"/>
    <s v="food/small batch"/>
    <n v="0.20733333333333334"/>
    <n v="25.491803278688526"/>
    <x v="7"/>
    <s v="small batch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2-28T00:32:11"/>
    <d v="2017-03-29T23:32:11"/>
    <b v="0"/>
    <n v="7"/>
    <x v="1"/>
    <s v="food/small batch"/>
    <n v="0.08"/>
    <n v="11.428571428571429"/>
    <x v="7"/>
    <s v="small batch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3-10T00:49:08"/>
    <d v="2017-04-30T17:00:00"/>
    <b v="0"/>
    <n v="1"/>
    <x v="1"/>
    <s v="food/small batch"/>
    <n v="7.1999999999999998E-3"/>
    <n v="108"/>
    <x v="7"/>
    <s v="small batch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7-22T22:00:40"/>
    <d v="2014-08-26T22:00:40"/>
    <b v="1"/>
    <n v="3355"/>
    <x v="0"/>
    <s v="food/small batch"/>
    <n v="5.2609431428571432"/>
    <n v="54.883162444113267"/>
    <x v="7"/>
    <s v="small batch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5-15T18:45:37"/>
    <d v="2015-06-14T18:45:37"/>
    <b v="1"/>
    <n v="537"/>
    <x v="0"/>
    <s v="food/small batch"/>
    <n v="2.5445000000000002"/>
    <n v="47.383612662942269"/>
    <x v="7"/>
    <s v="small batch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6-17T14:59:06"/>
    <d v="2014-07-17T14:59:06"/>
    <b v="1"/>
    <n v="125"/>
    <x v="0"/>
    <s v="food/small batch"/>
    <n v="1.0591999999999999"/>
    <n v="211.84"/>
    <x v="7"/>
    <s v="small batch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1-24T21:35:43"/>
    <d v="2015-12-25T00:00:00"/>
    <b v="1"/>
    <n v="163"/>
    <x v="0"/>
    <s v="food/small batch"/>
    <n v="1.0242285714285715"/>
    <n v="219.92638036809817"/>
    <x v="7"/>
    <s v="small batch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7-19T00:08:10"/>
    <d v="2014-08-18T00:08:10"/>
    <b v="1"/>
    <n v="283"/>
    <x v="0"/>
    <s v="food/small batch"/>
    <n v="1.4431375"/>
    <n v="40.795406360424032"/>
    <x v="7"/>
    <s v="small batch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1-07T15:04:31"/>
    <d v="2015-02-06T15:04:31"/>
    <b v="1"/>
    <n v="352"/>
    <x v="0"/>
    <s v="food/small batch"/>
    <n v="1.06308"/>
    <n v="75.502840909090907"/>
    <x v="7"/>
    <s v="small batch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08T15:36:30"/>
    <d v="2014-05-29T17:50:00"/>
    <b v="1"/>
    <n v="94"/>
    <x v="0"/>
    <s v="food/small batch"/>
    <n v="2.1216666666666666"/>
    <n v="13.542553191489361"/>
    <x v="7"/>
    <s v="small batch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0-06T16:04:58"/>
    <d v="2014-11-05T17:34:00"/>
    <b v="1"/>
    <n v="67"/>
    <x v="0"/>
    <s v="food/small batch"/>
    <n v="1.0195000000000001"/>
    <n v="60.865671641791046"/>
    <x v="7"/>
    <s v="small batch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5-12T13:44:03"/>
    <d v="2014-06-11T13:44:03"/>
    <b v="1"/>
    <n v="221"/>
    <x v="0"/>
    <s v="food/small batch"/>
    <n v="1.0227200000000001"/>
    <n v="115.69230769230769"/>
    <x v="7"/>
    <s v="small batch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1-27T22:11:35"/>
    <d v="2014-03-08T22:11:35"/>
    <b v="1"/>
    <n v="2165"/>
    <x v="0"/>
    <s v="food/small batch"/>
    <n v="5.2073254999999996"/>
    <n v="48.104623556581984"/>
    <x v="7"/>
    <s v="small batch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5-27T15:22:23"/>
    <d v="2014-06-26T15:22:23"/>
    <b v="1"/>
    <n v="179"/>
    <x v="0"/>
    <s v="food/small batch"/>
    <n v="1.1065833333333333"/>
    <n v="74.184357541899445"/>
    <x v="7"/>
    <s v="small batch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5-30T21:31:24"/>
    <d v="2014-06-29T21:31:24"/>
    <b v="1"/>
    <n v="123"/>
    <x v="0"/>
    <s v="food/small batch"/>
    <n v="1.0114333333333334"/>
    <n v="123.34552845528455"/>
    <x v="7"/>
    <s v="small batch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1-18T19:11:49"/>
    <d v="2016-12-19T07:59:00"/>
    <b v="1"/>
    <n v="1104"/>
    <x v="0"/>
    <s v="food/small batch"/>
    <n v="2.9420799999999998"/>
    <n v="66.623188405797094"/>
    <x v="7"/>
    <s v="small batch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09-30T15:25:38"/>
    <d v="2016-10-30T15:25:38"/>
    <b v="1"/>
    <n v="403"/>
    <x v="0"/>
    <s v="food/small batch"/>
    <n v="1.0577749999999999"/>
    <n v="104.99007444168734"/>
    <x v="7"/>
    <s v="small batch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6-12T19:31:44"/>
    <d v="2015-07-12T19:31:44"/>
    <b v="0"/>
    <n v="0"/>
    <x v="1"/>
    <s v="technology/web"/>
    <n v="0"/>
    <e v="#DIV/0!"/>
    <x v="2"/>
    <s v="web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09-15T16:51:10"/>
    <d v="2014-10-06T05:00:00"/>
    <b v="0"/>
    <n v="0"/>
    <x v="1"/>
    <s v="technology/web"/>
    <n v="0"/>
    <e v="#DIV/0!"/>
    <x v="2"/>
    <s v="web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5-11-19T19:48:25"/>
    <d v="2016-01-08T19:47:00"/>
    <b v="0"/>
    <n v="1"/>
    <x v="1"/>
    <s v="technology/web"/>
    <n v="0.03"/>
    <n v="300"/>
    <x v="2"/>
    <s v="web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5-25T17:27:49"/>
    <d v="2016-06-24T17:27:49"/>
    <b v="0"/>
    <n v="1"/>
    <x v="1"/>
    <s v="technology/web"/>
    <n v="1E-3"/>
    <n v="1"/>
    <x v="2"/>
    <s v="web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2-25T00:02:36"/>
    <d v="2015-03-31T23:39:00"/>
    <b v="0"/>
    <n v="0"/>
    <x v="1"/>
    <s v="technology/web"/>
    <n v="0"/>
    <e v="#DIV/0!"/>
    <x v="2"/>
    <s v="web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09-02T19:10:31"/>
    <d v="2016-10-17T19:10:31"/>
    <b v="0"/>
    <n v="3"/>
    <x v="1"/>
    <s v="technology/web"/>
    <n v="6.4999999999999997E-4"/>
    <n v="13"/>
    <x v="2"/>
    <s v="web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7-26T14:34:36"/>
    <d v="2016-08-25T14:34:36"/>
    <b v="0"/>
    <n v="1"/>
    <x v="1"/>
    <s v="technology/web"/>
    <n v="1.4999999999999999E-2"/>
    <n v="15"/>
    <x v="2"/>
    <s v="web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5-12-22T22:22:18"/>
    <d v="2016-02-20T22:22:18"/>
    <b v="0"/>
    <n v="5"/>
    <x v="1"/>
    <s v="technology/web"/>
    <n v="3.8571428571428572E-3"/>
    <n v="54"/>
    <x v="2"/>
    <s v="web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7-13T18:37:08"/>
    <d v="2015-08-11T18:37:08"/>
    <b v="0"/>
    <n v="0"/>
    <x v="1"/>
    <s v="technology/web"/>
    <n v="0"/>
    <e v="#DIV/0!"/>
    <x v="2"/>
    <s v="web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6-12-04T20:12:50"/>
    <d v="2017-01-03T20:12:50"/>
    <b v="0"/>
    <n v="0"/>
    <x v="1"/>
    <s v="technology/web"/>
    <n v="0"/>
    <e v="#DIV/0!"/>
    <x v="2"/>
    <s v="web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3-31T02:25:39"/>
    <d v="2015-04-30T02:25:39"/>
    <b v="0"/>
    <n v="7"/>
    <x v="1"/>
    <s v="technology/web"/>
    <n v="5.7142857142857143E-3"/>
    <n v="15.428571428571429"/>
    <x v="2"/>
    <s v="web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4-07T15:12:32"/>
    <d v="2015-06-06T15:12:32"/>
    <b v="0"/>
    <n v="0"/>
    <x v="1"/>
    <s v="technology/web"/>
    <n v="0"/>
    <e v="#DIV/0!"/>
    <x v="2"/>
    <s v="web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09T16:13:42"/>
    <d v="2015-04-21T16:13:42"/>
    <b v="0"/>
    <n v="0"/>
    <x v="1"/>
    <s v="technology/web"/>
    <n v="0"/>
    <e v="#DIV/0!"/>
    <x v="2"/>
    <s v="web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4-11-11T17:21:00"/>
    <d v="2015-01-10T17:21:00"/>
    <b v="0"/>
    <n v="1"/>
    <x v="1"/>
    <s v="technology/web"/>
    <n v="7.1428571428571429E-4"/>
    <n v="25"/>
    <x v="2"/>
    <s v="web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4-02T22:02:16"/>
    <d v="2015-05-02T22:02:16"/>
    <b v="0"/>
    <n v="2"/>
    <x v="1"/>
    <s v="technology/web"/>
    <n v="6.875E-3"/>
    <n v="27.5"/>
    <x v="2"/>
    <s v="web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5-06T18:48:24"/>
    <d v="2015-06-05T18:48:24"/>
    <b v="0"/>
    <n v="0"/>
    <x v="1"/>
    <s v="technology/web"/>
    <n v="0"/>
    <e v="#DIV/0!"/>
    <x v="2"/>
    <s v="web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09-17T14:52:58"/>
    <d v="2015-10-17T14:52:58"/>
    <b v="0"/>
    <n v="0"/>
    <x v="1"/>
    <s v="technology/web"/>
    <n v="0"/>
    <e v="#DIV/0!"/>
    <x v="2"/>
    <s v="web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4-12-05T22:20:36"/>
    <d v="2015-01-31T00:39:00"/>
    <b v="0"/>
    <n v="0"/>
    <x v="1"/>
    <s v="technology/web"/>
    <n v="0"/>
    <e v="#DIV/0!"/>
    <x v="2"/>
    <s v="web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6-04T15:35:24"/>
    <d v="2015-08-03T15:35:24"/>
    <b v="0"/>
    <n v="3"/>
    <x v="1"/>
    <s v="technology/web"/>
    <n v="0.14680000000000001"/>
    <n v="367"/>
    <x v="2"/>
    <s v="web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1-08T16:58:00"/>
    <d v="2016-02-07T16:58:00"/>
    <b v="0"/>
    <n v="1"/>
    <x v="1"/>
    <s v="technology/web"/>
    <n v="4.0000000000000002E-4"/>
    <n v="2"/>
    <x v="2"/>
    <s v="web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06T20:36:48"/>
    <d v="2016-04-30T22:00:00"/>
    <b v="0"/>
    <n v="0"/>
    <x v="1"/>
    <s v="technology/web"/>
    <n v="0"/>
    <e v="#DIV/0!"/>
    <x v="2"/>
    <s v="web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1-11T16:31:10"/>
    <d v="2014-12-11T16:31:10"/>
    <b v="0"/>
    <n v="2"/>
    <x v="1"/>
    <s v="technology/web"/>
    <n v="0.2857142857142857"/>
    <n v="60"/>
    <x v="2"/>
    <s v="web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1-14T00:16:40"/>
    <d v="2015-12-29T00:16:40"/>
    <b v="0"/>
    <n v="0"/>
    <x v="1"/>
    <s v="technology/web"/>
    <n v="0"/>
    <e v="#DIV/0!"/>
    <x v="2"/>
    <s v="web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09-01T22:25:56"/>
    <d v="2015-10-26T22:25:56"/>
    <b v="0"/>
    <n v="0"/>
    <x v="1"/>
    <s v="technology/web"/>
    <n v="0"/>
    <e v="#DIV/0!"/>
    <x v="2"/>
    <s v="web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5-12-08T17:40:25"/>
    <d v="2016-01-17T23:00:00"/>
    <b v="0"/>
    <n v="0"/>
    <x v="1"/>
    <s v="technology/web"/>
    <n v="0"/>
    <e v="#DIV/0!"/>
    <x v="2"/>
    <s v="web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09-21T12:45:33"/>
    <d v="2015-10-21T12:45:33"/>
    <b v="0"/>
    <n v="27"/>
    <x v="1"/>
    <s v="technology/web"/>
    <n v="0.1052"/>
    <n v="97.407407407407405"/>
    <x v="2"/>
    <s v="web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2-25T23:16:56"/>
    <d v="2016-04-25T22:16:56"/>
    <b v="0"/>
    <n v="14"/>
    <x v="1"/>
    <s v="technology/web"/>
    <n v="1.34E-2"/>
    <n v="47.857142857142854"/>
    <x v="2"/>
    <s v="web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2-28T17:19:25"/>
    <d v="2015-04-14T16:19:25"/>
    <b v="0"/>
    <n v="2"/>
    <x v="1"/>
    <s v="technology/web"/>
    <n v="2.5000000000000001E-3"/>
    <n v="50"/>
    <x v="2"/>
    <s v="web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1-11T19:30:11"/>
    <d v="2016-02-10T19:30:11"/>
    <b v="0"/>
    <n v="0"/>
    <x v="1"/>
    <s v="technology/web"/>
    <n v="0"/>
    <e v="#DIV/0!"/>
    <x v="2"/>
    <s v="web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1-18T04:32:21"/>
    <d v="2014-12-18T04:32:21"/>
    <b v="0"/>
    <n v="4"/>
    <x v="1"/>
    <s v="technology/web"/>
    <n v="3.2799999999999999E-3"/>
    <n v="20.5"/>
    <x v="2"/>
    <s v="web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5-26T18:39:56"/>
    <d v="2015-06-25T18:39:56"/>
    <b v="0"/>
    <n v="0"/>
    <x v="1"/>
    <s v="technology/web"/>
    <n v="0"/>
    <e v="#DIV/0!"/>
    <x v="2"/>
    <s v="web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3-25T01:39:31"/>
    <d v="2015-04-24T01:39:31"/>
    <b v="0"/>
    <n v="6"/>
    <x v="1"/>
    <s v="technology/web"/>
    <n v="3.272727272727273E-2"/>
    <n v="30"/>
    <x v="2"/>
    <s v="web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7-30T15:53:44"/>
    <d v="2015-08-29T15:53:44"/>
    <b v="0"/>
    <n v="1"/>
    <x v="1"/>
    <s v="technology/web"/>
    <n v="5.8823529411764708E-5"/>
    <n v="50"/>
    <x v="2"/>
    <s v="web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1-13T20:14:20"/>
    <d v="2015-02-12T20:14:20"/>
    <b v="0"/>
    <n v="1"/>
    <x v="1"/>
    <s v="technology/web"/>
    <n v="4.5454545454545455E-4"/>
    <n v="10"/>
    <x v="2"/>
    <s v="web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8-10T20:03:57"/>
    <d v="2016-09-09T20:03:57"/>
    <b v="0"/>
    <n v="0"/>
    <x v="1"/>
    <s v="technology/web"/>
    <n v="0"/>
    <e v="#DIV/0!"/>
    <x v="2"/>
    <s v="web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1-10T22:12:46"/>
    <d v="2015-12-10T22:12:46"/>
    <b v="0"/>
    <n v="4"/>
    <x v="1"/>
    <s v="technology/web"/>
    <n v="0.10877666666666666"/>
    <n v="81.582499999999996"/>
    <x v="2"/>
    <s v="web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0-26T20:53:03"/>
    <d v="2016-11-25T21:53:03"/>
    <b v="0"/>
    <n v="0"/>
    <x v="1"/>
    <s v="technology/web"/>
    <n v="0"/>
    <e v="#DIV/0!"/>
    <x v="2"/>
    <s v="web"/>
    <n v="30.04166666667151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7-28T00:18:50"/>
    <d v="2015-08-26T00:18:50"/>
    <b v="0"/>
    <n v="0"/>
    <x v="1"/>
    <s v="technology/web"/>
    <n v="0"/>
    <e v="#DIV/0!"/>
    <x v="2"/>
    <s v="web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08-21T00:23:36"/>
    <d v="2015-10-05T00:23:36"/>
    <b v="0"/>
    <n v="0"/>
    <x v="1"/>
    <s v="technology/web"/>
    <n v="0"/>
    <e v="#DIV/0!"/>
    <x v="2"/>
    <s v="web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09-01T19:02:22"/>
    <d v="2015-10-01T19:02:22"/>
    <b v="0"/>
    <n v="3"/>
    <x v="1"/>
    <s v="technology/web"/>
    <n v="3.6666666666666666E-3"/>
    <n v="18.333333333333332"/>
    <x v="2"/>
    <s v="web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3-11T22:27:28"/>
    <d v="2015-04-10T22:27:28"/>
    <b v="0"/>
    <n v="7"/>
    <x v="1"/>
    <s v="technology/web"/>
    <n v="1.8193398957730169E-2"/>
    <n v="224.42857142857142"/>
    <x v="2"/>
    <s v="web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7-10T04:30:03"/>
    <d v="2015-08-04T04:30:03"/>
    <b v="0"/>
    <n v="2"/>
    <x v="1"/>
    <s v="technology/web"/>
    <n v="2.5000000000000001E-2"/>
    <n v="37.5"/>
    <x v="2"/>
    <s v="web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1-23T01:21:47"/>
    <d v="2015-02-22T01:21:47"/>
    <b v="0"/>
    <n v="3"/>
    <x v="1"/>
    <s v="technology/web"/>
    <n v="4.3499999999999997E-2"/>
    <n v="145"/>
    <x v="2"/>
    <s v="web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0-15T01:37:23"/>
    <d v="2014-11-14T02:37:23"/>
    <b v="0"/>
    <n v="8"/>
    <x v="1"/>
    <s v="technology/web"/>
    <n v="8.0000000000000002E-3"/>
    <n v="1"/>
    <x v="2"/>
    <s v="web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7-06T16:50:32"/>
    <d v="2015-08-05T16:50:32"/>
    <b v="0"/>
    <n v="7"/>
    <x v="1"/>
    <s v="technology/web"/>
    <n v="1.2123076923076924E-2"/>
    <n v="112.57142857142857"/>
    <x v="2"/>
    <s v="web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4-11-11T20:07:04"/>
    <d v="2015-01-10T20:07:04"/>
    <b v="0"/>
    <n v="0"/>
    <x v="1"/>
    <s v="technology/web"/>
    <n v="0"/>
    <e v="#DIV/0!"/>
    <x v="2"/>
    <s v="web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6-07T15:02:20"/>
    <d v="2016-07-22T15:02:20"/>
    <b v="0"/>
    <n v="3"/>
    <x v="1"/>
    <s v="technology/web"/>
    <n v="6.8399999999999997E-3"/>
    <n v="342"/>
    <x v="2"/>
    <s v="web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4-12-16T20:29:19"/>
    <d v="2015-01-15T19:29:00"/>
    <b v="0"/>
    <n v="8"/>
    <x v="1"/>
    <s v="technology/web"/>
    <n v="1.2513513513513513E-2"/>
    <n v="57.875"/>
    <x v="2"/>
    <s v="web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6-24T15:40:52"/>
    <d v="2015-07-25T21:59:00"/>
    <b v="0"/>
    <n v="1"/>
    <x v="1"/>
    <s v="technology/web"/>
    <n v="1.8749999999999999E-3"/>
    <n v="30"/>
    <x v="2"/>
    <s v="web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4-11-25T06:17:44"/>
    <d v="2015-01-04T06:17:44"/>
    <b v="0"/>
    <n v="0"/>
    <x v="1"/>
    <s v="technology/web"/>
    <n v="0"/>
    <e v="#DIV/0!"/>
    <x v="2"/>
    <s v="web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01T19:04:04"/>
    <d v="2015-03-31T18:04:04"/>
    <b v="0"/>
    <n v="1"/>
    <x v="1"/>
    <s v="technology/web"/>
    <n v="1.25E-3"/>
    <n v="25"/>
    <x v="2"/>
    <s v="web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09-29T02:53:43"/>
    <d v="2015-10-29T02:53:43"/>
    <b v="0"/>
    <n v="0"/>
    <x v="1"/>
    <s v="technology/web"/>
    <n v="0"/>
    <e v="#DIV/0!"/>
    <x v="2"/>
    <s v="web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7-09T15:33:37"/>
    <d v="2015-08-08T15:33:37"/>
    <b v="0"/>
    <n v="1"/>
    <x v="1"/>
    <s v="technology/web"/>
    <n v="5.0000000000000001E-4"/>
    <n v="50"/>
    <x v="2"/>
    <s v="web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1-27T08:41:33"/>
    <d v="2015-02-26T08:41:33"/>
    <b v="0"/>
    <n v="2"/>
    <x v="1"/>
    <s v="technology/web"/>
    <n v="5.9999999999999995E-4"/>
    <n v="1.5"/>
    <x v="2"/>
    <s v="web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6-12-13T02:54:47"/>
    <d v="2017-01-10T08:57:00"/>
    <b v="0"/>
    <n v="0"/>
    <x v="1"/>
    <s v="technology/web"/>
    <n v="0"/>
    <e v="#DIV/0!"/>
    <x v="2"/>
    <s v="web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09-15T20:22:38"/>
    <d v="2015-10-15T20:22:38"/>
    <b v="0"/>
    <n v="1"/>
    <x v="1"/>
    <s v="technology/web"/>
    <n v="2E-3"/>
    <n v="10"/>
    <x v="2"/>
    <s v="web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4-12-03T21:14:16"/>
    <d v="2015-01-02T21:14:16"/>
    <b v="0"/>
    <n v="0"/>
    <x v="1"/>
    <s v="technology/web"/>
    <n v="0"/>
    <e v="#DIV/0!"/>
    <x v="2"/>
    <s v="web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6-02T21:59:44"/>
    <d v="2015-07-02T21:59:44"/>
    <b v="0"/>
    <n v="0"/>
    <x v="1"/>
    <s v="technology/web"/>
    <n v="0"/>
    <e v="#DIV/0!"/>
    <x v="2"/>
    <s v="web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1-13T20:28:26"/>
    <d v="2014-12-18T20:28:26"/>
    <b v="0"/>
    <n v="0"/>
    <x v="1"/>
    <s v="technology/web"/>
    <n v="0"/>
    <e v="#DIV/0!"/>
    <x v="2"/>
    <s v="web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3-15T06:26:04"/>
    <d v="2016-04-14T06:26:04"/>
    <b v="0"/>
    <n v="0"/>
    <x v="1"/>
    <s v="technology/web"/>
    <n v="0"/>
    <e v="#DIV/0!"/>
    <x v="2"/>
    <s v="web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1-05T19:44:56"/>
    <d v="2016-03-05T19:44:56"/>
    <b v="0"/>
    <n v="9"/>
    <x v="1"/>
    <s v="food/food trucks"/>
    <n v="7.1785714285714283E-3"/>
    <n v="22.333333333333332"/>
    <x v="7"/>
    <s v="food trucks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d v="2015-04-13T16:18:51"/>
    <d v="2015-05-13T16:18:51"/>
    <b v="0"/>
    <n v="1"/>
    <x v="1"/>
    <s v="food/food trucks"/>
    <n v="4.3333333333333331E-3"/>
    <n v="52"/>
    <x v="7"/>
    <s v="food trucks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1-30T21:10:58"/>
    <d v="2016-03-30T20:10:58"/>
    <b v="0"/>
    <n v="12"/>
    <x v="1"/>
    <s v="food/food trucks"/>
    <n v="0.16833333333333333"/>
    <n v="16.833333333333332"/>
    <x v="7"/>
    <s v="food trucks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5-12-04T00:56:47"/>
    <d v="2016-01-03T00:56:47"/>
    <b v="0"/>
    <n v="0"/>
    <x v="1"/>
    <s v="food/food trucks"/>
    <n v="0"/>
    <e v="#DIV/0!"/>
    <x v="7"/>
    <s v="food trucks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8-13T14:02:55"/>
    <d v="2016-09-03T14:02:55"/>
    <b v="0"/>
    <n v="20"/>
    <x v="1"/>
    <s v="food/food trucks"/>
    <n v="0.22520000000000001"/>
    <n v="56.3"/>
    <x v="7"/>
    <s v="food trucks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4-12-10T02:39:50"/>
    <d v="2015-01-19T02:39:50"/>
    <b v="0"/>
    <n v="16"/>
    <x v="1"/>
    <s v="food/food trucks"/>
    <n v="0.41384615384615386"/>
    <n v="84.0625"/>
    <x v="7"/>
    <s v="food trucks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3-19T13:48:48"/>
    <d v="2015-04-11T06:00:00"/>
    <b v="0"/>
    <n v="33"/>
    <x v="1"/>
    <s v="food/food trucks"/>
    <n v="0.25259090909090909"/>
    <n v="168.39393939393941"/>
    <x v="7"/>
    <s v="food trucks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0-07T03:22:37"/>
    <d v="2014-11-06T04:22:37"/>
    <b v="0"/>
    <n v="2"/>
    <x v="1"/>
    <s v="food/food trucks"/>
    <n v="2E-3"/>
    <n v="15"/>
    <x v="7"/>
    <s v="food trucks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7-19T21:01:15"/>
    <d v="2015-08-18T21:01:15"/>
    <b v="0"/>
    <n v="6"/>
    <x v="1"/>
    <s v="food/food trucks"/>
    <n v="1.84E-2"/>
    <n v="76.666666666666671"/>
    <x v="7"/>
    <s v="food trucks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8-08T09:47:55"/>
    <d v="2015-09-07T09:47:55"/>
    <b v="0"/>
    <n v="0"/>
    <x v="1"/>
    <s v="food/food trucks"/>
    <n v="0"/>
    <e v="#DIV/0!"/>
    <x v="7"/>
    <s v="food trucks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7-26T17:34:42"/>
    <d v="2015-08-25T17:34:42"/>
    <b v="0"/>
    <n v="3"/>
    <x v="1"/>
    <s v="food/food trucks"/>
    <n v="6.0400000000000002E-3"/>
    <n v="50.333333333333336"/>
    <x v="7"/>
    <s v="food trucks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0-12T17:41:13"/>
    <d v="2016-11-26T18:41:13"/>
    <b v="0"/>
    <n v="0"/>
    <x v="1"/>
    <s v="food/food trucks"/>
    <n v="0"/>
    <e v="#DIV/0!"/>
    <x v="7"/>
    <s v="food trucks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01T02:38:02"/>
    <d v="2014-05-31T23:30:00"/>
    <b v="0"/>
    <n v="3"/>
    <x v="1"/>
    <s v="food/food trucks"/>
    <n v="8.3333333333333332E-3"/>
    <n v="8.3333333333333339"/>
    <x v="7"/>
    <s v="food trucks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7-13T16:41:00"/>
    <d v="2015-08-22T03:59:00"/>
    <b v="0"/>
    <n v="13"/>
    <x v="1"/>
    <s v="food/food trucks"/>
    <n v="3.0666666666666665E-2"/>
    <n v="35.384615384615387"/>
    <x v="7"/>
    <s v="food trucks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6-15T20:42:26"/>
    <d v="2016-07-15T20:42:26"/>
    <b v="0"/>
    <n v="6"/>
    <x v="1"/>
    <s v="food/food trucks"/>
    <n v="5.5833333333333334E-3"/>
    <n v="55.833333333333336"/>
    <x v="7"/>
    <s v="food trucks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1-15T17:42:23"/>
    <d v="2015-03-14T15:00:00"/>
    <b v="0"/>
    <n v="1"/>
    <x v="1"/>
    <s v="food/food trucks"/>
    <n v="2.5000000000000001E-4"/>
    <n v="5"/>
    <x v="7"/>
    <s v="food trucks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7-11T21:13:07"/>
    <d v="2014-08-10T21:13:07"/>
    <b v="0"/>
    <n v="0"/>
    <x v="1"/>
    <s v="food/food trucks"/>
    <n v="0"/>
    <e v="#DIV/0!"/>
    <x v="7"/>
    <s v="food trucks"/>
    <n v="30"/>
  </r>
  <r>
    <n v="2418"/>
    <s v="Mexican food truck"/>
    <s v="I want to start my food truck business."/>
    <n v="25000"/>
    <n v="5"/>
    <x v="2"/>
    <x v="0"/>
    <s v="USD"/>
    <n v="1427225644"/>
    <n v="1422045244"/>
    <d v="2015-01-23T20:34:04"/>
    <d v="2015-03-24T19:34:04"/>
    <b v="0"/>
    <n v="5"/>
    <x v="1"/>
    <s v="food/food trucks"/>
    <n v="2.0000000000000001E-4"/>
    <n v="1"/>
    <x v="7"/>
    <s v="food trucks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4-12-20T17:43:09"/>
    <d v="2015-02-18T17:43:09"/>
    <b v="0"/>
    <n v="0"/>
    <x v="1"/>
    <s v="food/food trucks"/>
    <n v="0"/>
    <e v="#DIV/0!"/>
    <x v="7"/>
    <s v="food trucks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09-11T00:41:35"/>
    <d v="2014-11-10T01:41:35"/>
    <b v="0"/>
    <n v="36"/>
    <x v="1"/>
    <s v="food/food trucks"/>
    <n v="0.14825133372851215"/>
    <n v="69.472222222222229"/>
    <x v="7"/>
    <s v="food trucks"/>
    <n v="60.041666666664241"/>
  </r>
  <r>
    <n v="2421"/>
    <s v="hot dog cart"/>
    <s v="help me start Merrill's first hot dog cart in this empty lot"/>
    <n v="6000"/>
    <n v="1"/>
    <x v="2"/>
    <x v="0"/>
    <s v="USD"/>
    <n v="1424536196"/>
    <n v="1421944196"/>
    <d v="2015-01-22T16:29:56"/>
    <d v="2015-02-21T16:29:56"/>
    <b v="0"/>
    <n v="1"/>
    <x v="1"/>
    <s v="food/food trucks"/>
    <n v="1.6666666666666666E-4"/>
    <n v="1"/>
    <x v="7"/>
    <s v="food trucks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2-09T17:23:56"/>
    <d v="2015-03-11T16:23:56"/>
    <b v="0"/>
    <n v="1"/>
    <x v="1"/>
    <s v="food/food trucks"/>
    <n v="2E-3"/>
    <n v="1"/>
    <x v="7"/>
    <s v="food trucks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01T16:54:50"/>
    <d v="2014-12-31T16:54:50"/>
    <b v="0"/>
    <n v="1"/>
    <x v="1"/>
    <s v="food/food trucks"/>
    <n v="1.3333333333333334E-4"/>
    <n v="8"/>
    <x v="7"/>
    <s v="food trucks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09-27T21:25:08"/>
    <d v="2014-10-27T21:25:08"/>
    <b v="0"/>
    <n v="9"/>
    <x v="1"/>
    <s v="food/food trucks"/>
    <n v="1.24E-2"/>
    <n v="34.444444444444443"/>
    <x v="7"/>
    <s v="food trucks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12T21:55:49"/>
    <d v="2016-05-27T22:04:00"/>
    <b v="0"/>
    <n v="1"/>
    <x v="1"/>
    <s v="food/food trucks"/>
    <n v="2.8571428571428574E-4"/>
    <n v="1"/>
    <x v="7"/>
    <s v="food trucks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6-09T04:04:52"/>
    <d v="2015-08-08T04:04:52"/>
    <b v="0"/>
    <n v="0"/>
    <x v="1"/>
    <s v="food/food trucks"/>
    <n v="0"/>
    <e v="#DIV/0!"/>
    <x v="7"/>
    <s v="food trucks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2-12T07:38:53"/>
    <d v="2016-03-23T06:38:53"/>
    <b v="0"/>
    <n v="1"/>
    <x v="1"/>
    <s v="food/food trucks"/>
    <n v="2.0000000000000002E-5"/>
    <n v="1"/>
    <x v="7"/>
    <s v="food trucks"/>
    <n v="39.9583333333430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2-10T18:49:11"/>
    <d v="2015-03-12T17:49:11"/>
    <b v="0"/>
    <n v="1"/>
    <x v="1"/>
    <s v="food/food trucks"/>
    <n v="2.8571428571428571E-5"/>
    <n v="1"/>
    <x v="7"/>
    <s v="food trucks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6-12-30T21:06:06"/>
    <d v="2017-02-05T16:44:00"/>
    <b v="0"/>
    <n v="4"/>
    <x v="1"/>
    <s v="food/food trucks"/>
    <n v="1.4321428571428572E-2"/>
    <n v="501.25"/>
    <x v="7"/>
    <s v="food trucks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1-13T03:08:24"/>
    <d v="2016-02-12T03:08:24"/>
    <b v="0"/>
    <n v="2"/>
    <x v="1"/>
    <s v="food/food trucks"/>
    <n v="7.0000000000000001E-3"/>
    <n v="10.5"/>
    <x v="7"/>
    <s v="food trucks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4-29T02:23:33"/>
    <d v="2016-06-28T02:23:33"/>
    <b v="0"/>
    <n v="2"/>
    <x v="1"/>
    <s v="food/food trucks"/>
    <n v="2.0000000000000002E-5"/>
    <n v="1"/>
    <x v="7"/>
    <s v="food trucks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2-06T05:14:57"/>
    <d v="2015-03-08T05:14:57"/>
    <b v="0"/>
    <n v="2"/>
    <x v="1"/>
    <s v="food/food trucks"/>
    <n v="1.4285714285714287E-4"/>
    <n v="1"/>
    <x v="7"/>
    <s v="food trucks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1-28T21:35:43"/>
    <d v="2016-02-27T21:35:43"/>
    <b v="0"/>
    <n v="0"/>
    <x v="1"/>
    <s v="food/food trucks"/>
    <n v="0"/>
    <e v="#DIV/0!"/>
    <x v="7"/>
    <s v="food trucks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6-25T04:27:54"/>
    <d v="2015-08-04T04:27:54"/>
    <b v="0"/>
    <n v="2"/>
    <x v="1"/>
    <s v="food/food trucks"/>
    <n v="1.2999999999999999E-3"/>
    <n v="13"/>
    <x v="7"/>
    <s v="food trucks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09-05T06:39:46"/>
    <d v="2015-10-05T06:39:46"/>
    <b v="0"/>
    <n v="4"/>
    <x v="1"/>
    <s v="food/food trucks"/>
    <n v="4.8960000000000002E-3"/>
    <n v="306"/>
    <x v="7"/>
    <s v="food trucks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5-11-30T14:46:10"/>
    <d v="2016-01-29T14:46:10"/>
    <b v="0"/>
    <n v="2"/>
    <x v="1"/>
    <s v="food/food trucks"/>
    <n v="3.8461538461538462E-4"/>
    <n v="22.5"/>
    <x v="7"/>
    <s v="food trucks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1-27T23:09:48"/>
    <d v="2015-03-17T18:00:00"/>
    <b v="0"/>
    <n v="0"/>
    <x v="1"/>
    <s v="food/food trucks"/>
    <n v="0"/>
    <e v="#DIV/0!"/>
    <x v="7"/>
    <s v="food trucks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0-08T21:57:42"/>
    <d v="2015-12-07T22:57:42"/>
    <b v="0"/>
    <n v="1"/>
    <x v="1"/>
    <s v="food/food trucks"/>
    <n v="3.3333333333333335E-3"/>
    <n v="50"/>
    <x v="7"/>
    <s v="food trucks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09-18T19:38:49"/>
    <d v="2015-10-18T19:38:49"/>
    <b v="0"/>
    <n v="0"/>
    <x v="1"/>
    <s v="food/food trucks"/>
    <n v="0"/>
    <e v="#DIV/0!"/>
    <x v="7"/>
    <s v="food trucks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1-14T21:35:13"/>
    <d v="2016-02-13T21:35:13"/>
    <b v="0"/>
    <n v="2"/>
    <x v="1"/>
    <s v="food/food trucks"/>
    <n v="2E-3"/>
    <n v="5"/>
    <x v="7"/>
    <s v="food trucks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02T03:00:54"/>
    <d v="2015-07-23T04:59:00"/>
    <b v="0"/>
    <n v="109"/>
    <x v="0"/>
    <s v="food/small batch"/>
    <n v="1.0788"/>
    <n v="74.22935779816514"/>
    <x v="7"/>
    <s v="small batch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2-17T16:00:28"/>
    <d v="2015-03-19T15:00:28"/>
    <b v="0"/>
    <n v="372"/>
    <x v="0"/>
    <s v="food/small batch"/>
    <n v="1.2594166666666666"/>
    <n v="81.252688172043008"/>
    <x v="7"/>
    <s v="small batch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7-16T15:00:22"/>
    <d v="2014-08-15T15:00:22"/>
    <b v="0"/>
    <n v="311"/>
    <x v="0"/>
    <s v="food/small batch"/>
    <n v="2.0251494999999999"/>
    <n v="130.23469453376205"/>
    <x v="7"/>
    <s v="small batch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4-25T18:06:31"/>
    <d v="2016-05-25T18:06:31"/>
    <b v="0"/>
    <n v="61"/>
    <x v="0"/>
    <s v="food/small batch"/>
    <n v="1.0860000000000001"/>
    <n v="53.409836065573771"/>
    <x v="7"/>
    <s v="small batch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8-27T04:33:41"/>
    <d v="2015-09-26T04:33:41"/>
    <b v="0"/>
    <n v="115"/>
    <x v="0"/>
    <s v="food/small batch"/>
    <n v="1.728"/>
    <n v="75.130434782608702"/>
    <x v="7"/>
    <s v="small batch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0-27T14:27:51"/>
    <d v="2016-11-26T15:27:51"/>
    <b v="0"/>
    <n v="111"/>
    <x v="0"/>
    <s v="food/small batch"/>
    <n v="1.6798"/>
    <n v="75.666666666666671"/>
    <x v="7"/>
    <s v="small batch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0-11T11:16:33"/>
    <d v="2016-11-12T04:00:00"/>
    <b v="0"/>
    <n v="337"/>
    <x v="0"/>
    <s v="food/small batch"/>
    <n v="4.2720000000000002"/>
    <n v="31.691394658753708"/>
    <x v="7"/>
    <s v="small batch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25T07:35:13"/>
    <d v="2016-08-31T05:36:00"/>
    <b v="0"/>
    <n v="9"/>
    <x v="0"/>
    <s v="food/small batch"/>
    <n v="1.075"/>
    <n v="47.777777777777779"/>
    <x v="7"/>
    <s v="small batch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0-31T03:25:15"/>
    <d v="2014-11-30T04:25:15"/>
    <b v="0"/>
    <n v="120"/>
    <x v="0"/>
    <s v="food/small batch"/>
    <n v="1.08"/>
    <n v="90"/>
    <x v="7"/>
    <s v="small batch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09-20T01:44:16"/>
    <d v="2014-10-28T03:11:00"/>
    <b v="0"/>
    <n v="102"/>
    <x v="0"/>
    <s v="food/small batch"/>
    <n v="1.0153353333333335"/>
    <n v="149.31401960784314"/>
    <x v="7"/>
    <s v="small batch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2-13T21:48:10"/>
    <d v="2017-03-05T21:48:10"/>
    <b v="0"/>
    <n v="186"/>
    <x v="0"/>
    <s v="food/small batch"/>
    <n v="1.1545000000000001"/>
    <n v="62.06989247311828"/>
    <x v="7"/>
    <s v="small batch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1-30T20:15:00"/>
    <d v="2015-12-29T23:00:00"/>
    <b v="0"/>
    <n v="15"/>
    <x v="0"/>
    <s v="food/small batch"/>
    <n v="1.335"/>
    <n v="53.4"/>
    <x v="7"/>
    <s v="small batch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1-03T16:36:49"/>
    <d v="2017-02-02T16:36:49"/>
    <b v="0"/>
    <n v="67"/>
    <x v="0"/>
    <s v="food/small batch"/>
    <n v="1.5469999999999999"/>
    <n v="69.268656716417908"/>
    <x v="7"/>
    <s v="small batch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2-04T04:50:08"/>
    <d v="2017-03-11T04:50:08"/>
    <b v="0"/>
    <n v="130"/>
    <x v="0"/>
    <s v="food/small batch"/>
    <n v="1.0084571428571429"/>
    <n v="271.50769230769231"/>
    <x v="7"/>
    <s v="small batch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3-23T18:45:50"/>
    <d v="2016-04-20T18:45:50"/>
    <b v="0"/>
    <n v="16"/>
    <x v="0"/>
    <s v="food/small batch"/>
    <n v="1.82"/>
    <n v="34.125"/>
    <x v="7"/>
    <s v="small batch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1-26T23:03:59"/>
    <d v="2017-02-25T23:03:59"/>
    <b v="0"/>
    <n v="67"/>
    <x v="0"/>
    <s v="food/small batch"/>
    <n v="1.8086666666666666"/>
    <n v="40.492537313432834"/>
    <x v="7"/>
    <s v="small batch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2-23T14:27:36"/>
    <d v="2016-03-24T13:27:36"/>
    <b v="0"/>
    <n v="124"/>
    <x v="0"/>
    <s v="food/small batch"/>
    <n v="1.0230434782608695"/>
    <n v="189.75806451612902"/>
    <x v="7"/>
    <s v="small batch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5-05T20:55:18"/>
    <d v="2016-06-09T19:00:00"/>
    <b v="0"/>
    <n v="80"/>
    <x v="0"/>
    <s v="food/small batch"/>
    <n v="1.1017999999999999"/>
    <n v="68.862499999999997"/>
    <x v="7"/>
    <s v="small batch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2-07T15:18:05"/>
    <d v="2016-03-23T14:18:05"/>
    <b v="0"/>
    <n v="282"/>
    <x v="0"/>
    <s v="food/small batch"/>
    <n v="1.0225"/>
    <n v="108.77659574468085"/>
    <x v="7"/>
    <s v="small batch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6-11-30T04:29:27"/>
    <d v="2017-01-03T04:17:00"/>
    <b v="0"/>
    <n v="68"/>
    <x v="0"/>
    <s v="food/small batch"/>
    <n v="1.0078823529411765"/>
    <n v="125.98529411764706"/>
    <x v="7"/>
    <s v="small batch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8-29T00:18:17"/>
    <d v="2011-10-01T03:00:00"/>
    <b v="0"/>
    <n v="86"/>
    <x v="0"/>
    <s v="music/indie rock"/>
    <n v="1.038"/>
    <n v="90.523255813953483"/>
    <x v="4"/>
    <s v="indie rock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6-29T04:28:16"/>
    <d v="2012-07-19T04:28:16"/>
    <b v="0"/>
    <n v="115"/>
    <x v="0"/>
    <s v="music/indie rock"/>
    <n v="1.1070833333333334"/>
    <n v="28.880434782608695"/>
    <x v="4"/>
    <s v="indie rock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3-08T02:40:25"/>
    <d v="2013-04-16T19:00:00"/>
    <b v="0"/>
    <n v="75"/>
    <x v="0"/>
    <s v="music/indie rock"/>
    <n v="1.1625000000000001"/>
    <n v="31"/>
    <x v="4"/>
    <s v="indie rock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01T21:36:37"/>
    <d v="2015-09-30T19:29:00"/>
    <b v="0"/>
    <n v="43"/>
    <x v="0"/>
    <s v="music/indie rock"/>
    <n v="1.111"/>
    <n v="51.674418604651166"/>
    <x v="4"/>
    <s v="indie rock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8-24T17:15:48"/>
    <d v="2012-09-23T17:15:48"/>
    <b v="0"/>
    <n v="48"/>
    <x v="0"/>
    <s v="music/indie rock"/>
    <n v="1.8014285714285714"/>
    <n v="26.270833333333332"/>
    <x v="4"/>
    <s v="indie rock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4-09T02:27:33"/>
    <d v="2013-05-09T02:27:33"/>
    <b v="0"/>
    <n v="52"/>
    <x v="0"/>
    <s v="music/indie rock"/>
    <n v="1"/>
    <n v="48.07692307692308"/>
    <x v="4"/>
    <s v="indie rock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4-26T20:58:51"/>
    <d v="2012-05-10T17:00:00"/>
    <b v="0"/>
    <n v="43"/>
    <x v="0"/>
    <s v="music/indie rock"/>
    <n v="1.1850000000000001"/>
    <n v="27.558139534883722"/>
    <x v="4"/>
    <s v="indie rock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09-22T03:42:01"/>
    <d v="2012-10-28T05:00:00"/>
    <b v="0"/>
    <n v="58"/>
    <x v="0"/>
    <s v="music/indie rock"/>
    <n v="1.0721700000000001"/>
    <n v="36.97137931034483"/>
    <x v="4"/>
    <s v="indie rock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1-14T10:18:49"/>
    <d v="2011-02-08T10:18:49"/>
    <b v="0"/>
    <n v="47"/>
    <x v="0"/>
    <s v="music/indie rock"/>
    <n v="1.1366666666666667"/>
    <n v="29.021276595744681"/>
    <x v="4"/>
    <s v="indie rock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4-24T01:47:35"/>
    <d v="2012-05-24T01:47:35"/>
    <b v="0"/>
    <n v="36"/>
    <x v="0"/>
    <s v="music/indie rock"/>
    <n v="1.0316400000000001"/>
    <n v="28.65666666666667"/>
    <x v="4"/>
    <s v="indie rock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1-12-16T23:49:52"/>
    <d v="2012-01-25T23:49:52"/>
    <b v="0"/>
    <n v="17"/>
    <x v="0"/>
    <s v="music/indie rock"/>
    <n v="1.28"/>
    <n v="37.647058823529413"/>
    <x v="4"/>
    <s v="indie rock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6-25T02:46:20"/>
    <d v="2010-09-04T01:03:00"/>
    <b v="0"/>
    <n v="104"/>
    <x v="0"/>
    <s v="music/indie rock"/>
    <n v="1.3576026666666667"/>
    <n v="97.904038461538462"/>
    <x v="4"/>
    <s v="indie rock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0-11T17:57:49"/>
    <d v="2012-11-10T18:57:49"/>
    <b v="0"/>
    <n v="47"/>
    <x v="0"/>
    <s v="music/indie rock"/>
    <n v="1"/>
    <n v="42.553191489361701"/>
    <x v="4"/>
    <s v="indie rock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08-27T00:16:16"/>
    <d v="2010-10-11T00:16:16"/>
    <b v="0"/>
    <n v="38"/>
    <x v="0"/>
    <s v="music/indie rock"/>
    <n v="1.0000360000000001"/>
    <n v="131.58368421052631"/>
    <x v="4"/>
    <s v="indie rock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5-12T06:54:15"/>
    <d v="2010-07-10T22:00:00"/>
    <b v="0"/>
    <n v="81"/>
    <x v="0"/>
    <s v="music/indie rock"/>
    <n v="1.0471999999999999"/>
    <n v="32.320987654320987"/>
    <x v="4"/>
    <s v="indie rock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0-01T07:52:50"/>
    <d v="2014-11-03T08:52:50"/>
    <b v="0"/>
    <n v="55"/>
    <x v="0"/>
    <s v="music/indie rock"/>
    <n v="1.050225"/>
    <n v="61.103999999999999"/>
    <x v="4"/>
    <s v="indie rock"/>
    <n v="33.0416666666715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6-28T16:35:45"/>
    <d v="2012-08-12T16:35:45"/>
    <b v="0"/>
    <n v="41"/>
    <x v="0"/>
    <s v="music/indie rock"/>
    <n v="1.7133333333333334"/>
    <n v="31.341463414634145"/>
    <x v="4"/>
    <s v="indie rock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2-12-14T22:48:33"/>
    <d v="2013-01-13T22:48:33"/>
    <b v="0"/>
    <n v="79"/>
    <x v="0"/>
    <s v="music/indie rock"/>
    <n v="1.2749999999999999"/>
    <n v="129.1139240506329"/>
    <x v="4"/>
    <s v="indie rock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17T17:26:34"/>
    <d v="2012-07-28T02:00:00"/>
    <b v="0"/>
    <n v="16"/>
    <x v="0"/>
    <s v="music/indie rock"/>
    <n v="1.3344333333333334"/>
    <n v="25.020624999999999"/>
    <x v="4"/>
    <s v="indie rock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08-11T22:28:04"/>
    <d v="2015-10-10T22:28:04"/>
    <b v="0"/>
    <n v="8"/>
    <x v="0"/>
    <s v="music/indie rock"/>
    <n v="1"/>
    <n v="250"/>
    <x v="4"/>
    <s v="indie rock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3-31T15:30:08"/>
    <d v="2012-04-30T15:30:08"/>
    <b v="0"/>
    <n v="95"/>
    <x v="0"/>
    <s v="music/indie rock"/>
    <n v="1.1291099999999998"/>
    <n v="47.541473684210523"/>
    <x v="4"/>
    <s v="indie rock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6-17T18:46:23"/>
    <d v="2011-08-01T18:46:23"/>
    <b v="0"/>
    <n v="25"/>
    <x v="0"/>
    <s v="music/indie rock"/>
    <n v="1.0009999999999999"/>
    <n v="40.04"/>
    <x v="4"/>
    <s v="indie rock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3-02T18:00:03"/>
    <d v="2012-05-01T17:00:03"/>
    <b v="0"/>
    <n v="19"/>
    <x v="0"/>
    <s v="music/indie rock"/>
    <n v="1.1372727272727272"/>
    <n v="65.84210526315789"/>
    <x v="4"/>
    <s v="indie rock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8-16T22:00:03"/>
    <d v="2011-09-15T22:00:03"/>
    <b v="0"/>
    <n v="90"/>
    <x v="0"/>
    <s v="music/indie rock"/>
    <n v="1.1931742857142855"/>
    <n v="46.401222222222216"/>
    <x v="4"/>
    <s v="indie rock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09-07T23:57:59"/>
    <d v="2011-10-12T23:57:59"/>
    <b v="0"/>
    <n v="41"/>
    <x v="0"/>
    <s v="music/indie rock"/>
    <n v="1.0325"/>
    <n v="50.365853658536587"/>
    <x v="4"/>
    <s v="indie rock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3-23T16:59:36"/>
    <d v="2012-04-22T16:59:36"/>
    <b v="0"/>
    <n v="30"/>
    <x v="0"/>
    <s v="music/indie rock"/>
    <n v="2.6566666666666667"/>
    <n v="26.566666666666666"/>
    <x v="4"/>
    <s v="indie rock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4-27T01:59:57"/>
    <d v="2012-05-27T01:59:57"/>
    <b v="0"/>
    <n v="38"/>
    <x v="0"/>
    <s v="music/indie rock"/>
    <n v="1.0005066666666667"/>
    <n v="39.493684210526318"/>
    <x v="4"/>
    <s v="indie rock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0-17T15:11:48"/>
    <d v="2011-11-16T16:11:48"/>
    <b v="0"/>
    <n v="65"/>
    <x v="0"/>
    <s v="music/indie rock"/>
    <n v="1.0669999999999999"/>
    <n v="49.246153846153845"/>
    <x v="4"/>
    <s v="indie rock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4-09T16:33:59"/>
    <d v="2013-05-09T16:33:59"/>
    <b v="0"/>
    <n v="75"/>
    <x v="0"/>
    <s v="music/indie rock"/>
    <n v="1.3367142857142857"/>
    <n v="62.38"/>
    <x v="4"/>
    <s v="indie rock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4-24T05:27:56"/>
    <d v="2012-06-23T05:27:56"/>
    <b v="0"/>
    <n v="16"/>
    <x v="0"/>
    <s v="music/indie rock"/>
    <n v="1.214"/>
    <n v="37.9375"/>
    <x v="4"/>
    <s v="indie rock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0-12-30T20:08:34"/>
    <d v="2011-01-16T01:51:00"/>
    <b v="0"/>
    <n v="10"/>
    <x v="0"/>
    <s v="music/indie rock"/>
    <n v="1.032"/>
    <n v="51.6"/>
    <x v="4"/>
    <s v="indie rock"/>
    <n v="16.23780092591914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4-25T23:39:48"/>
    <d v="2012-06-16T09:59:00"/>
    <b v="0"/>
    <n v="27"/>
    <x v="0"/>
    <s v="music/indie rock"/>
    <n v="1.25"/>
    <n v="27.777777777777779"/>
    <x v="4"/>
    <s v="indie rock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3-15T04:02:20"/>
    <d v="2013-04-29T04:02:20"/>
    <b v="0"/>
    <n v="259"/>
    <x v="0"/>
    <s v="music/indie rock"/>
    <n v="1.2869999999999999"/>
    <n v="99.382239382239376"/>
    <x v="4"/>
    <s v="indie rock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4-23T15:29:04"/>
    <d v="2012-05-23T15:29:04"/>
    <b v="0"/>
    <n v="39"/>
    <x v="0"/>
    <s v="music/indie rock"/>
    <n v="1.0100533333333332"/>
    <n v="38.848205128205123"/>
    <x v="4"/>
    <s v="indie rock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5-07T22:42:55"/>
    <d v="2012-06-06T22:42:55"/>
    <b v="0"/>
    <n v="42"/>
    <x v="0"/>
    <s v="music/indie rock"/>
    <n v="1.2753666666666665"/>
    <n v="45.548809523809524"/>
    <x v="4"/>
    <s v="indie rock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2-22T23:54:52"/>
    <d v="2013-03-29T22:54:52"/>
    <b v="0"/>
    <n v="10"/>
    <x v="0"/>
    <s v="music/indie rock"/>
    <n v="1"/>
    <n v="600"/>
    <x v="4"/>
    <s v="indie rock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7-06T21:05:38"/>
    <d v="2011-08-05T21:05:38"/>
    <b v="0"/>
    <n v="56"/>
    <x v="0"/>
    <s v="music/indie rock"/>
    <n v="1.127715"/>
    <n v="80.551071428571419"/>
    <x v="4"/>
    <s v="indie rock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13T23:13:07"/>
    <d v="2015-01-27T23:13:07"/>
    <b v="0"/>
    <n v="20"/>
    <x v="0"/>
    <s v="music/indie rock"/>
    <n v="1.056"/>
    <n v="52.8"/>
    <x v="4"/>
    <s v="indie rock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1-13T15:33:57"/>
    <d v="2012-12-31T18:00:00"/>
    <b v="0"/>
    <n v="170"/>
    <x v="0"/>
    <s v="music/indie rock"/>
    <n v="2.0262500000000001"/>
    <n v="47.676470588235297"/>
    <x v="4"/>
    <s v="indie rock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5-24T18:32:55"/>
    <d v="2012-06-23T18:32:55"/>
    <b v="0"/>
    <n v="29"/>
    <x v="0"/>
    <s v="music/indie rock"/>
    <n v="1.1333333333333333"/>
    <n v="23.448275862068964"/>
    <x v="4"/>
    <s v="indie rock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8-28T18:38:24"/>
    <d v="2015-09-27T18:38:24"/>
    <b v="0"/>
    <n v="7"/>
    <x v="1"/>
    <s v="food/restaurants"/>
    <n v="2.5545454545454545E-2"/>
    <n v="40.142857142857146"/>
    <x v="7"/>
    <s v="restaurants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8-07T19:48:38"/>
    <d v="2014-09-21T19:48:38"/>
    <b v="0"/>
    <n v="5"/>
    <x v="1"/>
    <s v="food/restaurants"/>
    <n v="7.8181818181818181E-4"/>
    <n v="17.2"/>
    <x v="7"/>
    <s v="restaurants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5-08T21:35:08"/>
    <d v="2016-06-07T21:06:00"/>
    <b v="0"/>
    <n v="0"/>
    <x v="1"/>
    <s v="food/restaurants"/>
    <n v="0"/>
    <e v="#DIV/0!"/>
    <x v="7"/>
    <s v="restaurants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0-16T00:22:14"/>
    <d v="2014-11-15T01:22:14"/>
    <b v="0"/>
    <n v="0"/>
    <x v="1"/>
    <s v="food/restaurants"/>
    <n v="0"/>
    <e v="#DIV/0!"/>
    <x v="7"/>
    <s v="restaurants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2-12T01:20:16"/>
    <d v="2015-03-14T00:20:16"/>
    <b v="0"/>
    <n v="0"/>
    <x v="1"/>
    <s v="food/restaurants"/>
    <n v="0"/>
    <e v="#DIV/0!"/>
    <x v="7"/>
    <s v="restaurants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09-11T07:07:49"/>
    <d v="2015-10-03T21:00:00"/>
    <b v="0"/>
    <n v="2"/>
    <x v="1"/>
    <s v="food/restaurants"/>
    <n v="6.0000000000000001E-3"/>
    <n v="15"/>
    <x v="7"/>
    <s v="restaurants"/>
    <n v="22.577905092592118"/>
  </r>
  <r>
    <n v="2507"/>
    <s v="Help Cafe Talavera get a New Kitchen!"/>
    <s v="Unique dishes for a unique city!."/>
    <n v="42850"/>
    <n v="0"/>
    <x v="2"/>
    <x v="0"/>
    <s v="USD"/>
    <n v="1431308704"/>
    <n v="1428716704"/>
    <d v="2015-04-11T01:45:04"/>
    <d v="2015-05-11T01:45:04"/>
    <b v="0"/>
    <n v="0"/>
    <x v="1"/>
    <s v="food/restaurants"/>
    <n v="0"/>
    <e v="#DIV/0!"/>
    <x v="7"/>
    <s v="restaurants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7-15T22:50:34"/>
    <d v="2014-08-14T22:50:34"/>
    <b v="0"/>
    <n v="0"/>
    <x v="1"/>
    <s v="food/restaurants"/>
    <n v="0"/>
    <e v="#DIV/0!"/>
    <x v="7"/>
    <s v="restaurants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2-23T19:25:49"/>
    <d v="2015-04-20T18:25:49"/>
    <b v="0"/>
    <n v="28"/>
    <x v="1"/>
    <s v="food/restaurants"/>
    <n v="1.0526315789473684E-2"/>
    <n v="35.714285714285715"/>
    <x v="7"/>
    <s v="restaurants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3-15T23:56:12"/>
    <d v="2015-05-14T23:56:12"/>
    <b v="0"/>
    <n v="2"/>
    <x v="1"/>
    <s v="food/restaurants"/>
    <n v="1.5E-3"/>
    <n v="37.5"/>
    <x v="7"/>
    <s v="restaurants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1-02T10:43:33"/>
    <d v="2016-02-01T10:43:33"/>
    <b v="0"/>
    <n v="0"/>
    <x v="1"/>
    <s v="food/restaurants"/>
    <n v="0"/>
    <e v="#DIV/0!"/>
    <x v="7"/>
    <s v="restaurants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1-28T21:02:41"/>
    <d v="2014-12-13T21:02:41"/>
    <b v="0"/>
    <n v="0"/>
    <x v="1"/>
    <s v="food/restaurants"/>
    <n v="0"/>
    <e v="#DIV/0!"/>
    <x v="7"/>
    <s v="restaurants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6-12-28T00:09:49"/>
    <d v="2017-02-26T00:09:49"/>
    <b v="0"/>
    <n v="0"/>
    <x v="1"/>
    <s v="food/restaurants"/>
    <n v="0"/>
    <e v="#DIV/0!"/>
    <x v="7"/>
    <s v="restaurants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03T09:21:17"/>
    <d v="2014-08-20T09:21:17"/>
    <b v="0"/>
    <n v="4"/>
    <x v="1"/>
    <s v="food/restaurants"/>
    <n v="1.7500000000000002E-2"/>
    <n v="52.5"/>
    <x v="7"/>
    <s v="restaurants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1-23T20:09:13"/>
    <d v="2015-02-22T20:09:13"/>
    <b v="0"/>
    <n v="12"/>
    <x v="1"/>
    <s v="food/restaurants"/>
    <n v="0.186"/>
    <n v="77.5"/>
    <x v="7"/>
    <s v="restaurants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0-30T15:40:52"/>
    <d v="2014-11-29T16:40:52"/>
    <b v="0"/>
    <n v="0"/>
    <x v="1"/>
    <s v="food/restaurants"/>
    <n v="0"/>
    <e v="#DIV/0!"/>
    <x v="7"/>
    <s v="restaurants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2-17T19:15:30"/>
    <d v="2015-03-19T18:15:30"/>
    <b v="0"/>
    <n v="33"/>
    <x v="1"/>
    <s v="food/restaurants"/>
    <n v="9.8166666666666666E-2"/>
    <n v="53.545454545454547"/>
    <x v="7"/>
    <s v="restaurants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0-14T16:20:28"/>
    <d v="2014-11-13T17:20:28"/>
    <b v="0"/>
    <n v="0"/>
    <x v="1"/>
    <s v="food/restaurants"/>
    <n v="0"/>
    <e v="#DIV/0!"/>
    <x v="7"/>
    <s v="restaurants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6-19T03:43:24"/>
    <d v="2014-07-19T03:43:24"/>
    <b v="0"/>
    <n v="4"/>
    <x v="1"/>
    <s v="food/restaurants"/>
    <n v="4.3333333333333331E-4"/>
    <n v="16.25"/>
    <x v="7"/>
    <s v="restaurants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08-30T14:24:45"/>
    <d v="2016-10-15T19:21:00"/>
    <b v="0"/>
    <n v="0"/>
    <x v="1"/>
    <s v="food/restaurants"/>
    <n v="0"/>
    <e v="#DIV/0!"/>
    <x v="7"/>
    <s v="restaurants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09-22T23:13:41"/>
    <d v="2015-10-13T23:13:41"/>
    <b v="0"/>
    <n v="132"/>
    <x v="0"/>
    <s v="music/classical music"/>
    <n v="1.0948792000000001"/>
    <n v="103.68174242424243"/>
    <x v="4"/>
    <s v="classical music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3-31T13:46:00"/>
    <d v="2016-04-22T14:52:00"/>
    <b v="0"/>
    <n v="27"/>
    <x v="0"/>
    <s v="music/classical music"/>
    <n v="1"/>
    <n v="185.18518518518519"/>
    <x v="4"/>
    <s v="classical music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0-18T23:24:52"/>
    <d v="2014-11-18T00:24:52"/>
    <b v="0"/>
    <n v="26"/>
    <x v="0"/>
    <s v="music/classical music"/>
    <n v="1.5644444444444445"/>
    <n v="54.153846153846153"/>
    <x v="4"/>
    <s v="classical music"/>
    <n v="30.0416666666715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1-18T19:22:37"/>
    <d v="2014-12-21T04:30:00"/>
    <b v="0"/>
    <n v="43"/>
    <x v="0"/>
    <s v="music/classical music"/>
    <n v="1.016"/>
    <n v="177.2093023255814"/>
    <x v="4"/>
    <s v="classical music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5-29T20:16:11"/>
    <d v="2012-06-28T20:16:11"/>
    <b v="0"/>
    <n v="80"/>
    <x v="0"/>
    <s v="music/classical music"/>
    <n v="1.00325"/>
    <n v="100.325"/>
    <x v="4"/>
    <s v="classical music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1-10T02:11:14"/>
    <d v="2014-12-08T04:59:00"/>
    <b v="0"/>
    <n v="33"/>
    <x v="0"/>
    <s v="music/classical music"/>
    <n v="1.1294999999999999"/>
    <n v="136.90909090909091"/>
    <x v="4"/>
    <s v="classical music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09-29T18:01:31"/>
    <d v="2013-10-18T03:59:00"/>
    <b v="0"/>
    <n v="71"/>
    <x v="0"/>
    <s v="music/classical music"/>
    <n v="1.02125"/>
    <n v="57.535211267605632"/>
    <x v="4"/>
    <s v="classical music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01T20:01:43"/>
    <d v="2015-08-20T11:00:00"/>
    <b v="0"/>
    <n v="81"/>
    <x v="0"/>
    <s v="music/classical music"/>
    <n v="1.0724974999999999"/>
    <n v="52.962839506172834"/>
    <x v="4"/>
    <s v="classical music"/>
    <n v="18.623807870360906"/>
  </r>
  <r>
    <n v="2529"/>
    <s v="UrbanArias is DC's Contemporary Opera Company"/>
    <s v="Opera. Short. New."/>
    <n v="6000"/>
    <n v="6257"/>
    <x v="0"/>
    <x v="0"/>
    <s v="USD"/>
    <n v="1332636975"/>
    <n v="1328752575"/>
    <d v="2012-02-09T01:56:15"/>
    <d v="2012-03-25T00:56:15"/>
    <b v="0"/>
    <n v="76"/>
    <x v="0"/>
    <s v="music/classical music"/>
    <n v="1.0428333333333333"/>
    <n v="82.328947368421055"/>
    <x v="4"/>
    <s v="classical music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3-18T20:45:05"/>
    <d v="2015-04-20T04:50:00"/>
    <b v="0"/>
    <n v="48"/>
    <x v="0"/>
    <s v="music/classical music"/>
    <n v="1"/>
    <n v="135.41666666666666"/>
    <x v="4"/>
    <s v="classical music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7-23T16:19:14"/>
    <d v="2015-08-15T03:59:00"/>
    <b v="0"/>
    <n v="61"/>
    <x v="0"/>
    <s v="music/classical music"/>
    <n v="1.004"/>
    <n v="74.06557377049181"/>
    <x v="4"/>
    <s v="classical music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7-17T20:22:46"/>
    <d v="2012-08-16T20:22:46"/>
    <b v="0"/>
    <n v="60"/>
    <x v="0"/>
    <s v="music/classical music"/>
    <n v="1.26125"/>
    <n v="84.083333333333329"/>
    <x v="4"/>
    <s v="classical music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1-30T18:01:51"/>
    <d v="2013-03-01T18:01:08"/>
    <b v="0"/>
    <n v="136"/>
    <x v="0"/>
    <s v="music/classical music"/>
    <n v="1.1066666666666667"/>
    <n v="61.029411764705884"/>
    <x v="4"/>
    <s v="classical music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09-11-10T16:48:32"/>
    <d v="2010-01-01T06:00:00"/>
    <b v="0"/>
    <n v="14"/>
    <x v="0"/>
    <s v="music/classical music"/>
    <n v="1.05"/>
    <n v="150"/>
    <x v="4"/>
    <s v="classical music"/>
    <n v="51.549629629625997"/>
  </r>
  <r>
    <n v="2535"/>
    <s v="Mark Hayes Requiem Recording"/>
    <s v="Mark Hayes: Requiem Recording"/>
    <n v="20000"/>
    <n v="20755"/>
    <x v="0"/>
    <x v="0"/>
    <s v="USD"/>
    <n v="1417463945"/>
    <n v="1414781945"/>
    <d v="2014-10-31T18:59:05"/>
    <d v="2014-12-01T19:59:05"/>
    <b v="0"/>
    <n v="78"/>
    <x v="0"/>
    <s v="music/classical music"/>
    <n v="1.03775"/>
    <n v="266.08974358974359"/>
    <x v="4"/>
    <s v="classical music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09T02:32:46"/>
    <d v="2013-07-30T02:32:46"/>
    <b v="0"/>
    <n v="4"/>
    <x v="0"/>
    <s v="music/classical music"/>
    <n v="1.1599999999999999"/>
    <n v="7.25"/>
    <x v="4"/>
    <s v="classical music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6-02T15:34:15"/>
    <d v="2011-08-01T15:34:15"/>
    <b v="0"/>
    <n v="11"/>
    <x v="0"/>
    <s v="music/classical music"/>
    <n v="1.1000000000000001"/>
    <n v="100"/>
    <x v="4"/>
    <s v="classical music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1-24T12:14:21"/>
    <d v="2013-02-24T04:59:00"/>
    <b v="0"/>
    <n v="185"/>
    <x v="0"/>
    <s v="music/classical music"/>
    <n v="1.130176111111111"/>
    <n v="109.96308108108107"/>
    <x v="4"/>
    <s v="classical music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4-12-04T21:39:12"/>
    <d v="2015-02-02T21:39:12"/>
    <b v="0"/>
    <n v="59"/>
    <x v="0"/>
    <s v="music/classical music"/>
    <n v="1.0024999999999999"/>
    <n v="169.91525423728814"/>
    <x v="4"/>
    <s v="classical music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08-30T16:12:01"/>
    <d v="2011-10-29T16:12:01"/>
    <b v="0"/>
    <n v="27"/>
    <x v="0"/>
    <s v="music/classical music"/>
    <n v="1.034"/>
    <n v="95.740740740740748"/>
    <x v="4"/>
    <s v="classical music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7-28T10:46:58"/>
    <d v="2013-09-26T10:46:58"/>
    <b v="0"/>
    <n v="63"/>
    <x v="0"/>
    <s v="music/classical music"/>
    <n v="1.0702857142857143"/>
    <n v="59.460317460317462"/>
    <x v="4"/>
    <s v="classical music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8-23T10:14:17"/>
    <d v="2013-10-01T03:59:00"/>
    <b v="0"/>
    <n v="13"/>
    <x v="0"/>
    <s v="music/classical music"/>
    <n v="1.0357142857142858"/>
    <n v="55.769230769230766"/>
    <x v="4"/>
    <s v="classical music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0-12-02T02:34:58"/>
    <d v="2011-01-02T03:00:00"/>
    <b v="0"/>
    <n v="13"/>
    <x v="0"/>
    <s v="music/classical music"/>
    <n v="1.5640000000000001"/>
    <n v="30.076923076923077"/>
    <x v="4"/>
    <s v="classical music"/>
    <n v="31.01738425926305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6-08T12:29:29"/>
    <d v="2012-07-08T12:29:29"/>
    <b v="0"/>
    <n v="57"/>
    <x v="0"/>
    <s v="music/classical music"/>
    <n v="1.0082"/>
    <n v="88.438596491228068"/>
    <x v="4"/>
    <s v="classical music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1-23T03:18:58"/>
    <d v="2015-02-27T00:30:00"/>
    <b v="0"/>
    <n v="61"/>
    <x v="0"/>
    <s v="music/classical music"/>
    <n v="1.9530000000000001"/>
    <n v="64.032786885245898"/>
    <x v="4"/>
    <s v="classical music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09-07T20:36:19"/>
    <d v="2013-10-05T05:00:00"/>
    <b v="0"/>
    <n v="65"/>
    <x v="0"/>
    <s v="music/classical music"/>
    <n v="1.1171428571428572"/>
    <n v="60.153846153846153"/>
    <x v="4"/>
    <s v="classical music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3-05T18:33:23"/>
    <d v="2012-04-04T17:33:23"/>
    <b v="0"/>
    <n v="134"/>
    <x v="0"/>
    <s v="music/classical music"/>
    <n v="1.1985454545454546"/>
    <n v="49.194029850746269"/>
    <x v="4"/>
    <s v="classical music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05T15:00:37"/>
    <d v="2016-09-30T04:27:00"/>
    <b v="0"/>
    <n v="37"/>
    <x v="0"/>
    <s v="music/classical music"/>
    <n v="1.0185"/>
    <n v="165.16216216216216"/>
    <x v="4"/>
    <s v="classical music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4-26T18:11:10"/>
    <d v="2013-05-31T17:00:00"/>
    <b v="0"/>
    <n v="37"/>
    <x v="0"/>
    <s v="music/classical music"/>
    <n v="1.0280254777070064"/>
    <n v="43.621621621621621"/>
    <x v="4"/>
    <s v="classical music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08-12T15:13:26"/>
    <d v="2015-10-08T03:59:00"/>
    <b v="0"/>
    <n v="150"/>
    <x v="0"/>
    <s v="music/classical music"/>
    <n v="1.0084615384615385"/>
    <n v="43.7"/>
    <x v="4"/>
    <s v="classical music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2-22T06:03:05"/>
    <d v="2012-03-21T20:48:00"/>
    <b v="0"/>
    <n v="56"/>
    <x v="0"/>
    <s v="music/classical music"/>
    <n v="1.0273469387755103"/>
    <n v="67.419642857142861"/>
    <x v="4"/>
    <s v="classical music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2-03T19:26:21"/>
    <d v="2017-03-05T19:26:21"/>
    <b v="0"/>
    <n v="18"/>
    <x v="0"/>
    <s v="music/classical music"/>
    <n v="1.0649999999999999"/>
    <n v="177.5"/>
    <x v="4"/>
    <s v="classical music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7-23T04:46:47"/>
    <d v="2012-09-21T04:46:47"/>
    <b v="0"/>
    <n v="60"/>
    <x v="0"/>
    <s v="music/classical music"/>
    <n v="1.5553333333333332"/>
    <n v="38.883333333333333"/>
    <x v="4"/>
    <s v="classical music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5-01T01:52:43"/>
    <d v="2015-06-01T03:59:00"/>
    <b v="0"/>
    <n v="67"/>
    <x v="0"/>
    <s v="music/classical music"/>
    <n v="1.228"/>
    <n v="54.985074626865675"/>
    <x v="4"/>
    <s v="classical music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4-27T15:43:13"/>
    <d v="2012-05-28T15:43:13"/>
    <b v="0"/>
    <n v="35"/>
    <x v="0"/>
    <s v="music/classical music"/>
    <n v="1.0734999999999999"/>
    <n v="61.342857142857142"/>
    <x v="4"/>
    <s v="classical music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1-09T23:47:37"/>
    <d v="2012-12-24T23:47:37"/>
    <b v="0"/>
    <n v="34"/>
    <x v="0"/>
    <s v="music/classical music"/>
    <n v="1.0550335570469798"/>
    <n v="23.117647058823529"/>
    <x v="4"/>
    <s v="classical music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4-15T17:53:06"/>
    <d v="2014-05-15T17:53:06"/>
    <b v="0"/>
    <n v="36"/>
    <x v="0"/>
    <s v="music/classical music"/>
    <n v="1.1844444444444444"/>
    <n v="29.611111111111111"/>
    <x v="4"/>
    <s v="classical music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3-30T20:38:26"/>
    <d v="2015-05-01T13:59:00"/>
    <b v="0"/>
    <n v="18"/>
    <x v="0"/>
    <s v="music/classical music"/>
    <n v="1.0888"/>
    <n v="75.611111111111114"/>
    <x v="4"/>
    <s v="classical music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0-13T20:58:04"/>
    <d v="2011-11-15T19:37:00"/>
    <b v="0"/>
    <n v="25"/>
    <x v="0"/>
    <s v="music/classical music"/>
    <n v="1.1125"/>
    <n v="35.6"/>
    <x v="4"/>
    <s v="classical music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2-04T22:49:34"/>
    <d v="2015-03-06T22:49:34"/>
    <b v="0"/>
    <n v="21"/>
    <x v="0"/>
    <s v="music/classical music"/>
    <n v="1.0009999999999999"/>
    <n v="143"/>
    <x v="4"/>
    <s v="classical music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09-13T12:41:29"/>
    <d v="2015-10-13T12:41:29"/>
    <b v="0"/>
    <n v="0"/>
    <x v="1"/>
    <s v="food/food trucks"/>
    <n v="0"/>
    <e v="#DIV/0!"/>
    <x v="7"/>
    <s v="food trucks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08-12T12:35:39"/>
    <d v="2016-10-11T12:35:39"/>
    <b v="0"/>
    <n v="3"/>
    <x v="1"/>
    <s v="food/food trucks"/>
    <n v="7.4999999999999997E-3"/>
    <n v="25"/>
    <x v="7"/>
    <s v="food trucks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5-31T03:20:51"/>
    <d v="2015-07-30T03:20:51"/>
    <b v="0"/>
    <n v="0"/>
    <x v="1"/>
    <s v="food/food trucks"/>
    <n v="0"/>
    <e v="#DIV/0!"/>
    <x v="7"/>
    <s v="food trucks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02T00:58:19"/>
    <d v="2014-08-01T00:58:19"/>
    <b v="0"/>
    <n v="0"/>
    <x v="1"/>
    <s v="food/food trucks"/>
    <n v="0"/>
    <e v="#DIV/0!"/>
    <x v="7"/>
    <s v="food trucks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3-11T15:36:29"/>
    <d v="2016-05-09T20:50:00"/>
    <b v="0"/>
    <n v="1"/>
    <x v="1"/>
    <s v="food/food trucks"/>
    <n v="0.01"/>
    <n v="100"/>
    <x v="7"/>
    <s v="food trucks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7-22T23:32:28"/>
    <d v="2014-08-21T23:32:28"/>
    <b v="0"/>
    <n v="0"/>
    <x v="1"/>
    <s v="food/food trucks"/>
    <n v="0"/>
    <e v="#DIV/0!"/>
    <x v="7"/>
    <s v="food trucks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3-24T21:05:38"/>
    <d v="2015-04-23T21:05:38"/>
    <b v="0"/>
    <n v="2"/>
    <x v="1"/>
    <s v="food/food trucks"/>
    <n v="2.6666666666666666E-3"/>
    <n v="60"/>
    <x v="7"/>
    <s v="food trucks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8-02T15:59:54"/>
    <d v="2016-09-01T15:59:54"/>
    <b v="0"/>
    <n v="1"/>
    <x v="1"/>
    <s v="food/food trucks"/>
    <n v="5.0000000000000001E-3"/>
    <n v="50"/>
    <x v="7"/>
    <s v="food trucks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8-18T02:31:52"/>
    <d v="2015-09-17T02:31:52"/>
    <b v="0"/>
    <n v="2"/>
    <x v="1"/>
    <s v="food/food trucks"/>
    <n v="2.2307692307692306E-2"/>
    <n v="72.5"/>
    <x v="7"/>
    <s v="food trucks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1-09T21:40:35"/>
    <d v="2017-02-08T21:40:35"/>
    <b v="0"/>
    <n v="2"/>
    <x v="1"/>
    <s v="food/food trucks"/>
    <n v="8.4285714285714294E-3"/>
    <n v="29.5"/>
    <x v="7"/>
    <s v="food trucks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3-20T08:12:01"/>
    <d v="2016-05-19T08:12:01"/>
    <b v="0"/>
    <n v="4"/>
    <x v="1"/>
    <s v="food/food trucks"/>
    <n v="2.5000000000000001E-3"/>
    <n v="62.5"/>
    <x v="7"/>
    <s v="food trucks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3-14T02:51:57"/>
    <d v="2015-04-13T02:51:57"/>
    <b v="0"/>
    <n v="0"/>
    <x v="1"/>
    <s v="food/food trucks"/>
    <n v="0"/>
    <e v="#DIV/0!"/>
    <x v="7"/>
    <s v="food trucks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7-09T14:12:29"/>
    <d v="2014-08-23T14:12:29"/>
    <b v="0"/>
    <n v="0"/>
    <x v="1"/>
    <s v="food/food trucks"/>
    <n v="0"/>
    <e v="#DIV/0!"/>
    <x v="7"/>
    <s v="food trucks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4-27T19:49:05"/>
    <d v="2016-05-18T19:49:05"/>
    <b v="0"/>
    <n v="0"/>
    <x v="1"/>
    <s v="food/food trucks"/>
    <n v="0"/>
    <e v="#DIV/0!"/>
    <x v="7"/>
    <s v="food trucks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4-12-13T02:36:34"/>
    <d v="2015-01-12T02:36:34"/>
    <b v="0"/>
    <n v="0"/>
    <x v="1"/>
    <s v="food/food trucks"/>
    <n v="0"/>
    <e v="#DIV/0!"/>
    <x v="7"/>
    <s v="food trucks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2-25T00:14:07"/>
    <d v="2015-04-10T23:14:07"/>
    <b v="0"/>
    <n v="0"/>
    <x v="1"/>
    <s v="food/food trucks"/>
    <n v="0"/>
    <e v="#DIV/0!"/>
    <x v="7"/>
    <s v="food trucks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7-10T19:41:37"/>
    <d v="2014-08-04T19:41:37"/>
    <b v="0"/>
    <n v="0"/>
    <x v="1"/>
    <s v="food/food trucks"/>
    <n v="0"/>
    <e v="#DIV/0!"/>
    <x v="7"/>
    <s v="food trucks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08-22T00:32:59"/>
    <d v="2015-10-09T17:00:00"/>
    <b v="0"/>
    <n v="0"/>
    <x v="1"/>
    <s v="food/food trucks"/>
    <n v="0"/>
    <e v="#DIV/0!"/>
    <x v="7"/>
    <s v="food trucks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7-17T19:55:03"/>
    <d v="2014-09-15T19:55:03"/>
    <b v="0"/>
    <n v="12"/>
    <x v="1"/>
    <s v="food/food trucks"/>
    <n v="1.3849999999999999E-3"/>
    <n v="23.083333333333332"/>
    <x v="7"/>
    <s v="food trucks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4-16T07:50:03"/>
    <d v="2015-05-16T03:00:00"/>
    <b v="0"/>
    <n v="2"/>
    <x v="1"/>
    <s v="food/food trucks"/>
    <n v="6.0000000000000001E-3"/>
    <n v="25.5"/>
    <x v="7"/>
    <s v="food trucks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0-17T15:04:58"/>
    <d v="2015-11-16T16:04:58"/>
    <b v="0"/>
    <n v="11"/>
    <x v="1"/>
    <s v="food/food trucks"/>
    <n v="0.106"/>
    <n v="48.18181818181818"/>
    <x v="7"/>
    <s v="food trucks"/>
    <n v="30.041666666664241"/>
  </r>
  <r>
    <n v="2582"/>
    <s v="Drunken Wings"/>
    <s v="The place where chicken meets liquor for the first time!"/>
    <n v="90000"/>
    <n v="1"/>
    <x v="2"/>
    <x v="0"/>
    <s v="USD"/>
    <n v="1477784634"/>
    <n v="1475192634"/>
    <d v="2016-09-29T23:43:54"/>
    <d v="2016-10-29T23:43:54"/>
    <b v="0"/>
    <n v="1"/>
    <x v="1"/>
    <s v="food/food trucks"/>
    <n v="1.1111111111111112E-5"/>
    <n v="1"/>
    <x v="7"/>
    <s v="food trucks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1-15T18:28:00"/>
    <d v="2015-03-16T17:28:00"/>
    <b v="0"/>
    <n v="5"/>
    <x v="1"/>
    <s v="food/food trucks"/>
    <n v="5.0000000000000001E-3"/>
    <n v="1"/>
    <x v="7"/>
    <s v="food trucks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5-16T04:09:29"/>
    <d v="2015-06-15T04:09:29"/>
    <b v="0"/>
    <n v="0"/>
    <x v="1"/>
    <s v="food/food trucks"/>
    <n v="0"/>
    <e v="#DIV/0!"/>
    <x v="7"/>
    <s v="food trucks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6-05T23:07:12"/>
    <d v="2014-07-05T23:07:12"/>
    <b v="0"/>
    <n v="1"/>
    <x v="1"/>
    <s v="food/food trucks"/>
    <n v="1.6666666666666668E-3"/>
    <n v="50"/>
    <x v="7"/>
    <s v="food trucks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1-25T07:55:36"/>
    <d v="2015-12-25T07:55:36"/>
    <b v="0"/>
    <n v="1"/>
    <x v="1"/>
    <s v="food/food trucks"/>
    <n v="1.6666666666666668E-3"/>
    <n v="5"/>
    <x v="7"/>
    <s v="food trucks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1-30T16:12:33"/>
    <d v="2015-12-30T16:12:33"/>
    <b v="0"/>
    <n v="6"/>
    <x v="1"/>
    <s v="food/food trucks"/>
    <n v="2.4340000000000001E-2"/>
    <n v="202.83333333333334"/>
    <x v="7"/>
    <s v="food trucks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2-07T16:13:46"/>
    <d v="2015-03-31T13:14:00"/>
    <b v="0"/>
    <n v="8"/>
    <x v="1"/>
    <s v="food/food trucks"/>
    <n v="3.8833333333333331E-2"/>
    <n v="29.125"/>
    <x v="7"/>
    <s v="food trucks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2-22T12:52:07"/>
    <d v="2016-03-23T11:52:07"/>
    <b v="0"/>
    <n v="1"/>
    <x v="1"/>
    <s v="food/food trucks"/>
    <n v="1E-4"/>
    <n v="5"/>
    <x v="7"/>
    <s v="food trucks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19T14:08:17"/>
    <d v="2016-01-26T14:08:17"/>
    <b v="0"/>
    <n v="0"/>
    <x v="1"/>
    <s v="food/food trucks"/>
    <n v="0"/>
    <e v="#DIV/0!"/>
    <x v="7"/>
    <s v="food trucks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1-13T21:45:24"/>
    <d v="2016-03-13T20:45:24"/>
    <b v="0"/>
    <n v="2"/>
    <x v="1"/>
    <s v="food/food trucks"/>
    <n v="1.7333333333333333E-2"/>
    <n v="13"/>
    <x v="7"/>
    <s v="food trucks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09-05T19:13:41"/>
    <d v="2014-10-05T19:13:41"/>
    <b v="0"/>
    <n v="1"/>
    <x v="1"/>
    <s v="food/food trucks"/>
    <n v="1.6666666666666668E-3"/>
    <n v="50"/>
    <x v="7"/>
    <s v="food trucks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3-26T20:17:06"/>
    <d v="2015-04-25T20:17:06"/>
    <b v="0"/>
    <n v="0"/>
    <x v="1"/>
    <s v="food/food trucks"/>
    <n v="0"/>
    <e v="#DIV/0!"/>
    <x v="7"/>
    <s v="food trucks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7-08T23:13:48"/>
    <d v="2014-08-07T23:13:48"/>
    <b v="0"/>
    <n v="1"/>
    <x v="1"/>
    <s v="food/food trucks"/>
    <n v="1.2500000000000001E-5"/>
    <n v="1"/>
    <x v="7"/>
    <s v="food trucks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1-25T05:51:40"/>
    <d v="2017-02-24T05:51:40"/>
    <b v="0"/>
    <n v="19"/>
    <x v="1"/>
    <s v="food/food trucks"/>
    <n v="0.12166666666666667"/>
    <n v="96.05263157894737"/>
    <x v="7"/>
    <s v="food trucks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7-08T15:56:49"/>
    <d v="2014-08-07T15:56:49"/>
    <b v="0"/>
    <n v="27"/>
    <x v="1"/>
    <s v="food/food trucks"/>
    <n v="0.23588571428571428"/>
    <n v="305.77777777777777"/>
    <x v="7"/>
    <s v="food trucks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5-20T08:11:57"/>
    <d v="2016-06-19T08:11:57"/>
    <b v="0"/>
    <n v="7"/>
    <x v="1"/>
    <s v="food/food trucks"/>
    <n v="5.6666666666666664E-2"/>
    <n v="12.142857142857142"/>
    <x v="7"/>
    <s v="food trucks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8-24T20:10:01"/>
    <d v="2015-09-23T20:10:01"/>
    <b v="0"/>
    <n v="14"/>
    <x v="1"/>
    <s v="food/food trucks"/>
    <n v="0.39"/>
    <n v="83.571428571428569"/>
    <x v="7"/>
    <s v="food trucks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6-19T18:05:47"/>
    <d v="2014-08-03T18:05:47"/>
    <b v="0"/>
    <n v="5"/>
    <x v="1"/>
    <s v="food/food trucks"/>
    <n v="9.9546510341776348E-3"/>
    <n v="18"/>
    <x v="7"/>
    <s v="food trucks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1-25T21:36:40"/>
    <d v="2016-03-25T20:36:40"/>
    <b v="0"/>
    <n v="30"/>
    <x v="1"/>
    <s v="food/food trucks"/>
    <n v="6.9320000000000007E-2"/>
    <n v="115.53333333333333"/>
    <x v="7"/>
    <s v="food trucks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8-29T21:39:09"/>
    <d v="2012-09-13T03:59:00"/>
    <b v="1"/>
    <n v="151"/>
    <x v="0"/>
    <s v="technology/space exploration"/>
    <n v="6.6139999999999999"/>
    <n v="21.900662251655628"/>
    <x v="2"/>
    <s v="space exploration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0-03T17:56:08"/>
    <d v="2014-11-12T21:20:00"/>
    <b v="1"/>
    <n v="489"/>
    <x v="0"/>
    <s v="technology/space exploration"/>
    <n v="3.2609166666666667"/>
    <n v="80.022494887525568"/>
    <x v="2"/>
    <s v="space exploration"/>
    <n v="40.14157407407765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09T21:54:14"/>
    <d v="2013-12-23T21:54:14"/>
    <b v="1"/>
    <n v="50"/>
    <x v="0"/>
    <s v="technology/space exploration"/>
    <n v="1.0148571428571429"/>
    <n v="35.520000000000003"/>
    <x v="2"/>
    <s v="space exploration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3-30T01:13:43"/>
    <d v="2012-04-29T01:13:43"/>
    <b v="1"/>
    <n v="321"/>
    <x v="0"/>
    <s v="technology/space exploration"/>
    <n v="1.0421799999999999"/>
    <n v="64.933333333333323"/>
    <x v="2"/>
    <s v="space exploration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5-18T12:59:50"/>
    <d v="2016-06-17T12:59:50"/>
    <b v="1"/>
    <n v="1762"/>
    <x v="0"/>
    <s v="technology/space exploration"/>
    <n v="1.0742157000000001"/>
    <n v="60.965703745743475"/>
    <x v="2"/>
    <s v="space exploration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3-28T17:06:22"/>
    <d v="2014-04-29T17:06:22"/>
    <b v="1"/>
    <n v="385"/>
    <x v="0"/>
    <s v="technology/space exploration"/>
    <n v="1.1005454545454545"/>
    <n v="31.444155844155844"/>
    <x v="2"/>
    <s v="space exploration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6-29T20:59:32"/>
    <d v="2015-08-12T02:00:00"/>
    <b v="1"/>
    <n v="398"/>
    <x v="0"/>
    <s v="technology/space exploration"/>
    <n v="4.077"/>
    <n v="81.949748743718587"/>
    <x v="2"/>
    <s v="space exploration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2-01T19:14:28"/>
    <d v="2017-03-15T00:00:00"/>
    <b v="1"/>
    <n v="304"/>
    <x v="0"/>
    <s v="technology/space exploration"/>
    <n v="2.2392500000000002"/>
    <n v="58.92763157894737"/>
    <x v="2"/>
    <s v="space exploration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6-15T05:42:31"/>
    <d v="2012-07-15T05:42:31"/>
    <b v="1"/>
    <n v="676"/>
    <x v="0"/>
    <s v="technology/space exploration"/>
    <n v="3.038011142857143"/>
    <n v="157.29347633136095"/>
    <x v="2"/>
    <s v="space exploration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7-13T21:08:45"/>
    <d v="2016-08-22T06:59:00"/>
    <b v="1"/>
    <n v="577"/>
    <x v="0"/>
    <s v="technology/space exploration"/>
    <n v="1.4132510432681749"/>
    <n v="55.758509532062391"/>
    <x v="2"/>
    <s v="space exploration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6-11-30T08:03:34"/>
    <d v="2017-01-02T22:59:00"/>
    <b v="1"/>
    <n v="3663"/>
    <x v="0"/>
    <s v="technology/space exploration"/>
    <n v="27.906363636363636"/>
    <n v="83.802893802893806"/>
    <x v="2"/>
    <s v="space exploration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4-12-09T03:26:10"/>
    <d v="2015-01-09T03:26:10"/>
    <b v="1"/>
    <n v="294"/>
    <x v="0"/>
    <s v="technology/space exploration"/>
    <n v="1.7176130000000001"/>
    <n v="58.422210884353746"/>
    <x v="2"/>
    <s v="space exploration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8-22T19:38:14"/>
    <d v="2012-09-21T19:38:14"/>
    <b v="1"/>
    <n v="28"/>
    <x v="0"/>
    <s v="technology/space exploration"/>
    <n v="1.0101333333333333"/>
    <n v="270.57142857142856"/>
    <x v="2"/>
    <s v="space exploration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01T17:00:12"/>
    <d v="2014-04-30T05:00:00"/>
    <b v="1"/>
    <n v="100"/>
    <x v="0"/>
    <s v="technology/space exploration"/>
    <n v="1.02"/>
    <n v="107.1"/>
    <x v="2"/>
    <s v="space exploration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3-24T11:56:04"/>
    <d v="2016-04-30T12:00:00"/>
    <b v="0"/>
    <n v="72"/>
    <x v="0"/>
    <s v="technology/space exploration"/>
    <n v="1.6976511744127936"/>
    <n v="47.180555555555557"/>
    <x v="2"/>
    <s v="space exploration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7-26T23:52:09"/>
    <d v="2015-08-25T23:52:09"/>
    <b v="1"/>
    <n v="238"/>
    <x v="0"/>
    <s v="technology/space exploration"/>
    <n v="1.14534"/>
    <n v="120.30882352941177"/>
    <x v="2"/>
    <s v="space exploration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09-20T20:59:11"/>
    <d v="2014-10-20T20:59:11"/>
    <b v="1"/>
    <n v="159"/>
    <x v="0"/>
    <s v="technology/space exploration"/>
    <n v="8.7759999999999998"/>
    <n v="27.59748427672956"/>
    <x v="2"/>
    <s v="space exploration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0-02T19:01:01"/>
    <d v="2015-12-01T20:01:01"/>
    <b v="1"/>
    <n v="77"/>
    <x v="0"/>
    <s v="technology/space exploration"/>
    <n v="1.0538666666666667"/>
    <n v="205.2987012987013"/>
    <x v="2"/>
    <s v="space exploration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09-26T21:13:24"/>
    <d v="2015-10-23T11:00:00"/>
    <b v="1"/>
    <n v="53"/>
    <x v="0"/>
    <s v="technology/space exploration"/>
    <n v="1.8839999999999999"/>
    <n v="35.547169811320757"/>
    <x v="2"/>
    <s v="space exploration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09-04T04:00:42"/>
    <d v="2015-10-11T01:00:00"/>
    <b v="1"/>
    <n v="1251"/>
    <x v="0"/>
    <s v="technology/space exploration"/>
    <n v="1.436523076923077"/>
    <n v="74.639488409272587"/>
    <x v="2"/>
    <s v="space exploration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4-21T17:56:28"/>
    <d v="2015-05-21T17:56:28"/>
    <b v="1"/>
    <n v="465"/>
    <x v="0"/>
    <s v="technology/space exploration"/>
    <n v="1.4588000000000001"/>
    <n v="47.058064516129029"/>
    <x v="2"/>
    <s v="space exploration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1-15T17:50:16"/>
    <d v="2016-12-30T17:50:16"/>
    <b v="0"/>
    <n v="74"/>
    <x v="0"/>
    <s v="technology/space exploration"/>
    <n v="1.3118399999999999"/>
    <n v="26.591351351351353"/>
    <x v="2"/>
    <s v="space exploration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1-18T06:09:26"/>
    <d v="2016-12-02T06:09:26"/>
    <b v="0"/>
    <n v="62"/>
    <x v="0"/>
    <s v="technology/space exploration"/>
    <n v="1.1399999999999999"/>
    <n v="36.774193548387096"/>
    <x v="2"/>
    <s v="space exploration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8-23T10:07:02"/>
    <d v="2012-09-13T10:07:02"/>
    <b v="0"/>
    <n v="3468"/>
    <x v="0"/>
    <s v="technology/space exploration"/>
    <n v="13.794206249999998"/>
    <n v="31.820544982698959"/>
    <x v="2"/>
    <s v="space exploration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0-15T19:26:48"/>
    <d v="2016-11-09T20:26:48"/>
    <b v="0"/>
    <n v="52"/>
    <x v="0"/>
    <s v="technology/space exploration"/>
    <n v="9.56"/>
    <n v="27.576923076923077"/>
    <x v="2"/>
    <s v="space exploration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5-04T15:04:29"/>
    <d v="2015-06-03T15:04:29"/>
    <b v="0"/>
    <n v="50"/>
    <x v="0"/>
    <s v="technology/space exploration"/>
    <n v="1.1200000000000001"/>
    <n v="56"/>
    <x v="2"/>
    <s v="space exploration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0-27T19:54:21"/>
    <d v="2015-11-26T20:54:21"/>
    <b v="0"/>
    <n v="45"/>
    <x v="0"/>
    <s v="technology/space exploration"/>
    <n v="6.4666666666666668"/>
    <n v="21.555555555555557"/>
    <x v="2"/>
    <s v="space exploration"/>
    <n v="30.0416666666715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10T23:11:07"/>
    <d v="2014-11-30T23:11:07"/>
    <b v="0"/>
    <n v="21"/>
    <x v="0"/>
    <s v="technology/space exploration"/>
    <n v="1.1036948748510131"/>
    <n v="44.095238095238095"/>
    <x v="2"/>
    <s v="space exploration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4-14T12:55:22"/>
    <d v="2015-05-14T12:55:22"/>
    <b v="0"/>
    <n v="100"/>
    <x v="0"/>
    <s v="technology/space exploration"/>
    <n v="1.2774000000000001"/>
    <n v="63.87"/>
    <x v="2"/>
    <s v="space exploration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03T02:31:52"/>
    <d v="2016-06-30T10:00:00"/>
    <b v="0"/>
    <n v="81"/>
    <x v="0"/>
    <s v="technology/space exploration"/>
    <n v="1.579"/>
    <n v="38.987654320987652"/>
    <x v="2"/>
    <s v="space exploration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02T04:03:47"/>
    <d v="2015-08-30T04:03:47"/>
    <b v="0"/>
    <n v="286"/>
    <x v="0"/>
    <s v="technology/space exploration"/>
    <n v="1.1466525000000001"/>
    <n v="80.185489510489504"/>
    <x v="2"/>
    <s v="space exploration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04T01:28:59"/>
    <d v="2016-05-29T01:28:59"/>
    <b v="0"/>
    <n v="42"/>
    <x v="0"/>
    <s v="technology/space exploration"/>
    <n v="1.3700934579439252"/>
    <n v="34.904761904761905"/>
    <x v="2"/>
    <s v="space exploration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1-28T19:45:32"/>
    <d v="2014-02-27T23:00:00"/>
    <b v="0"/>
    <n v="199"/>
    <x v="0"/>
    <s v="technology/space exploration"/>
    <n v="3.5461999999999998"/>
    <n v="89.100502512562812"/>
    <x v="2"/>
    <s v="space exploration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8-30T15:45:21"/>
    <d v="2016-09-29T15:45:21"/>
    <b v="0"/>
    <n v="25"/>
    <x v="0"/>
    <s v="technology/space exploration"/>
    <n v="1.0602150537634409"/>
    <n v="39.44"/>
    <x v="2"/>
    <s v="space exploration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2-02T22:49:21"/>
    <d v="2015-03-09T21:49:21"/>
    <b v="0"/>
    <n v="84"/>
    <x v="0"/>
    <s v="technology/space exploration"/>
    <n v="1"/>
    <n v="136.9047619047619"/>
    <x v="2"/>
    <s v="space exploration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09-23T14:45:14"/>
    <d v="2016-10-16T01:00:00"/>
    <b v="0"/>
    <n v="50"/>
    <x v="0"/>
    <s v="technology/space exploration"/>
    <n v="1.873"/>
    <n v="37.46"/>
    <x v="2"/>
    <s v="space exploration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09-26T13:11:15"/>
    <d v="2016-10-12T13:11:15"/>
    <b v="0"/>
    <n v="26"/>
    <x v="0"/>
    <s v="technology/space exploration"/>
    <n v="1.6619999999999999"/>
    <n v="31.96153846153846"/>
    <x v="2"/>
    <s v="space exploration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4-12-16T21:54:55"/>
    <d v="2015-01-15T21:54:55"/>
    <b v="0"/>
    <n v="14"/>
    <x v="0"/>
    <s v="technology/space exploration"/>
    <n v="1.0172910662824208"/>
    <n v="25.214285714285715"/>
    <x v="2"/>
    <s v="space exploration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1-20T20:45:48"/>
    <d v="2015-02-19T20:45:48"/>
    <b v="0"/>
    <n v="49"/>
    <x v="0"/>
    <s v="technology/space exploration"/>
    <n v="1.64"/>
    <n v="10.040816326530612"/>
    <x v="2"/>
    <s v="space exploration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4-09T03:51:14"/>
    <d v="2015-06-08T03:51:14"/>
    <b v="0"/>
    <n v="69"/>
    <x v="0"/>
    <s v="technology/space exploration"/>
    <n v="1.0566666666666666"/>
    <n v="45.94202898550725"/>
    <x v="2"/>
    <s v="space exploration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8-29T19:51:03"/>
    <d v="2014-09-15T20:09:00"/>
    <b v="0"/>
    <n v="1"/>
    <x v="1"/>
    <s v="technology/space exploration"/>
    <n v="0.01"/>
    <n v="15"/>
    <x v="2"/>
    <s v="space exploration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6-15T05:55:08"/>
    <d v="2016-07-15T06:57:00"/>
    <b v="0"/>
    <n v="0"/>
    <x v="1"/>
    <s v="technology/space exploration"/>
    <n v="0"/>
    <e v="#DIV/0!"/>
    <x v="2"/>
    <s v="space exploration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1-15T13:58:35"/>
    <d v="2016-12-21T07:59:00"/>
    <b v="1"/>
    <n v="1501"/>
    <x v="1"/>
    <s v="technology/space exploration"/>
    <n v="0.33559730999999998"/>
    <n v="223.58248500999335"/>
    <x v="2"/>
    <s v="space exploration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2-08T19:00:35"/>
    <d v="2017-03-10T19:00:35"/>
    <b v="1"/>
    <n v="52"/>
    <x v="1"/>
    <s v="technology/space exploration"/>
    <n v="2.053E-2"/>
    <n v="39.480769230769234"/>
    <x v="2"/>
    <s v="space exploration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0-09T20:13:23"/>
    <d v="2014-11-08T21:13:23"/>
    <b v="1"/>
    <n v="23"/>
    <x v="1"/>
    <s v="technology/space exploration"/>
    <n v="0.105"/>
    <n v="91.304347826086953"/>
    <x v="2"/>
    <s v="space exploration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8-10T07:31:09"/>
    <d v="2015-09-09T07:31:09"/>
    <b v="1"/>
    <n v="535"/>
    <x v="1"/>
    <s v="technology/space exploration"/>
    <n v="8.4172839999999999E-2"/>
    <n v="78.666205607476627"/>
    <x v="2"/>
    <s v="space exploration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7-15T06:16:59"/>
    <d v="2015-08-14T06:16:59"/>
    <b v="0"/>
    <n v="3"/>
    <x v="1"/>
    <s v="technology/space exploration"/>
    <n v="1.44E-2"/>
    <n v="12"/>
    <x v="2"/>
    <s v="space exploration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2-08T17:09:20"/>
    <d v="2016-03-09T17:09:20"/>
    <b v="0"/>
    <n v="6"/>
    <x v="1"/>
    <s v="technology/space exploration"/>
    <n v="8.8333333333333337E-3"/>
    <n v="17.666666666666668"/>
    <x v="2"/>
    <s v="space exploration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5-12-03T23:55:41"/>
    <d v="2016-02-01T23:55:41"/>
    <b v="0"/>
    <n v="3"/>
    <x v="1"/>
    <s v="technology/space exploration"/>
    <n v="9.9200000000000004E-4"/>
    <n v="41.333333333333336"/>
    <x v="2"/>
    <s v="space exploration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1-21T14:59:03"/>
    <d v="2016-12-21T14:59:03"/>
    <b v="0"/>
    <n v="5"/>
    <x v="1"/>
    <s v="technology/space exploration"/>
    <n v="5.966666666666667E-3"/>
    <n v="71.599999999999994"/>
    <x v="2"/>
    <s v="space exploration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1-19T19:20:09"/>
    <d v="2015-12-17T19:20:09"/>
    <b v="0"/>
    <n v="17"/>
    <x v="1"/>
    <s v="technology/space exploration"/>
    <n v="1.8689285714285714E-2"/>
    <n v="307.8235294117647"/>
    <x v="2"/>
    <s v="space exploration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1-10T03:48:45"/>
    <d v="2014-12-10T03:48:45"/>
    <b v="0"/>
    <n v="11"/>
    <x v="1"/>
    <s v="technology/space exploration"/>
    <n v="8.8500000000000002E-3"/>
    <n v="80.454545454545453"/>
    <x v="2"/>
    <s v="space exploration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5-12T15:38:47"/>
    <d v="2014-06-13T04:00:00"/>
    <b v="0"/>
    <n v="70"/>
    <x v="1"/>
    <s v="technology/space exploration"/>
    <n v="0.1152156862745098"/>
    <n v="83.942857142857136"/>
    <x v="2"/>
    <s v="space exploration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2-20T14:25:26"/>
    <d v="2015-04-21T13:25:26"/>
    <b v="0"/>
    <n v="6"/>
    <x v="1"/>
    <s v="technology/space exploration"/>
    <n v="5.1000000000000004E-4"/>
    <n v="8.5"/>
    <x v="2"/>
    <s v="space exploration"/>
    <n v="59.958333333328483"/>
  </r>
  <r>
    <n v="2655"/>
    <s v="Balloons (Canceled)"/>
    <s v="Thank you for your support!"/>
    <n v="15000"/>
    <n v="3155"/>
    <x v="1"/>
    <x v="0"/>
    <s v="USD"/>
    <n v="1455048000"/>
    <n v="1452631647"/>
    <d v="2016-01-12T20:47:27"/>
    <d v="2016-02-09T20:00:00"/>
    <b v="0"/>
    <n v="43"/>
    <x v="1"/>
    <s v="technology/space exploration"/>
    <n v="0.21033333333333334"/>
    <n v="73.372093023255815"/>
    <x v="2"/>
    <s v="space exploration"/>
    <n v="27.9670486111062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2-01T16:31:28"/>
    <d v="2017-03-12T19:00:00"/>
    <b v="0"/>
    <n v="152"/>
    <x v="1"/>
    <s v="technology/space exploration"/>
    <n v="0.11436666666666667"/>
    <n v="112.86184210526316"/>
    <x v="2"/>
    <s v="space exploration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6-30T22:17:33"/>
    <d v="2016-08-03T01:30:00"/>
    <b v="0"/>
    <n v="59"/>
    <x v="1"/>
    <s v="technology/space exploration"/>
    <n v="0.18737933333333334"/>
    <n v="95.277627118644077"/>
    <x v="2"/>
    <s v="space exploration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6-30T21:13:14"/>
    <d v="2016-07-30T21:13:14"/>
    <b v="0"/>
    <n v="4"/>
    <x v="1"/>
    <s v="technology/space exploration"/>
    <n v="9.2857142857142856E-4"/>
    <n v="22.75"/>
    <x v="2"/>
    <s v="space exploration"/>
    <n v="30"/>
  </r>
  <r>
    <n v="2659"/>
    <s v="test (Canceled)"/>
    <s v="test"/>
    <n v="49000"/>
    <n v="1333"/>
    <x v="1"/>
    <x v="0"/>
    <s v="USD"/>
    <n v="1429321210"/>
    <n v="1426729210"/>
    <d v="2015-03-19T01:40:10"/>
    <d v="2015-04-18T01:40:10"/>
    <b v="0"/>
    <n v="10"/>
    <x v="1"/>
    <s v="technology/space exploration"/>
    <n v="2.720408163265306E-2"/>
    <n v="133.30000000000001"/>
    <x v="2"/>
    <s v="space exploration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09-25T17:06:58"/>
    <d v="2015-11-24T18:06:58"/>
    <b v="0"/>
    <n v="5"/>
    <x v="1"/>
    <s v="technology/space exploration"/>
    <n v="9.5E-4"/>
    <n v="3.8"/>
    <x v="2"/>
    <s v="space exploration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09-25T23:00:10"/>
    <d v="2013-10-25T23:00:10"/>
    <b v="0"/>
    <n v="60"/>
    <x v="0"/>
    <s v="technology/makerspaces"/>
    <n v="1.0289999999999999"/>
    <n v="85.75"/>
    <x v="2"/>
    <s v="makerspaces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7-22T17:55:13"/>
    <d v="2015-08-21T17:55:13"/>
    <b v="0"/>
    <n v="80"/>
    <x v="0"/>
    <s v="technology/makerspaces"/>
    <n v="1.0680000000000001"/>
    <n v="267"/>
    <x v="2"/>
    <s v="makerspaces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8-06T14:56:47"/>
    <d v="2015-09-04T15:00:00"/>
    <b v="0"/>
    <n v="56"/>
    <x v="0"/>
    <s v="technology/makerspaces"/>
    <n v="1.0459624999999999"/>
    <n v="373.55803571428572"/>
    <x v="2"/>
    <s v="makerspaces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1-05T00:36:37"/>
    <d v="2015-12-09T06:59:00"/>
    <b v="0"/>
    <n v="104"/>
    <x v="0"/>
    <s v="technology/makerspaces"/>
    <n v="1.0342857142857143"/>
    <n v="174.03846153846155"/>
    <x v="2"/>
    <s v="makerspaces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3-20T21:29:34"/>
    <d v="2015-05-04T21:29:34"/>
    <b v="0"/>
    <n v="46"/>
    <x v="0"/>
    <s v="technology/makerspaces"/>
    <n v="1.2314285714285715"/>
    <n v="93.695652173913047"/>
    <x v="2"/>
    <s v="makerspaces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8-19T18:20:39"/>
    <d v="2015-09-25T21:00:00"/>
    <b v="0"/>
    <n v="206"/>
    <x v="0"/>
    <s v="technology/makerspaces"/>
    <n v="1.592951"/>
    <n v="77.327718446601949"/>
    <x v="2"/>
    <s v="makerspaces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1-11T22:13:36"/>
    <d v="2016-02-10T22:13:36"/>
    <b v="0"/>
    <n v="18"/>
    <x v="0"/>
    <s v="technology/makerspaces"/>
    <n v="1.1066666666666667"/>
    <n v="92.222222222222229"/>
    <x v="2"/>
    <s v="makerspaces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09-28T14:07:45"/>
    <d v="2015-11-09T14:32:00"/>
    <b v="0"/>
    <n v="28"/>
    <x v="0"/>
    <s v="technology/makerspaces"/>
    <n v="1.7070000000000001"/>
    <n v="60.964285714285715"/>
    <x v="2"/>
    <s v="makerspaces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5-11-11T00:51:36"/>
    <d v="2016-01-10T00:51:36"/>
    <b v="0"/>
    <n v="11"/>
    <x v="0"/>
    <s v="technology/makerspaces"/>
    <n v="1.25125"/>
    <n v="91"/>
    <x v="2"/>
    <s v="makerspaces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01T00:29:40"/>
    <d v="2014-07-29T00:29:40"/>
    <b v="1"/>
    <n v="60"/>
    <x v="1"/>
    <s v="technology/makerspaces"/>
    <n v="6.4158609339642042E-2"/>
    <n v="41.583333333333336"/>
    <x v="2"/>
    <s v="makerspaces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1-19T17:58:36"/>
    <d v="2014-12-19T19:38:00"/>
    <b v="1"/>
    <n v="84"/>
    <x v="1"/>
    <s v="technology/makerspaces"/>
    <n v="0.11344"/>
    <n v="33.761904761904759"/>
    <x v="2"/>
    <s v="makerspaces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06T21:13:10"/>
    <d v="2015-12-28T06:00:00"/>
    <b v="1"/>
    <n v="47"/>
    <x v="1"/>
    <s v="technology/makerspaces"/>
    <n v="0.33189999999999997"/>
    <n v="70.61702127659575"/>
    <x v="2"/>
    <s v="makerspaces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09-30T12:59:59"/>
    <d v="2014-10-29T22:45:00"/>
    <b v="1"/>
    <n v="66"/>
    <x v="1"/>
    <s v="technology/makerspaces"/>
    <n v="0.27579999999999999"/>
    <n v="167.15151515151516"/>
    <x v="2"/>
    <s v="makerspaces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6-08T15:11:10"/>
    <d v="2016-07-05T04:59:00"/>
    <b v="1"/>
    <n v="171"/>
    <x v="1"/>
    <s v="technology/makerspaces"/>
    <n v="0.62839999999999996"/>
    <n v="128.61988304093566"/>
    <x v="2"/>
    <s v="makerspaces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0-11T20:34:49"/>
    <d v="2014-11-10T21:34:49"/>
    <b v="1"/>
    <n v="29"/>
    <x v="1"/>
    <s v="technology/makerspaces"/>
    <n v="7.5880000000000003E-2"/>
    <n v="65.41379310344827"/>
    <x v="2"/>
    <s v="makerspaces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4-22T14:59:34"/>
    <d v="2016-05-22T14:59:34"/>
    <b v="0"/>
    <n v="9"/>
    <x v="1"/>
    <s v="technology/makerspaces"/>
    <n v="0.50380952380952382"/>
    <n v="117.55555555555556"/>
    <x v="2"/>
    <s v="makerspaces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6-03T00:42:23"/>
    <d v="2014-07-03T00:42:23"/>
    <b v="0"/>
    <n v="27"/>
    <x v="1"/>
    <s v="technology/makerspaces"/>
    <n v="0.17512820512820512"/>
    <n v="126.48148148148148"/>
    <x v="2"/>
    <s v="makerspaces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8-25T19:09:25"/>
    <d v="2015-09-24T19:09:25"/>
    <b v="0"/>
    <n v="2"/>
    <x v="1"/>
    <s v="technology/makerspaces"/>
    <n v="1.3750000000000001E-4"/>
    <n v="550"/>
    <x v="2"/>
    <s v="makerspaces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1-29T00:01:34"/>
    <d v="2015-02-28T00:01:34"/>
    <b v="0"/>
    <n v="3"/>
    <x v="1"/>
    <s v="technology/makerspaces"/>
    <n v="3.3E-3"/>
    <n v="44"/>
    <x v="2"/>
    <s v="makerspaces"/>
    <n v="30"/>
  </r>
  <r>
    <n v="2680"/>
    <s v="iHeart Pillow"/>
    <s v="iHeartPillow, Connecting loved ones"/>
    <n v="32000"/>
    <n v="276"/>
    <x v="2"/>
    <x v="3"/>
    <s v="EUR"/>
    <n v="1459915491"/>
    <n v="1457327091"/>
    <d v="2016-03-07T05:04:51"/>
    <d v="2016-04-06T04:04:51"/>
    <b v="0"/>
    <n v="4"/>
    <x v="1"/>
    <s v="technology/makerspaces"/>
    <n v="8.6250000000000007E-3"/>
    <n v="69"/>
    <x v="2"/>
    <s v="makerspaces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6-15T21:29:10"/>
    <d v="2014-07-10T21:29:10"/>
    <b v="0"/>
    <n v="2"/>
    <x v="1"/>
    <s v="food/food trucks"/>
    <n v="6.875E-3"/>
    <n v="27.5"/>
    <x v="7"/>
    <s v="food trucks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0-20T20:55:40"/>
    <d v="2014-11-22T05:59:00"/>
    <b v="0"/>
    <n v="20"/>
    <x v="1"/>
    <s v="food/food trucks"/>
    <n v="0.28299999999999997"/>
    <n v="84.9"/>
    <x v="7"/>
    <s v="food trucks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1-30T18:07:20"/>
    <d v="2015-03-01T18:07:20"/>
    <b v="0"/>
    <n v="3"/>
    <x v="1"/>
    <s v="food/food trucks"/>
    <n v="2.3999999999999998E-3"/>
    <n v="12"/>
    <x v="7"/>
    <s v="food trucks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6-30T21:57:05"/>
    <d v="2014-08-09T21:57:05"/>
    <b v="0"/>
    <n v="4"/>
    <x v="1"/>
    <s v="food/food trucks"/>
    <n v="1.1428571428571429E-2"/>
    <n v="200"/>
    <x v="7"/>
    <s v="food trucks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2-26T16:42:10"/>
    <d v="2015-04-27T15:42:10"/>
    <b v="0"/>
    <n v="1"/>
    <x v="1"/>
    <s v="food/food trucks"/>
    <n v="2.0000000000000001E-4"/>
    <n v="10"/>
    <x v="7"/>
    <s v="food trucks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10T23:23:43"/>
    <d v="2014-09-30T23:23:43"/>
    <b v="0"/>
    <n v="0"/>
    <x v="1"/>
    <s v="food/food trucks"/>
    <n v="0"/>
    <e v="#DIV/0!"/>
    <x v="7"/>
    <s v="food trucks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5-30T15:21:58"/>
    <d v="2015-06-29T15:21:58"/>
    <b v="0"/>
    <n v="0"/>
    <x v="1"/>
    <s v="food/food trucks"/>
    <n v="0"/>
    <e v="#DIV/0!"/>
    <x v="7"/>
    <s v="food trucks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1-24T02:51:10"/>
    <d v="2015-02-24T03:00:00"/>
    <b v="0"/>
    <n v="14"/>
    <x v="1"/>
    <s v="food/food trucks"/>
    <n v="1.48E-3"/>
    <n v="5.2857142857142856"/>
    <x v="7"/>
    <s v="food trucks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6-30T23:04:50"/>
    <d v="2016-07-30T23:04:50"/>
    <b v="0"/>
    <n v="1"/>
    <x v="1"/>
    <s v="food/food trucks"/>
    <n v="2.8571428571428571E-5"/>
    <n v="1"/>
    <x v="7"/>
    <s v="food trucks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4-19T02:31:16"/>
    <d v="2015-06-03T02:31:16"/>
    <b v="0"/>
    <n v="118"/>
    <x v="1"/>
    <s v="food/food trucks"/>
    <n v="0.107325"/>
    <n v="72.762711864406782"/>
    <x v="7"/>
    <s v="food trucks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3-26T17:22:37"/>
    <d v="2015-05-10T17:22:37"/>
    <b v="0"/>
    <n v="2"/>
    <x v="1"/>
    <s v="food/food trucks"/>
    <n v="5.3846153846153844E-4"/>
    <n v="17.5"/>
    <x v="7"/>
    <s v="food trucks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2-23T08:01:00"/>
    <d v="2015-03-25T07:01:00"/>
    <b v="0"/>
    <n v="1"/>
    <x v="1"/>
    <s v="food/food trucks"/>
    <n v="7.1428571428571426E-3"/>
    <n v="25"/>
    <x v="7"/>
    <s v="food trucks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7-14T03:19:26"/>
    <d v="2014-08-13T03:19:26"/>
    <b v="0"/>
    <n v="3"/>
    <x v="1"/>
    <s v="food/food trucks"/>
    <n v="8.0000000000000002E-3"/>
    <n v="13.333333333333334"/>
    <x v="7"/>
    <s v="food trucks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8-27T03:22:19"/>
    <d v="2014-09-26T03:22:19"/>
    <b v="0"/>
    <n v="1"/>
    <x v="1"/>
    <s v="food/food trucks"/>
    <n v="3.3333333333333335E-5"/>
    <n v="1"/>
    <x v="7"/>
    <s v="food trucks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2-13T04:21:58"/>
    <d v="2015-04-14T03:21:58"/>
    <b v="0"/>
    <n v="3"/>
    <x v="1"/>
    <s v="food/food trucks"/>
    <n v="4.7333333333333333E-3"/>
    <n v="23.666666666666668"/>
    <x v="7"/>
    <s v="food trucks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1-21T20:16:00"/>
    <d v="2014-12-25T20:16:00"/>
    <b v="0"/>
    <n v="38"/>
    <x v="1"/>
    <s v="food/food trucks"/>
    <n v="5.6500000000000002E-2"/>
    <n v="89.21052631578948"/>
    <x v="7"/>
    <s v="food trucks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7-02T22:33:43"/>
    <d v="2015-08-02T22:00:00"/>
    <b v="0"/>
    <n v="52"/>
    <x v="1"/>
    <s v="food/food trucks"/>
    <n v="0.26352173913043481"/>
    <n v="116.55769230769231"/>
    <x v="7"/>
    <s v="food trucks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5-28T21:33:28"/>
    <d v="2014-06-27T21:33:28"/>
    <b v="0"/>
    <n v="2"/>
    <x v="1"/>
    <s v="food/food trucks"/>
    <n v="3.2512500000000002E-3"/>
    <n v="13.005000000000001"/>
    <x v="7"/>
    <s v="food trucks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7-09T21:31:03"/>
    <d v="2014-08-08T21:31:03"/>
    <b v="0"/>
    <n v="0"/>
    <x v="1"/>
    <s v="food/food trucks"/>
    <n v="0"/>
    <e v="#DIV/0!"/>
    <x v="7"/>
    <s v="food trucks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8-19T20:59:32"/>
    <d v="2014-09-18T20:59:32"/>
    <b v="0"/>
    <n v="4"/>
    <x v="1"/>
    <s v="food/food trucks"/>
    <n v="7.0007000700070005E-3"/>
    <n v="17.5"/>
    <x v="7"/>
    <s v="food trucks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3-07T18:35:34"/>
    <d v="2017-04-07T17:35:34"/>
    <b v="0"/>
    <n v="46"/>
    <x v="1"/>
    <s v="theater/spaces"/>
    <n v="0.46176470588235297"/>
    <n v="34.130434782608695"/>
    <x v="1"/>
    <s v="spaces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3-06T19:14:37"/>
    <d v="2017-04-05T18:14:37"/>
    <b v="1"/>
    <n v="26"/>
    <x v="1"/>
    <s v="theater/spaces"/>
    <n v="0.34410000000000002"/>
    <n v="132.34615384615384"/>
    <x v="1"/>
    <s v="spaces"/>
    <n v="29.95833333333575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1-21T16:33:50"/>
    <d v="2017-03-22T15:33:50"/>
    <b v="0"/>
    <n v="45"/>
    <x v="1"/>
    <s v="theater/spaces"/>
    <n v="1.0375000000000001"/>
    <n v="922.22222222222217"/>
    <x v="1"/>
    <s v="spaces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2-21T20:41:54"/>
    <d v="2017-04-05T19:41:54"/>
    <b v="0"/>
    <n v="7"/>
    <x v="1"/>
    <s v="theater/spaces"/>
    <n v="6.0263157894736845E-2"/>
    <n v="163.57142857142858"/>
    <x v="1"/>
    <s v="spaces"/>
    <n v="42.95833333332848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2-07T21:59:18"/>
    <d v="2017-03-24T20:59:18"/>
    <b v="0"/>
    <n v="8"/>
    <x v="1"/>
    <s v="theater/spaces"/>
    <n v="0.10539393939393939"/>
    <n v="217.375"/>
    <x v="1"/>
    <s v="spaces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09-17T07:04:43"/>
    <d v="2014-10-16T06:59:00"/>
    <b v="1"/>
    <n v="263"/>
    <x v="0"/>
    <s v="theater/spaces"/>
    <n v="1.1229714285714285"/>
    <n v="149.44486692015209"/>
    <x v="1"/>
    <s v="spaces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4-27T18:47:23"/>
    <d v="2013-05-27T06:59:00"/>
    <b v="1"/>
    <n v="394"/>
    <x v="0"/>
    <s v="theater/spaces"/>
    <n v="3.50844625"/>
    <n v="71.237487309644663"/>
    <x v="1"/>
    <s v="spaces"/>
    <n v="29.5080671296309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5-22T16:45:26"/>
    <d v="2016-07-21T16:45:26"/>
    <b v="1"/>
    <n v="1049"/>
    <x v="0"/>
    <s v="theater/spaces"/>
    <n v="2.3321535"/>
    <n v="44.464318398474738"/>
    <x v="1"/>
    <s v="spaces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08-30T03:35:41"/>
    <d v="2016-10-04T03:59:00"/>
    <b v="1"/>
    <n v="308"/>
    <x v="0"/>
    <s v="theater/spaces"/>
    <n v="1.01606"/>
    <n v="164.94480519480518"/>
    <x v="1"/>
    <s v="spaces"/>
    <n v="35.0161921296312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7-08T05:30:28"/>
    <d v="2014-08-09T02:00:00"/>
    <b v="1"/>
    <n v="1088"/>
    <x v="0"/>
    <s v="theater/spaces"/>
    <n v="1.5390035000000002"/>
    <n v="84.871516544117654"/>
    <x v="1"/>
    <s v="spaces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5-21T17:53:10"/>
    <d v="2014-06-20T22:01:00"/>
    <b v="1"/>
    <n v="73"/>
    <x v="0"/>
    <s v="theater/spaces"/>
    <n v="1.007161125319693"/>
    <n v="53.945205479452056"/>
    <x v="1"/>
    <s v="spaces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6-07T01:29:20"/>
    <d v="2013-07-13T18:00:00"/>
    <b v="1"/>
    <n v="143"/>
    <x v="0"/>
    <s v="theater/spaces"/>
    <n v="1.3138181818181818"/>
    <n v="50.531468531468533"/>
    <x v="1"/>
    <s v="spaces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1-14T15:41:24"/>
    <d v="2015-12-24T15:41:24"/>
    <b v="1"/>
    <n v="1420"/>
    <x v="0"/>
    <s v="theater/spaces"/>
    <n v="1.0224133333333334"/>
    <n v="108.00140845070422"/>
    <x v="1"/>
    <s v="spaces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09-16T15:43:16"/>
    <d v="2016-10-14T23:00:00"/>
    <b v="1"/>
    <n v="305"/>
    <x v="0"/>
    <s v="theater/spaces"/>
    <n v="1.1635599999999999"/>
    <n v="95.373770491803285"/>
    <x v="1"/>
    <s v="spaces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1-18T09:33:48"/>
    <d v="2016-02-21T09:33:48"/>
    <b v="1"/>
    <n v="551"/>
    <x v="0"/>
    <s v="theater/spaces"/>
    <n v="2.6462241666666664"/>
    <n v="57.631016333938291"/>
    <x v="1"/>
    <s v="spaces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09-08T07:59:53"/>
    <d v="2015-10-08T07:59:53"/>
    <b v="1"/>
    <n v="187"/>
    <x v="0"/>
    <s v="theater/spaces"/>
    <n v="1.1998010000000001"/>
    <n v="64.160481283422456"/>
    <x v="1"/>
    <s v="spaces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0-22T21:57:29"/>
    <d v="2014-12-06T22:57:29"/>
    <b v="1"/>
    <n v="325"/>
    <x v="0"/>
    <s v="theater/spaces"/>
    <n v="1.2010400000000001"/>
    <n v="92.387692307692305"/>
    <x v="1"/>
    <s v="spaces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4-05T14:19:05"/>
    <d v="2016-05-03T23:00:00"/>
    <b v="1"/>
    <n v="148"/>
    <x v="0"/>
    <s v="theater/spaces"/>
    <n v="1.0358333333333334"/>
    <n v="125.97972972972973"/>
    <x v="1"/>
    <s v="spaces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2-18T00:44:54"/>
    <d v="2016-04-17T23:44:54"/>
    <b v="0"/>
    <n v="69"/>
    <x v="0"/>
    <s v="theater/spaces"/>
    <n v="1.0883333333333334"/>
    <n v="94.637681159420296"/>
    <x v="1"/>
    <s v="spaces"/>
    <n v="59.95833333332848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0-12T11:10:53"/>
    <d v="2016-11-11T12:10:53"/>
    <b v="0"/>
    <n v="173"/>
    <x v="0"/>
    <s v="theater/spaces"/>
    <n v="1.1812400000000001"/>
    <n v="170.69942196531792"/>
    <x v="1"/>
    <s v="spaces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8-07T13:03:18"/>
    <d v="2013-09-06T19:00:00"/>
    <b v="0"/>
    <n v="269"/>
    <x v="0"/>
    <s v="technology/hardware"/>
    <n v="14.62"/>
    <n v="40.762081784386616"/>
    <x v="2"/>
    <s v="hardware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6-11-30T20:34:13"/>
    <d v="2017-01-29T20:34:13"/>
    <b v="0"/>
    <n v="185"/>
    <x v="0"/>
    <s v="technology/hardware"/>
    <n v="2.5253999999999999"/>
    <n v="68.254054054054052"/>
    <x v="2"/>
    <s v="hardware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1-01T20:08:08"/>
    <d v="2014-12-31T21:08:08"/>
    <b v="0"/>
    <n v="176"/>
    <x v="0"/>
    <s v="technology/hardware"/>
    <n v="1.4005000000000001"/>
    <n v="95.48863636363636"/>
    <x v="2"/>
    <s v="hardware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7-14T07:50:59"/>
    <d v="2015-08-15T07:50:59"/>
    <b v="0"/>
    <n v="1019"/>
    <x v="0"/>
    <s v="technology/hardware"/>
    <n v="2.9687520259319289"/>
    <n v="7.1902649656526005"/>
    <x v="2"/>
    <s v="hardware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1-10T17:52:15"/>
    <d v="2017-03-01T17:52:15"/>
    <b v="0"/>
    <n v="113"/>
    <x v="0"/>
    <s v="technology/hardware"/>
    <n v="1.445425"/>
    <n v="511.65486725663715"/>
    <x v="2"/>
    <s v="hardware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3-23T13:55:11"/>
    <d v="2016-04-22T13:55:11"/>
    <b v="0"/>
    <n v="404"/>
    <x v="0"/>
    <s v="technology/hardware"/>
    <n v="1.05745"/>
    <n v="261.74504950495049"/>
    <x v="2"/>
    <s v="hardware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7-13T16:14:23"/>
    <d v="2015-08-07T16:14:23"/>
    <b v="0"/>
    <n v="707"/>
    <x v="0"/>
    <s v="technology/hardware"/>
    <n v="4.9321000000000002"/>
    <n v="69.760961810466767"/>
    <x v="2"/>
    <s v="hardware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1-25T14:23:54"/>
    <d v="2015-12-30T14:23:54"/>
    <b v="0"/>
    <n v="392"/>
    <x v="0"/>
    <s v="technology/hardware"/>
    <n v="2.0182666666666669"/>
    <n v="77.229591836734699"/>
    <x v="2"/>
    <s v="hardware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4-01T05:46:37"/>
    <d v="2015-05-01T05:46:37"/>
    <b v="0"/>
    <n v="23"/>
    <x v="0"/>
    <s v="technology/hardware"/>
    <n v="1.0444"/>
    <n v="340.56521739130437"/>
    <x v="2"/>
    <s v="hardware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3-18T12:59:35"/>
    <d v="2013-04-22T12:59:35"/>
    <b v="0"/>
    <n v="682"/>
    <x v="0"/>
    <s v="technology/hardware"/>
    <n v="1.7029262962962963"/>
    <n v="67.417903225806455"/>
    <x v="2"/>
    <s v="hardware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08-21T12:37:02"/>
    <d v="2014-10-18T04:00:00"/>
    <b v="0"/>
    <n v="37"/>
    <x v="0"/>
    <s v="technology/hardware"/>
    <n v="1.0430333333333333"/>
    <n v="845.70270270270271"/>
    <x v="2"/>
    <s v="hardware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4-25T19:23:48"/>
    <d v="2013-05-28T00:00:00"/>
    <b v="0"/>
    <n v="146"/>
    <x v="0"/>
    <s v="technology/hardware"/>
    <n v="1.1825000000000001"/>
    <n v="97.191780821917803"/>
    <x v="2"/>
    <s v="hardware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2-09T06:32:54"/>
    <d v="2015-04-10T05:32:54"/>
    <b v="0"/>
    <n v="119"/>
    <x v="0"/>
    <s v="technology/hardware"/>
    <n v="1.07538"/>
    <n v="451.84033613445376"/>
    <x v="2"/>
    <s v="hardware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09-13T16:03:12"/>
    <d v="2016-10-13T21:59:00"/>
    <b v="0"/>
    <n v="163"/>
    <x v="0"/>
    <s v="technology/hardware"/>
    <n v="22603"/>
    <n v="138.66871165644173"/>
    <x v="2"/>
    <s v="hardware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2-11T02:54:10"/>
    <d v="2013-03-13T20:00:00"/>
    <b v="0"/>
    <n v="339"/>
    <x v="0"/>
    <s v="technology/hardware"/>
    <n v="9.7813466666666677"/>
    <n v="21.640147492625371"/>
    <x v="2"/>
    <s v="hardware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3-24T15:59:33"/>
    <d v="2014-04-23T15:59:33"/>
    <b v="0"/>
    <n v="58"/>
    <x v="0"/>
    <s v="technology/hardware"/>
    <n v="1.2290000000000001"/>
    <n v="169.51724137931035"/>
    <x v="2"/>
    <s v="hardware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3-12-03T22:01:27"/>
    <d v="2014-01-15T19:00:00"/>
    <b v="0"/>
    <n v="456"/>
    <x v="0"/>
    <s v="technology/hardware"/>
    <n v="2.4606080000000001"/>
    <n v="161.88210526315791"/>
    <x v="2"/>
    <s v="hardware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09-07T03:26:44"/>
    <d v="2016-11-06T03:26:44"/>
    <b v="0"/>
    <n v="15"/>
    <x v="0"/>
    <s v="technology/hardware"/>
    <n v="1.4794"/>
    <n v="493.13333333333333"/>
    <x v="2"/>
    <s v="hardware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3-21T21:18:37"/>
    <d v="2014-05-05T21:18:37"/>
    <b v="0"/>
    <n v="191"/>
    <x v="0"/>
    <s v="technology/hardware"/>
    <n v="3.8409090909090908"/>
    <n v="22.120418848167539"/>
    <x v="2"/>
    <s v="hardware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2-10T00:45:52"/>
    <d v="2015-03-11T23:45:52"/>
    <b v="0"/>
    <n v="17"/>
    <x v="0"/>
    <s v="technology/hardware"/>
    <n v="1.0333333333333334"/>
    <n v="18.235294117647058"/>
    <x v="2"/>
    <s v="hardware"/>
    <n v="29.9583333333430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09-29T15:46:42"/>
    <d v="2014-10-20T02:07:00"/>
    <b v="0"/>
    <n v="4"/>
    <x v="1"/>
    <s v="publishing/children's books"/>
    <n v="4.3750000000000004E-3"/>
    <n v="8.75"/>
    <x v="3"/>
    <s v="children's books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01T17:16:27"/>
    <d v="2012-05-15T17:16:27"/>
    <b v="0"/>
    <n v="18"/>
    <x v="1"/>
    <s v="publishing/children's books"/>
    <n v="0.29239999999999999"/>
    <n v="40.611111111111114"/>
    <x v="3"/>
    <s v="children's books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09-19T07:53:27"/>
    <d v="2016-10-19T07:53:27"/>
    <b v="0"/>
    <n v="0"/>
    <x v="1"/>
    <s v="publishing/children's books"/>
    <n v="0"/>
    <e v="#DIV/0!"/>
    <x v="3"/>
    <s v="children's books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1-30T01:29:58"/>
    <d v="2012-02-29T01:29:58"/>
    <b v="0"/>
    <n v="22"/>
    <x v="1"/>
    <s v="publishing/children's books"/>
    <n v="5.2187499999999998E-2"/>
    <n v="37.954545454545453"/>
    <x v="3"/>
    <s v="children's books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5-15T23:42:48"/>
    <d v="2012-07-14T23:42:48"/>
    <b v="0"/>
    <n v="49"/>
    <x v="1"/>
    <s v="publishing/children's books"/>
    <n v="0.21887499999999999"/>
    <n v="35.734693877551024"/>
    <x v="3"/>
    <s v="children's books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7-30T18:45:11"/>
    <d v="2014-08-29T18:45:11"/>
    <b v="0"/>
    <n v="19"/>
    <x v="1"/>
    <s v="publishing/children's books"/>
    <n v="0.26700000000000002"/>
    <n v="42.157894736842103"/>
    <x v="3"/>
    <s v="children's books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5-15T15:33:17"/>
    <d v="2012-06-16T03:10:00"/>
    <b v="0"/>
    <n v="4"/>
    <x v="1"/>
    <s v="publishing/children's books"/>
    <n v="0.28000000000000003"/>
    <n v="35"/>
    <x v="3"/>
    <s v="children's books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8-03T17:03:22"/>
    <d v="2016-09-02T17:03:22"/>
    <b v="0"/>
    <n v="4"/>
    <x v="1"/>
    <s v="publishing/children's books"/>
    <n v="1.06E-2"/>
    <n v="13.25"/>
    <x v="3"/>
    <s v="children's books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3-05T19:10:37"/>
    <d v="2015-04-04T18:10:37"/>
    <b v="0"/>
    <n v="2"/>
    <x v="1"/>
    <s v="publishing/children's books"/>
    <n v="1.0999999999999999E-2"/>
    <n v="55"/>
    <x v="3"/>
    <s v="children's books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18T21:35:45"/>
    <d v="2012-06-30T20:00:00"/>
    <b v="0"/>
    <n v="0"/>
    <x v="1"/>
    <s v="publishing/children's books"/>
    <n v="0"/>
    <e v="#DIV/0!"/>
    <x v="3"/>
    <s v="children's books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4-18T21:17:22"/>
    <d v="2014-06-17T21:17:22"/>
    <b v="0"/>
    <n v="0"/>
    <x v="1"/>
    <s v="publishing/children's books"/>
    <n v="0"/>
    <e v="#DIV/0!"/>
    <x v="3"/>
    <s v="children's books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1-08T18:21:44"/>
    <d v="2011-12-18T18:21:44"/>
    <b v="0"/>
    <n v="14"/>
    <x v="1"/>
    <s v="publishing/children's books"/>
    <n v="0.11458333333333333"/>
    <n v="39.285714285714285"/>
    <x v="3"/>
    <s v="children's books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7-27T21:37:03"/>
    <d v="2012-08-26T21:37:03"/>
    <b v="0"/>
    <n v="8"/>
    <x v="1"/>
    <s v="publishing/children's books"/>
    <n v="0.19"/>
    <n v="47.5"/>
    <x v="3"/>
    <s v="children's books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8-12T15:15:51"/>
    <d v="2014-09-11T15:15:51"/>
    <b v="0"/>
    <n v="0"/>
    <x v="1"/>
    <s v="publishing/children's books"/>
    <n v="0"/>
    <e v="#DIV/0!"/>
    <x v="3"/>
    <s v="children's books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3-09T18:58:47"/>
    <d v="2015-04-08T18:58:47"/>
    <b v="0"/>
    <n v="15"/>
    <x v="1"/>
    <s v="publishing/children's books"/>
    <n v="0.52"/>
    <n v="17.333333333333332"/>
    <x v="3"/>
    <s v="children's books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3-12-12T21:36:41"/>
    <d v="2014-01-11T21:36:41"/>
    <b v="0"/>
    <n v="33"/>
    <x v="1"/>
    <s v="publishing/children's books"/>
    <n v="0.1048"/>
    <n v="31.757575757575758"/>
    <x v="3"/>
    <s v="children's books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d v="2016-07-22T15:45:32"/>
    <d v="2016-08-06T15:45:32"/>
    <b v="0"/>
    <n v="2"/>
    <x v="1"/>
    <s v="publishing/children's books"/>
    <n v="6.6666666666666671E-3"/>
    <n v="5"/>
    <x v="3"/>
    <s v="children's books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09-26T10:36:23"/>
    <d v="2016-10-10T10:36:23"/>
    <b v="0"/>
    <n v="6"/>
    <x v="1"/>
    <s v="publishing/children's books"/>
    <n v="0.11700000000000001"/>
    <n v="39"/>
    <x v="3"/>
    <s v="children's books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6-03T08:47:46"/>
    <d v="2016-07-16T08:47:46"/>
    <b v="0"/>
    <n v="2"/>
    <x v="1"/>
    <s v="publishing/children's books"/>
    <n v="0.105"/>
    <n v="52.5"/>
    <x v="3"/>
    <s v="children's books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5-21T11:04:18"/>
    <d v="2013-06-20T11:04:18"/>
    <b v="0"/>
    <n v="0"/>
    <x v="1"/>
    <s v="publishing/children's books"/>
    <n v="0"/>
    <e v="#DIV/0!"/>
    <x v="3"/>
    <s v="children's books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2-12-04T01:31:33"/>
    <d v="2013-01-03T01:31:33"/>
    <b v="0"/>
    <n v="4"/>
    <x v="1"/>
    <s v="publishing/children's books"/>
    <n v="7.1999999999999998E-3"/>
    <n v="9"/>
    <x v="3"/>
    <s v="children's books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1-19T00:53:15"/>
    <d v="2012-03-18T23:53:15"/>
    <b v="0"/>
    <n v="1"/>
    <x v="1"/>
    <s v="publishing/children's books"/>
    <n v="7.6923076923076927E-3"/>
    <n v="25"/>
    <x v="3"/>
    <s v="children's books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4-09T13:54:44"/>
    <d v="2013-05-24T13:54:44"/>
    <b v="0"/>
    <n v="3"/>
    <x v="1"/>
    <s v="publishing/children's books"/>
    <n v="2.2842639593908631E-3"/>
    <n v="30"/>
    <x v="3"/>
    <s v="children's books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01T07:00:31"/>
    <d v="2012-05-30T19:00:00"/>
    <b v="0"/>
    <n v="4"/>
    <x v="1"/>
    <s v="publishing/children's books"/>
    <n v="1.125E-2"/>
    <n v="11.25"/>
    <x v="3"/>
    <s v="children's books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12T13:53:48"/>
    <d v="2012-10-28T13:53:48"/>
    <b v="0"/>
    <n v="0"/>
    <x v="1"/>
    <s v="publishing/children's books"/>
    <n v="0"/>
    <e v="#DIV/0!"/>
    <x v="3"/>
    <s v="children's books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7-12T16:01:58"/>
    <d v="2011-08-11T16:01:58"/>
    <b v="0"/>
    <n v="4"/>
    <x v="1"/>
    <s v="publishing/children's books"/>
    <n v="0.02"/>
    <n v="25"/>
    <x v="3"/>
    <s v="children's books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6-17T23:00:50"/>
    <d v="2015-08-16T23:00:50"/>
    <b v="0"/>
    <n v="3"/>
    <x v="1"/>
    <s v="publishing/children's books"/>
    <n v="8.5000000000000006E-3"/>
    <n v="11.333333333333334"/>
    <x v="3"/>
    <s v="children's books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2-28T14:45:23"/>
    <d v="2012-03-29T13:45:23"/>
    <b v="0"/>
    <n v="34"/>
    <x v="1"/>
    <s v="publishing/children's books"/>
    <n v="0.14314285714285716"/>
    <n v="29.470588235294116"/>
    <x v="3"/>
    <s v="children's books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4-16T19:49:50"/>
    <d v="2014-06-05T19:49:50"/>
    <b v="0"/>
    <n v="2"/>
    <x v="1"/>
    <s v="publishing/children's books"/>
    <n v="2.5000000000000001E-3"/>
    <n v="1"/>
    <x v="3"/>
    <s v="children's books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2-16T16:55:30"/>
    <d v="2014-03-18T15:55:30"/>
    <b v="0"/>
    <n v="33"/>
    <x v="1"/>
    <s v="publishing/children's books"/>
    <n v="0.1041125"/>
    <n v="63.098484848484851"/>
    <x v="3"/>
    <s v="children's books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2-12-14T12:45:40"/>
    <d v="2013-02-01T17:00:00"/>
    <b v="0"/>
    <n v="0"/>
    <x v="1"/>
    <s v="publishing/children's books"/>
    <n v="0"/>
    <e v="#DIV/0!"/>
    <x v="3"/>
    <s v="children's books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09-20T20:51:34"/>
    <d v="2013-10-05T20:51:34"/>
    <b v="0"/>
    <n v="0"/>
    <x v="1"/>
    <s v="publishing/children's books"/>
    <n v="0"/>
    <e v="#DIV/0!"/>
    <x v="3"/>
    <s v="children's books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14T20:45:21"/>
    <d v="2016-04-24T20:45:21"/>
    <b v="0"/>
    <n v="1"/>
    <x v="1"/>
    <s v="publishing/children's books"/>
    <n v="1.8867924528301887E-3"/>
    <n v="1"/>
    <x v="3"/>
    <s v="children's books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2-06T03:02:08"/>
    <d v="2013-03-08T03:02:08"/>
    <b v="0"/>
    <n v="13"/>
    <x v="1"/>
    <s v="publishing/children's books"/>
    <n v="0.14249999999999999"/>
    <n v="43.846153846153847"/>
    <x v="3"/>
    <s v="children's books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1-16T00:19:14"/>
    <d v="2011-12-16T00:19:14"/>
    <b v="0"/>
    <n v="2"/>
    <x v="1"/>
    <s v="publishing/children's books"/>
    <n v="0.03"/>
    <n v="75"/>
    <x v="3"/>
    <s v="children's books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5-12T07:07:56"/>
    <d v="2015-06-12T07:07:56"/>
    <b v="0"/>
    <n v="36"/>
    <x v="1"/>
    <s v="publishing/children's books"/>
    <n v="7.8809523809523815E-2"/>
    <n v="45.972222222222221"/>
    <x v="3"/>
    <s v="children's books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6-17T16:03:24"/>
    <d v="2015-07-17T16:03:24"/>
    <b v="0"/>
    <n v="1"/>
    <x v="1"/>
    <s v="publishing/children's books"/>
    <n v="3.3333333333333335E-3"/>
    <n v="10"/>
    <x v="3"/>
    <s v="children's books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7-26T23:28:26"/>
    <d v="2014-08-25T23:28:26"/>
    <b v="0"/>
    <n v="15"/>
    <x v="1"/>
    <s v="publishing/children's books"/>
    <n v="0.25545454545454543"/>
    <n v="93.666666666666671"/>
    <x v="3"/>
    <s v="children's books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0-23T14:03:41"/>
    <d v="2015-11-22T15:03:41"/>
    <b v="0"/>
    <n v="1"/>
    <x v="1"/>
    <s v="publishing/children's books"/>
    <n v="2.12E-2"/>
    <n v="53"/>
    <x v="3"/>
    <s v="children's books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2-08T10:44:48"/>
    <d v="2017-03-10T10:44:48"/>
    <b v="0"/>
    <n v="0"/>
    <x v="1"/>
    <s v="publishing/children's books"/>
    <n v="0"/>
    <e v="#DIV/0!"/>
    <x v="3"/>
    <s v="children's books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1-14T22:35:54"/>
    <d v="2015-02-12T07:00:00"/>
    <b v="0"/>
    <n v="28"/>
    <x v="0"/>
    <s v="theater/plays"/>
    <n v="1.0528"/>
    <n v="47"/>
    <x v="1"/>
    <s v="plays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1-22T22:11:58"/>
    <d v="2015-02-17T04:59:00"/>
    <b v="0"/>
    <n v="18"/>
    <x v="0"/>
    <s v="theater/plays"/>
    <n v="1.2"/>
    <n v="66.666666666666671"/>
    <x v="1"/>
    <s v="plays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09T12:50:46"/>
    <d v="2015-04-23T12:50:46"/>
    <b v="0"/>
    <n v="61"/>
    <x v="0"/>
    <s v="theater/plays"/>
    <n v="1.145"/>
    <n v="18.770491803278688"/>
    <x v="1"/>
    <s v="plays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08T18:54:03"/>
    <d v="2014-10-29T18:54:03"/>
    <b v="0"/>
    <n v="108"/>
    <x v="0"/>
    <s v="theater/plays"/>
    <n v="1.19"/>
    <n v="66.111111111111114"/>
    <x v="1"/>
    <s v="plays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7-07T04:32:47"/>
    <d v="2016-08-05T21:00:00"/>
    <b v="0"/>
    <n v="142"/>
    <x v="0"/>
    <s v="theater/plays"/>
    <n v="1.0468"/>
    <n v="36.859154929577464"/>
    <x v="1"/>
    <s v="plays"/>
    <n v="29.6855671296289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6-25T13:39:40"/>
    <d v="2014-07-09T13:39:40"/>
    <b v="0"/>
    <n v="74"/>
    <x v="0"/>
    <s v="theater/plays"/>
    <n v="1.1783999999999999"/>
    <n v="39.810810810810814"/>
    <x v="1"/>
    <s v="plays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6-18T04:45:52"/>
    <d v="2014-07-18T04:45:52"/>
    <b v="0"/>
    <n v="38"/>
    <x v="0"/>
    <s v="theater/plays"/>
    <n v="1.1970000000000001"/>
    <n v="31.5"/>
    <x v="1"/>
    <s v="plays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6-29T16:50:43"/>
    <d v="2016-07-29T16:50:43"/>
    <b v="0"/>
    <n v="20"/>
    <x v="0"/>
    <s v="theater/plays"/>
    <n v="1.0249999999999999"/>
    <n v="102.5"/>
    <x v="1"/>
    <s v="plays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2-21T00:18:54"/>
    <d v="2015-03-12T04:00:00"/>
    <b v="0"/>
    <n v="24"/>
    <x v="0"/>
    <s v="theater/plays"/>
    <n v="1.0116666666666667"/>
    <n v="126.45833333333333"/>
    <x v="1"/>
    <s v="plays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1-12T22:31:43"/>
    <d v="2015-02-11T22:31:43"/>
    <b v="0"/>
    <n v="66"/>
    <x v="0"/>
    <s v="theater/plays"/>
    <n v="1.0533333333333332"/>
    <n v="47.878787878787875"/>
    <x v="1"/>
    <s v="plays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8-09T21:35:59"/>
    <d v="2016-09-09T04:00:00"/>
    <b v="0"/>
    <n v="28"/>
    <x v="0"/>
    <s v="theater/plays"/>
    <n v="1.0249999999999999"/>
    <n v="73.214285714285708"/>
    <x v="1"/>
    <s v="plays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6-28T05:32:39"/>
    <d v="2015-08-12T05:32:39"/>
    <b v="0"/>
    <n v="24"/>
    <x v="0"/>
    <s v="theater/plays"/>
    <n v="1.0760000000000001"/>
    <n v="89.666666666666671"/>
    <x v="1"/>
    <s v="plays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6-21T10:03:25"/>
    <d v="2015-07-21T10:03:25"/>
    <b v="0"/>
    <n v="73"/>
    <x v="0"/>
    <s v="theater/plays"/>
    <n v="1.105675"/>
    <n v="151.4623287671233"/>
    <x v="1"/>
    <s v="plays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2-16T16:35:59"/>
    <d v="2016-03-03T19:00:00"/>
    <b v="0"/>
    <n v="3"/>
    <x v="0"/>
    <s v="theater/plays"/>
    <n v="1.5"/>
    <n v="25"/>
    <x v="1"/>
    <s v="plays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5-21T12:37:21"/>
    <d v="2014-06-06T23:00:00"/>
    <b v="0"/>
    <n v="20"/>
    <x v="0"/>
    <s v="theater/plays"/>
    <n v="1.0428571428571429"/>
    <n v="36.5"/>
    <x v="1"/>
    <s v="plays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6-05T12:40:28"/>
    <d v="2014-07-05T12:40:28"/>
    <b v="0"/>
    <n v="21"/>
    <x v="0"/>
    <s v="theater/plays"/>
    <n v="1.155"/>
    <n v="44"/>
    <x v="1"/>
    <s v="plays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6-08T22:34:00"/>
    <d v="2014-07-08T22:34:00"/>
    <b v="0"/>
    <n v="94"/>
    <x v="0"/>
    <s v="theater/plays"/>
    <n v="1.02645125"/>
    <n v="87.357553191489373"/>
    <x v="1"/>
    <s v="plays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16T16:12:01"/>
    <d v="2015-07-31T16:00:00"/>
    <b v="0"/>
    <n v="139"/>
    <x v="0"/>
    <s v="theater/plays"/>
    <n v="1.014"/>
    <n v="36.474820143884891"/>
    <x v="1"/>
    <s v="plays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5-17T06:21:10"/>
    <d v="2016-06-17T16:00:00"/>
    <b v="0"/>
    <n v="130"/>
    <x v="0"/>
    <s v="theater/plays"/>
    <n v="1.1663479999999999"/>
    <n v="44.859538461538463"/>
    <x v="1"/>
    <s v="plays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4-11-05T13:16:06"/>
    <d v="2015-01-04T13:16:06"/>
    <b v="0"/>
    <n v="31"/>
    <x v="0"/>
    <s v="theater/plays"/>
    <n v="1.33"/>
    <n v="42.903225806451616"/>
    <x v="1"/>
    <s v="plays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09-18T05:50:09"/>
    <d v="2014-10-10T11:00:00"/>
    <b v="0"/>
    <n v="13"/>
    <x v="0"/>
    <s v="theater/plays"/>
    <n v="1.3320000000000001"/>
    <n v="51.230769230769234"/>
    <x v="1"/>
    <s v="plays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7-07T15:31:47"/>
    <d v="2015-08-06T15:31:47"/>
    <b v="0"/>
    <n v="90"/>
    <x v="0"/>
    <s v="theater/plays"/>
    <n v="1.0183333333333333"/>
    <n v="33.944444444444443"/>
    <x v="1"/>
    <s v="plays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6-03T01:34:36"/>
    <d v="2015-07-16T00:00:00"/>
    <b v="0"/>
    <n v="141"/>
    <x v="0"/>
    <s v="theater/plays"/>
    <n v="1.2795000000000001"/>
    <n v="90.744680851063833"/>
    <x v="1"/>
    <s v="plays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8-30T10:53:10"/>
    <d v="2014-09-29T10:53:10"/>
    <b v="0"/>
    <n v="23"/>
    <x v="0"/>
    <s v="theater/plays"/>
    <n v="1.1499999999999999"/>
    <n v="50"/>
    <x v="1"/>
    <s v="plays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7-28T12:07:53"/>
    <d v="2015-08-22T12:07:53"/>
    <b v="0"/>
    <n v="18"/>
    <x v="0"/>
    <s v="theater/plays"/>
    <n v="1.1000000000000001"/>
    <n v="24.444444444444443"/>
    <x v="1"/>
    <s v="plays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6-30T06:24:50"/>
    <d v="2015-08-05T11:00:00"/>
    <b v="0"/>
    <n v="76"/>
    <x v="0"/>
    <s v="theater/plays"/>
    <n v="1.121"/>
    <n v="44.25"/>
    <x v="1"/>
    <s v="plays"/>
    <n v="36.191087962957681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5-30T20:57:18"/>
    <d v="2015-06-29T20:57:18"/>
    <b v="0"/>
    <n v="93"/>
    <x v="0"/>
    <s v="theater/plays"/>
    <n v="1.26"/>
    <n v="67.741935483870961"/>
    <x v="1"/>
    <s v="plays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7-23T20:18:55"/>
    <d v="2015-08-22T20:18:55"/>
    <b v="0"/>
    <n v="69"/>
    <x v="0"/>
    <s v="theater/plays"/>
    <n v="1.0024444444444445"/>
    <n v="65.376811594202906"/>
    <x v="1"/>
    <s v="plays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22T11:55:25"/>
    <d v="2016-03-30T14:39:00"/>
    <b v="0"/>
    <n v="21"/>
    <x v="0"/>
    <s v="theater/plays"/>
    <n v="1.024"/>
    <n v="121.9047619047619"/>
    <x v="1"/>
    <s v="plays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4-30T03:21:04"/>
    <d v="2014-06-01T03:59:00"/>
    <b v="0"/>
    <n v="57"/>
    <x v="0"/>
    <s v="theater/plays"/>
    <n v="1.0820000000000001"/>
    <n v="47.456140350877192"/>
    <x v="1"/>
    <s v="plays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1-24T11:55:03"/>
    <d v="2015-02-23T11:55:03"/>
    <b v="0"/>
    <n v="108"/>
    <x v="0"/>
    <s v="theater/plays"/>
    <n v="1.0026999999999999"/>
    <n v="92.842592592592595"/>
    <x v="1"/>
    <s v="plays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2-19T17:51:38"/>
    <d v="2015-04-06T04:00:00"/>
    <b v="0"/>
    <n v="83"/>
    <x v="0"/>
    <s v="theater/plays"/>
    <n v="1.133"/>
    <n v="68.253012048192772"/>
    <x v="1"/>
    <s v="plays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1-19T17:49:21"/>
    <d v="2016-12-14T17:49:21"/>
    <b v="0"/>
    <n v="96"/>
    <x v="0"/>
    <s v="theater/plays"/>
    <n v="1.2757571428571428"/>
    <n v="37.209583333333335"/>
    <x v="1"/>
    <s v="plays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4-09T09:35:15"/>
    <d v="2015-05-09T09:35:15"/>
    <b v="0"/>
    <n v="64"/>
    <x v="0"/>
    <s v="theater/plays"/>
    <n v="1.0773333333333333"/>
    <n v="25.25"/>
    <x v="1"/>
    <s v="plays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7-08T18:38:29"/>
    <d v="2016-08-07T18:38:29"/>
    <b v="0"/>
    <n v="14"/>
    <x v="0"/>
    <s v="theater/plays"/>
    <n v="2.42"/>
    <n v="43.214285714285715"/>
    <x v="1"/>
    <s v="plays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7-03T11:13:12"/>
    <d v="2015-08-02T16:00:00"/>
    <b v="0"/>
    <n v="169"/>
    <x v="0"/>
    <s v="theater/plays"/>
    <n v="1.4156666666666666"/>
    <n v="25.130177514792898"/>
    <x v="1"/>
    <s v="plays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1-19T15:14:22"/>
    <d v="2015-02-28T15:14:22"/>
    <b v="0"/>
    <n v="33"/>
    <x v="0"/>
    <s v="theater/plays"/>
    <n v="1.3"/>
    <n v="23.636363636363637"/>
    <x v="1"/>
    <s v="plays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03T14:21:26"/>
    <d v="2015-09-23T14:21:26"/>
    <b v="0"/>
    <n v="102"/>
    <x v="0"/>
    <s v="theater/plays"/>
    <n v="1.0603"/>
    <n v="103.95098039215686"/>
    <x v="1"/>
    <s v="plays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5-15T12:36:49"/>
    <d v="2015-06-14T12:36:49"/>
    <b v="0"/>
    <n v="104"/>
    <x v="0"/>
    <s v="theater/plays"/>
    <n v="1.048"/>
    <n v="50.384615384615387"/>
    <x v="1"/>
    <s v="plays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01T14:39:49"/>
    <d v="2016-02-26T00:00:00"/>
    <b v="0"/>
    <n v="20"/>
    <x v="0"/>
    <s v="theater/plays"/>
    <n v="1.36"/>
    <n v="13.6"/>
    <x v="1"/>
    <s v="plays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8-24T22:08:55"/>
    <d v="2014-09-23T22:08:55"/>
    <b v="0"/>
    <n v="35"/>
    <x v="0"/>
    <s v="theater/plays"/>
    <n v="1"/>
    <n v="28.571428571428573"/>
    <x v="1"/>
    <s v="plays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2-25T16:24:52"/>
    <d v="2015-03-27T15:24:52"/>
    <b v="0"/>
    <n v="94"/>
    <x v="0"/>
    <s v="theater/plays"/>
    <n v="1"/>
    <n v="63.829787234042556"/>
    <x v="1"/>
    <s v="plays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04T00:16:46"/>
    <d v="2015-03-31T22:59:00"/>
    <b v="0"/>
    <n v="14"/>
    <x v="0"/>
    <s v="theater/plays"/>
    <n v="1.24"/>
    <n v="8.8571428571428577"/>
    <x v="1"/>
    <s v="plays"/>
    <n v="27.9459953703699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5-12T06:29:56"/>
    <d v="2015-06-13T01:43:00"/>
    <b v="0"/>
    <n v="15"/>
    <x v="0"/>
    <s v="theater/plays"/>
    <n v="1.1692307692307693"/>
    <n v="50.666666666666664"/>
    <x v="1"/>
    <s v="plays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1-04T19:01:26"/>
    <d v="2015-12-04T19:01:26"/>
    <b v="0"/>
    <n v="51"/>
    <x v="0"/>
    <s v="theater/plays"/>
    <n v="1.0333333333333334"/>
    <n v="60.784313725490193"/>
    <x v="1"/>
    <s v="plays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6-16T00:50:12"/>
    <d v="2015-07-10T07:00:00"/>
    <b v="0"/>
    <n v="19"/>
    <x v="0"/>
    <s v="theater/plays"/>
    <n v="1.0774999999999999"/>
    <n v="113.42105263157895"/>
    <x v="1"/>
    <s v="plays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5-04T16:24:26"/>
    <d v="2016-06-03T16:30:00"/>
    <b v="0"/>
    <n v="23"/>
    <x v="0"/>
    <s v="theater/plays"/>
    <n v="1.2024999999999999"/>
    <n v="104.56521739130434"/>
    <x v="1"/>
    <s v="plays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09-07T06:21:09"/>
    <d v="2015-10-02T23:00:00"/>
    <b v="0"/>
    <n v="97"/>
    <x v="0"/>
    <s v="theater/plays"/>
    <n v="1.0037894736842106"/>
    <n v="98.30927835051547"/>
    <x v="1"/>
    <s v="plays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5-05T10:25:18"/>
    <d v="2016-06-02T10:25:18"/>
    <b v="0"/>
    <n v="76"/>
    <x v="0"/>
    <s v="theater/plays"/>
    <n v="1.0651999999999999"/>
    <n v="35.039473684210527"/>
    <x v="1"/>
    <s v="plays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4-29T20:09:08"/>
    <d v="2014-05-12T03:59:00"/>
    <b v="0"/>
    <n v="11"/>
    <x v="0"/>
    <s v="theater/plays"/>
    <n v="1"/>
    <n v="272.72727272727275"/>
    <x v="1"/>
    <s v="plays"/>
    <n v="12.32629629629809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6-16T19:47:50"/>
    <d v="2015-07-16T19:47:50"/>
    <b v="0"/>
    <n v="52"/>
    <x v="0"/>
    <s v="theater/plays"/>
    <n v="1.1066666666666667"/>
    <n v="63.846153846153847"/>
    <x v="1"/>
    <s v="plays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0-26T17:01:34"/>
    <d v="2014-11-23T22:00:00"/>
    <b v="0"/>
    <n v="95"/>
    <x v="0"/>
    <s v="theater/plays"/>
    <n v="1.1471959999999999"/>
    <n v="30.189368421052631"/>
    <x v="1"/>
    <s v="plays"/>
    <n v="28.20724537037313"/>
  </r>
  <r>
    <n v="2833"/>
    <s v="Star Man Rocket Man"/>
    <s v="A new play about exploring outer space"/>
    <n v="2700"/>
    <n v="2923"/>
    <x v="0"/>
    <x v="0"/>
    <s v="USD"/>
    <n v="1444528800"/>
    <n v="1442804633"/>
    <d v="2015-09-21T03:03:53"/>
    <d v="2015-10-11T02:00:00"/>
    <b v="0"/>
    <n v="35"/>
    <x v="0"/>
    <s v="theater/plays"/>
    <n v="1.0825925925925926"/>
    <n v="83.51428571428572"/>
    <x v="1"/>
    <s v="plays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15T23:02:10"/>
    <d v="2015-01-30T23:02:10"/>
    <b v="0"/>
    <n v="21"/>
    <x v="0"/>
    <s v="theater/plays"/>
    <n v="1.7"/>
    <n v="64.761904761904759"/>
    <x v="1"/>
    <s v="plays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1-05T16:53:37"/>
    <d v="2015-12-05T00:00:00"/>
    <b v="0"/>
    <n v="93"/>
    <x v="0"/>
    <s v="theater/plays"/>
    <n v="1.8709899999999999"/>
    <n v="20.118172043010752"/>
    <x v="1"/>
    <s v="plays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1-11T06:16:58"/>
    <d v="2017-02-18T04:59:00"/>
    <b v="0"/>
    <n v="11"/>
    <x v="0"/>
    <s v="theater/plays"/>
    <n v="1.0777777777777777"/>
    <n v="44.090909090909093"/>
    <x v="1"/>
    <s v="plays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0-30T21:48:04"/>
    <d v="2015-12-09T22:48:04"/>
    <b v="0"/>
    <n v="21"/>
    <x v="0"/>
    <s v="theater/plays"/>
    <n v="1"/>
    <n v="40.476190476190474"/>
    <x v="1"/>
    <s v="plays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7-22T14:34:56"/>
    <d v="2014-08-13T22:00:00"/>
    <b v="0"/>
    <n v="54"/>
    <x v="0"/>
    <s v="theater/plays"/>
    <n v="1.2024999999999999"/>
    <n v="44.537037037037038"/>
    <x v="1"/>
    <s v="plays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02T05:45:54"/>
    <d v="2014-08-25T04:59:00"/>
    <b v="0"/>
    <n v="31"/>
    <x v="0"/>
    <s v="theater/plays"/>
    <n v="1.1142857142857143"/>
    <n v="125.80645161290323"/>
    <x v="1"/>
    <s v="plays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2-25T00:51:19"/>
    <d v="2015-03-18T17:00:00"/>
    <b v="0"/>
    <n v="132"/>
    <x v="0"/>
    <s v="theater/plays"/>
    <n v="1.04"/>
    <n v="19.696969696969695"/>
    <x v="1"/>
    <s v="plays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0-14T17:44:57"/>
    <d v="2015-12-13T18:44:57"/>
    <b v="0"/>
    <n v="1"/>
    <x v="1"/>
    <s v="theater/plays"/>
    <n v="0.01"/>
    <n v="10"/>
    <x v="1"/>
    <s v="plays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5-25T22:51:35"/>
    <d v="2014-06-21T11:00:00"/>
    <b v="0"/>
    <n v="0"/>
    <x v="1"/>
    <s v="theater/plays"/>
    <n v="0"/>
    <e v="#DIV/0!"/>
    <x v="1"/>
    <s v="plays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5-02T17:42:30"/>
    <d v="2016-06-13T04:00:00"/>
    <b v="0"/>
    <n v="0"/>
    <x v="1"/>
    <s v="theater/plays"/>
    <n v="0"/>
    <e v="#DIV/0!"/>
    <x v="1"/>
    <s v="plays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6-12-05T13:06:20"/>
    <d v="2017-01-04T13:06:20"/>
    <b v="0"/>
    <n v="1"/>
    <x v="1"/>
    <s v="theater/plays"/>
    <n v="5.4545454545454543E-2"/>
    <n v="30"/>
    <x v="1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4-09T00:23:53"/>
    <d v="2015-06-08T00:23:53"/>
    <b v="0"/>
    <n v="39"/>
    <x v="1"/>
    <s v="theater/plays"/>
    <n v="0.31546666666666667"/>
    <n v="60.666666666666664"/>
    <x v="1"/>
    <s v="plays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4-14T16:36:34"/>
    <d v="2015-05-29T16:36:34"/>
    <b v="0"/>
    <n v="0"/>
    <x v="1"/>
    <s v="theater/plays"/>
    <n v="0"/>
    <e v="#DIV/0!"/>
    <x v="1"/>
    <s v="plays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3-24T19:21:05"/>
    <d v="2016-05-23T19:21:05"/>
    <b v="0"/>
    <n v="0"/>
    <x v="1"/>
    <s v="theater/plays"/>
    <n v="0"/>
    <e v="#DIV/0!"/>
    <x v="1"/>
    <s v="plays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4-29T15:34:19"/>
    <d v="2015-05-29T15:34:19"/>
    <b v="0"/>
    <n v="3"/>
    <x v="1"/>
    <s v="theater/plays"/>
    <n v="2E-3"/>
    <n v="23.333333333333332"/>
    <x v="1"/>
    <s v="plays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3-24T10:16:40"/>
    <d v="2016-04-23T10:16:40"/>
    <b v="0"/>
    <n v="1"/>
    <x v="1"/>
    <s v="theater/plays"/>
    <n v="0.01"/>
    <n v="5"/>
    <x v="1"/>
    <s v="plays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8-07T00:10:11"/>
    <d v="2014-09-06T00:10:11"/>
    <b v="0"/>
    <n v="13"/>
    <x v="1"/>
    <s v="theater/plays"/>
    <n v="3.8875E-2"/>
    <n v="23.923076923076923"/>
    <x v="1"/>
    <s v="plays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1T00:03:49"/>
    <d v="2016-01-29T23:17:00"/>
    <b v="0"/>
    <n v="0"/>
    <x v="1"/>
    <s v="theater/plays"/>
    <n v="0"/>
    <e v="#DIV/0!"/>
    <x v="1"/>
    <s v="plays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5-22T01:05:03"/>
    <d v="2014-06-21T01:05:03"/>
    <b v="0"/>
    <n v="6"/>
    <x v="1"/>
    <s v="theater/plays"/>
    <n v="1.9E-2"/>
    <n v="15.833333333333334"/>
    <x v="1"/>
    <s v="plays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7-16T04:34:57"/>
    <d v="2014-09-14T04:34:57"/>
    <b v="0"/>
    <n v="0"/>
    <x v="1"/>
    <s v="theater/plays"/>
    <n v="0"/>
    <e v="#DIV/0!"/>
    <x v="1"/>
    <s v="plays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4-17T17:11:59"/>
    <d v="2015-05-07T17:11:59"/>
    <b v="0"/>
    <n v="14"/>
    <x v="1"/>
    <s v="theater/plays"/>
    <n v="0.41699999999999998"/>
    <n v="29.785714285714285"/>
    <x v="1"/>
    <s v="plays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01T00:11:11"/>
    <d v="2016-01-29T23:34:00"/>
    <b v="0"/>
    <n v="5"/>
    <x v="1"/>
    <s v="theater/plays"/>
    <n v="0.5"/>
    <n v="60"/>
    <x v="1"/>
    <s v="plays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6-10T00:54:07"/>
    <d v="2015-08-08T21:34:00"/>
    <b v="0"/>
    <n v="6"/>
    <x v="1"/>
    <s v="theater/plays"/>
    <n v="4.8666666666666664E-2"/>
    <n v="24.333333333333332"/>
    <x v="1"/>
    <s v="plays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6-12-22T22:04:55"/>
    <d v="2017-02-20T18:00:00"/>
    <b v="0"/>
    <n v="15"/>
    <x v="1"/>
    <s v="theater/plays"/>
    <n v="0.19736842105263158"/>
    <n v="500"/>
    <x v="1"/>
    <s v="plays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1-11T13:04:55"/>
    <d v="2014-12-05T11:28:00"/>
    <b v="0"/>
    <n v="0"/>
    <x v="1"/>
    <s v="theater/plays"/>
    <n v="0"/>
    <e v="#DIV/0!"/>
    <x v="1"/>
    <s v="plays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08-17T08:41:44"/>
    <d v="2015-10-16T08:41:44"/>
    <b v="0"/>
    <n v="1"/>
    <x v="1"/>
    <s v="theater/plays"/>
    <n v="1.7500000000000002E-2"/>
    <n v="35"/>
    <x v="1"/>
    <s v="plays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4-20T19:12:56"/>
    <d v="2016-06-19T19:12:56"/>
    <b v="0"/>
    <n v="9"/>
    <x v="1"/>
    <s v="theater/plays"/>
    <n v="6.6500000000000004E-2"/>
    <n v="29.555555555555557"/>
    <x v="1"/>
    <s v="plays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10T14:10:48"/>
    <d v="2015-09-24T14:10:48"/>
    <b v="0"/>
    <n v="3"/>
    <x v="1"/>
    <s v="theater/plays"/>
    <n v="0.32"/>
    <n v="26.666666666666668"/>
    <x v="1"/>
    <s v="plays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5-25T18:57:09"/>
    <d v="2014-06-24T18:57:09"/>
    <b v="0"/>
    <n v="3"/>
    <x v="1"/>
    <s v="theater/plays"/>
    <n v="4.3307086614173228E-3"/>
    <n v="18.333333333333332"/>
    <x v="1"/>
    <s v="plays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7-11T16:12:03"/>
    <d v="2014-09-09T16:12:03"/>
    <b v="0"/>
    <n v="1"/>
    <x v="1"/>
    <s v="theater/plays"/>
    <n v="4.0000000000000002E-4"/>
    <n v="20"/>
    <x v="1"/>
    <s v="plays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d v="2015-06-17T14:43:27"/>
    <d v="2015-07-17T13:18:00"/>
    <b v="0"/>
    <n v="3"/>
    <x v="1"/>
    <s v="theater/plays"/>
    <n v="1.6E-2"/>
    <n v="13.333333333333334"/>
    <x v="1"/>
    <s v="plays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4-11-07T02:44:19"/>
    <d v="2015-01-06T02:44:19"/>
    <b v="0"/>
    <n v="0"/>
    <x v="1"/>
    <s v="theater/plays"/>
    <n v="0"/>
    <e v="#DIV/0!"/>
    <x v="1"/>
    <s v="plays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09-14T22:55:21"/>
    <d v="2016-10-14T22:00:00"/>
    <b v="0"/>
    <n v="2"/>
    <x v="1"/>
    <s v="theater/plays"/>
    <n v="8.9999999999999993E-3"/>
    <n v="22.5"/>
    <x v="1"/>
    <s v="plays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6-10T04:41:12"/>
    <d v="2016-07-04T04:00:00"/>
    <b v="0"/>
    <n v="10"/>
    <x v="1"/>
    <s v="theater/plays"/>
    <n v="0.2016"/>
    <n v="50.4"/>
    <x v="1"/>
    <s v="plays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09-05T19:50:54"/>
    <d v="2016-10-05T19:50:54"/>
    <b v="0"/>
    <n v="60"/>
    <x v="1"/>
    <s v="theater/plays"/>
    <n v="0.42011733333333334"/>
    <n v="105.02933333333334"/>
    <x v="1"/>
    <s v="plays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6-19T14:14:41"/>
    <d v="2016-07-19T14:14:41"/>
    <b v="0"/>
    <n v="5"/>
    <x v="1"/>
    <s v="theater/plays"/>
    <n v="8.8500000000000002E-3"/>
    <n v="35.4"/>
    <x v="1"/>
    <s v="plays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4-17T04:32:45"/>
    <d v="2014-05-17T04:32:45"/>
    <b v="0"/>
    <n v="9"/>
    <x v="1"/>
    <s v="theater/plays"/>
    <n v="0.15"/>
    <n v="83.333333333333329"/>
    <x v="1"/>
    <s v="plays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01T17:43:33"/>
    <d v="2014-12-21T17:43:33"/>
    <b v="0"/>
    <n v="13"/>
    <x v="1"/>
    <s v="theater/plays"/>
    <n v="4.6699999999999998E-2"/>
    <n v="35.92307692307692"/>
    <x v="1"/>
    <s v="plays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4-21T02:47:18"/>
    <d v="2015-06-20T02:47:18"/>
    <b v="0"/>
    <n v="0"/>
    <x v="1"/>
    <s v="theater/plays"/>
    <n v="0"/>
    <e v="#DIV/0!"/>
    <x v="1"/>
    <s v="plays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4-12-29T19:37:11"/>
    <d v="2015-01-28T19:37:11"/>
    <b v="0"/>
    <n v="8"/>
    <x v="1"/>
    <s v="theater/plays"/>
    <n v="0.38119999999999998"/>
    <n v="119.125"/>
    <x v="1"/>
    <s v="plays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6-12-18T20:16:26"/>
    <d v="2017-01-17T20:16:26"/>
    <b v="0"/>
    <n v="3"/>
    <x v="1"/>
    <s v="theater/plays"/>
    <n v="5.4199999999999998E-2"/>
    <n v="90.333333333333329"/>
    <x v="1"/>
    <s v="plays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4-05T03:04:53"/>
    <d v="2016-05-05T03:04:53"/>
    <b v="0"/>
    <n v="3"/>
    <x v="1"/>
    <s v="theater/plays"/>
    <n v="3.5E-4"/>
    <n v="2.3333333333333335"/>
    <x v="1"/>
    <s v="plays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6-16T17:51:19"/>
    <d v="2015-07-16T17:51:19"/>
    <b v="0"/>
    <n v="0"/>
    <x v="1"/>
    <s v="theater/plays"/>
    <n v="0"/>
    <e v="#DIV/0!"/>
    <x v="1"/>
    <s v="plays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0-29T22:55:24"/>
    <d v="2016-11-30T17:00:00"/>
    <b v="0"/>
    <n v="6"/>
    <x v="1"/>
    <s v="theater/plays"/>
    <n v="0.10833333333333334"/>
    <n v="108.33333333333333"/>
    <x v="1"/>
    <s v="plays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5-04T14:46:35"/>
    <d v="2015-07-03T14:46:35"/>
    <b v="0"/>
    <n v="4"/>
    <x v="1"/>
    <s v="theater/plays"/>
    <n v="2.1000000000000001E-2"/>
    <n v="15.75"/>
    <x v="1"/>
    <s v="plays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5-12-21T17:24:21"/>
    <d v="2016-01-20T17:24:21"/>
    <b v="0"/>
    <n v="1"/>
    <x v="1"/>
    <s v="theater/plays"/>
    <n v="2.5892857142857141E-3"/>
    <n v="29"/>
    <x v="1"/>
    <s v="plays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7-07T21:44:12"/>
    <d v="2015-08-20T17:05:00"/>
    <b v="0"/>
    <n v="29"/>
    <x v="1"/>
    <s v="theater/plays"/>
    <n v="0.23333333333333334"/>
    <n v="96.551724137931032"/>
    <x v="1"/>
    <s v="plays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0-04T14:20:36"/>
    <d v="2014-12-03T15:20:36"/>
    <b v="0"/>
    <n v="0"/>
    <x v="1"/>
    <s v="theater/plays"/>
    <n v="0"/>
    <e v="#DIV/0!"/>
    <x v="1"/>
    <s v="plays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4-01T14:18:38"/>
    <d v="2016-05-01T14:18:38"/>
    <b v="0"/>
    <n v="4"/>
    <x v="1"/>
    <s v="theater/plays"/>
    <n v="0.33600000000000002"/>
    <n v="63"/>
    <x v="1"/>
    <s v="plays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1-01T21:40:37"/>
    <d v="2016-02-06T04:59:00"/>
    <b v="0"/>
    <n v="5"/>
    <x v="1"/>
    <s v="theater/plays"/>
    <n v="0.1908"/>
    <n v="381.6"/>
    <x v="1"/>
    <s v="plays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1-05T17:27:15"/>
    <d v="2014-12-05T17:27:15"/>
    <b v="0"/>
    <n v="4"/>
    <x v="1"/>
    <s v="theater/plays"/>
    <n v="4.1111111111111114E-3"/>
    <n v="46.25"/>
    <x v="1"/>
    <s v="plays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2-12T01:50:01"/>
    <d v="2015-03-14T00:50:01"/>
    <b v="0"/>
    <n v="5"/>
    <x v="1"/>
    <s v="theater/plays"/>
    <n v="0.32500000000000001"/>
    <n v="26"/>
    <x v="1"/>
    <s v="plays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4T15:11:24"/>
    <d v="2015-09-19T03:59:00"/>
    <b v="0"/>
    <n v="1"/>
    <x v="1"/>
    <s v="theater/plays"/>
    <n v="0.05"/>
    <n v="10"/>
    <x v="1"/>
    <s v="plays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4-12-12T10:15:24"/>
    <d v="2015-01-11T10:15:24"/>
    <b v="0"/>
    <n v="1"/>
    <x v="1"/>
    <s v="theater/plays"/>
    <n v="1.6666666666666668E-3"/>
    <n v="5"/>
    <x v="1"/>
    <s v="plays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0T12:50:40"/>
    <d v="2014-10-18T04:59:00"/>
    <b v="0"/>
    <n v="0"/>
    <x v="1"/>
    <s v="theater/plays"/>
    <n v="0"/>
    <e v="#DIV/0!"/>
    <x v="1"/>
    <s v="plays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7-30T20:43:05"/>
    <d v="2014-08-29T20:43:05"/>
    <b v="0"/>
    <n v="14"/>
    <x v="1"/>
    <s v="theater/plays"/>
    <n v="0.38066666666666665"/>
    <n v="81.571428571428569"/>
    <x v="1"/>
    <s v="plays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7-11T17:49:52"/>
    <d v="2014-08-09T03:00:00"/>
    <b v="0"/>
    <n v="3"/>
    <x v="1"/>
    <s v="theater/plays"/>
    <n v="1.0500000000000001E-2"/>
    <n v="7"/>
    <x v="1"/>
    <s v="plays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2-15T21:12:08"/>
    <d v="2016-04-15T20:12:08"/>
    <b v="0"/>
    <n v="10"/>
    <x v="1"/>
    <s v="theater/plays"/>
    <n v="2.7300000000000001E-2"/>
    <n v="27.3"/>
    <x v="1"/>
    <s v="plays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18T17:08:24"/>
    <d v="2014-08-25T21:00:00"/>
    <b v="0"/>
    <n v="17"/>
    <x v="1"/>
    <s v="theater/plays"/>
    <n v="9.0909090909090912E-2"/>
    <n v="29.411764705882351"/>
    <x v="1"/>
    <s v="plays"/>
    <n v="7.1608333333351766"/>
  </r>
  <r>
    <n v="2893"/>
    <s v="REDISCOVERING KIA THE PLAY"/>
    <s v="Fundraising for REDISCOVERING KIA THE PLAY"/>
    <n v="5000"/>
    <n v="25"/>
    <x v="2"/>
    <x v="0"/>
    <s v="USD"/>
    <n v="1420768800"/>
    <n v="1415644395"/>
    <d v="2014-11-10T18:33:15"/>
    <d v="2015-01-09T02:00:00"/>
    <b v="0"/>
    <n v="2"/>
    <x v="1"/>
    <s v="theater/plays"/>
    <n v="5.0000000000000001E-3"/>
    <n v="12.5"/>
    <x v="1"/>
    <s v="plays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2-02T23:40:15"/>
    <d v="2015-04-03T22:40:15"/>
    <b v="0"/>
    <n v="0"/>
    <x v="1"/>
    <s v="theater/plays"/>
    <n v="0"/>
    <e v="#DIV/0!"/>
    <x v="1"/>
    <s v="plays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1T13:19:52"/>
    <d v="2014-06-22T21:00:00"/>
    <b v="0"/>
    <n v="4"/>
    <x v="1"/>
    <s v="theater/plays"/>
    <n v="4.5999999999999999E-2"/>
    <n v="5.75"/>
    <x v="1"/>
    <s v="plays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1-27T21:48:41"/>
    <d v="2016-12-12T06:00:00"/>
    <b v="0"/>
    <n v="12"/>
    <x v="1"/>
    <s v="theater/plays"/>
    <n v="0.20833333333333334"/>
    <n v="52.083333333333336"/>
    <x v="1"/>
    <s v="plays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09-11T15:30:58"/>
    <d v="2015-10-11T15:29:05"/>
    <b v="0"/>
    <n v="3"/>
    <x v="1"/>
    <s v="theater/plays"/>
    <n v="4.583333333333333E-2"/>
    <n v="183.33333333333334"/>
    <x v="1"/>
    <s v="plays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01T15:57:33"/>
    <d v="2015-10-31T15:57:33"/>
    <b v="0"/>
    <n v="12"/>
    <x v="1"/>
    <s v="theater/plays"/>
    <n v="4.2133333333333335E-2"/>
    <n v="26.333333333333332"/>
    <x v="1"/>
    <s v="plays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5-25T01:52:38"/>
    <d v="2016-07-24T01:52:38"/>
    <b v="0"/>
    <n v="0"/>
    <x v="1"/>
    <s v="theater/plays"/>
    <n v="0"/>
    <e v="#DIV/0!"/>
    <x v="1"/>
    <s v="plays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7-10T05:37:12"/>
    <d v="2014-08-09T05:37:12"/>
    <b v="0"/>
    <n v="7"/>
    <x v="1"/>
    <s v="theater/plays"/>
    <n v="0.61909090909090914"/>
    <n v="486.42857142857144"/>
    <x v="1"/>
    <s v="plays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4-12-09T21:42:19"/>
    <d v="2015-02-07T21:42:19"/>
    <b v="0"/>
    <n v="2"/>
    <x v="1"/>
    <s v="theater/plays"/>
    <n v="8.0000000000000002E-3"/>
    <n v="3"/>
    <x v="1"/>
    <s v="plays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7-25T10:33:16"/>
    <d v="2015-08-24T10:33:16"/>
    <b v="0"/>
    <n v="1"/>
    <x v="1"/>
    <s v="theater/plays"/>
    <n v="1.6666666666666666E-4"/>
    <n v="25"/>
    <x v="1"/>
    <s v="plays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7-11T04:00:18"/>
    <d v="2015-09-09T04:00:18"/>
    <b v="0"/>
    <n v="4"/>
    <x v="1"/>
    <s v="theater/plays"/>
    <n v="7.7999999999999996E-3"/>
    <n v="9.75"/>
    <x v="1"/>
    <s v="plays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0-28T23:13:51"/>
    <d v="2014-11-09T12:00:00"/>
    <b v="0"/>
    <n v="4"/>
    <x v="1"/>
    <s v="theater/plays"/>
    <n v="0.05"/>
    <n v="18.75"/>
    <x v="1"/>
    <s v="plays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8-24T01:21:53"/>
    <d v="2016-09-07T01:21:53"/>
    <b v="0"/>
    <n v="17"/>
    <x v="1"/>
    <s v="theater/plays"/>
    <n v="0.17771428571428571"/>
    <n v="36.588235294117645"/>
    <x v="1"/>
    <s v="plays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14T15:34:26"/>
    <d v="2015-08-01T01:00:00"/>
    <b v="0"/>
    <n v="7"/>
    <x v="1"/>
    <s v="theater/plays"/>
    <n v="9.4166666666666662E-2"/>
    <n v="80.714285714285708"/>
    <x v="1"/>
    <s v="plays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3-15T21:03:57"/>
    <d v="2016-05-14T21:03:57"/>
    <b v="0"/>
    <n v="2"/>
    <x v="1"/>
    <s v="theater/plays"/>
    <n v="8.0000000000000004E-4"/>
    <n v="1"/>
    <x v="1"/>
    <s v="plays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5-09T17:33:39"/>
    <d v="2016-06-08T17:33:39"/>
    <b v="0"/>
    <n v="5"/>
    <x v="1"/>
    <s v="theater/plays"/>
    <n v="2.75E-2"/>
    <n v="52.8"/>
    <x v="1"/>
    <s v="plays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0-17T06:23:21"/>
    <d v="2014-11-25T19:46:00"/>
    <b v="0"/>
    <n v="1"/>
    <x v="1"/>
    <s v="theater/plays"/>
    <n v="1.1111111111111112E-4"/>
    <n v="20"/>
    <x v="1"/>
    <s v="plays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4-13T20:11:27"/>
    <d v="2015-06-12T20:11:27"/>
    <b v="0"/>
    <n v="1"/>
    <x v="1"/>
    <s v="theater/plays"/>
    <n v="3.3333333333333335E-5"/>
    <n v="1"/>
    <x v="1"/>
    <s v="plays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5-18T18:27:06"/>
    <d v="2015-06-27T18:27:06"/>
    <b v="0"/>
    <n v="14"/>
    <x v="1"/>
    <s v="theater/plays"/>
    <n v="0.36499999999999999"/>
    <n v="46.928571428571431"/>
    <x v="1"/>
    <s v="plays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5-12-16T03:09:34"/>
    <d v="2016-01-15T03:09:34"/>
    <b v="0"/>
    <n v="26"/>
    <x v="1"/>
    <s v="theater/plays"/>
    <n v="0.14058171745152354"/>
    <n v="78.07692307692308"/>
    <x v="1"/>
    <s v="plays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7-08T22:08:59"/>
    <d v="2014-09-06T22:08:59"/>
    <b v="0"/>
    <n v="2"/>
    <x v="1"/>
    <s v="theater/plays"/>
    <n v="2.0000000000000001E-4"/>
    <n v="1"/>
    <x v="1"/>
    <s v="plays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1-13T21:46:34"/>
    <d v="2015-03-14T20:46:34"/>
    <b v="0"/>
    <n v="1"/>
    <x v="1"/>
    <s v="theater/plays"/>
    <n v="4.0000000000000003E-5"/>
    <n v="1"/>
    <x v="1"/>
    <s v="plays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2-15T09:33:10"/>
    <d v="2016-03-16T08:33:10"/>
    <b v="0"/>
    <n v="3"/>
    <x v="1"/>
    <s v="theater/plays"/>
    <n v="0.61099999999999999"/>
    <n v="203.66666666666666"/>
    <x v="1"/>
    <s v="plays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4-26T11:26:29"/>
    <d v="2014-05-19T11:26:29"/>
    <b v="0"/>
    <n v="7"/>
    <x v="1"/>
    <s v="theater/plays"/>
    <n v="7.8378378378378383E-2"/>
    <n v="20.714285714285715"/>
    <x v="1"/>
    <s v="plays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8-29T05:37:27"/>
    <d v="2015-09-16T05:37:27"/>
    <b v="0"/>
    <n v="9"/>
    <x v="1"/>
    <s v="theater/plays"/>
    <n v="0.2185"/>
    <n v="48.555555555555557"/>
    <x v="1"/>
    <s v="plays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01T15:06:47"/>
    <d v="2015-10-29T15:06:47"/>
    <b v="0"/>
    <n v="20"/>
    <x v="1"/>
    <s v="theater/plays"/>
    <n v="0.27239999999999998"/>
    <n v="68.099999999999994"/>
    <x v="1"/>
    <s v="plays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7-06T14:52:09"/>
    <d v="2014-08-05T14:52:09"/>
    <b v="0"/>
    <n v="6"/>
    <x v="1"/>
    <s v="theater/plays"/>
    <n v="8.5000000000000006E-2"/>
    <n v="8.5"/>
    <x v="1"/>
    <s v="plays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2-23T19:01:10"/>
    <d v="2015-03-25T18:01:10"/>
    <b v="0"/>
    <n v="13"/>
    <x v="1"/>
    <s v="theater/plays"/>
    <n v="0.26840000000000003"/>
    <n v="51.615384615384613"/>
    <x v="1"/>
    <s v="plays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8-26T21:16:44"/>
    <d v="2014-09-25T21:16:44"/>
    <b v="0"/>
    <n v="3"/>
    <x v="0"/>
    <s v="theater/musical"/>
    <n v="1.29"/>
    <n v="43"/>
    <x v="1"/>
    <s v="musical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4-03T20:58:47"/>
    <d v="2015-05-18T20:58:47"/>
    <b v="0"/>
    <n v="6"/>
    <x v="0"/>
    <s v="theater/musical"/>
    <n v="1"/>
    <n v="83.333333333333329"/>
    <x v="1"/>
    <s v="musical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09T03:39:39"/>
    <d v="2015-01-24T03:00:00"/>
    <b v="0"/>
    <n v="10"/>
    <x v="0"/>
    <s v="theater/musical"/>
    <n v="1"/>
    <n v="30"/>
    <x v="1"/>
    <s v="musical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4-09T13:21:50"/>
    <d v="2015-05-09T03:59:00"/>
    <b v="0"/>
    <n v="147"/>
    <x v="0"/>
    <s v="theater/musical"/>
    <n v="1.032"/>
    <n v="175.51020408163265"/>
    <x v="1"/>
    <s v="musical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8-12T14:01:08"/>
    <d v="2014-09-11T14:01:08"/>
    <b v="0"/>
    <n v="199"/>
    <x v="0"/>
    <s v="theater/musical"/>
    <n v="1.0244597777777777"/>
    <n v="231.66175879396985"/>
    <x v="1"/>
    <s v="musical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09T18:22:59"/>
    <d v="2015-02-23T18:22:59"/>
    <b v="0"/>
    <n v="50"/>
    <x v="0"/>
    <s v="theater/musical"/>
    <n v="1.25"/>
    <n v="75"/>
    <x v="1"/>
    <s v="musical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6-16T16:03:49"/>
    <d v="2014-07-15T05:00:00"/>
    <b v="0"/>
    <n v="21"/>
    <x v="0"/>
    <s v="theater/musical"/>
    <n v="1.3083333333333333"/>
    <n v="112.14285714285714"/>
    <x v="1"/>
    <s v="musical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2-03T23:57:26"/>
    <d v="2016-03-04T23:57:26"/>
    <b v="0"/>
    <n v="24"/>
    <x v="0"/>
    <s v="theater/musical"/>
    <n v="1"/>
    <n v="41.666666666666664"/>
    <x v="1"/>
    <s v="musical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4-25T13:32:38"/>
    <d v="2014-05-25T13:32:38"/>
    <b v="0"/>
    <n v="32"/>
    <x v="0"/>
    <s v="theater/musical"/>
    <n v="1.02069375"/>
    <n v="255.17343750000001"/>
    <x v="1"/>
    <s v="musical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4-07T14:01:04"/>
    <d v="2015-05-07T14:01:04"/>
    <b v="0"/>
    <n v="62"/>
    <x v="0"/>
    <s v="theater/musical"/>
    <n v="1.0092000000000001"/>
    <n v="162.7741935483871"/>
    <x v="1"/>
    <s v="musical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8-21T06:59:23"/>
    <d v="2014-09-15T06:08:00"/>
    <b v="0"/>
    <n v="9"/>
    <x v="0"/>
    <s v="theater/musical"/>
    <n v="1.06"/>
    <n v="88.333333333333329"/>
    <x v="1"/>
    <s v="musical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1-21T03:57:17"/>
    <d v="2015-02-21T11:00:00"/>
    <b v="0"/>
    <n v="38"/>
    <x v="0"/>
    <s v="theater/musical"/>
    <n v="1.0509677419354839"/>
    <n v="85.736842105263165"/>
    <x v="1"/>
    <s v="musical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5-05T22:57:33"/>
    <d v="2016-06-04T22:57:33"/>
    <b v="0"/>
    <n v="54"/>
    <x v="0"/>
    <s v="theater/musical"/>
    <n v="1.0276000000000001"/>
    <n v="47.574074074074076"/>
    <x v="1"/>
    <s v="musical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5-16T15:16:04"/>
    <d v="2014-06-15T15:16:04"/>
    <b v="0"/>
    <n v="37"/>
    <x v="0"/>
    <s v="theater/musical"/>
    <n v="1.08"/>
    <n v="72.972972972972968"/>
    <x v="1"/>
    <s v="musical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7-02T14:00:08"/>
    <d v="2016-08-29T17:00:00"/>
    <b v="0"/>
    <n v="39"/>
    <x v="0"/>
    <s v="theater/musical"/>
    <n v="1.0088571428571429"/>
    <n v="90.538461538461533"/>
    <x v="1"/>
    <s v="musical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09-30T15:37:03"/>
    <d v="2014-10-13T04:59:00"/>
    <b v="0"/>
    <n v="34"/>
    <x v="0"/>
    <s v="theater/musical"/>
    <n v="1.28"/>
    <n v="37.647058823529413"/>
    <x v="1"/>
    <s v="musical"/>
    <n v="12.556909722225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6-13T10:58:33"/>
    <d v="2014-07-13T10:58:33"/>
    <b v="0"/>
    <n v="55"/>
    <x v="0"/>
    <s v="theater/musical"/>
    <n v="1.3333333333333333"/>
    <n v="36.363636363636367"/>
    <x v="1"/>
    <s v="musical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4-12-31T16:53:34"/>
    <d v="2015-01-30T16:53:34"/>
    <b v="0"/>
    <n v="32"/>
    <x v="0"/>
    <s v="theater/musical"/>
    <n v="1.0137499999999999"/>
    <n v="126.71875"/>
    <x v="1"/>
    <s v="musical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7-25T19:25:12"/>
    <d v="2014-08-28T01:00:00"/>
    <b v="0"/>
    <n v="25"/>
    <x v="0"/>
    <s v="theater/musical"/>
    <n v="1.0287500000000001"/>
    <n v="329.2"/>
    <x v="1"/>
    <s v="musical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4-12-09T18:33:38"/>
    <d v="2015-01-18T18:33:38"/>
    <b v="0"/>
    <n v="33"/>
    <x v="0"/>
    <s v="theater/musical"/>
    <n v="1.0724"/>
    <n v="81.242424242424249"/>
    <x v="1"/>
    <s v="musical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1-30T23:02:35"/>
    <d v="2015-03-01T23:02:35"/>
    <b v="0"/>
    <n v="1"/>
    <x v="1"/>
    <s v="theater/spaces"/>
    <n v="4.0000000000000003E-5"/>
    <n v="1"/>
    <x v="1"/>
    <s v="spaces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1-26T19:17:39"/>
    <d v="2015-12-16T20:18:00"/>
    <b v="0"/>
    <n v="202"/>
    <x v="1"/>
    <s v="theater/spaces"/>
    <n v="0.20424999999999999"/>
    <n v="202.22772277227722"/>
    <x v="1"/>
    <s v="spaces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3-14T03:06:20"/>
    <d v="2015-04-13T03:06:20"/>
    <b v="0"/>
    <n v="0"/>
    <x v="1"/>
    <s v="theater/spaces"/>
    <n v="0"/>
    <e v="#DIV/0!"/>
    <x v="1"/>
    <s v="spaces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5-08T21:56:38"/>
    <d v="2015-06-07T21:56:38"/>
    <b v="0"/>
    <n v="1"/>
    <x v="1"/>
    <s v="theater/spaces"/>
    <n v="0.01"/>
    <n v="100"/>
    <x v="1"/>
    <s v="spaces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4-24T03:21:00"/>
    <d v="2015-05-24T03:21:00"/>
    <b v="0"/>
    <n v="0"/>
    <x v="1"/>
    <s v="theater/spaces"/>
    <n v="0"/>
    <e v="#DIV/0!"/>
    <x v="1"/>
    <s v="spaces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7-16T12:44:52"/>
    <d v="2016-08-15T12:44:52"/>
    <b v="0"/>
    <n v="2"/>
    <x v="1"/>
    <s v="theater/spaces"/>
    <n v="1E-3"/>
    <n v="1"/>
    <x v="1"/>
    <s v="spaces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0-06T13:29:27"/>
    <d v="2016-11-24T17:11:00"/>
    <b v="0"/>
    <n v="13"/>
    <x v="1"/>
    <s v="theater/spaces"/>
    <n v="4.2880000000000001E-2"/>
    <n v="82.461538461538467"/>
    <x v="1"/>
    <s v="spaces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4-03T15:34:53"/>
    <d v="2015-06-02T15:34:53"/>
    <b v="0"/>
    <n v="9"/>
    <x v="1"/>
    <s v="theater/spaces"/>
    <n v="4.8000000000000001E-5"/>
    <n v="2.6666666666666665"/>
    <x v="1"/>
    <s v="spaces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0-20T19:45:17"/>
    <d v="2015-11-19T20:45:17"/>
    <b v="0"/>
    <n v="2"/>
    <x v="1"/>
    <s v="theater/spaces"/>
    <n v="2.5000000000000001E-2"/>
    <n v="12.5"/>
    <x v="1"/>
    <s v="spaces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5-12-24T08:45:52"/>
    <d v="2016-01-23T08:45:52"/>
    <b v="0"/>
    <n v="0"/>
    <x v="1"/>
    <s v="theater/spaces"/>
    <n v="0"/>
    <e v="#DIV/0!"/>
    <x v="1"/>
    <s v="spaces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08-21T19:16:13"/>
    <d v="2014-10-05T19:16:13"/>
    <b v="0"/>
    <n v="58"/>
    <x v="1"/>
    <s v="theater/spaces"/>
    <n v="2.1919999999999999E-2"/>
    <n v="18.896551724137932"/>
    <x v="1"/>
    <s v="spaces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09-15T16:33:59"/>
    <d v="2016-10-17T04:00:00"/>
    <b v="0"/>
    <n v="8"/>
    <x v="1"/>
    <s v="theater/spaces"/>
    <n v="8.0250000000000002E-2"/>
    <n v="200.625"/>
    <x v="1"/>
    <s v="spaces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09-08T19:00:21"/>
    <d v="2015-10-08T19:00:21"/>
    <b v="0"/>
    <n v="3"/>
    <x v="1"/>
    <s v="theater/spaces"/>
    <n v="1.5125E-3"/>
    <n v="201.66666666666666"/>
    <x v="1"/>
    <s v="spaces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2-24T14:00:03"/>
    <d v="2017-03-16T13:00:03"/>
    <b v="0"/>
    <n v="0"/>
    <x v="1"/>
    <s v="theater/spaces"/>
    <n v="0"/>
    <e v="#DIV/0!"/>
    <x v="1"/>
    <s v="spaces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5-17T17:47:29"/>
    <d v="2015-06-16T17:47:29"/>
    <b v="0"/>
    <n v="11"/>
    <x v="1"/>
    <s v="theater/spaces"/>
    <n v="0.59583333333333333"/>
    <n v="65"/>
    <x v="1"/>
    <s v="spaces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4-04T23:00:50"/>
    <d v="2016-05-04T23:00:50"/>
    <b v="0"/>
    <n v="20"/>
    <x v="1"/>
    <s v="theater/spaces"/>
    <n v="0.16734177215189874"/>
    <n v="66.099999999999994"/>
    <x v="1"/>
    <s v="spaces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1-27T00:16:12"/>
    <d v="2015-03-27T23:16:12"/>
    <b v="0"/>
    <n v="3"/>
    <x v="1"/>
    <s v="theater/spaces"/>
    <n v="1.8666666666666668E-2"/>
    <n v="93.333333333333329"/>
    <x v="1"/>
    <s v="spaces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3-09T18:41:57"/>
    <d v="2016-05-08T17:41:57"/>
    <b v="0"/>
    <n v="0"/>
    <x v="1"/>
    <s v="theater/spaces"/>
    <n v="0"/>
    <e v="#DIV/0!"/>
    <x v="1"/>
    <s v="spaces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5-08T00:12:05"/>
    <d v="2016-06-07T00:12:05"/>
    <b v="0"/>
    <n v="0"/>
    <x v="1"/>
    <s v="theater/spaces"/>
    <n v="0"/>
    <e v="#DIV/0!"/>
    <x v="1"/>
    <s v="spaces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8-12T18:10:23"/>
    <d v="2014-09-11T18:10:23"/>
    <b v="0"/>
    <n v="0"/>
    <x v="1"/>
    <s v="theater/spaces"/>
    <n v="0"/>
    <e v="#DIV/0!"/>
    <x v="1"/>
    <s v="spaces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2-26T05:05:59"/>
    <d v="2015-03-26T04:00:00"/>
    <b v="0"/>
    <n v="108"/>
    <x v="0"/>
    <s v="theater/plays"/>
    <n v="1.0962000000000001"/>
    <n v="50.75"/>
    <x v="1"/>
    <s v="plays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2-01T05:51:46"/>
    <d v="2015-03-01T06:59:00"/>
    <b v="0"/>
    <n v="20"/>
    <x v="0"/>
    <s v="theater/plays"/>
    <n v="1.218"/>
    <n v="60.9"/>
    <x v="1"/>
    <s v="plays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6-02T11:17:04"/>
    <d v="2015-07-02T11:17:04"/>
    <b v="0"/>
    <n v="98"/>
    <x v="0"/>
    <s v="theater/plays"/>
    <n v="1.0685"/>
    <n v="109.03061224489795"/>
    <x v="1"/>
    <s v="plays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7-07T21:50:19"/>
    <d v="2014-08-06T21:32:00"/>
    <b v="0"/>
    <n v="196"/>
    <x v="0"/>
    <s v="theater/plays"/>
    <n v="1.0071379999999999"/>
    <n v="25.692295918367346"/>
    <x v="1"/>
    <s v="plays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6-07T17:30:33"/>
    <d v="2015-07-07T17:30:33"/>
    <b v="0"/>
    <n v="39"/>
    <x v="0"/>
    <s v="theater/plays"/>
    <n v="1.0900000000000001"/>
    <n v="41.92307692307692"/>
    <x v="1"/>
    <s v="plays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8-17T17:43:32"/>
    <d v="2015-09-16T17:43:32"/>
    <b v="0"/>
    <n v="128"/>
    <x v="0"/>
    <s v="theater/plays"/>
    <n v="1.1363000000000001"/>
    <n v="88.7734375"/>
    <x v="1"/>
    <s v="plays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2-07T04:44:52"/>
    <d v="2015-03-09T03:44:52"/>
    <b v="0"/>
    <n v="71"/>
    <x v="0"/>
    <s v="theater/plays"/>
    <n v="1.1392"/>
    <n v="80.225352112676063"/>
    <x v="1"/>
    <s v="plays"/>
    <n v="29.95833333333575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03T12:34:20"/>
    <d v="2016-08-17T03:59:00"/>
    <b v="0"/>
    <n v="47"/>
    <x v="0"/>
    <s v="theater/plays"/>
    <n v="1.06"/>
    <n v="78.936170212765958"/>
    <x v="1"/>
    <s v="plays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4-03T18:52:33"/>
    <d v="2015-05-03T22:51:00"/>
    <b v="0"/>
    <n v="17"/>
    <x v="0"/>
    <s v="theater/plays"/>
    <n v="1.625"/>
    <n v="95.588235294117652"/>
    <x v="1"/>
    <s v="plays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6-18T16:04:11"/>
    <d v="2014-07-18T16:04:11"/>
    <b v="0"/>
    <n v="91"/>
    <x v="0"/>
    <s v="theater/plays"/>
    <n v="1.06"/>
    <n v="69.890109890109883"/>
    <x v="1"/>
    <s v="plays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01T15:47:58"/>
    <d v="2014-08-31T15:47:58"/>
    <b v="0"/>
    <n v="43"/>
    <x v="0"/>
    <s v="theater/plays"/>
    <n v="1.0015624999999999"/>
    <n v="74.534883720930239"/>
    <x v="1"/>
    <s v="plays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1-20T02:38:40"/>
    <d v="2016-12-05T01:00:00"/>
    <b v="0"/>
    <n v="17"/>
    <x v="0"/>
    <s v="theater/plays"/>
    <n v="1.0535000000000001"/>
    <n v="123.94117647058823"/>
    <x v="1"/>
    <s v="plays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03T19:38:28"/>
    <d v="2016-01-01T04:00:00"/>
    <b v="0"/>
    <n v="33"/>
    <x v="0"/>
    <s v="theater/plays"/>
    <n v="1.748"/>
    <n v="264.84848484848487"/>
    <x v="1"/>
    <s v="plays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8-29T01:27:51"/>
    <d v="2014-09-26T01:35:00"/>
    <b v="0"/>
    <n v="87"/>
    <x v="0"/>
    <s v="theater/plays"/>
    <n v="1.02"/>
    <n v="58.620689655172413"/>
    <x v="1"/>
    <s v="plays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0-29T16:24:46"/>
    <d v="2014-11-27T03:00:00"/>
    <b v="0"/>
    <n v="113"/>
    <x v="0"/>
    <s v="theater/plays"/>
    <n v="1.00125"/>
    <n v="70.884955752212392"/>
    <x v="1"/>
    <s v="plays"/>
    <n v="28.44113425925752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2-25T17:32:10"/>
    <d v="2016-03-13T12:00:00"/>
    <b v="0"/>
    <n v="14"/>
    <x v="0"/>
    <s v="theater/plays"/>
    <n v="1.7142857142857142"/>
    <n v="8.5714285714285712"/>
    <x v="1"/>
    <s v="plays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1-22T21:08:54"/>
    <d v="2015-03-23T02:14:00"/>
    <b v="0"/>
    <n v="30"/>
    <x v="0"/>
    <s v="theater/plays"/>
    <n v="1.1356666666666666"/>
    <n v="113.56666666666666"/>
    <x v="1"/>
    <s v="plays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10T15:22:27"/>
    <d v="2014-10-20T05:59:00"/>
    <b v="0"/>
    <n v="16"/>
    <x v="0"/>
    <s v="theater/plays"/>
    <n v="1.2946666666666666"/>
    <n v="60.6875"/>
    <x v="1"/>
    <s v="plays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4-12-20T19:47:03"/>
    <d v="2015-01-06T06:00:00"/>
    <b v="0"/>
    <n v="46"/>
    <x v="0"/>
    <s v="theater/plays"/>
    <n v="1.014"/>
    <n v="110.21739130434783"/>
    <x v="1"/>
    <s v="plays"/>
    <n v="16.42565972222655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03T21:58:50"/>
    <d v="2015-08-24T02:00:00"/>
    <b v="0"/>
    <n v="24"/>
    <x v="0"/>
    <s v="theater/plays"/>
    <n v="1.0916666666666666"/>
    <n v="136.45833333333334"/>
    <x v="1"/>
    <s v="plays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8-09T13:25:56"/>
    <d v="2015-09-23T13:25:56"/>
    <b v="1"/>
    <n v="97"/>
    <x v="0"/>
    <s v="theater/spaces"/>
    <n v="1.28925"/>
    <n v="53.164948453608247"/>
    <x v="1"/>
    <s v="spaces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1-12T16:29:03"/>
    <d v="2016-02-11T16:29:03"/>
    <b v="1"/>
    <n v="59"/>
    <x v="0"/>
    <s v="theater/spaces"/>
    <n v="1.0206"/>
    <n v="86.491525423728817"/>
    <x v="1"/>
    <s v="spaces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09-12T15:10:36"/>
    <d v="2014-11-11T16:10:36"/>
    <b v="1"/>
    <n v="1095"/>
    <x v="0"/>
    <s v="theater/spaces"/>
    <n v="1.465395775862069"/>
    <n v="155.23827397260274"/>
    <x v="1"/>
    <s v="spaces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7-25T06:41:21"/>
    <d v="2016-08-24T06:41:21"/>
    <b v="1"/>
    <n v="218"/>
    <x v="0"/>
    <s v="theater/spaces"/>
    <n v="1.00352"/>
    <n v="115.08256880733946"/>
    <x v="1"/>
    <s v="spaces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11T23:22:08"/>
    <d v="2016-10-31T04:00:00"/>
    <b v="0"/>
    <n v="111"/>
    <x v="0"/>
    <s v="theater/spaces"/>
    <n v="1.2164999999999999"/>
    <n v="109.5945945945946"/>
    <x v="1"/>
    <s v="spaces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3-02T12:00:06"/>
    <d v="2016-05-01T11:00:06"/>
    <b v="0"/>
    <n v="56"/>
    <x v="0"/>
    <s v="theater/spaces"/>
    <n v="1.0549999999999999"/>
    <n v="45.214285714285715"/>
    <x v="1"/>
    <s v="spaces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09-14T07:22:31"/>
    <d v="2016-10-13T00:00:00"/>
    <b v="0"/>
    <n v="265"/>
    <x v="0"/>
    <s v="theater/spaces"/>
    <n v="1.1040080000000001"/>
    <n v="104.15169811320754"/>
    <x v="1"/>
    <s v="spaces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5-21T08:41:21"/>
    <d v="2016-06-20T08:41:21"/>
    <b v="0"/>
    <n v="28"/>
    <x v="0"/>
    <s v="theater/spaces"/>
    <n v="1"/>
    <n v="35.714285714285715"/>
    <x v="1"/>
    <s v="spaces"/>
    <n v="30"/>
  </r>
  <r>
    <n v="2989"/>
    <s v="Let's Light Up The Gem!"/>
    <s v="Bring the movies back to Bethel, Maine."/>
    <n v="20000"/>
    <n v="35307"/>
    <x v="0"/>
    <x v="0"/>
    <s v="USD"/>
    <n v="1450673940"/>
    <n v="1448756962"/>
    <d v="2015-11-29T00:29:22"/>
    <d v="2015-12-21T04:59:00"/>
    <b v="0"/>
    <n v="364"/>
    <x v="0"/>
    <s v="theater/spaces"/>
    <n v="1.76535"/>
    <n v="96.997252747252745"/>
    <x v="1"/>
    <s v="spaces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5-12-03T13:47:00"/>
    <d v="2016-01-07T13:47:00"/>
    <b v="0"/>
    <n v="27"/>
    <x v="0"/>
    <s v="theater/spaces"/>
    <n v="1"/>
    <n v="370.37037037037038"/>
    <x v="1"/>
    <s v="spaces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05T20:05:30"/>
    <d v="2017-01-27T20:05:30"/>
    <b v="0"/>
    <n v="93"/>
    <x v="0"/>
    <s v="theater/spaces"/>
    <n v="1.0329411764705883"/>
    <n v="94.408602150537632"/>
    <x v="1"/>
    <s v="spaces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09-09T18:25:10"/>
    <d v="2016-10-09T18:25:10"/>
    <b v="0"/>
    <n v="64"/>
    <x v="0"/>
    <s v="theater/spaces"/>
    <n v="1.0449999999999999"/>
    <n v="48.984375"/>
    <x v="1"/>
    <s v="spaces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1-21T20:07:47"/>
    <d v="2016-02-20T20:07:47"/>
    <b v="0"/>
    <n v="22"/>
    <x v="0"/>
    <s v="theater/spaces"/>
    <n v="1.0029999999999999"/>
    <n v="45.590909090909093"/>
    <x v="1"/>
    <s v="spaces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09-03T11:29:32"/>
    <d v="2014-10-03T11:29:32"/>
    <b v="0"/>
    <n v="59"/>
    <x v="0"/>
    <s v="theater/spaces"/>
    <n v="4.577466666666667"/>
    <n v="23.275254237288134"/>
    <x v="1"/>
    <s v="spaces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6-12-20T15:57:51"/>
    <d v="2017-01-19T15:57:51"/>
    <b v="0"/>
    <n v="249"/>
    <x v="0"/>
    <s v="theater/spaces"/>
    <n v="1.0496000000000001"/>
    <n v="63.2289156626506"/>
    <x v="1"/>
    <s v="spaces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3-27T21:54:00"/>
    <d v="2015-05-26T21:54:00"/>
    <b v="0"/>
    <n v="392"/>
    <x v="0"/>
    <s v="theater/spaces"/>
    <n v="1.7194285714285715"/>
    <n v="153.5204081632653"/>
    <x v="1"/>
    <s v="spaces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09T17:36:33"/>
    <d v="2017-02-27T04:59:00"/>
    <b v="0"/>
    <n v="115"/>
    <x v="0"/>
    <s v="theater/spaces"/>
    <n v="1.0373000000000001"/>
    <n v="90.2"/>
    <x v="1"/>
    <s v="spaces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5-19T04:38:49"/>
    <d v="2014-06-16T04:25:00"/>
    <b v="0"/>
    <n v="433"/>
    <x v="0"/>
    <s v="theater/spaces"/>
    <n v="1.0302899999999999"/>
    <n v="118.97113163972287"/>
    <x v="1"/>
    <s v="spaces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14T17:46:00"/>
    <d v="2017-03-01T02:00:00"/>
    <b v="0"/>
    <n v="20"/>
    <x v="0"/>
    <s v="theater/spaces"/>
    <n v="1.1888888888888889"/>
    <n v="80.25"/>
    <x v="1"/>
    <s v="spaces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17T19:51:10"/>
    <d v="2017-01-31T18:00:00"/>
    <b v="0"/>
    <n v="8"/>
    <x v="0"/>
    <s v="theater/spaces"/>
    <n v="1"/>
    <n v="62.5"/>
    <x v="1"/>
    <s v="spaces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6-13T21:29:42"/>
    <d v="2016-07-13T21:29:42"/>
    <b v="0"/>
    <n v="175"/>
    <x v="0"/>
    <s v="theater/spaces"/>
    <n v="3.1869988910451896"/>
    <n v="131.37719999999999"/>
    <x v="1"/>
    <s v="spaces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1-26T20:04:12"/>
    <d v="2012-12-26T20:04:12"/>
    <b v="0"/>
    <n v="104"/>
    <x v="0"/>
    <s v="theater/spaces"/>
    <n v="1.0850614285714286"/>
    <n v="73.032980769230775"/>
    <x v="1"/>
    <s v="spaces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1-29T20:22:56"/>
    <d v="2016-03-01T05:59:00"/>
    <b v="0"/>
    <n v="17"/>
    <x v="0"/>
    <s v="theater/spaces"/>
    <n v="1.0116666666666667"/>
    <n v="178.52941176470588"/>
    <x v="1"/>
    <s v="spaces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0-16T21:08:44"/>
    <d v="2014-11-15T22:08:44"/>
    <b v="0"/>
    <n v="277"/>
    <x v="0"/>
    <s v="theater/spaces"/>
    <n v="1.12815"/>
    <n v="162.90974729241879"/>
    <x v="1"/>
    <s v="spaces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09-06T16:11:45"/>
    <d v="2014-10-06T16:11:45"/>
    <b v="0"/>
    <n v="118"/>
    <x v="0"/>
    <s v="theater/spaces"/>
    <n v="1.2049622641509434"/>
    <n v="108.24237288135593"/>
    <x v="1"/>
    <s v="spaces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1-14T18:09:51"/>
    <d v="2014-12-14T18:09:51"/>
    <b v="0"/>
    <n v="97"/>
    <x v="0"/>
    <s v="theater/spaces"/>
    <n v="1.0774999999999999"/>
    <n v="88.865979381443296"/>
    <x v="1"/>
    <s v="spaces"/>
    <n v="30"/>
  </r>
  <r>
    <n v="3007"/>
    <s v="Bethlem"/>
    <s v="Consuite for 2015 CoreCon.  An adventure into insanity."/>
    <n v="600"/>
    <n v="1080"/>
    <x v="0"/>
    <x v="0"/>
    <s v="USD"/>
    <n v="1429938683"/>
    <n v="1428124283"/>
    <d v="2015-04-04T05:11:23"/>
    <d v="2015-04-25T05:11:23"/>
    <b v="0"/>
    <n v="20"/>
    <x v="0"/>
    <s v="theater/spaces"/>
    <n v="1.8"/>
    <n v="54"/>
    <x v="1"/>
    <s v="spaces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5-12-22T05:05:19"/>
    <d v="2016-01-21T05:05:19"/>
    <b v="0"/>
    <n v="26"/>
    <x v="0"/>
    <s v="theater/spaces"/>
    <n v="1.0116666666666667"/>
    <n v="116.73076923076923"/>
    <x v="1"/>
    <s v="spaces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0-27T13:40:40"/>
    <d v="2014-11-26T14:40:40"/>
    <b v="0"/>
    <n v="128"/>
    <x v="0"/>
    <s v="theater/spaces"/>
    <n v="1.19756"/>
    <n v="233.8984375"/>
    <x v="1"/>
    <s v="spaces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4-12-23T19:58:39"/>
    <d v="2015-02-21T19:58:39"/>
    <b v="0"/>
    <n v="15"/>
    <x v="0"/>
    <s v="theater/spaces"/>
    <n v="1.58"/>
    <n v="158"/>
    <x v="1"/>
    <s v="spaces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1-26T11:15:16"/>
    <d v="2015-12-23T22:59:00"/>
    <b v="0"/>
    <n v="25"/>
    <x v="0"/>
    <s v="theater/spaces"/>
    <n v="1.2366666666666666"/>
    <n v="14.84"/>
    <x v="1"/>
    <s v="spaces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1-20T16:52:10"/>
    <d v="2015-02-10T16:52:10"/>
    <b v="0"/>
    <n v="55"/>
    <x v="0"/>
    <s v="theater/spaces"/>
    <n v="1.1712499999999999"/>
    <n v="85.181818181818187"/>
    <x v="1"/>
    <s v="spaces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5-22T20:04:09"/>
    <d v="2015-06-21T20:04:09"/>
    <b v="0"/>
    <n v="107"/>
    <x v="0"/>
    <s v="theater/spaces"/>
    <n v="1.5696000000000001"/>
    <n v="146.69158878504672"/>
    <x v="1"/>
    <s v="spaces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0-08T02:58:00"/>
    <d v="2014-11-05T05:00:00"/>
    <b v="0"/>
    <n v="557"/>
    <x v="0"/>
    <s v="theater/spaces"/>
    <n v="1.13104"/>
    <n v="50.764811490125673"/>
    <x v="1"/>
    <s v="spaces"/>
    <n v="28.08472222222189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5-26T17:27:18"/>
    <d v="2014-06-11T04:00:00"/>
    <b v="0"/>
    <n v="40"/>
    <x v="0"/>
    <s v="theater/spaces"/>
    <n v="1.0317647058823529"/>
    <n v="87.7"/>
    <x v="1"/>
    <s v="spaces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5-19T13:09:12"/>
    <d v="2014-07-18T13:09:12"/>
    <b v="0"/>
    <n v="36"/>
    <x v="0"/>
    <s v="theater/spaces"/>
    <n v="1.0261176470588236"/>
    <n v="242.27777777777777"/>
    <x v="1"/>
    <s v="spaces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7-21T20:24:03"/>
    <d v="2014-08-20T20:24:03"/>
    <b v="0"/>
    <n v="159"/>
    <x v="0"/>
    <s v="theater/spaces"/>
    <n v="1.0584090909090909"/>
    <n v="146.44654088050314"/>
    <x v="1"/>
    <s v="spaces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6-08T07:09:36"/>
    <d v="2015-07-20T22:00:00"/>
    <b v="0"/>
    <n v="41"/>
    <x v="0"/>
    <s v="theater/spaces"/>
    <n v="1.0071428571428571"/>
    <n v="103.17073170731707"/>
    <x v="1"/>
    <s v="spaces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4-29T20:00:20"/>
    <d v="2014-05-27T03:00:00"/>
    <b v="0"/>
    <n v="226"/>
    <x v="0"/>
    <s v="theater/spaces"/>
    <n v="1.2123333333333333"/>
    <n v="80.464601769911511"/>
    <x v="1"/>
    <s v="spaces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6-15T20:18:53"/>
    <d v="2015-08-14T20:18:53"/>
    <b v="0"/>
    <n v="30"/>
    <x v="0"/>
    <s v="theater/spaces"/>
    <n v="1.0057142857142858"/>
    <n v="234.66666666666666"/>
    <x v="1"/>
    <s v="spaces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0-17T14:51:09"/>
    <d v="2016-11-22T05:59:00"/>
    <b v="0"/>
    <n v="103"/>
    <x v="0"/>
    <s v="theater/spaces"/>
    <n v="1.1602222222222223"/>
    <n v="50.689320388349515"/>
    <x v="1"/>
    <s v="spaces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7-13T22:53:29"/>
    <d v="2016-08-27T22:53:29"/>
    <b v="0"/>
    <n v="62"/>
    <x v="0"/>
    <s v="theater/spaces"/>
    <n v="1.0087999999999999"/>
    <n v="162.70967741935485"/>
    <x v="1"/>
    <s v="spaces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4-27T16:13:06"/>
    <d v="2015-06-11T16:13:06"/>
    <b v="0"/>
    <n v="6"/>
    <x v="0"/>
    <s v="theater/spaces"/>
    <n v="1.03"/>
    <n v="120.16666666666667"/>
    <x v="1"/>
    <s v="spaces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09-06T23:51:15"/>
    <d v="2012-10-06T23:51:15"/>
    <b v="0"/>
    <n v="182"/>
    <x v="0"/>
    <s v="theater/spaces"/>
    <n v="2.4641999999999999"/>
    <n v="67.697802197802204"/>
    <x v="1"/>
    <s v="spaces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02T12:13:33"/>
    <d v="2014-05-30T16:00:00"/>
    <b v="0"/>
    <n v="145"/>
    <x v="0"/>
    <s v="theater/spaces"/>
    <n v="3.0219999999999998"/>
    <n v="52.103448275862071"/>
    <x v="1"/>
    <s v="spaces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2-17T11:01:32"/>
    <d v="2017-03-03T11:01:32"/>
    <b v="0"/>
    <n v="25"/>
    <x v="0"/>
    <s v="theater/spaces"/>
    <n v="1.4333333333333333"/>
    <n v="51.6"/>
    <x v="1"/>
    <s v="spaces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2-18T16:54:11"/>
    <d v="2015-03-20T15:54:11"/>
    <b v="0"/>
    <n v="320"/>
    <x v="0"/>
    <s v="theater/spaces"/>
    <n v="1.3144"/>
    <n v="164.3"/>
    <x v="1"/>
    <s v="spaces"/>
    <n v="29.95833333332848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7-16T06:20:25"/>
    <d v="2016-08-15T06:20:25"/>
    <b v="0"/>
    <n v="99"/>
    <x v="0"/>
    <s v="theater/spaces"/>
    <n v="1.6801999999999999"/>
    <n v="84.858585858585855"/>
    <x v="1"/>
    <s v="spaces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0-20T17:00:47"/>
    <d v="2014-11-18T04:35:00"/>
    <b v="0"/>
    <n v="348"/>
    <x v="0"/>
    <s v="theater/spaces"/>
    <n v="1.0967666666666667"/>
    <n v="94.548850574712645"/>
    <x v="1"/>
    <s v="spaces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8-17T17:56:11"/>
    <d v="2015-09-16T17:56:11"/>
    <b v="0"/>
    <n v="41"/>
    <x v="0"/>
    <s v="theater/spaces"/>
    <n v="1.0668571428571429"/>
    <n v="45.536585365853661"/>
    <x v="1"/>
    <s v="spaces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08-15T21:10:47"/>
    <d v="2016-10-14T21:10:47"/>
    <b v="0"/>
    <n v="29"/>
    <x v="0"/>
    <s v="theater/spaces"/>
    <n v="1"/>
    <n v="51.724137931034484"/>
    <x v="1"/>
    <s v="spaces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8-12T01:04:19"/>
    <d v="2015-09-11T01:04:19"/>
    <b v="0"/>
    <n v="25"/>
    <x v="0"/>
    <s v="theater/spaces"/>
    <n v="1.272"/>
    <n v="50.88"/>
    <x v="1"/>
    <s v="spaces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7-19T02:38:45"/>
    <d v="2016-08-18T02:38:45"/>
    <b v="0"/>
    <n v="23"/>
    <x v="0"/>
    <s v="theater/spaces"/>
    <n v="1.4653333333333334"/>
    <n v="191.13043478260869"/>
    <x v="1"/>
    <s v="spaces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01T12:50:55"/>
    <d v="2016-11-01T03:59:00"/>
    <b v="0"/>
    <n v="1260"/>
    <x v="0"/>
    <s v="theater/spaces"/>
    <n v="1.1253599999999999"/>
    <n v="89.314285714285717"/>
    <x v="1"/>
    <s v="spaces"/>
    <n v="30.630613425928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4-04T13:26:49"/>
    <d v="2013-05-04T13:26:49"/>
    <b v="0"/>
    <n v="307"/>
    <x v="0"/>
    <s v="theater/spaces"/>
    <n v="1.0878684000000001"/>
    <n v="88.588631921824103"/>
    <x v="1"/>
    <s v="spaces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7-11T18:50:44"/>
    <d v="2013-08-16T11:59:00"/>
    <b v="0"/>
    <n v="329"/>
    <x v="0"/>
    <s v="theater/spaces"/>
    <n v="1.26732"/>
    <n v="96.300911854103347"/>
    <x v="1"/>
    <s v="spaces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07-19T21:26:13"/>
    <d v="2010-10-02T04:59:00"/>
    <b v="0"/>
    <n v="32"/>
    <x v="0"/>
    <s v="theater/spaces"/>
    <n v="2.1320000000000001"/>
    <n v="33.3125"/>
    <x v="1"/>
    <s v="spaces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1-04T06:03:17"/>
    <d v="2016-03-04T06:03:17"/>
    <b v="0"/>
    <n v="27"/>
    <x v="0"/>
    <s v="theater/spaces"/>
    <n v="1.0049999999999999"/>
    <n v="37.222222222222221"/>
    <x v="1"/>
    <s v="spaces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02T19:03:58"/>
    <d v="2013-12-29T07:59:00"/>
    <b v="0"/>
    <n v="236"/>
    <x v="0"/>
    <s v="theater/spaces"/>
    <n v="1.0871389999999999"/>
    <n v="92.130423728813554"/>
    <x v="1"/>
    <s v="spaces"/>
    <n v="26.5382175925915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2T19:00:21"/>
    <d v="2015-06-26T23:00:00"/>
    <b v="0"/>
    <n v="42"/>
    <x v="0"/>
    <s v="theater/spaces"/>
    <n v="1.075"/>
    <n v="76.785714285714292"/>
    <x v="1"/>
    <s v="spaces"/>
    <n v="4.166423611110076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5-12-21T20:50:48"/>
    <d v="2016-01-20T20:50:48"/>
    <b v="0"/>
    <n v="95"/>
    <x v="0"/>
    <s v="theater/spaces"/>
    <n v="1.1048192771084338"/>
    <n v="96.526315789473685"/>
    <x v="1"/>
    <s v="spaces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09-06T16:30:47"/>
    <d v="2015-10-06T16:30:47"/>
    <b v="0"/>
    <n v="37"/>
    <x v="0"/>
    <s v="theater/spaces"/>
    <n v="1.28"/>
    <n v="51.891891891891895"/>
    <x v="1"/>
    <s v="spaces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3-20T01:41:39"/>
    <d v="2015-04-16T02:50:00"/>
    <b v="0"/>
    <n v="128"/>
    <x v="0"/>
    <s v="theater/spaces"/>
    <n v="1.1000666666666667"/>
    <n v="128.9140625"/>
    <x v="1"/>
    <s v="spaces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1-18T17:26:38"/>
    <d v="2016-02-02T17:26:38"/>
    <b v="0"/>
    <n v="156"/>
    <x v="0"/>
    <s v="theater/spaces"/>
    <n v="1.0934166666666667"/>
    <n v="84.108974358974365"/>
    <x v="1"/>
    <s v="spaces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7-23T03:44:15"/>
    <d v="2014-08-22T03:44:15"/>
    <b v="0"/>
    <n v="64"/>
    <x v="0"/>
    <s v="theater/spaces"/>
    <n v="1.3270650000000002"/>
    <n v="82.941562500000003"/>
    <x v="1"/>
    <s v="spaces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8-11T19:16:26"/>
    <d v="2014-09-10T04:52:00"/>
    <b v="0"/>
    <n v="58"/>
    <x v="0"/>
    <s v="theater/spaces"/>
    <n v="1.9084810126582279"/>
    <n v="259.94827586206895"/>
    <x v="1"/>
    <s v="spaces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3-14T23:44:14"/>
    <d v="2016-04-27T13:16:00"/>
    <b v="0"/>
    <n v="20"/>
    <x v="0"/>
    <s v="theater/spaces"/>
    <n v="1.49"/>
    <n v="37.25"/>
    <x v="1"/>
    <s v="spaces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02T21:37:42"/>
    <d v="2014-12-31T21:22:00"/>
    <b v="0"/>
    <n v="47"/>
    <x v="0"/>
    <s v="theater/spaces"/>
    <n v="1.6639999999999999"/>
    <n v="177.02127659574469"/>
    <x v="1"/>
    <s v="spaces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5-15T00:20:55"/>
    <d v="2015-06-14T00:20:55"/>
    <b v="0"/>
    <n v="54"/>
    <x v="0"/>
    <s v="theater/spaces"/>
    <n v="1.0666666666666667"/>
    <n v="74.074074074074076"/>
    <x v="1"/>
    <s v="spaces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4-05T04:02:40"/>
    <d v="2016-05-05T04:02:40"/>
    <b v="0"/>
    <n v="9"/>
    <x v="0"/>
    <s v="theater/spaces"/>
    <n v="1.06"/>
    <n v="70.666666666666671"/>
    <x v="1"/>
    <s v="spaces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1-09T09:59:05"/>
    <d v="2017-02-08T09:59:05"/>
    <b v="1"/>
    <n v="35"/>
    <x v="1"/>
    <s v="theater/spaces"/>
    <n v="0.23628571428571429"/>
    <n v="23.62857142857143"/>
    <x v="1"/>
    <s v="spaces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4-28T16:04:54"/>
    <d v="2015-05-28T15:59:00"/>
    <b v="0"/>
    <n v="2"/>
    <x v="1"/>
    <s v="theater/spaces"/>
    <n v="1.5E-3"/>
    <n v="37.5"/>
    <x v="1"/>
    <s v="spaces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08-11T18:16:53"/>
    <d v="2014-10-02T03:59:00"/>
    <b v="0"/>
    <n v="3"/>
    <x v="1"/>
    <s v="theater/spaces"/>
    <n v="4.0000000000000001E-3"/>
    <n v="13.333333333333334"/>
    <x v="1"/>
    <s v="spaces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1-23T19:59:14"/>
    <d v="2015-03-02T01:04:00"/>
    <b v="0"/>
    <n v="0"/>
    <x v="1"/>
    <s v="theater/spaces"/>
    <n v="0"/>
    <e v="#DIV/0!"/>
    <x v="1"/>
    <s v="spaces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4-11-10T22:59:50"/>
    <d v="2015-01-09T22:59:50"/>
    <b v="0"/>
    <n v="1"/>
    <x v="1"/>
    <s v="theater/spaces"/>
    <n v="5.0000000000000002E-5"/>
    <n v="1"/>
    <x v="1"/>
    <s v="spaces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7-31T15:16:24"/>
    <d v="2014-09-29T15:16:24"/>
    <b v="0"/>
    <n v="0"/>
    <x v="1"/>
    <s v="theater/spaces"/>
    <n v="0"/>
    <e v="#DIV/0!"/>
    <x v="1"/>
    <s v="spaces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3-04T15:36:51"/>
    <d v="2016-04-03T14:36:51"/>
    <b v="0"/>
    <n v="0"/>
    <x v="1"/>
    <s v="theater/spaces"/>
    <n v="0"/>
    <e v="#DIV/0!"/>
    <x v="1"/>
    <s v="spaces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3-31T08:59:00"/>
    <d v="2016-05-20T08:59:00"/>
    <b v="0"/>
    <n v="3"/>
    <x v="1"/>
    <s v="theater/spaces"/>
    <n v="1.6666666666666666E-4"/>
    <n v="1"/>
    <x v="1"/>
    <s v="spaces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7-09T22:27:26"/>
    <d v="2014-08-08T22:27:26"/>
    <b v="0"/>
    <n v="11"/>
    <x v="1"/>
    <s v="theater/spaces"/>
    <n v="3.0066666666666665E-2"/>
    <n v="41"/>
    <x v="1"/>
    <s v="spaces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8-29T06:35:34"/>
    <d v="2015-09-28T06:35:34"/>
    <b v="0"/>
    <n v="6"/>
    <x v="1"/>
    <s v="theater/spaces"/>
    <n v="1.5227272727272728E-3"/>
    <n v="55.833333333333336"/>
    <x v="1"/>
    <s v="spaces"/>
    <n v="30"/>
  </r>
  <r>
    <n v="3061"/>
    <s v="Help Save Parkway Cinemas!"/>
    <s v="Save a historic Local theater."/>
    <n v="1000000"/>
    <n v="0"/>
    <x v="2"/>
    <x v="0"/>
    <s v="USD"/>
    <n v="1407955748"/>
    <n v="1405363748"/>
    <d v="2014-07-14T18:49:08"/>
    <d v="2014-08-13T18:49:08"/>
    <b v="0"/>
    <n v="0"/>
    <x v="1"/>
    <s v="theater/spaces"/>
    <n v="0"/>
    <e v="#DIV/0!"/>
    <x v="1"/>
    <s v="spaces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01T12:51:32"/>
    <d v="2015-09-30T18:00:00"/>
    <b v="0"/>
    <n v="67"/>
    <x v="1"/>
    <s v="theater/spaces"/>
    <n v="0.66839999999999999"/>
    <n v="99.761194029850742"/>
    <x v="1"/>
    <s v="spaces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09-17T22:08:58"/>
    <d v="2016-10-22T22:08:58"/>
    <b v="0"/>
    <n v="23"/>
    <x v="1"/>
    <s v="theater/spaces"/>
    <n v="0.19566666666666666"/>
    <n v="25.521739130434781"/>
    <x v="1"/>
    <s v="spaces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0-22T03:07:26"/>
    <d v="2015-11-22T06:59:00"/>
    <b v="0"/>
    <n v="72"/>
    <x v="1"/>
    <s v="theater/spaces"/>
    <n v="0.11294666666666667"/>
    <n v="117.65277777777777"/>
    <x v="1"/>
    <s v="spaces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05T01:19:32"/>
    <d v="2014-07-30T01:19:32"/>
    <b v="0"/>
    <n v="2"/>
    <x v="1"/>
    <s v="theater/spaces"/>
    <n v="4.0000000000000002E-4"/>
    <n v="5"/>
    <x v="1"/>
    <s v="spaces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6-10T05:28:57"/>
    <d v="2016-07-10T05:28:57"/>
    <b v="0"/>
    <n v="15"/>
    <x v="1"/>
    <s v="theater/spaces"/>
    <n v="0.11985714285714286"/>
    <n v="2796.6666666666665"/>
    <x v="1"/>
    <s v="spaces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8-10T22:31:19"/>
    <d v="2015-09-09T22:31:19"/>
    <b v="0"/>
    <n v="1"/>
    <x v="1"/>
    <s v="theater/spaces"/>
    <n v="2.5000000000000001E-2"/>
    <n v="200"/>
    <x v="1"/>
    <s v="spaces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09-16T16:35:52"/>
    <d v="2015-10-16T16:35:52"/>
    <b v="0"/>
    <n v="2"/>
    <x v="1"/>
    <s v="theater/spaces"/>
    <n v="6.9999999999999999E-4"/>
    <n v="87.5"/>
    <x v="1"/>
    <s v="spaces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1-14T20:00:34"/>
    <d v="2014-12-14T20:00:34"/>
    <b v="0"/>
    <n v="7"/>
    <x v="1"/>
    <s v="theater/spaces"/>
    <n v="0.14099999999999999"/>
    <n v="20.142857142857142"/>
    <x v="1"/>
    <s v="spaces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1-16T17:36:09"/>
    <d v="2016-12-07T17:36:09"/>
    <b v="0"/>
    <n v="16"/>
    <x v="1"/>
    <s v="theater/spaces"/>
    <n v="3.3399999999999999E-2"/>
    <n v="20.875"/>
    <x v="1"/>
    <s v="spaces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03T17:34:41"/>
    <d v="2015-04-21T05:59:00"/>
    <b v="0"/>
    <n v="117"/>
    <x v="1"/>
    <s v="theater/spaces"/>
    <n v="0.59775"/>
    <n v="61.307692307692307"/>
    <x v="1"/>
    <s v="spaces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15T16:34:22"/>
    <d v="2016-10-30T01:46:00"/>
    <b v="0"/>
    <n v="2"/>
    <x v="1"/>
    <s v="theater/spaces"/>
    <n v="1.6666666666666666E-4"/>
    <n v="1"/>
    <x v="1"/>
    <s v="spaces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4-17T16:25:00"/>
    <d v="2015-06-14T19:19:00"/>
    <b v="0"/>
    <n v="7"/>
    <x v="1"/>
    <s v="theater/spaces"/>
    <n v="2.3035714285714285E-4"/>
    <n v="92.142857142857139"/>
    <x v="1"/>
    <s v="spaces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2-09T13:42:39"/>
    <d v="2016-03-10T13:42:39"/>
    <b v="0"/>
    <n v="3"/>
    <x v="1"/>
    <s v="theater/spaces"/>
    <n v="8.8000000000000003E-4"/>
    <n v="7.333333333333333"/>
    <x v="1"/>
    <s v="spaces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6-30T02:27:20"/>
    <d v="2016-08-19T02:27:20"/>
    <b v="0"/>
    <n v="20"/>
    <x v="1"/>
    <s v="theater/spaces"/>
    <n v="8.6400000000000005E-2"/>
    <n v="64.8"/>
    <x v="1"/>
    <s v="spaces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08-10T15:38:43"/>
    <d v="2015-10-09T15:38:43"/>
    <b v="0"/>
    <n v="50"/>
    <x v="1"/>
    <s v="theater/spaces"/>
    <n v="0.15060000000000001"/>
    <n v="30.12"/>
    <x v="1"/>
    <s v="spaces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1-31T22:57:58"/>
    <d v="2017-03-02T22:57:58"/>
    <b v="0"/>
    <n v="2"/>
    <x v="1"/>
    <s v="theater/spaces"/>
    <n v="4.7727272727272731E-3"/>
    <n v="52.5"/>
    <x v="1"/>
    <s v="spaces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1-27T03:19:55"/>
    <d v="2015-02-26T03:19:55"/>
    <b v="0"/>
    <n v="3"/>
    <x v="1"/>
    <s v="theater/spaces"/>
    <n v="1.1833333333333333E-3"/>
    <n v="23.666666666666668"/>
    <x v="1"/>
    <s v="spaces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2-20T17:07:15"/>
    <d v="2015-03-22T16:07:15"/>
    <b v="0"/>
    <n v="27"/>
    <x v="1"/>
    <s v="theater/spaces"/>
    <n v="8.4173998587352451E-3"/>
    <n v="415.77777777777777"/>
    <x v="1"/>
    <s v="spaces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0-28T00:40:44"/>
    <d v="2014-12-27T01:40:44"/>
    <b v="0"/>
    <n v="7"/>
    <x v="1"/>
    <s v="theater/spaces"/>
    <n v="1.8799999999999999E-4"/>
    <n v="53.714285714285715"/>
    <x v="1"/>
    <s v="spaces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8-21T04:21:31"/>
    <d v="2015-09-20T04:21:31"/>
    <b v="0"/>
    <n v="5"/>
    <x v="1"/>
    <s v="theater/spaces"/>
    <n v="2.1029999999999998E-3"/>
    <n v="420.6"/>
    <x v="1"/>
    <s v="spaces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0-16T22:09:06"/>
    <d v="2015-11-15T23:09:06"/>
    <b v="0"/>
    <n v="0"/>
    <x v="1"/>
    <s v="theater/spaces"/>
    <n v="0"/>
    <e v="#DIV/0!"/>
    <x v="1"/>
    <s v="spaces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8-02T13:31:18"/>
    <d v="2014-09-01T05:00:00"/>
    <b v="0"/>
    <n v="3"/>
    <x v="1"/>
    <s v="theater/spaces"/>
    <n v="2.8E-3"/>
    <n v="18.666666666666668"/>
    <x v="1"/>
    <s v="spaces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4-06T17:22:11"/>
    <d v="2015-05-05T18:48:00"/>
    <b v="0"/>
    <n v="6"/>
    <x v="1"/>
    <s v="theater/spaces"/>
    <n v="0.11579206701157921"/>
    <n v="78.333333333333329"/>
    <x v="1"/>
    <s v="spaces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8-30T21:12:39"/>
    <d v="2015-09-29T21:12:39"/>
    <b v="0"/>
    <n v="9"/>
    <x v="1"/>
    <s v="theater/spaces"/>
    <n v="2.4400000000000002E-2"/>
    <n v="67.777777777777771"/>
    <x v="1"/>
    <s v="spaces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6-18T16:05:59"/>
    <d v="2015-08-17T16:05:59"/>
    <b v="0"/>
    <n v="3"/>
    <x v="1"/>
    <s v="theater/spaces"/>
    <n v="2.5000000000000001E-3"/>
    <n v="16.666666666666668"/>
    <x v="1"/>
    <s v="spaces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0-22T03:36:30"/>
    <d v="2016-12-21T04:36:30"/>
    <b v="0"/>
    <n v="2"/>
    <x v="1"/>
    <s v="theater/spaces"/>
    <n v="6.2500000000000003E-3"/>
    <n v="62.5"/>
    <x v="1"/>
    <s v="spaces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4-12-08T13:44:07"/>
    <d v="2015-01-08T13:41:00"/>
    <b v="0"/>
    <n v="3"/>
    <x v="1"/>
    <s v="theater/spaces"/>
    <n v="1.9384615384615384E-3"/>
    <n v="42"/>
    <x v="1"/>
    <s v="spaces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6-07T13:01:23"/>
    <d v="2016-07-09T01:59:00"/>
    <b v="0"/>
    <n v="45"/>
    <x v="1"/>
    <s v="theater/spaces"/>
    <n v="0.23416000000000001"/>
    <n v="130.0888888888889"/>
    <x v="1"/>
    <s v="spaces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3-02T19:39:05"/>
    <d v="2015-05-01T18:39:05"/>
    <b v="0"/>
    <n v="9"/>
    <x v="1"/>
    <s v="theater/spaces"/>
    <n v="5.080888888888889E-2"/>
    <n v="1270.2222222222222"/>
    <x v="1"/>
    <s v="spaces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7-15T22:45:43"/>
    <d v="2016-08-14T22:45:43"/>
    <b v="0"/>
    <n v="9"/>
    <x v="1"/>
    <s v="theater/spaces"/>
    <n v="0.15920000000000001"/>
    <n v="88.444444444444443"/>
    <x v="1"/>
    <s v="spaces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09-08T14:51:52"/>
    <d v="2015-10-15T22:00:00"/>
    <b v="0"/>
    <n v="21"/>
    <x v="1"/>
    <s v="theater/spaces"/>
    <n v="1.1831900000000001E-2"/>
    <n v="56.342380952380957"/>
    <x v="1"/>
    <s v="spaces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01T21:49:01"/>
    <d v="2014-06-01T03:59:00"/>
    <b v="0"/>
    <n v="17"/>
    <x v="1"/>
    <s v="theater/spaces"/>
    <n v="0.22750000000000001"/>
    <n v="53.529411764705884"/>
    <x v="1"/>
    <s v="spaces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7-22T19:05:56"/>
    <d v="2015-09-20T19:05:56"/>
    <b v="0"/>
    <n v="1"/>
    <x v="1"/>
    <s v="theater/spaces"/>
    <n v="2.5000000000000001E-4"/>
    <n v="25"/>
    <x v="1"/>
    <s v="spaces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6-02T00:36:20"/>
    <d v="2016-08-01T00:36:20"/>
    <b v="0"/>
    <n v="1"/>
    <x v="1"/>
    <s v="theater/spaces"/>
    <n v="3.351206434316354E-3"/>
    <n v="50"/>
    <x v="1"/>
    <s v="spaces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4-20T19:48:46"/>
    <d v="2015-05-20T19:48:46"/>
    <b v="0"/>
    <n v="14"/>
    <x v="1"/>
    <s v="theater/spaces"/>
    <n v="3.9750000000000001E-2"/>
    <n v="56.785714285714285"/>
    <x v="1"/>
    <s v="spaces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09-16T12:05:01"/>
    <d v="2016-10-07T14:00:00"/>
    <b v="0"/>
    <n v="42"/>
    <x v="1"/>
    <s v="theater/spaces"/>
    <n v="0.17150000000000001"/>
    <n v="40.833333333333336"/>
    <x v="1"/>
    <s v="spaces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5-12-21T19:00:49"/>
    <d v="2016-02-08T00:17:00"/>
    <b v="0"/>
    <n v="27"/>
    <x v="1"/>
    <s v="theater/spaces"/>
    <n v="3.608004104669061E-2"/>
    <n v="65.111111111111114"/>
    <x v="1"/>
    <s v="spaces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1-13T04:33:11"/>
    <d v="2016-02-12T04:33:11"/>
    <b v="0"/>
    <n v="5"/>
    <x v="1"/>
    <s v="theater/spaces"/>
    <n v="0.13900000000000001"/>
    <n v="55.6"/>
    <x v="1"/>
    <s v="spaces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09-20T14:56:15"/>
    <d v="2014-10-20T14:56:15"/>
    <b v="0"/>
    <n v="13"/>
    <x v="1"/>
    <s v="theater/spaces"/>
    <n v="0.15225"/>
    <n v="140.53846153846155"/>
    <x v="1"/>
    <s v="spaces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6-16T09:12:17"/>
    <d v="2015-07-16T07:56:00"/>
    <b v="0"/>
    <n v="12"/>
    <x v="1"/>
    <s v="theater/spaces"/>
    <n v="0.12"/>
    <n v="25"/>
    <x v="1"/>
    <s v="spaces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7-04T08:10:18"/>
    <d v="2016-08-23T08:10:18"/>
    <b v="0"/>
    <n v="90"/>
    <x v="1"/>
    <s v="theater/spaces"/>
    <n v="0.391125"/>
    <n v="69.533333333333331"/>
    <x v="1"/>
    <s v="spaces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4-13T03:45:06"/>
    <d v="2015-06-12T03:45:06"/>
    <b v="0"/>
    <n v="2"/>
    <x v="1"/>
    <s v="theater/spaces"/>
    <n v="2.6829268292682929E-3"/>
    <n v="5.5"/>
    <x v="1"/>
    <s v="spaces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1-02T21:48:31"/>
    <d v="2015-02-03T02:00:00"/>
    <b v="0"/>
    <n v="5"/>
    <x v="1"/>
    <s v="theater/spaces"/>
    <n v="0.29625000000000001"/>
    <n v="237"/>
    <x v="1"/>
    <s v="spaces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08-25T17:15:16"/>
    <d v="2014-10-19T05:00:00"/>
    <b v="0"/>
    <n v="31"/>
    <x v="1"/>
    <s v="theater/spaces"/>
    <n v="0.4236099230111206"/>
    <n v="79.870967741935488"/>
    <x v="1"/>
    <s v="spaces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8-25T10:17:56"/>
    <d v="2015-09-16T22:00:00"/>
    <b v="0"/>
    <n v="4"/>
    <x v="1"/>
    <s v="theater/spaces"/>
    <n v="4.1000000000000002E-2"/>
    <n v="10.25"/>
    <x v="1"/>
    <s v="spaces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04T19:32:31"/>
    <d v="2015-05-11T19:32:31"/>
    <b v="0"/>
    <n v="29"/>
    <x v="1"/>
    <s v="theater/spaces"/>
    <n v="0.197625"/>
    <n v="272.58620689655174"/>
    <x v="1"/>
    <s v="spaces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2-27T16:19:54"/>
    <d v="2015-04-28T15:19:54"/>
    <b v="0"/>
    <n v="2"/>
    <x v="1"/>
    <s v="theater/spaces"/>
    <n v="5.1999999999999995E-4"/>
    <n v="13"/>
    <x v="1"/>
    <s v="spaces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7-24T03:00:10"/>
    <d v="2014-08-28T03:00:10"/>
    <b v="0"/>
    <n v="114"/>
    <x v="1"/>
    <s v="theater/spaces"/>
    <n v="0.25030188679245285"/>
    <n v="58.184210526315788"/>
    <x v="1"/>
    <s v="spaces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1-10T00:45:19"/>
    <d v="2017-02-19T00:45:19"/>
    <b v="0"/>
    <n v="1"/>
    <x v="1"/>
    <s v="theater/spaces"/>
    <n v="4.0000000000000002E-4"/>
    <n v="10"/>
    <x v="1"/>
    <s v="spaces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09-03T14:17:00"/>
    <d v="2014-10-04T14:17:00"/>
    <b v="0"/>
    <n v="76"/>
    <x v="1"/>
    <s v="theater/spaces"/>
    <n v="0.26640000000000003"/>
    <n v="70.10526315789474"/>
    <x v="1"/>
    <s v="spaces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09-02T02:55:34"/>
    <d v="2016-11-01T02:55:34"/>
    <b v="0"/>
    <n v="9"/>
    <x v="1"/>
    <s v="theater/spaces"/>
    <n v="4.7363636363636365E-2"/>
    <n v="57.888888888888886"/>
    <x v="1"/>
    <s v="spaces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3-18T17:33:02"/>
    <d v="2015-04-17T17:33:02"/>
    <b v="0"/>
    <n v="37"/>
    <x v="1"/>
    <s v="theater/spaces"/>
    <n v="4.2435339894712751E-2"/>
    <n v="125.27027027027027"/>
    <x v="1"/>
    <s v="spaces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7-23T15:10:50"/>
    <d v="2014-09-21T15:10:50"/>
    <b v="0"/>
    <n v="0"/>
    <x v="1"/>
    <s v="theater/spaces"/>
    <n v="0"/>
    <e v="#DIV/0!"/>
    <x v="1"/>
    <s v="spaces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5-06T10:43:47"/>
    <d v="2016-06-05T10:43:47"/>
    <b v="0"/>
    <n v="1"/>
    <x v="1"/>
    <s v="theater/spaces"/>
    <n v="0.03"/>
    <n v="300"/>
    <x v="1"/>
    <s v="spaces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3-18T12:22:05"/>
    <d v="2015-04-01T12:22:05"/>
    <b v="0"/>
    <n v="10"/>
    <x v="1"/>
    <s v="theater/spaces"/>
    <n v="0.57333333333333336"/>
    <n v="43"/>
    <x v="1"/>
    <s v="spaces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19T08:59:20"/>
    <d v="2016-05-27T13:12:00"/>
    <b v="0"/>
    <n v="1"/>
    <x v="1"/>
    <s v="theater/spaces"/>
    <n v="1E-3"/>
    <n v="1"/>
    <x v="1"/>
    <s v="spaces"/>
    <n v="8.175462962972233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6-13T15:35:23"/>
    <d v="2016-07-02T15:35:23"/>
    <b v="0"/>
    <n v="2"/>
    <x v="1"/>
    <s v="theater/spaces"/>
    <n v="3.0999999999999999E-3"/>
    <n v="775"/>
    <x v="1"/>
    <s v="spaces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2-25T01:05:32"/>
    <d v="2015-03-27T00:05:32"/>
    <b v="0"/>
    <n v="1"/>
    <x v="1"/>
    <s v="theater/spaces"/>
    <n v="5.0000000000000001E-4"/>
    <n v="5"/>
    <x v="1"/>
    <s v="spaces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3-06T22:36:36"/>
    <d v="2016-05-05T21:36:36"/>
    <b v="0"/>
    <n v="10"/>
    <x v="1"/>
    <s v="theater/spaces"/>
    <n v="9.8461538461538464E-5"/>
    <n v="12.8"/>
    <x v="1"/>
    <s v="spaces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7-28T16:18:55"/>
    <d v="2014-09-26T16:18:55"/>
    <b v="0"/>
    <n v="1"/>
    <x v="1"/>
    <s v="theater/spaces"/>
    <n v="6.6666666666666671E-3"/>
    <n v="10"/>
    <x v="1"/>
    <s v="spaces"/>
    <n v="60"/>
  </r>
  <r>
    <n v="3122"/>
    <s v="be back soon (Canceled)"/>
    <s v="cancelled until further notice"/>
    <n v="199"/>
    <n v="116"/>
    <x v="1"/>
    <x v="0"/>
    <s v="USD"/>
    <n v="1478733732"/>
    <n v="1478298132"/>
    <d v="2016-11-04T22:22:12"/>
    <d v="2016-11-09T23:22:12"/>
    <b v="0"/>
    <n v="2"/>
    <x v="1"/>
    <s v="theater/spaces"/>
    <n v="0.58291457286432158"/>
    <n v="58"/>
    <x v="1"/>
    <s v="spaces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6-09T23:49:58"/>
    <d v="2016-07-09T23:49:58"/>
    <b v="0"/>
    <n v="348"/>
    <x v="1"/>
    <s v="theater/spaces"/>
    <n v="0.68153600000000003"/>
    <n v="244.80459770114942"/>
    <x v="1"/>
    <s v="spaces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4-12-04T18:43:21"/>
    <d v="2015-02-02T18:43:21"/>
    <b v="0"/>
    <n v="4"/>
    <x v="1"/>
    <s v="theater/spaces"/>
    <n v="3.2499999999999997E-5"/>
    <n v="6.5"/>
    <x v="1"/>
    <s v="spaces"/>
    <n v="60"/>
  </r>
  <r>
    <n v="3125"/>
    <s v="N/A (Canceled)"/>
    <s v="N/A"/>
    <n v="1500000"/>
    <n v="0"/>
    <x v="1"/>
    <x v="0"/>
    <s v="USD"/>
    <n v="1452142672"/>
    <n v="1449550672"/>
    <d v="2015-12-08T04:57:52"/>
    <d v="2016-01-07T04:57:52"/>
    <b v="0"/>
    <n v="0"/>
    <x v="1"/>
    <s v="theater/spaces"/>
    <n v="0"/>
    <e v="#DIV/0!"/>
    <x v="1"/>
    <s v="spaces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2-27T00:26:02"/>
    <d v="2016-03-27T23:26:02"/>
    <b v="0"/>
    <n v="17"/>
    <x v="1"/>
    <s v="theater/spaces"/>
    <n v="4.1599999999999998E-2"/>
    <n v="61.176470588235297"/>
    <x v="1"/>
    <s v="spaces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1-30T20:33:49"/>
    <d v="2015-03-01T20:33:49"/>
    <b v="0"/>
    <n v="0"/>
    <x v="1"/>
    <s v="theater/spaces"/>
    <n v="0"/>
    <e v="#DIV/0!"/>
    <x v="1"/>
    <s v="spaces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2-14T19:49:01"/>
    <d v="2017-03-16T18:49:01"/>
    <b v="0"/>
    <n v="117"/>
    <x v="1"/>
    <s v="theater/plays"/>
    <n v="1.0860666666666667"/>
    <n v="139.23931623931625"/>
    <x v="1"/>
    <s v="plays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3-09T20:13:39"/>
    <d v="2017-04-18T19:13:39"/>
    <b v="0"/>
    <n v="1"/>
    <x v="1"/>
    <s v="theater/plays"/>
    <n v="8.0000000000000002E-3"/>
    <n v="10"/>
    <x v="1"/>
    <s v="plays"/>
    <n v="39.958333333335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3-14T15:21:56"/>
    <d v="2017-04-14T04:59:00"/>
    <b v="0"/>
    <n v="4"/>
    <x v="1"/>
    <s v="theater/plays"/>
    <n v="3.7499999999999999E-2"/>
    <n v="93.75"/>
    <x v="1"/>
    <s v="plays"/>
    <n v="30.567407407412247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3-09T13:54:05"/>
    <d v="2017-04-08T12:54:05"/>
    <b v="0"/>
    <n v="12"/>
    <x v="1"/>
    <s v="theater/plays"/>
    <n v="0.15731707317073171"/>
    <n v="53.75"/>
    <x v="1"/>
    <s v="plays"/>
    <n v="29.95833333332848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2-20T08:24:20"/>
    <d v="2017-04-21T07:24:20"/>
    <b v="0"/>
    <n v="1"/>
    <x v="1"/>
    <s v="theater/plays"/>
    <n v="3.3333333333333332E-4"/>
    <n v="10"/>
    <x v="1"/>
    <s v="plays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2-22T13:33:54"/>
    <d v="2017-03-24T12:33:54"/>
    <b v="0"/>
    <n v="16"/>
    <x v="1"/>
    <s v="theater/plays"/>
    <n v="1.08"/>
    <n v="33.75"/>
    <x v="1"/>
    <s v="plays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06T17:16:59"/>
    <d v="2017-03-27T16:16:59"/>
    <b v="0"/>
    <n v="12"/>
    <x v="1"/>
    <s v="theater/plays"/>
    <n v="0.22500000000000001"/>
    <n v="18.75"/>
    <x v="1"/>
    <s v="plays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3-13T03:38:41"/>
    <d v="2017-04-04T03:38:41"/>
    <b v="0"/>
    <n v="7"/>
    <x v="1"/>
    <s v="theater/plays"/>
    <n v="0.20849420849420849"/>
    <n v="23.142857142857142"/>
    <x v="1"/>
    <s v="plays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2-23T11:05:54"/>
    <d v="2017-03-31T22:59:00"/>
    <b v="0"/>
    <n v="22"/>
    <x v="1"/>
    <s v="theater/plays"/>
    <n v="1.278"/>
    <n v="29.045454545454547"/>
    <x v="1"/>
    <s v="plays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3-13T21:14:29"/>
    <d v="2017-05-03T19:12:00"/>
    <b v="0"/>
    <n v="1"/>
    <x v="1"/>
    <s v="theater/plays"/>
    <n v="3.3333333333333333E-2"/>
    <n v="50"/>
    <x v="1"/>
    <s v="plays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3-15T15:30:07"/>
    <d v="2017-04-03T15:30:07"/>
    <b v="0"/>
    <n v="0"/>
    <x v="1"/>
    <s v="theater/plays"/>
    <n v="0"/>
    <e v="#DIV/0!"/>
    <x v="1"/>
    <s v="plays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2-19T06:29:20"/>
    <d v="2017-03-25T04:33:00"/>
    <b v="0"/>
    <n v="6"/>
    <x v="1"/>
    <s v="theater/plays"/>
    <n v="5.3999999999999999E-2"/>
    <n v="450"/>
    <x v="1"/>
    <s v="plays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3-08T17:15:03"/>
    <d v="2017-04-07T16:15:03"/>
    <b v="0"/>
    <n v="4"/>
    <x v="1"/>
    <s v="theater/plays"/>
    <n v="9.5999999999999992E-3"/>
    <n v="24"/>
    <x v="1"/>
    <s v="plays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3-06T18:04:48"/>
    <d v="2017-04-16T20:00:00"/>
    <b v="0"/>
    <n v="8"/>
    <x v="1"/>
    <s v="theater/plays"/>
    <n v="0.51600000000000001"/>
    <n v="32.25"/>
    <x v="1"/>
    <s v="plays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2-17T12:18:59"/>
    <d v="2017-03-19T11:18:59"/>
    <b v="0"/>
    <n v="3"/>
    <x v="1"/>
    <s v="theater/plays"/>
    <n v="1.6363636363636365E-2"/>
    <n v="15"/>
    <x v="1"/>
    <s v="plays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3-14T08:35:56"/>
    <d v="2017-04-09T08:35:56"/>
    <b v="0"/>
    <n v="0"/>
    <x v="1"/>
    <s v="theater/plays"/>
    <n v="0"/>
    <e v="#DIV/0!"/>
    <x v="1"/>
    <s v="plays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02T12:55:07"/>
    <d v="2017-03-19T06:00:00"/>
    <b v="0"/>
    <n v="30"/>
    <x v="1"/>
    <s v="theater/plays"/>
    <n v="0.754"/>
    <n v="251.33333333333334"/>
    <x v="1"/>
    <s v="plays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1-27T00:58:54"/>
    <d v="2017-03-27T23:58:54"/>
    <b v="0"/>
    <n v="0"/>
    <x v="1"/>
    <s v="theater/plays"/>
    <n v="0"/>
    <e v="#DIV/0!"/>
    <x v="1"/>
    <s v="plays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3-02T16:22:46"/>
    <d v="2017-04-16T15:22:46"/>
    <b v="0"/>
    <n v="12"/>
    <x v="1"/>
    <s v="theater/plays"/>
    <n v="0.105"/>
    <n v="437.5"/>
    <x v="1"/>
    <s v="plays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09-27T23:15:55"/>
    <d v="2014-11-07T00:15:55"/>
    <b v="1"/>
    <n v="213"/>
    <x v="0"/>
    <s v="theater/plays"/>
    <n v="1.1752499999999999"/>
    <n v="110.35211267605634"/>
    <x v="1"/>
    <s v="plays"/>
    <n v="40.0416666666642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09T15:58:04"/>
    <d v="2014-10-01T04:00:00"/>
    <b v="1"/>
    <n v="57"/>
    <x v="0"/>
    <s v="theater/plays"/>
    <n v="1.3116666666666668"/>
    <n v="41.421052631578945"/>
    <x v="1"/>
    <s v="plays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1-13T00:25:00"/>
    <d v="2012-12-07T02:00:00"/>
    <b v="1"/>
    <n v="25"/>
    <x v="0"/>
    <s v="theater/plays"/>
    <n v="1.04"/>
    <n v="52"/>
    <x v="1"/>
    <s v="plays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0-10-27T06:20:03"/>
    <d v="2011-01-25T04:00:00"/>
    <b v="1"/>
    <n v="104"/>
    <x v="0"/>
    <s v="theater/plays"/>
    <n v="1.01"/>
    <n v="33.990384615384613"/>
    <x v="1"/>
    <s v="plays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8-11T20:09:34"/>
    <d v="2014-09-10T20:09:34"/>
    <b v="1"/>
    <n v="34"/>
    <x v="0"/>
    <s v="theater/plays"/>
    <n v="1.004"/>
    <n v="103.35294117647059"/>
    <x v="1"/>
    <s v="plays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0-03T20:49:27"/>
    <d v="2013-11-02T20:49:27"/>
    <b v="1"/>
    <n v="67"/>
    <x v="0"/>
    <s v="theater/plays"/>
    <n v="1.0595454545454546"/>
    <n v="34.791044776119406"/>
    <x v="1"/>
    <s v="plays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3-31T03:42:17"/>
    <d v="2011-05-01T04:59:00"/>
    <b v="1"/>
    <n v="241"/>
    <x v="0"/>
    <s v="theater/plays"/>
    <n v="3.3558333333333334"/>
    <n v="41.773858921161825"/>
    <x v="1"/>
    <s v="plays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3-02T21:00:58"/>
    <d v="2012-04-01T20:00:58"/>
    <b v="1"/>
    <n v="123"/>
    <x v="0"/>
    <s v="theater/plays"/>
    <n v="1.1292857142857142"/>
    <n v="64.268292682926827"/>
    <x v="1"/>
    <s v="plays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1-20T11:58:45"/>
    <d v="2012-12-20T11:58:45"/>
    <b v="1"/>
    <n v="302"/>
    <x v="0"/>
    <s v="theater/plays"/>
    <n v="1.885046"/>
    <n v="31.209370860927152"/>
    <x v="1"/>
    <s v="plays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4-27T22:52:24"/>
    <d v="2012-06-01T22:52:24"/>
    <b v="1"/>
    <n v="89"/>
    <x v="0"/>
    <s v="theater/plays"/>
    <n v="1.0181818181818181"/>
    <n v="62.921348314606739"/>
    <x v="1"/>
    <s v="plays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09T18:55:05"/>
    <d v="2014-07-19T05:00:00"/>
    <b v="1"/>
    <n v="41"/>
    <x v="0"/>
    <s v="theater/plays"/>
    <n v="1.01"/>
    <n v="98.536585365853654"/>
    <x v="1"/>
    <s v="plays"/>
    <n v="9.4200810185211594"/>
  </r>
  <r>
    <n v="3158"/>
    <s v="Nursery Crimes"/>
    <s v="A 40s crime-noir play using nursery rhyme characters."/>
    <n v="5000"/>
    <n v="5700"/>
    <x v="0"/>
    <x v="0"/>
    <s v="USD"/>
    <n v="1374523752"/>
    <n v="1371931752"/>
    <d v="2013-06-22T20:09:12"/>
    <d v="2013-07-22T20:09:12"/>
    <b v="1"/>
    <n v="69"/>
    <x v="0"/>
    <s v="theater/plays"/>
    <n v="1.1399999999999999"/>
    <n v="82.608695652173907"/>
    <x v="1"/>
    <s v="plays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1-12-07T01:36:01"/>
    <d v="2012-01-18T23:00:00"/>
    <b v="1"/>
    <n v="52"/>
    <x v="0"/>
    <s v="theater/plays"/>
    <n v="1.3348133333333334"/>
    <n v="38.504230769230773"/>
    <x v="1"/>
    <s v="plays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7-21T06:21:27"/>
    <d v="2014-08-13T04:59:00"/>
    <b v="1"/>
    <n v="57"/>
    <x v="0"/>
    <s v="theater/plays"/>
    <n v="1.0153333333333334"/>
    <n v="80.15789473684211"/>
    <x v="1"/>
    <s v="plays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09-15T12:52:02"/>
    <d v="2014-10-15T12:52:02"/>
    <b v="1"/>
    <n v="74"/>
    <x v="0"/>
    <s v="theater/plays"/>
    <n v="1.0509999999999999"/>
    <n v="28.405405405405407"/>
    <x v="1"/>
    <s v="plays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6-09T16:27:42"/>
    <d v="2014-07-07T02:00:00"/>
    <b v="1"/>
    <n v="63"/>
    <x v="0"/>
    <s v="theater/plays"/>
    <n v="1.2715000000000001"/>
    <n v="80.730158730158735"/>
    <x v="1"/>
    <s v="plays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5-16T18:05:25"/>
    <d v="2014-06-15T18:05:25"/>
    <b v="1"/>
    <n v="72"/>
    <x v="0"/>
    <s v="theater/plays"/>
    <n v="1.1115384615384616"/>
    <n v="200.69444444444446"/>
    <x v="1"/>
    <s v="plays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5-07T19:20:15"/>
    <d v="2014-06-09T19:20:15"/>
    <b v="1"/>
    <n v="71"/>
    <x v="0"/>
    <s v="theater/plays"/>
    <n v="1.0676000000000001"/>
    <n v="37.591549295774648"/>
    <x v="1"/>
    <s v="plays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4-11T03:49:20"/>
    <d v="2011-05-03T03:59:00"/>
    <b v="1"/>
    <n v="21"/>
    <x v="0"/>
    <s v="theater/plays"/>
    <n v="1.6266666666666667"/>
    <n v="58.095238095238095"/>
    <x v="1"/>
    <s v="plays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0-28T16:35:53"/>
    <d v="2014-11-26T07:59:00"/>
    <b v="1"/>
    <n v="930"/>
    <x v="0"/>
    <s v="theater/plays"/>
    <n v="1.6022808571428573"/>
    <n v="60.300892473118282"/>
    <x v="1"/>
    <s v="plays"/>
    <n v="28.6410532407389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7-19T04:13:01"/>
    <d v="2014-08-02T04:13:01"/>
    <b v="1"/>
    <n v="55"/>
    <x v="0"/>
    <s v="theater/plays"/>
    <n v="1.1616666666666666"/>
    <n v="63.363636363636367"/>
    <x v="1"/>
    <s v="plays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5-13T02:32:33"/>
    <d v="2014-06-13T22:00:00"/>
    <b v="1"/>
    <n v="61"/>
    <x v="0"/>
    <s v="theater/plays"/>
    <n v="1.242"/>
    <n v="50.901639344262293"/>
    <x v="1"/>
    <s v="plays"/>
    <n v="31.810729166660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1-13T17:42:41"/>
    <d v="2013-12-13T04:59:00"/>
    <b v="1"/>
    <n v="82"/>
    <x v="0"/>
    <s v="theater/plays"/>
    <n v="1.030125"/>
    <n v="100.5"/>
    <x v="1"/>
    <s v="plays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5-30T01:55:44"/>
    <d v="2014-07-02T04:00:00"/>
    <b v="1"/>
    <n v="71"/>
    <x v="0"/>
    <s v="theater/plays"/>
    <n v="1.1225000000000001"/>
    <n v="31.619718309859156"/>
    <x v="1"/>
    <s v="plays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4-06T14:35:58"/>
    <d v="2016-05-06T14:35:58"/>
    <b v="1"/>
    <n v="117"/>
    <x v="0"/>
    <s v="theater/plays"/>
    <n v="1.0881428571428571"/>
    <n v="65.102564102564102"/>
    <x v="1"/>
    <s v="plays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1-15T17:31:08"/>
    <d v="2012-02-14T17:31:08"/>
    <b v="1"/>
    <n v="29"/>
    <x v="0"/>
    <s v="theater/plays"/>
    <n v="1.1499999999999999"/>
    <n v="79.310344827586206"/>
    <x v="1"/>
    <s v="plays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8-27T21:04:52"/>
    <d v="2014-09-26T21:04:52"/>
    <b v="1"/>
    <n v="74"/>
    <x v="0"/>
    <s v="theater/plays"/>
    <n v="1.03"/>
    <n v="139.18918918918919"/>
    <x v="1"/>
    <s v="plays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11T20:45:08"/>
    <d v="2014-08-25T20:45:08"/>
    <b v="1"/>
    <n v="23"/>
    <x v="0"/>
    <s v="theater/plays"/>
    <n v="1.0113333333333334"/>
    <n v="131.91304347826087"/>
    <x v="1"/>
    <s v="plays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0-12-19T21:17:07"/>
    <d v="2011-02-17T21:17:07"/>
    <b v="1"/>
    <n v="60"/>
    <x v="0"/>
    <s v="theater/plays"/>
    <n v="1.0955999999999999"/>
    <n v="91.3"/>
    <x v="1"/>
    <s v="plays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7-22T22:20:31"/>
    <d v="2013-08-18T15:00:00"/>
    <b v="1"/>
    <n v="55"/>
    <x v="0"/>
    <s v="theater/plays"/>
    <n v="1.148421052631579"/>
    <n v="39.672727272727272"/>
    <x v="1"/>
    <s v="plays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5-22T16:00:09"/>
    <d v="2014-06-21T16:00:09"/>
    <b v="1"/>
    <n v="51"/>
    <x v="0"/>
    <s v="theater/plays"/>
    <n v="1.1739999999999999"/>
    <n v="57.549019607843135"/>
    <x v="1"/>
    <s v="plays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6-16T14:31:15"/>
    <d v="2014-07-16T14:31:15"/>
    <b v="1"/>
    <n v="78"/>
    <x v="0"/>
    <s v="theater/plays"/>
    <n v="1.7173333333333334"/>
    <n v="33.025641025641029"/>
    <x v="1"/>
    <s v="plays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4-11T16:51:11"/>
    <d v="2013-05-06T16:51:11"/>
    <b v="1"/>
    <n v="62"/>
    <x v="0"/>
    <s v="theater/plays"/>
    <n v="1.1416238095238094"/>
    <n v="77.335806451612896"/>
    <x v="1"/>
    <s v="plays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5-21T09:54:09"/>
    <d v="2014-06-20T09:54:09"/>
    <b v="1"/>
    <n v="45"/>
    <x v="0"/>
    <s v="theater/plays"/>
    <n v="1.1975"/>
    <n v="31.933333333333334"/>
    <x v="1"/>
    <s v="plays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5-20T07:26:27"/>
    <d v="2014-06-15T16:00:00"/>
    <b v="1"/>
    <n v="15"/>
    <x v="0"/>
    <s v="theater/plays"/>
    <n v="1.0900000000000001"/>
    <n v="36.333333333333336"/>
    <x v="1"/>
    <s v="plays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1-12-06T22:47:01"/>
    <d v="2012-01-31T17:00:00"/>
    <b v="1"/>
    <n v="151"/>
    <x v="0"/>
    <s v="theater/plays"/>
    <n v="1.0088571428571429"/>
    <n v="46.768211920529801"/>
    <x v="1"/>
    <s v="plays"/>
    <n v="55.75901620370859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05T19:04:29"/>
    <d v="2013-08-23T19:04:29"/>
    <b v="1"/>
    <n v="68"/>
    <x v="0"/>
    <s v="theater/plays"/>
    <n v="1.0900000000000001"/>
    <n v="40.073529411764703"/>
    <x v="1"/>
    <s v="plays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6-01T23:50:31"/>
    <d v="2014-07-01T23:50:31"/>
    <b v="1"/>
    <n v="46"/>
    <x v="0"/>
    <s v="theater/plays"/>
    <n v="1.0720930232558139"/>
    <n v="100.21739130434783"/>
    <x v="1"/>
    <s v="plays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09T23:27:21"/>
    <d v="2014-07-16T23:27:21"/>
    <b v="1"/>
    <n v="24"/>
    <x v="0"/>
    <s v="theater/plays"/>
    <n v="1"/>
    <n v="41.666666666666664"/>
    <x v="1"/>
    <s v="plays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8-17T22:10:38"/>
    <d v="2014-09-16T21:00:00"/>
    <b v="1"/>
    <n v="70"/>
    <x v="0"/>
    <s v="theater/plays"/>
    <n v="1.0218750000000001"/>
    <n v="46.714285714285715"/>
    <x v="1"/>
    <s v="plays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7-15T15:59:33"/>
    <d v="2014-08-04T15:59:33"/>
    <b v="1"/>
    <n v="244"/>
    <x v="0"/>
    <s v="theater/plays"/>
    <n v="1.1629333333333334"/>
    <n v="71.491803278688522"/>
    <x v="1"/>
    <s v="plays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5-20T09:58:22"/>
    <d v="2015-06-10T09:58:22"/>
    <b v="0"/>
    <n v="9"/>
    <x v="1"/>
    <s v="theater/musical"/>
    <n v="0.65"/>
    <n v="14.444444444444445"/>
    <x v="1"/>
    <s v="musical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4-24T08:18:52"/>
    <d v="2015-05-24T08:18:52"/>
    <b v="0"/>
    <n v="19"/>
    <x v="1"/>
    <s v="theater/musical"/>
    <n v="0.12327272727272727"/>
    <n v="356.84210526315792"/>
    <x v="1"/>
    <s v="musical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1-09T03:37:55"/>
    <d v="2016-12-09T04:37:55"/>
    <b v="0"/>
    <n v="0"/>
    <x v="1"/>
    <s v="theater/musical"/>
    <n v="0"/>
    <e v="#DIV/0!"/>
    <x v="1"/>
    <s v="musical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6-17T18:07:49"/>
    <d v="2016-08-16T18:07:49"/>
    <b v="0"/>
    <n v="4"/>
    <x v="1"/>
    <s v="theater/musical"/>
    <n v="4.0266666666666666E-2"/>
    <n v="37.75"/>
    <x v="1"/>
    <s v="musical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1-14T22:34:19"/>
    <d v="2015-02-28T22:00:00"/>
    <b v="0"/>
    <n v="8"/>
    <x v="1"/>
    <s v="theater/musical"/>
    <n v="1.0200000000000001E-2"/>
    <n v="12.75"/>
    <x v="1"/>
    <s v="musical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1-06T23:14:16"/>
    <d v="2015-02-20T23:14:16"/>
    <b v="0"/>
    <n v="24"/>
    <x v="1"/>
    <s v="theater/musical"/>
    <n v="0.1174"/>
    <n v="24.458333333333332"/>
    <x v="1"/>
    <s v="musical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6-27T01:29:58"/>
    <d v="2015-07-27T01:29:58"/>
    <b v="0"/>
    <n v="0"/>
    <x v="1"/>
    <s v="theater/musical"/>
    <n v="0"/>
    <e v="#DIV/0!"/>
    <x v="1"/>
    <s v="musical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1-13T14:15:42"/>
    <d v="2015-02-12T14:15:42"/>
    <b v="0"/>
    <n v="39"/>
    <x v="1"/>
    <s v="theater/musical"/>
    <n v="0.59142857142857141"/>
    <n v="53.07692307692308"/>
    <x v="1"/>
    <s v="musical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6-02T14:21:15"/>
    <d v="2015-08-01T14:00:00"/>
    <b v="0"/>
    <n v="6"/>
    <x v="1"/>
    <s v="theater/musical"/>
    <n v="5.9999999999999995E-4"/>
    <n v="300"/>
    <x v="1"/>
    <s v="musical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1-05T11:50:18"/>
    <d v="2015-02-04T11:50:18"/>
    <b v="0"/>
    <n v="4"/>
    <x v="1"/>
    <s v="theater/musical"/>
    <n v="0.1145"/>
    <n v="286.25"/>
    <x v="1"/>
    <s v="musical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1-09T10:11:17"/>
    <d v="2015-02-16T10:11:17"/>
    <b v="0"/>
    <n v="3"/>
    <x v="1"/>
    <s v="theater/musical"/>
    <n v="3.6666666666666666E-3"/>
    <n v="36.666666666666664"/>
    <x v="1"/>
    <s v="musical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8-07T18:16:58"/>
    <d v="2014-09-06T21:00:00"/>
    <b v="0"/>
    <n v="53"/>
    <x v="1"/>
    <s v="theater/musical"/>
    <n v="0.52159999999999995"/>
    <n v="49.20754716981132"/>
    <x v="1"/>
    <s v="musical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3-31T07:41:41"/>
    <d v="2016-04-30T05:34:00"/>
    <b v="0"/>
    <n v="1"/>
    <x v="1"/>
    <s v="theater/musical"/>
    <n v="2.0000000000000002E-5"/>
    <n v="1"/>
    <x v="1"/>
    <s v="musical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10T18:24:37"/>
    <d v="2014-08-31T18:24:37"/>
    <b v="0"/>
    <n v="2"/>
    <x v="1"/>
    <s v="theater/musical"/>
    <n v="1.2500000000000001E-2"/>
    <n v="12.5"/>
    <x v="1"/>
    <s v="musical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0-16T20:29:06"/>
    <d v="2015-12-14T05:59:00"/>
    <b v="0"/>
    <n v="25"/>
    <x v="1"/>
    <s v="theater/musical"/>
    <n v="0.54520000000000002"/>
    <n v="109.04"/>
    <x v="1"/>
    <s v="musical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8-26T23:43:42"/>
    <d v="2015-09-25T23:43:42"/>
    <b v="0"/>
    <n v="6"/>
    <x v="1"/>
    <s v="theater/musical"/>
    <n v="0.25"/>
    <n v="41.666666666666664"/>
    <x v="1"/>
    <s v="musical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6-17T16:27:59"/>
    <d v="2015-07-17T16:14:00"/>
    <b v="0"/>
    <n v="0"/>
    <x v="1"/>
    <s v="theater/musical"/>
    <n v="0"/>
    <e v="#DIV/0!"/>
    <x v="1"/>
    <s v="musical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4-01T08:59:32"/>
    <d v="2015-05-01T08:59:32"/>
    <b v="0"/>
    <n v="12"/>
    <x v="1"/>
    <s v="theater/musical"/>
    <n v="3.4125000000000003E-2"/>
    <n v="22.75"/>
    <x v="1"/>
    <s v="musical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8-20T06:37:31"/>
    <d v="2015-09-19T06:37:31"/>
    <b v="0"/>
    <n v="0"/>
    <x v="1"/>
    <s v="theater/musical"/>
    <n v="0"/>
    <e v="#DIV/0!"/>
    <x v="1"/>
    <s v="musical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2-22T06:40:07"/>
    <d v="2015-04-23T05:40:07"/>
    <b v="0"/>
    <n v="36"/>
    <x v="1"/>
    <s v="theater/musical"/>
    <n v="0.46363636363636362"/>
    <n v="70.833333333333329"/>
    <x v="1"/>
    <s v="musical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07T14:31:17"/>
    <d v="2014-07-28T14:31:17"/>
    <b v="1"/>
    <n v="82"/>
    <x v="0"/>
    <s v="theater/plays"/>
    <n v="1.0349999999999999"/>
    <n v="63.109756097560975"/>
    <x v="1"/>
    <s v="plays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5-19T15:17:38"/>
    <d v="2014-06-20T23:00:00"/>
    <b v="1"/>
    <n v="226"/>
    <x v="0"/>
    <s v="theater/plays"/>
    <n v="1.1932315789473684"/>
    <n v="50.157964601769912"/>
    <x v="1"/>
    <s v="plays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4-14T22:28:39"/>
    <d v="2012-06-01T03:59:00"/>
    <b v="1"/>
    <n v="60"/>
    <x v="0"/>
    <s v="theater/plays"/>
    <n v="1.2576666666666667"/>
    <n v="62.883333333333333"/>
    <x v="1"/>
    <s v="plays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7-14T14:04:40"/>
    <d v="2014-08-15T02:00:00"/>
    <b v="1"/>
    <n v="322"/>
    <x v="0"/>
    <s v="theater/plays"/>
    <n v="1.1974347826086957"/>
    <n v="85.531055900621112"/>
    <x v="1"/>
    <s v="plays"/>
    <n v="31.49675925925839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7-09T19:05:51"/>
    <d v="2014-08-08T19:05:51"/>
    <b v="1"/>
    <n v="94"/>
    <x v="0"/>
    <s v="theater/plays"/>
    <n v="1.2625"/>
    <n v="53.723404255319146"/>
    <x v="1"/>
    <s v="plays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6-16T18:19:19"/>
    <d v="2015-07-26T18:19:19"/>
    <b v="1"/>
    <n v="47"/>
    <x v="0"/>
    <s v="theater/plays"/>
    <n v="1.0011666666666668"/>
    <n v="127.80851063829788"/>
    <x v="1"/>
    <s v="plays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5-11-29T19:01:13"/>
    <d v="2016-01-05T23:55:00"/>
    <b v="1"/>
    <n v="115"/>
    <x v="0"/>
    <s v="theater/plays"/>
    <n v="1.0213333333333334"/>
    <n v="106.57391304347826"/>
    <x v="1"/>
    <s v="plays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8-03T15:57:51"/>
    <d v="2015-09-10T03:59:00"/>
    <b v="1"/>
    <n v="134"/>
    <x v="0"/>
    <s v="theater/plays"/>
    <n v="1.0035142857142858"/>
    <n v="262.11194029850748"/>
    <x v="1"/>
    <s v="plays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6-10T11:06:11"/>
    <d v="2015-07-11T14:30:00"/>
    <b v="1"/>
    <n v="35"/>
    <x v="0"/>
    <s v="theater/plays"/>
    <n v="1.0004999999999999"/>
    <n v="57.171428571428571"/>
    <x v="1"/>
    <s v="plays"/>
    <n v="31.141539351854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0-05T13:06:24"/>
    <d v="2016-11-04T13:06:24"/>
    <b v="1"/>
    <n v="104"/>
    <x v="0"/>
    <s v="theater/plays"/>
    <n v="1.1602222222222223"/>
    <n v="50.20192307692308"/>
    <x v="1"/>
    <s v="plays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1-28T00:03:06"/>
    <d v="2014-12-31T00:00:00"/>
    <b v="1"/>
    <n v="184"/>
    <x v="0"/>
    <s v="theater/plays"/>
    <n v="1.0209999999999999"/>
    <n v="66.586956521739125"/>
    <x v="1"/>
    <s v="plays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2-15T23:35:47"/>
    <d v="2015-03-22T22:35:47"/>
    <b v="1"/>
    <n v="119"/>
    <x v="0"/>
    <s v="theater/plays"/>
    <n v="1.0011000000000001"/>
    <n v="168.25210084033614"/>
    <x v="1"/>
    <s v="plays"/>
    <n v="34.958333333328483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2-06T20:00:04"/>
    <d v="2017-03-12T21:00:00"/>
    <b v="1"/>
    <n v="59"/>
    <x v="0"/>
    <s v="theater/plays"/>
    <n v="1.0084"/>
    <n v="256.37288135593218"/>
    <x v="1"/>
    <s v="plays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5-31T16:43:23"/>
    <d v="2015-07-05T16:43:23"/>
    <b v="1"/>
    <n v="113"/>
    <x v="0"/>
    <s v="theater/plays"/>
    <n v="1.0342499999999999"/>
    <n v="36.610619469026545"/>
    <x v="1"/>
    <s v="plays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09-23T13:58:17"/>
    <d v="2015-10-24T21:29:00"/>
    <b v="1"/>
    <n v="84"/>
    <x v="0"/>
    <s v="theater/plays"/>
    <n v="1.248"/>
    <n v="37.142857142857146"/>
    <x v="1"/>
    <s v="plays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7-21T20:02:56"/>
    <d v="2015-08-20T20:02:56"/>
    <b v="1"/>
    <n v="74"/>
    <x v="0"/>
    <s v="theater/plays"/>
    <n v="1.0951612903225807"/>
    <n v="45.878378378378379"/>
    <x v="1"/>
    <s v="plays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6-11-23T20:25:13"/>
    <d v="2017-01-10T05:00:00"/>
    <b v="1"/>
    <n v="216"/>
    <x v="0"/>
    <s v="theater/plays"/>
    <n v="1.0203333333333333"/>
    <n v="141.71296296296296"/>
    <x v="1"/>
    <s v="plays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5-13T13:25:38"/>
    <d v="2016-06-03T21:00:00"/>
    <b v="1"/>
    <n v="39"/>
    <x v="0"/>
    <s v="theater/plays"/>
    <n v="1.0235000000000001"/>
    <n v="52.487179487179489"/>
    <x v="1"/>
    <s v="plays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09-30T14:00:12"/>
    <d v="2015-10-30T14:00:12"/>
    <b v="1"/>
    <n v="21"/>
    <x v="0"/>
    <s v="theater/plays"/>
    <n v="1.0416666666666667"/>
    <n v="59.523809523809526"/>
    <x v="1"/>
    <s v="plays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6-12-18T21:10:36"/>
    <d v="2017-01-17T21:10:36"/>
    <b v="0"/>
    <n v="30"/>
    <x v="0"/>
    <s v="theater/plays"/>
    <n v="1.25"/>
    <n v="50"/>
    <x v="1"/>
    <s v="plays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1-15T17:01:24"/>
    <d v="2015-12-17T04:59:00"/>
    <b v="1"/>
    <n v="37"/>
    <x v="0"/>
    <s v="theater/plays"/>
    <n v="1.0234285714285714"/>
    <n v="193.62162162162161"/>
    <x v="1"/>
    <s v="plays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0-21T06:59:58"/>
    <d v="2014-11-20T07:59:58"/>
    <b v="1"/>
    <n v="202"/>
    <x v="0"/>
    <s v="theater/plays"/>
    <n v="1.0786500000000001"/>
    <n v="106.79702970297029"/>
    <x v="1"/>
    <s v="plays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16T04:02:06"/>
    <d v="2014-10-01T03:59:00"/>
    <b v="1"/>
    <n v="37"/>
    <x v="0"/>
    <s v="theater/plays"/>
    <n v="1.0988461538461538"/>
    <n v="77.21621621621621"/>
    <x v="1"/>
    <s v="plays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3-17T22:39:07"/>
    <d v="2016-04-16T22:39:07"/>
    <b v="0"/>
    <n v="28"/>
    <x v="0"/>
    <s v="theater/plays"/>
    <n v="1.61"/>
    <n v="57.5"/>
    <x v="1"/>
    <s v="plays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4-03T19:31:57"/>
    <d v="2016-05-04T03:59:00"/>
    <b v="1"/>
    <n v="26"/>
    <x v="0"/>
    <s v="theater/plays"/>
    <n v="1.3120000000000001"/>
    <n v="50.46153846153846"/>
    <x v="1"/>
    <s v="plays"/>
    <n v="30.35211805555445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1-31T19:19:15"/>
    <d v="2017-03-02T19:19:15"/>
    <b v="0"/>
    <n v="61"/>
    <x v="0"/>
    <s v="theater/plays"/>
    <n v="1.1879999999999999"/>
    <n v="97.377049180327873"/>
    <x v="1"/>
    <s v="plays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6-12-30T18:56:48"/>
    <d v="2017-02-01T23:31:00"/>
    <b v="0"/>
    <n v="115"/>
    <x v="0"/>
    <s v="theater/plays"/>
    <n v="1.0039275000000001"/>
    <n v="34.91921739130435"/>
    <x v="1"/>
    <s v="plays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6-01T08:20:51"/>
    <d v="2016-07-01T08:20:51"/>
    <b v="1"/>
    <n v="181"/>
    <x v="0"/>
    <s v="theater/plays"/>
    <n v="1.0320666666666667"/>
    <n v="85.530386740331494"/>
    <x v="1"/>
    <s v="plays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1-28T22:00:33"/>
    <d v="2016-12-28T22:00:33"/>
    <b v="0"/>
    <n v="110"/>
    <x v="0"/>
    <s v="theater/plays"/>
    <n v="1.006"/>
    <n v="182.90909090909091"/>
    <x v="1"/>
    <s v="plays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05T11:23:04"/>
    <d v="2015-09-29T03:59:00"/>
    <b v="1"/>
    <n v="269"/>
    <x v="0"/>
    <s v="theater/plays"/>
    <n v="1.0078754285714286"/>
    <n v="131.13620817843866"/>
    <x v="1"/>
    <s v="plays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6-01T12:14:58"/>
    <d v="2015-07-01T12:14:58"/>
    <b v="1"/>
    <n v="79"/>
    <x v="0"/>
    <s v="theater/plays"/>
    <n v="1.1232142857142857"/>
    <n v="39.810126582278478"/>
    <x v="1"/>
    <s v="plays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01T02:08:13"/>
    <d v="2015-10-25T23:59:00"/>
    <b v="1"/>
    <n v="104"/>
    <x v="0"/>
    <s v="theater/plays"/>
    <n v="1.0591914022517912"/>
    <n v="59.701730769230764"/>
    <x v="1"/>
    <s v="plays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1-19T16:39:08"/>
    <d v="2017-02-16T23:00:00"/>
    <b v="0"/>
    <n v="34"/>
    <x v="0"/>
    <s v="theater/plays"/>
    <n v="1.0056666666666667"/>
    <n v="88.735294117647058"/>
    <x v="1"/>
    <s v="plays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09-11T07:47:50"/>
    <d v="2014-10-14T06:59:00"/>
    <b v="1"/>
    <n v="167"/>
    <x v="0"/>
    <s v="theater/plays"/>
    <n v="1.1530588235294117"/>
    <n v="58.688622754491021"/>
    <x v="1"/>
    <s v="plays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8-20T18:08:12"/>
    <d v="2014-09-19T18:08:12"/>
    <b v="1"/>
    <n v="183"/>
    <x v="0"/>
    <s v="theater/plays"/>
    <n v="1.273042"/>
    <n v="69.56513661202186"/>
    <x v="1"/>
    <s v="plays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09-15T02:19:22"/>
    <d v="2015-10-09T00:00:00"/>
    <b v="1"/>
    <n v="71"/>
    <x v="0"/>
    <s v="theater/plays"/>
    <n v="1.028375"/>
    <n v="115.87323943661971"/>
    <x v="1"/>
    <s v="plays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1-01T16:39:42"/>
    <d v="2016-12-01T17:39:42"/>
    <b v="0"/>
    <n v="69"/>
    <x v="0"/>
    <s v="theater/plays"/>
    <n v="1.0293749999999999"/>
    <n v="23.869565217391305"/>
    <x v="1"/>
    <s v="plays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5-11T14:24:18"/>
    <d v="2015-06-12T02:00:00"/>
    <b v="0"/>
    <n v="270"/>
    <x v="0"/>
    <s v="theater/plays"/>
    <n v="1.043047619047619"/>
    <n v="81.125925925925927"/>
    <x v="1"/>
    <s v="plays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8-14T11:20:00"/>
    <d v="2015-09-12T03:59:00"/>
    <b v="1"/>
    <n v="193"/>
    <x v="0"/>
    <s v="theater/plays"/>
    <n v="1.1122000000000001"/>
    <n v="57.626943005181346"/>
    <x v="1"/>
    <s v="plays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6-12T10:25:12"/>
    <d v="2015-07-12T10:25:12"/>
    <b v="1"/>
    <n v="57"/>
    <x v="0"/>
    <s v="theater/plays"/>
    <n v="1.0586"/>
    <n v="46.429824561403507"/>
    <x v="1"/>
    <s v="plays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3-05T21:19:17"/>
    <d v="2015-04-04T20:19:17"/>
    <b v="1"/>
    <n v="200"/>
    <x v="0"/>
    <s v="theater/plays"/>
    <n v="1.0079166666666666"/>
    <n v="60.475000000000001"/>
    <x v="1"/>
    <s v="plays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5-21T17:55:14"/>
    <d v="2015-06-20T17:55:14"/>
    <b v="1"/>
    <n v="88"/>
    <x v="0"/>
    <s v="theater/plays"/>
    <n v="1.0492727272727274"/>
    <n v="65.579545454545453"/>
    <x v="1"/>
    <s v="plays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0-06T17:48:44"/>
    <d v="2014-11-05T18:48:44"/>
    <b v="1"/>
    <n v="213"/>
    <x v="0"/>
    <s v="theater/plays"/>
    <n v="1.01552"/>
    <n v="119.1924882629108"/>
    <x v="1"/>
    <s v="plays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5-22T17:32:46"/>
    <d v="2015-06-21T17:32:46"/>
    <b v="1"/>
    <n v="20"/>
    <x v="0"/>
    <s v="theater/plays"/>
    <n v="1.1073333333333333"/>
    <n v="83.05"/>
    <x v="1"/>
    <s v="plays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8-08T11:20:40"/>
    <d v="2016-09-07T11:20:40"/>
    <b v="1"/>
    <n v="50"/>
    <x v="0"/>
    <s v="theater/plays"/>
    <n v="1.2782222222222221"/>
    <n v="57.52"/>
    <x v="1"/>
    <s v="plays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8-20T13:50:28"/>
    <d v="2016-09-08T03:45:00"/>
    <b v="1"/>
    <n v="115"/>
    <x v="0"/>
    <s v="theater/plays"/>
    <n v="1.0182500000000001"/>
    <n v="177.08695652173913"/>
    <x v="1"/>
    <s v="plays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2-24T02:03:29"/>
    <d v="2015-03-26T01:03:29"/>
    <b v="1"/>
    <n v="186"/>
    <x v="0"/>
    <s v="theater/plays"/>
    <n v="1.012576923076923"/>
    <n v="70.771505376344081"/>
    <x v="1"/>
    <s v="plays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09-07T18:26:15"/>
    <d v="2014-10-07T18:26:15"/>
    <b v="1"/>
    <n v="18"/>
    <x v="0"/>
    <s v="theater/plays"/>
    <n v="1.75"/>
    <n v="29.166666666666668"/>
    <x v="1"/>
    <s v="plays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5-20T13:46:17"/>
    <d v="2015-06-11T03:59:00"/>
    <b v="1"/>
    <n v="176"/>
    <x v="0"/>
    <s v="theater/plays"/>
    <n v="1.2806"/>
    <n v="72.76136363636364"/>
    <x v="1"/>
    <s v="plays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1-23T13:25:52"/>
    <d v="2017-02-22T13:25:52"/>
    <b v="0"/>
    <n v="41"/>
    <x v="0"/>
    <s v="theater/plays"/>
    <n v="1.0629949999999999"/>
    <n v="51.853414634146333"/>
    <x v="1"/>
    <s v="plays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4-12-09T21:17:41"/>
    <d v="2015-01-08T21:17:41"/>
    <b v="1"/>
    <n v="75"/>
    <x v="0"/>
    <s v="theater/plays"/>
    <n v="1.052142857142857"/>
    <n v="98.2"/>
    <x v="1"/>
    <s v="plays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01T18:15:45"/>
    <d v="2016-10-01T03:59:00"/>
    <b v="1"/>
    <n v="97"/>
    <x v="0"/>
    <s v="theater/plays"/>
    <n v="1.0616782608695652"/>
    <n v="251.7381443298969"/>
    <x v="1"/>
    <s v="plays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0-26T16:08:38"/>
    <d v="2015-11-30T17:08:38"/>
    <b v="1"/>
    <n v="73"/>
    <x v="0"/>
    <s v="theater/plays"/>
    <n v="1.0924"/>
    <n v="74.821917808219183"/>
    <x v="1"/>
    <s v="plays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6-16T17:24:36"/>
    <d v="2015-07-16T17:24:36"/>
    <b v="1"/>
    <n v="49"/>
    <x v="0"/>
    <s v="theater/plays"/>
    <n v="1.0045454545454546"/>
    <n v="67.65306122448979"/>
    <x v="1"/>
    <s v="plays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1-21T07:34:22"/>
    <d v="2014-12-22T04:00:00"/>
    <b v="1"/>
    <n v="134"/>
    <x v="0"/>
    <s v="theater/plays"/>
    <n v="1.0304098360655738"/>
    <n v="93.81343283582089"/>
    <x v="1"/>
    <s v="plays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07T12:23:08"/>
    <d v="2015-10-30T21:00:00"/>
    <b v="1"/>
    <n v="68"/>
    <x v="0"/>
    <s v="theater/plays"/>
    <n v="1.121664"/>
    <n v="41.237647058823526"/>
    <x v="1"/>
    <s v="plays"/>
    <n v="23.35893518518423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12T19:12:18"/>
    <d v="2015-01-28T22:00:00"/>
    <b v="1"/>
    <n v="49"/>
    <x v="0"/>
    <s v="theater/plays"/>
    <n v="1.03"/>
    <n v="52.551020408163268"/>
    <x v="1"/>
    <s v="plays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1-03T17:05:15"/>
    <d v="2015-12-03T17:00:00"/>
    <b v="1"/>
    <n v="63"/>
    <x v="0"/>
    <s v="theater/plays"/>
    <n v="1.64"/>
    <n v="70.285714285714292"/>
    <x v="1"/>
    <s v="plays"/>
    <n v="29.9963541666656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5-12T12:52:02"/>
    <d v="2015-06-12T21:00:00"/>
    <b v="1"/>
    <n v="163"/>
    <x v="0"/>
    <s v="theater/plays"/>
    <n v="1.3128333333333333"/>
    <n v="48.325153374233132"/>
    <x v="1"/>
    <s v="plays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6-17T18:11:00"/>
    <d v="2015-07-17T18:11:00"/>
    <b v="1"/>
    <n v="288"/>
    <x v="0"/>
    <s v="theater/plays"/>
    <n v="1.0209999999999999"/>
    <n v="53.177083333333336"/>
    <x v="1"/>
    <s v="plays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08T21:42:08"/>
    <d v="2016-08-24T21:42:08"/>
    <b v="1"/>
    <n v="42"/>
    <x v="0"/>
    <s v="theater/plays"/>
    <n v="1.28"/>
    <n v="60.952380952380949"/>
    <x v="1"/>
    <s v="plays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5-13T09:29:57"/>
    <d v="2015-06-16T11:00:00"/>
    <b v="1"/>
    <n v="70"/>
    <x v="0"/>
    <s v="theater/plays"/>
    <n v="1.0149999999999999"/>
    <n v="116"/>
    <x v="1"/>
    <s v="plays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6-12T12:47:45"/>
    <d v="2015-07-12T12:47:45"/>
    <b v="1"/>
    <n v="30"/>
    <x v="0"/>
    <s v="theater/plays"/>
    <n v="1.0166666666666666"/>
    <n v="61"/>
    <x v="1"/>
    <s v="plays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0-03T10:29:35"/>
    <d v="2014-11-02T11:29:35"/>
    <b v="1"/>
    <n v="51"/>
    <x v="0"/>
    <s v="theater/plays"/>
    <n v="1.3"/>
    <n v="38.235294117647058"/>
    <x v="1"/>
    <s v="plays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0-07T12:00:09"/>
    <d v="2015-11-06T13:00:09"/>
    <b v="1"/>
    <n v="145"/>
    <x v="0"/>
    <s v="theater/plays"/>
    <n v="1.5443"/>
    <n v="106.50344827586207"/>
    <x v="1"/>
    <s v="plays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8-29T19:14:02"/>
    <d v="2016-09-14T19:00:00"/>
    <b v="1"/>
    <n v="21"/>
    <x v="0"/>
    <s v="theater/plays"/>
    <n v="1.0740000000000001"/>
    <n v="204.57142857142858"/>
    <x v="1"/>
    <s v="plays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1-31T16:54:32"/>
    <d v="2016-03-15T21:00:00"/>
    <b v="1"/>
    <n v="286"/>
    <x v="0"/>
    <s v="theater/plays"/>
    <n v="1.0132258064516129"/>
    <n v="54.912587412587413"/>
    <x v="1"/>
    <s v="plays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1-13T21:07:51"/>
    <d v="2015-02-09T04:30:00"/>
    <b v="1"/>
    <n v="12"/>
    <x v="0"/>
    <s v="theater/plays"/>
    <n v="1.0027777777777778"/>
    <n v="150.41666666666666"/>
    <x v="1"/>
    <s v="plays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2-26T22:47:59"/>
    <d v="2016-04-01T03:59:00"/>
    <b v="1"/>
    <n v="100"/>
    <x v="0"/>
    <s v="theater/plays"/>
    <n v="1.1684444444444444"/>
    <n v="52.58"/>
    <x v="1"/>
    <s v="plays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0-19T16:23:26"/>
    <d v="2014-11-18T17:23:26"/>
    <b v="1"/>
    <n v="100"/>
    <x v="0"/>
    <s v="theater/plays"/>
    <n v="1.0860000000000001"/>
    <n v="54.3"/>
    <x v="1"/>
    <s v="plays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4-30T20:21:43"/>
    <d v="2015-05-30T20:21:43"/>
    <b v="1"/>
    <n v="34"/>
    <x v="0"/>
    <s v="theater/plays"/>
    <n v="1.034"/>
    <n v="76.029411764705884"/>
    <x v="1"/>
    <s v="plays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02T02:27:39"/>
    <d v="2016-04-01T01:27:39"/>
    <b v="0"/>
    <n v="63"/>
    <x v="0"/>
    <s v="theater/plays"/>
    <n v="1.1427586206896552"/>
    <n v="105.2063492063492"/>
    <x v="1"/>
    <s v="plays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4-27T18:09:58"/>
    <d v="2015-06-01T05:00:00"/>
    <b v="0"/>
    <n v="30"/>
    <x v="0"/>
    <s v="theater/plays"/>
    <n v="1.03"/>
    <n v="68.666666666666671"/>
    <x v="1"/>
    <s v="plays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8-03T00:28:25"/>
    <d v="2015-09-02T00:28:25"/>
    <b v="0"/>
    <n v="47"/>
    <x v="0"/>
    <s v="theater/plays"/>
    <n v="1.216"/>
    <n v="129.36170212765958"/>
    <x v="1"/>
    <s v="plays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3-16T04:39:48"/>
    <d v="2016-04-29T04:39:48"/>
    <b v="0"/>
    <n v="237"/>
    <x v="0"/>
    <s v="theater/plays"/>
    <n v="1.026467741935484"/>
    <n v="134.26371308016877"/>
    <x v="1"/>
    <s v="plays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1-10T17:51:38"/>
    <d v="2016-02-10T21:00:00"/>
    <b v="0"/>
    <n v="47"/>
    <x v="0"/>
    <s v="theater/plays"/>
    <n v="1.0475000000000001"/>
    <n v="17.829787234042552"/>
    <x v="1"/>
    <s v="plays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11T21:14:13"/>
    <d v="2016-01-29T05:59:00"/>
    <b v="0"/>
    <n v="15"/>
    <x v="0"/>
    <s v="theater/plays"/>
    <n v="1.016"/>
    <n v="203.2"/>
    <x v="1"/>
    <s v="plays"/>
    <n v="17.364432870366727"/>
  </r>
  <r>
    <n v="3285"/>
    <s v="By Morning"/>
    <s v="A new play by Matthew Gasda"/>
    <n v="4999"/>
    <n v="5604"/>
    <x v="0"/>
    <x v="0"/>
    <s v="USD"/>
    <n v="1488258000"/>
    <n v="1485556626"/>
    <d v="2017-01-27T22:37:06"/>
    <d v="2017-02-28T05:00:00"/>
    <b v="0"/>
    <n v="81"/>
    <x v="0"/>
    <s v="theater/plays"/>
    <n v="1.1210242048409682"/>
    <n v="69.18518518518519"/>
    <x v="1"/>
    <s v="plays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7-16T20:09:42"/>
    <d v="2016-08-15T20:09:42"/>
    <b v="0"/>
    <n v="122"/>
    <x v="0"/>
    <s v="theater/plays"/>
    <n v="1.0176666666666667"/>
    <n v="125.12295081967213"/>
    <x v="1"/>
    <s v="plays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03T18:00:28"/>
    <d v="2015-11-28T18:00:28"/>
    <b v="0"/>
    <n v="34"/>
    <x v="0"/>
    <s v="theater/plays"/>
    <n v="1"/>
    <n v="73.529411764705884"/>
    <x v="1"/>
    <s v="plays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5-15T18:35:15"/>
    <d v="2016-06-20T23:00:00"/>
    <b v="0"/>
    <n v="207"/>
    <x v="0"/>
    <s v="theater/plays"/>
    <n v="1.0026489999999999"/>
    <n v="48.437149758454105"/>
    <x v="1"/>
    <s v="plays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1-23T08:50:02"/>
    <d v="2017-02-20T08:50:02"/>
    <b v="0"/>
    <n v="25"/>
    <x v="0"/>
    <s v="theater/plays"/>
    <n v="1.3304200000000002"/>
    <n v="26.608400000000003"/>
    <x v="1"/>
    <s v="plays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2-09T12:21:31"/>
    <d v="2017-03-11T12:21:31"/>
    <b v="0"/>
    <n v="72"/>
    <x v="0"/>
    <s v="theater/plays"/>
    <n v="1.212"/>
    <n v="33.666666666666664"/>
    <x v="1"/>
    <s v="plays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8-16T16:51:40"/>
    <d v="2015-09-17T03:59:00"/>
    <b v="0"/>
    <n v="14"/>
    <x v="0"/>
    <s v="theater/plays"/>
    <n v="1.1399999999999999"/>
    <n v="40.714285714285715"/>
    <x v="1"/>
    <s v="plays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0-05T18:29:08"/>
    <d v="2015-12-04T19:29:08"/>
    <b v="0"/>
    <n v="15"/>
    <x v="0"/>
    <s v="theater/plays"/>
    <n v="2.8613861386138613"/>
    <n v="19.266666666666666"/>
    <x v="1"/>
    <s v="plays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2-02T10:12:32"/>
    <d v="2017-03-04T10:12:32"/>
    <b v="0"/>
    <n v="91"/>
    <x v="0"/>
    <s v="theater/plays"/>
    <n v="1.7044444444444444"/>
    <n v="84.285714285714292"/>
    <x v="1"/>
    <s v="plays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5-17T12:59:14"/>
    <d v="2015-06-16T12:59:14"/>
    <b v="0"/>
    <n v="24"/>
    <x v="0"/>
    <s v="theater/plays"/>
    <n v="1.1833333333333333"/>
    <n v="29.583333333333332"/>
    <x v="1"/>
    <s v="plays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8-27T10:37:09"/>
    <d v="2016-09-26T10:37:09"/>
    <b v="0"/>
    <n v="27"/>
    <x v="0"/>
    <s v="theater/plays"/>
    <n v="1.0285857142857142"/>
    <n v="26.667037037037037"/>
    <x v="1"/>
    <s v="plays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01T18:09:32"/>
    <d v="2015-11-22T22:00:00"/>
    <b v="0"/>
    <n v="47"/>
    <x v="0"/>
    <s v="theater/plays"/>
    <n v="1.4406666666666668"/>
    <n v="45.978723404255319"/>
    <x v="1"/>
    <s v="plays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08T18:30:56"/>
    <d v="2015-07-27T22:59:00"/>
    <b v="0"/>
    <n v="44"/>
    <x v="0"/>
    <s v="theater/plays"/>
    <n v="1.0007272727272727"/>
    <n v="125.09090909090909"/>
    <x v="1"/>
    <s v="plays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8-23T22:59:28"/>
    <d v="2015-09-13T00:00:00"/>
    <b v="0"/>
    <n v="72"/>
    <x v="0"/>
    <s v="theater/plays"/>
    <n v="1.0173000000000001"/>
    <n v="141.29166666666666"/>
    <x v="1"/>
    <s v="plays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09-14T22:01:03"/>
    <d v="2015-10-14T22:01:03"/>
    <b v="0"/>
    <n v="63"/>
    <x v="0"/>
    <s v="theater/plays"/>
    <n v="1.1619999999999999"/>
    <n v="55.333333333333336"/>
    <x v="1"/>
    <s v="plays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08T17:51:02"/>
    <d v="2015-04-29T17:51:02"/>
    <b v="0"/>
    <n v="88"/>
    <x v="0"/>
    <s v="theater/plays"/>
    <n v="1.3616666666666666"/>
    <n v="46.420454545454547"/>
    <x v="1"/>
    <s v="plays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6-17T17:39:36"/>
    <d v="2016-08-01T06:59:00"/>
    <b v="0"/>
    <n v="70"/>
    <x v="0"/>
    <s v="theater/plays"/>
    <n v="1.3346666666666667"/>
    <n v="57.2"/>
    <x v="1"/>
    <s v="plays"/>
    <n v="44.555138888885267"/>
  </r>
  <r>
    <n v="3302"/>
    <s v="El muro de BorÃ­s KiÃ©n"/>
    <s v="FilosofÃ­a de los anÃ³nimos"/>
    <n v="8400"/>
    <n v="8685"/>
    <x v="0"/>
    <x v="3"/>
    <s v="EUR"/>
    <n v="1481099176"/>
    <n v="1478507176"/>
    <d v="2016-11-07T08:26:16"/>
    <d v="2016-12-07T08:26:16"/>
    <b v="0"/>
    <n v="50"/>
    <x v="0"/>
    <s v="theater/plays"/>
    <n v="1.0339285714285715"/>
    <n v="173.7"/>
    <x v="1"/>
    <s v="plays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2-21T15:38:04"/>
    <d v="2015-03-28T14:38:04"/>
    <b v="0"/>
    <n v="35"/>
    <x v="0"/>
    <s v="theater/plays"/>
    <n v="1.1588888888888889"/>
    <n v="59.6"/>
    <x v="1"/>
    <s v="plays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1-22T14:59:12"/>
    <d v="2016-12-22T14:59:12"/>
    <b v="0"/>
    <n v="175"/>
    <x v="0"/>
    <s v="theater/plays"/>
    <n v="1.0451666666666666"/>
    <n v="89.585714285714289"/>
    <x v="1"/>
    <s v="plays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01T20:32:28"/>
    <d v="2015-07-31T20:32:28"/>
    <b v="0"/>
    <n v="20"/>
    <x v="0"/>
    <s v="theater/plays"/>
    <n v="1.0202500000000001"/>
    <n v="204.05"/>
    <x v="1"/>
    <s v="plays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5-03T05:15:42"/>
    <d v="2016-06-10T03:00:00"/>
    <b v="0"/>
    <n v="54"/>
    <x v="0"/>
    <s v="theater/plays"/>
    <n v="1.7533333333333334"/>
    <n v="48.703703703703702"/>
    <x v="1"/>
    <s v="plays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4-15T01:22:19"/>
    <d v="2016-05-15T01:22:19"/>
    <b v="0"/>
    <n v="20"/>
    <x v="0"/>
    <s v="theater/plays"/>
    <n v="1.0668"/>
    <n v="53.339999999999996"/>
    <x v="1"/>
    <s v="plays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3-23T21:02:45"/>
    <d v="2016-04-13T21:02:45"/>
    <b v="0"/>
    <n v="57"/>
    <x v="0"/>
    <s v="theater/plays"/>
    <n v="1.2228571428571429"/>
    <n v="75.087719298245617"/>
    <x v="1"/>
    <s v="plays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09-15T15:36:18"/>
    <d v="2016-10-16T15:36:18"/>
    <b v="0"/>
    <n v="31"/>
    <x v="0"/>
    <s v="theater/plays"/>
    <n v="1.5942857142857143"/>
    <n v="18"/>
    <x v="1"/>
    <s v="plays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09-06T22:17:05"/>
    <d v="2015-10-06T22:17:05"/>
    <b v="0"/>
    <n v="31"/>
    <x v="0"/>
    <s v="theater/plays"/>
    <n v="1.0007692307692309"/>
    <n v="209.83870967741936"/>
    <x v="1"/>
    <s v="plays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09-17T07:00:10"/>
    <d v="2015-10-17T07:00:10"/>
    <b v="0"/>
    <n v="45"/>
    <x v="0"/>
    <s v="theater/plays"/>
    <n v="1.0984"/>
    <n v="61.022222222222226"/>
    <x v="1"/>
    <s v="plays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0-21T19:25:46"/>
    <d v="2016-11-11T22:00:00"/>
    <b v="0"/>
    <n v="41"/>
    <x v="0"/>
    <s v="theater/plays"/>
    <n v="1.0004"/>
    <n v="61"/>
    <x v="1"/>
    <s v="plays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13T05:51:57"/>
    <d v="2016-01-27T01:00:00"/>
    <b v="0"/>
    <n v="29"/>
    <x v="0"/>
    <s v="theater/plays"/>
    <n v="1.1605000000000001"/>
    <n v="80.034482758620683"/>
    <x v="1"/>
    <s v="plays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4-11T06:25:11"/>
    <d v="2015-05-08T20:05:00"/>
    <b v="0"/>
    <n v="58"/>
    <x v="0"/>
    <s v="theater/plays"/>
    <n v="2.1074999999999999"/>
    <n v="29.068965517241381"/>
    <x v="1"/>
    <s v="plays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4-06T07:17:21"/>
    <d v="2016-05-06T07:17:21"/>
    <b v="0"/>
    <n v="89"/>
    <x v="0"/>
    <s v="theater/plays"/>
    <n v="1.1000000000000001"/>
    <n v="49.438202247191015"/>
    <x v="1"/>
    <s v="plays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7-06T20:54:35"/>
    <d v="2014-08-08T13:54:00"/>
    <b v="0"/>
    <n v="125"/>
    <x v="0"/>
    <s v="theater/plays"/>
    <n v="1.0008673425918038"/>
    <n v="93.977440000000001"/>
    <x v="1"/>
    <s v="plays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5-09T00:57:04"/>
    <d v="2016-06-08T00:57:04"/>
    <b v="0"/>
    <n v="18"/>
    <x v="0"/>
    <s v="theater/plays"/>
    <n v="1.0619047619047619"/>
    <n v="61.944444444444443"/>
    <x v="1"/>
    <s v="plays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3-02T07:14:53"/>
    <d v="2016-04-11T02:30:00"/>
    <b v="0"/>
    <n v="32"/>
    <x v="0"/>
    <s v="theater/plays"/>
    <n v="1.256"/>
    <n v="78.5"/>
    <x v="1"/>
    <s v="plays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4-12-17T14:03:06"/>
    <d v="2015-01-31T14:03:06"/>
    <b v="0"/>
    <n v="16"/>
    <x v="0"/>
    <s v="theater/plays"/>
    <n v="1.08"/>
    <n v="33.75"/>
    <x v="1"/>
    <s v="plays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5-23T01:05:57"/>
    <d v="2016-06-22T01:05:57"/>
    <b v="0"/>
    <n v="38"/>
    <x v="0"/>
    <s v="theater/plays"/>
    <n v="1.01"/>
    <n v="66.44736842105263"/>
    <x v="1"/>
    <s v="plays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02T02:24:25"/>
    <d v="2014-10-16T03:59:00"/>
    <b v="0"/>
    <n v="15"/>
    <x v="0"/>
    <s v="theater/plays"/>
    <n v="1.0740000000000001"/>
    <n v="35.799999999999997"/>
    <x v="1"/>
    <s v="plays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5-31T00:14:56"/>
    <d v="2016-06-22T03:55:00"/>
    <b v="0"/>
    <n v="23"/>
    <x v="0"/>
    <s v="theater/plays"/>
    <n v="1.0151515151515151"/>
    <n v="145.65217391304347"/>
    <x v="1"/>
    <s v="plays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8-26T08:46:48"/>
    <d v="2016-09-25T08:46:48"/>
    <b v="0"/>
    <n v="49"/>
    <x v="0"/>
    <s v="theater/plays"/>
    <n v="1.2589999999999999"/>
    <n v="25.693877551020407"/>
    <x v="1"/>
    <s v="plays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5-22T13:59:50"/>
    <d v="2016-06-05T13:59:50"/>
    <b v="0"/>
    <n v="10"/>
    <x v="0"/>
    <s v="theater/plays"/>
    <n v="1.0166666666666666"/>
    <n v="152.5"/>
    <x v="1"/>
    <s v="plays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3-01T18:51:17"/>
    <d v="2015-04-05T17:51:17"/>
    <b v="0"/>
    <n v="15"/>
    <x v="0"/>
    <s v="theater/plays"/>
    <n v="1.125"/>
    <n v="30"/>
    <x v="1"/>
    <s v="plays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2-06T17:08:25"/>
    <d v="2015-03-08T16:08:25"/>
    <b v="0"/>
    <n v="57"/>
    <x v="0"/>
    <s v="theater/plays"/>
    <n v="1.0137499999999999"/>
    <n v="142.28070175438597"/>
    <x v="1"/>
    <s v="plays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4-08T08:59:26"/>
    <d v="2016-05-08T08:59:26"/>
    <b v="0"/>
    <n v="33"/>
    <x v="0"/>
    <s v="theater/plays"/>
    <n v="1.0125"/>
    <n v="24.545454545454547"/>
    <x v="1"/>
    <s v="plays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2T13:48:03"/>
    <d v="2014-07-05T01:00:00"/>
    <b v="0"/>
    <n v="9"/>
    <x v="0"/>
    <s v="theater/plays"/>
    <n v="1.4638888888888888"/>
    <n v="292.77777777777777"/>
    <x v="1"/>
    <s v="plays"/>
    <n v="2.466631944444088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17T07:45:08"/>
    <d v="2014-07-27T23:00:00"/>
    <b v="0"/>
    <n v="26"/>
    <x v="0"/>
    <s v="theater/plays"/>
    <n v="1.1679999999999999"/>
    <n v="44.92307692307692"/>
    <x v="1"/>
    <s v="plays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3-02T21:17:48"/>
    <d v="2015-04-01T20:17:48"/>
    <b v="0"/>
    <n v="69"/>
    <x v="0"/>
    <s v="theater/plays"/>
    <n v="1.0626666666666666"/>
    <n v="23.10144927536232"/>
    <x v="1"/>
    <s v="plays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09-01T16:44:46"/>
    <d v="2015-10-06T16:44:46"/>
    <b v="0"/>
    <n v="65"/>
    <x v="0"/>
    <s v="theater/plays"/>
    <n v="1.0451999999999999"/>
    <n v="80.400000000000006"/>
    <x v="1"/>
    <s v="plays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6-19T20:38:50"/>
    <d v="2014-07-19T20:38:50"/>
    <b v="0"/>
    <n v="83"/>
    <x v="0"/>
    <s v="theater/plays"/>
    <n v="1"/>
    <n v="72.289156626506028"/>
    <x v="1"/>
    <s v="plays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5-24T16:14:40"/>
    <d v="2015-06-15T16:14:40"/>
    <b v="0"/>
    <n v="111"/>
    <x v="0"/>
    <s v="theater/plays"/>
    <n v="1.0457142857142858"/>
    <n v="32.972972972972975"/>
    <x v="1"/>
    <s v="plays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6-30T12:30:22"/>
    <d v="2015-07-30T12:30:22"/>
    <b v="0"/>
    <n v="46"/>
    <x v="0"/>
    <s v="theater/plays"/>
    <n v="1.3862051149573753"/>
    <n v="116.65217391304348"/>
    <x v="1"/>
    <s v="plays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7-07T16:10:46"/>
    <d v="2014-08-03T23:00:00"/>
    <b v="0"/>
    <n v="63"/>
    <x v="0"/>
    <s v="theater/plays"/>
    <n v="1.0032000000000001"/>
    <n v="79.61904761904762"/>
    <x v="1"/>
    <s v="plays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3-08T09:34:06"/>
    <d v="2016-04-05T08:34:06"/>
    <b v="0"/>
    <n v="9"/>
    <x v="0"/>
    <s v="theater/plays"/>
    <n v="1"/>
    <n v="27.777777777777779"/>
    <x v="1"/>
    <s v="plays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09-19T06:46:07"/>
    <d v="2014-10-10T21:00:00"/>
    <b v="0"/>
    <n v="34"/>
    <x v="0"/>
    <s v="theater/plays"/>
    <n v="1.1020000000000001"/>
    <n v="81.029411764705884"/>
    <x v="1"/>
    <s v="plays"/>
    <n v="21.59297453703766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03T13:48:00"/>
    <d v="2017-02-24T13:48:00"/>
    <b v="0"/>
    <n v="112"/>
    <x v="0"/>
    <s v="theater/plays"/>
    <n v="1.0218"/>
    <n v="136.84821428571428"/>
    <x v="1"/>
    <s v="plays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6-28T15:58:38"/>
    <d v="2016-07-28T15:58:38"/>
    <b v="0"/>
    <n v="47"/>
    <x v="0"/>
    <s v="theater/plays"/>
    <n v="1.0435000000000001"/>
    <n v="177.61702127659575"/>
    <x v="1"/>
    <s v="plays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1-11T23:22:34"/>
    <d v="2016-12-06T23:22:34"/>
    <b v="0"/>
    <n v="38"/>
    <x v="0"/>
    <s v="theater/plays"/>
    <n v="1.3816666666666666"/>
    <n v="109.07894736842105"/>
    <x v="1"/>
    <s v="plays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5-20T19:10:21"/>
    <d v="2016-06-12T17:00:00"/>
    <b v="0"/>
    <n v="28"/>
    <x v="0"/>
    <s v="theater/plays"/>
    <n v="1"/>
    <n v="119.64285714285714"/>
    <x v="1"/>
    <s v="plays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2-27T07:06:50"/>
    <d v="2015-04-01T04:59:00"/>
    <b v="0"/>
    <n v="78"/>
    <x v="0"/>
    <s v="theater/plays"/>
    <n v="1.0166666666666666"/>
    <n v="78.205128205128204"/>
    <x v="1"/>
    <s v="plays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3-23T21:59:44"/>
    <d v="2016-04-13T13:18:00"/>
    <b v="0"/>
    <n v="23"/>
    <x v="0"/>
    <s v="theater/plays"/>
    <n v="1.7142857142857142"/>
    <n v="52.173913043478258"/>
    <x v="1"/>
    <s v="plays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7-31T04:48:13"/>
    <d v="2014-08-30T04:48:13"/>
    <b v="0"/>
    <n v="40"/>
    <x v="0"/>
    <s v="theater/plays"/>
    <n v="1.0144444444444445"/>
    <n v="114.125"/>
    <x v="1"/>
    <s v="plays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2-18T02:32:48"/>
    <d v="2015-04-18T00:37:00"/>
    <b v="0"/>
    <n v="13"/>
    <x v="0"/>
    <s v="theater/plays"/>
    <n v="1.3"/>
    <n v="50"/>
    <x v="1"/>
    <s v="plays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19T00:35:10"/>
    <d v="2015-02-26T00:35:10"/>
    <b v="0"/>
    <n v="18"/>
    <x v="0"/>
    <s v="theater/plays"/>
    <n v="1.1000000000000001"/>
    <n v="91.666666666666671"/>
    <x v="1"/>
    <s v="plays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4-24T13:14:14"/>
    <d v="2016-05-08T21:00:00"/>
    <b v="0"/>
    <n v="22"/>
    <x v="0"/>
    <s v="theater/plays"/>
    <n v="1.1944999999999999"/>
    <n v="108.59090909090909"/>
    <x v="1"/>
    <s v="plays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06T13:24:40"/>
    <d v="2016-04-30T03:59:00"/>
    <b v="0"/>
    <n v="79"/>
    <x v="0"/>
    <s v="theater/plays"/>
    <n v="1.002909090909091"/>
    <n v="69.822784810126578"/>
    <x v="1"/>
    <s v="plays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5-23T02:39:32"/>
    <d v="2016-06-13T17:00:00"/>
    <b v="0"/>
    <n v="14"/>
    <x v="0"/>
    <s v="theater/plays"/>
    <n v="1.534"/>
    <n v="109.57142857142857"/>
    <x v="1"/>
    <s v="plays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0-25T16:50:11"/>
    <d v="2015-11-29T23:00:00"/>
    <b v="0"/>
    <n v="51"/>
    <x v="0"/>
    <s v="theater/plays"/>
    <n v="1.0442857142857143"/>
    <n v="71.666666666666671"/>
    <x v="1"/>
    <s v="plays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6-16T09:29:25"/>
    <d v="2014-07-23T11:00:00"/>
    <b v="0"/>
    <n v="54"/>
    <x v="0"/>
    <s v="theater/plays"/>
    <n v="1.0109999999999999"/>
    <n v="93.611111111111114"/>
    <x v="1"/>
    <s v="plays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5-05T23:49:38"/>
    <d v="2016-07-01T23:00:00"/>
    <b v="0"/>
    <n v="70"/>
    <x v="0"/>
    <s v="theater/plays"/>
    <n v="1.0751999999999999"/>
    <n v="76.8"/>
    <x v="1"/>
    <s v="plays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4-19T10:22:30"/>
    <d v="2016-05-02T23:00:00"/>
    <b v="0"/>
    <n v="44"/>
    <x v="0"/>
    <s v="theater/plays"/>
    <n v="3.15"/>
    <n v="35.795454545454547"/>
    <x v="1"/>
    <s v="plays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09-23T17:26:46"/>
    <d v="2015-10-29T04:01:00"/>
    <b v="0"/>
    <n v="55"/>
    <x v="0"/>
    <s v="theater/plays"/>
    <n v="1.0193333333333334"/>
    <n v="55.6"/>
    <x v="1"/>
    <s v="plays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4-29T14:52:07"/>
    <d v="2016-05-10T11:17:00"/>
    <b v="0"/>
    <n v="15"/>
    <x v="0"/>
    <s v="theater/plays"/>
    <n v="1.2628571428571429"/>
    <n v="147.33333333333334"/>
    <x v="1"/>
    <s v="plays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6-15T19:34:32"/>
    <d v="2016-07-15T19:34:32"/>
    <b v="0"/>
    <n v="27"/>
    <x v="0"/>
    <s v="theater/plays"/>
    <n v="1.014"/>
    <n v="56.333333333333336"/>
    <x v="1"/>
    <s v="plays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7-02T10:01:50"/>
    <d v="2014-08-01T10:01:50"/>
    <b v="0"/>
    <n v="21"/>
    <x v="0"/>
    <s v="theater/plays"/>
    <n v="1.01"/>
    <n v="96.19047619047619"/>
    <x v="1"/>
    <s v="plays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0-20T07:27:59"/>
    <d v="2014-11-19T08:27:59"/>
    <b v="0"/>
    <n v="162"/>
    <x v="0"/>
    <s v="theater/plays"/>
    <n v="1.0299"/>
    <n v="63.574074074074076"/>
    <x v="1"/>
    <s v="plays"/>
    <n v="30.0416666666715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1-11T01:22:14"/>
    <d v="2017-02-25T01:22:14"/>
    <b v="0"/>
    <n v="23"/>
    <x v="0"/>
    <s v="theater/plays"/>
    <n v="1.0625"/>
    <n v="184.78260869565219"/>
    <x v="1"/>
    <s v="plays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1-23T01:59:03"/>
    <d v="2016-12-14T15:59:00"/>
    <b v="0"/>
    <n v="72"/>
    <x v="0"/>
    <s v="theater/plays"/>
    <n v="1.0137777777777779"/>
    <n v="126.72222222222223"/>
    <x v="1"/>
    <s v="plays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8-15T00:36:30"/>
    <d v="2014-09-01T15:59:00"/>
    <b v="0"/>
    <n v="68"/>
    <x v="0"/>
    <s v="theater/plays"/>
    <n v="1.1346000000000001"/>
    <n v="83.42647058823529"/>
    <x v="1"/>
    <s v="plays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2-21T02:11:57"/>
    <d v="2015-03-07T04:55:00"/>
    <b v="0"/>
    <n v="20"/>
    <x v="0"/>
    <s v="theater/plays"/>
    <n v="2.1800000000000002"/>
    <n v="54.5"/>
    <x v="1"/>
    <s v="plays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7-31T18:30:45"/>
    <d v="2014-08-19T16:00:00"/>
    <b v="0"/>
    <n v="26"/>
    <x v="0"/>
    <s v="theater/plays"/>
    <n v="1.0141935483870967"/>
    <n v="302.30769230769232"/>
    <x v="1"/>
    <s v="plays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2-22T23:27:29"/>
    <d v="2016-03-15T21:00:00"/>
    <b v="0"/>
    <n v="72"/>
    <x v="0"/>
    <s v="theater/plays"/>
    <n v="1.0593333333333332"/>
    <n v="44.138888888888886"/>
    <x v="1"/>
    <s v="plays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1-13T02:26:32"/>
    <d v="2015-12-13T02:26:32"/>
    <b v="0"/>
    <n v="3"/>
    <x v="0"/>
    <s v="theater/plays"/>
    <n v="1.04"/>
    <n v="866.66666666666663"/>
    <x v="1"/>
    <s v="plays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4-13T01:37:17"/>
    <d v="2015-05-13T01:37:17"/>
    <b v="0"/>
    <n v="18"/>
    <x v="0"/>
    <s v="theater/plays"/>
    <n v="2.21"/>
    <n v="61.388888888888886"/>
    <x v="1"/>
    <s v="plays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7-07T22:24:54"/>
    <d v="2015-08-01T22:24:54"/>
    <b v="0"/>
    <n v="30"/>
    <x v="0"/>
    <s v="theater/plays"/>
    <n v="1.1866666666666668"/>
    <n v="29.666666666666668"/>
    <x v="1"/>
    <s v="plays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4-11-26T04:47:39"/>
    <d v="2015-01-01T05:00:00"/>
    <b v="0"/>
    <n v="23"/>
    <x v="0"/>
    <s v="theater/plays"/>
    <n v="1.046"/>
    <n v="45.478260869565219"/>
    <x v="1"/>
    <s v="plays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6-11-16T00:59:40"/>
    <d v="2017-01-15T00:59:40"/>
    <b v="0"/>
    <n v="54"/>
    <x v="0"/>
    <s v="theater/plays"/>
    <n v="1.0389999999999999"/>
    <n v="96.203703703703709"/>
    <x v="1"/>
    <s v="plays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1-16T08:01:25"/>
    <d v="2016-12-17T08:00:00"/>
    <b v="0"/>
    <n v="26"/>
    <x v="0"/>
    <s v="theater/plays"/>
    <n v="1.1773333333333333"/>
    <n v="67.92307692307692"/>
    <x v="1"/>
    <s v="plays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1-04T20:59:25"/>
    <d v="2015-12-02T20:59:25"/>
    <b v="0"/>
    <n v="9"/>
    <x v="0"/>
    <s v="theater/plays"/>
    <n v="1.385"/>
    <n v="30.777777777777779"/>
    <x v="1"/>
    <s v="plays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04T13:09:16"/>
    <d v="2014-08-25T04:59:00"/>
    <b v="0"/>
    <n v="27"/>
    <x v="0"/>
    <s v="theater/plays"/>
    <n v="1.0349999999999999"/>
    <n v="38.333333333333336"/>
    <x v="1"/>
    <s v="plays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6-24T20:30:40"/>
    <d v="2015-07-18T16:00:00"/>
    <b v="0"/>
    <n v="30"/>
    <x v="0"/>
    <s v="theater/plays"/>
    <n v="1.0024999999999999"/>
    <n v="66.833333333333329"/>
    <x v="1"/>
    <s v="plays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09-28T17:33:36"/>
    <d v="2015-10-28T17:33:36"/>
    <b v="0"/>
    <n v="52"/>
    <x v="0"/>
    <s v="theater/plays"/>
    <n v="1.0657142857142856"/>
    <n v="71.730769230769226"/>
    <x v="1"/>
    <s v="plays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06T14:39:33"/>
    <d v="2014-05-18T14:39:33"/>
    <b v="0"/>
    <n v="17"/>
    <x v="0"/>
    <s v="theater/plays"/>
    <n v="1"/>
    <n v="176.47058823529412"/>
    <x v="1"/>
    <s v="plays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2-24T16:49:54"/>
    <d v="2015-04-25T15:49:54"/>
    <b v="0"/>
    <n v="19"/>
    <x v="0"/>
    <s v="theater/plays"/>
    <n v="1.0001249999999999"/>
    <n v="421.10526315789474"/>
    <x v="1"/>
    <s v="plays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2-18T17:34:59"/>
    <d v="2015-03-20T16:56:00"/>
    <b v="0"/>
    <n v="77"/>
    <x v="0"/>
    <s v="theater/plays"/>
    <n v="1.0105"/>
    <n v="104.98701298701299"/>
    <x v="1"/>
    <s v="plays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07T08:31:46"/>
    <d v="2014-08-31T13:08:00"/>
    <b v="0"/>
    <n v="21"/>
    <x v="0"/>
    <s v="theater/plays"/>
    <n v="1.0763636363636364"/>
    <n v="28.19047619047619"/>
    <x v="1"/>
    <s v="plays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09T12:20:00"/>
    <d v="2015-08-26T23:00:00"/>
    <b v="0"/>
    <n v="38"/>
    <x v="0"/>
    <s v="theater/plays"/>
    <n v="1.0365"/>
    <n v="54.55263157894737"/>
    <x v="1"/>
    <s v="plays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0-25T22:52:58"/>
    <d v="2014-11-29T23:52:58"/>
    <b v="0"/>
    <n v="28"/>
    <x v="0"/>
    <s v="theater/plays"/>
    <n v="1.0443333333333333"/>
    <n v="111.89285714285714"/>
    <x v="1"/>
    <s v="plays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2-09T04:26:23"/>
    <d v="2015-03-11T03:26:23"/>
    <b v="0"/>
    <n v="48"/>
    <x v="0"/>
    <s v="theater/plays"/>
    <n v="1.0225"/>
    <n v="85.208333333333329"/>
    <x v="1"/>
    <s v="plays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7-08T10:20:56"/>
    <d v="2016-08-01T22:59:00"/>
    <b v="0"/>
    <n v="46"/>
    <x v="0"/>
    <s v="theater/plays"/>
    <n v="1.0074285714285713"/>
    <n v="76.652173913043484"/>
    <x v="1"/>
    <s v="plays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03T18:47:00"/>
    <d v="2016-06-23T18:47:00"/>
    <b v="0"/>
    <n v="30"/>
    <x v="0"/>
    <s v="theater/plays"/>
    <n v="1.1171428571428572"/>
    <n v="65.166666666666671"/>
    <x v="1"/>
    <s v="plays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0-15T02:06:08"/>
    <d v="2015-11-21T03:00:00"/>
    <b v="0"/>
    <n v="64"/>
    <x v="0"/>
    <s v="theater/plays"/>
    <n v="1.0001100000000001"/>
    <n v="93.760312499999998"/>
    <x v="1"/>
    <s v="plays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1-10T20:49:12"/>
    <d v="2014-12-10T20:49:12"/>
    <b v="0"/>
    <n v="15"/>
    <x v="0"/>
    <s v="theater/plays"/>
    <n v="1"/>
    <n v="133.33333333333334"/>
    <x v="1"/>
    <s v="plays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1-03T15:28:26"/>
    <d v="2014-12-03T15:28:26"/>
    <b v="0"/>
    <n v="41"/>
    <x v="0"/>
    <s v="theater/plays"/>
    <n v="1.05"/>
    <n v="51.219512195121951"/>
    <x v="1"/>
    <s v="plays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1-04T18:18:08"/>
    <d v="2014-12-14T18:18:08"/>
    <b v="0"/>
    <n v="35"/>
    <x v="0"/>
    <s v="theater/plays"/>
    <n v="1.1686666666666667"/>
    <n v="100.17142857142858"/>
    <x v="1"/>
    <s v="plays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5-19T11:04:01"/>
    <d v="2015-06-18T11:04:01"/>
    <b v="0"/>
    <n v="45"/>
    <x v="0"/>
    <s v="theater/plays"/>
    <n v="1.038"/>
    <n v="34.6"/>
    <x v="1"/>
    <s v="plays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5-04T13:31:22"/>
    <d v="2016-06-03T13:31:22"/>
    <b v="0"/>
    <n v="62"/>
    <x v="0"/>
    <s v="theater/plays"/>
    <n v="1.145"/>
    <n v="184.67741935483872"/>
    <x v="1"/>
    <s v="plays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6-25T18:35:45"/>
    <d v="2014-07-10T18:35:45"/>
    <b v="0"/>
    <n v="22"/>
    <x v="0"/>
    <s v="theater/plays"/>
    <n v="1.024"/>
    <n v="69.818181818181813"/>
    <x v="1"/>
    <s v="plays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7-10T13:05:48"/>
    <d v="2014-08-08T22:28:00"/>
    <b v="0"/>
    <n v="18"/>
    <x v="0"/>
    <s v="theater/plays"/>
    <n v="2.23"/>
    <n v="61.944444444444443"/>
    <x v="1"/>
    <s v="plays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3-17T20:17:35"/>
    <d v="2016-05-06T20:17:35"/>
    <b v="0"/>
    <n v="12"/>
    <x v="0"/>
    <s v="theater/plays"/>
    <n v="1"/>
    <n v="41.666666666666664"/>
    <x v="1"/>
    <s v="plays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0-11T22:07:10"/>
    <d v="2014-11-06T00:46:00"/>
    <b v="0"/>
    <n v="44"/>
    <x v="0"/>
    <s v="theater/plays"/>
    <n v="1.0580000000000001"/>
    <n v="36.06818181818182"/>
    <x v="1"/>
    <s v="plays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6-27T14:17:25"/>
    <d v="2014-07-27T14:17:25"/>
    <b v="0"/>
    <n v="27"/>
    <x v="0"/>
    <s v="theater/plays"/>
    <n v="1.4236363636363636"/>
    <n v="29"/>
    <x v="1"/>
    <s v="plays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16T17:05:44"/>
    <d v="2015-05-30T18:10:00"/>
    <b v="0"/>
    <n v="38"/>
    <x v="0"/>
    <s v="theater/plays"/>
    <n v="1.84"/>
    <n v="24.210526315789473"/>
    <x v="1"/>
    <s v="plays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05T10:43:09"/>
    <d v="2014-06-01T03:59:00"/>
    <b v="0"/>
    <n v="28"/>
    <x v="0"/>
    <s v="theater/plays"/>
    <n v="1.0433333333333332"/>
    <n v="55.892857142857146"/>
    <x v="1"/>
    <s v="plays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1-09T11:28:49"/>
    <d v="2016-02-18T22:00:00"/>
    <b v="0"/>
    <n v="24"/>
    <x v="0"/>
    <s v="theater/plays"/>
    <n v="1.1200000000000001"/>
    <n v="11.666666666666666"/>
    <x v="1"/>
    <s v="plays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0-29T18:02:56"/>
    <d v="2014-11-21T17:00:00"/>
    <b v="0"/>
    <n v="65"/>
    <x v="0"/>
    <s v="theater/plays"/>
    <n v="1.1107499999999999"/>
    <n v="68.353846153846149"/>
    <x v="1"/>
    <s v="plays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1-22T22:05:25"/>
    <d v="2015-02-21T22:05:25"/>
    <b v="0"/>
    <n v="46"/>
    <x v="0"/>
    <s v="theater/plays"/>
    <n v="1.0375000000000001"/>
    <n v="27.065217391304348"/>
    <x v="1"/>
    <s v="plays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7-14T22:53:34"/>
    <d v="2014-08-28T22:53:34"/>
    <b v="0"/>
    <n v="85"/>
    <x v="0"/>
    <s v="theater/plays"/>
    <n v="1.0041"/>
    <n v="118.12941176470588"/>
    <x v="1"/>
    <s v="plays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7-08T17:22:26"/>
    <d v="2015-08-07T17:22:26"/>
    <b v="0"/>
    <n v="66"/>
    <x v="0"/>
    <s v="theater/plays"/>
    <n v="1.0186206896551724"/>
    <n v="44.757575757575758"/>
    <x v="1"/>
    <s v="plays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0-13T14:50:43"/>
    <d v="2015-11-12T02:31:00"/>
    <b v="0"/>
    <n v="165"/>
    <x v="0"/>
    <s v="theater/plays"/>
    <n v="1.0976666666666666"/>
    <n v="99.787878787878782"/>
    <x v="1"/>
    <s v="plays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5-26T11:05:24"/>
    <d v="2015-06-25T11:05:24"/>
    <b v="0"/>
    <n v="17"/>
    <x v="0"/>
    <s v="theater/plays"/>
    <n v="1"/>
    <n v="117.64705882352941"/>
    <x v="1"/>
    <s v="plays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5-28T12:05:02"/>
    <d v="2015-06-17T12:05:02"/>
    <b v="0"/>
    <n v="3"/>
    <x v="0"/>
    <s v="theater/plays"/>
    <n v="1.22"/>
    <n v="203.33333333333334"/>
    <x v="1"/>
    <s v="plays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2-10T00:24:46"/>
    <d v="2016-03-01T23:59:00"/>
    <b v="0"/>
    <n v="17"/>
    <x v="0"/>
    <s v="theater/plays"/>
    <n v="1.3757142857142857"/>
    <n v="28.323529411764707"/>
    <x v="1"/>
    <s v="plays"/>
    <n v="20.9821064814750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6-01T11:49:36"/>
    <d v="2014-07-16T11:49:36"/>
    <b v="0"/>
    <n v="91"/>
    <x v="0"/>
    <s v="theater/plays"/>
    <n v="1.0031000000000001"/>
    <n v="110.23076923076923"/>
    <x v="1"/>
    <s v="plays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6-06T10:08:09"/>
    <d v="2014-07-06T10:08:09"/>
    <b v="0"/>
    <n v="67"/>
    <x v="0"/>
    <s v="theater/plays"/>
    <n v="1.071"/>
    <n v="31.970149253731343"/>
    <x v="1"/>
    <s v="plays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6-18T23:48:24"/>
    <d v="2014-07-18T23:48:24"/>
    <b v="0"/>
    <n v="18"/>
    <x v="0"/>
    <s v="theater/plays"/>
    <n v="2.11"/>
    <n v="58.611111111111114"/>
    <x v="1"/>
    <s v="plays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6-23T19:32:38"/>
    <d v="2016-07-31T20:58:00"/>
    <b v="0"/>
    <n v="21"/>
    <x v="0"/>
    <s v="theater/plays"/>
    <n v="1.236"/>
    <n v="29.428571428571427"/>
    <x v="1"/>
    <s v="plays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5-10T00:59:50"/>
    <d v="2016-06-06T07:00:00"/>
    <b v="0"/>
    <n v="40"/>
    <x v="0"/>
    <s v="theater/plays"/>
    <n v="1.085"/>
    <n v="81.375"/>
    <x v="1"/>
    <s v="plays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09-18T00:32:52"/>
    <d v="2015-10-08T00:32:52"/>
    <b v="0"/>
    <n v="78"/>
    <x v="0"/>
    <s v="theater/plays"/>
    <n v="1.0356666666666667"/>
    <n v="199.16666666666666"/>
    <x v="1"/>
    <s v="plays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8-28T23:01:02"/>
    <d v="2014-09-27T23:01:02"/>
    <b v="0"/>
    <n v="26"/>
    <x v="0"/>
    <s v="theater/plays"/>
    <n v="1"/>
    <n v="115.38461538461539"/>
    <x v="1"/>
    <s v="plays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18T17:35:38"/>
    <d v="2015-02-28T04:59:00"/>
    <b v="0"/>
    <n v="14"/>
    <x v="0"/>
    <s v="theater/plays"/>
    <n v="1.3"/>
    <n v="46.428571428571431"/>
    <x v="1"/>
    <s v="plays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1-01T19:58:45"/>
    <d v="2016-12-01T07:59:00"/>
    <b v="0"/>
    <n v="44"/>
    <x v="0"/>
    <s v="theater/plays"/>
    <n v="1.0349999999999999"/>
    <n v="70.568181818181813"/>
    <x v="1"/>
    <s v="plays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07T03:27:36"/>
    <d v="2016-04-17T23:30:00"/>
    <b v="0"/>
    <n v="9"/>
    <x v="0"/>
    <s v="theater/plays"/>
    <n v="1"/>
    <n v="22.222222222222221"/>
    <x v="1"/>
    <s v="plays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3-26T09:54:05"/>
    <d v="2015-04-23T18:30:00"/>
    <b v="0"/>
    <n v="30"/>
    <x v="0"/>
    <s v="theater/plays"/>
    <n v="1.196"/>
    <n v="159.46666666666667"/>
    <x v="1"/>
    <s v="plays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09-12T21:55:48"/>
    <d v="2014-10-26T00:43:00"/>
    <b v="0"/>
    <n v="45"/>
    <x v="0"/>
    <s v="theater/plays"/>
    <n v="1.0000058823529412"/>
    <n v="37.777999999999999"/>
    <x v="1"/>
    <s v="plays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4-23T20:01:47"/>
    <d v="2014-05-23T20:01:47"/>
    <b v="0"/>
    <n v="56"/>
    <x v="0"/>
    <s v="theater/plays"/>
    <n v="1.00875"/>
    <n v="72.053571428571431"/>
    <x v="1"/>
    <s v="plays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3-19T19:43:05"/>
    <d v="2016-04-06T21:30:00"/>
    <b v="0"/>
    <n v="46"/>
    <x v="0"/>
    <s v="theater/plays"/>
    <n v="1.0654545454545454"/>
    <n v="63.695652173913047"/>
    <x v="1"/>
    <s v="plays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05T02:10:02"/>
    <d v="2016-02-14T00:00:00"/>
    <b v="0"/>
    <n v="34"/>
    <x v="0"/>
    <s v="theater/plays"/>
    <n v="1.38"/>
    <n v="28.411764705882351"/>
    <x v="1"/>
    <s v="plays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2-02T18:59:23"/>
    <d v="2015-03-04T18:59:23"/>
    <b v="0"/>
    <n v="98"/>
    <x v="0"/>
    <s v="theater/plays"/>
    <n v="1.0115000000000001"/>
    <n v="103.21428571428571"/>
    <x v="1"/>
    <s v="plays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1-15T13:29:36"/>
    <d v="2015-12-14T00:00:00"/>
    <b v="0"/>
    <n v="46"/>
    <x v="0"/>
    <s v="theater/plays"/>
    <n v="1.091"/>
    <n v="71.152173913043484"/>
    <x v="1"/>
    <s v="plays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3-25T21:52:21"/>
    <d v="2015-04-24T21:52:21"/>
    <b v="0"/>
    <n v="10"/>
    <x v="0"/>
    <s v="theater/plays"/>
    <n v="1.4"/>
    <n v="35"/>
    <x v="1"/>
    <s v="plays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1-14T16:14:44"/>
    <d v="2015-02-05T06:59:00"/>
    <b v="0"/>
    <n v="76"/>
    <x v="0"/>
    <s v="theater/plays"/>
    <n v="1.0358333333333334"/>
    <n v="81.776315789473685"/>
    <x v="1"/>
    <s v="plays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09-02T14:48:56"/>
    <d v="2014-10-04T14:48:56"/>
    <b v="0"/>
    <n v="104"/>
    <x v="0"/>
    <s v="theater/plays"/>
    <n v="1.0297033333333332"/>
    <n v="297.02980769230766"/>
    <x v="1"/>
    <s v="plays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02T01:21:43"/>
    <d v="2014-09-21T02:00:00"/>
    <b v="0"/>
    <n v="87"/>
    <x v="0"/>
    <s v="theater/plays"/>
    <n v="1.0813333333333333"/>
    <n v="46.609195402298852"/>
    <x v="1"/>
    <s v="plays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6-02T15:29:12"/>
    <d v="2014-07-02T15:29:12"/>
    <b v="0"/>
    <n v="29"/>
    <x v="0"/>
    <s v="theater/plays"/>
    <n v="1"/>
    <n v="51.724137931034484"/>
    <x v="1"/>
    <s v="plays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03T17:17:27"/>
    <d v="2015-02-28T17:00:00"/>
    <b v="0"/>
    <n v="51"/>
    <x v="0"/>
    <s v="theater/plays"/>
    <n v="1.0275000000000001"/>
    <n v="40.294117647058826"/>
    <x v="1"/>
    <s v="plays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0-19T00:31:01"/>
    <d v="2016-11-02T00:31:01"/>
    <b v="0"/>
    <n v="12"/>
    <x v="0"/>
    <s v="theater/plays"/>
    <n v="1.3"/>
    <n v="16.25"/>
    <x v="1"/>
    <s v="plays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6-30T22:41:41"/>
    <d v="2014-07-30T22:41:41"/>
    <b v="0"/>
    <n v="72"/>
    <x v="0"/>
    <s v="theater/plays"/>
    <n v="1.0854949999999999"/>
    <n v="30.152638888888887"/>
    <x v="1"/>
    <s v="plays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7-19T17:32:33"/>
    <d v="2014-08-18T17:32:33"/>
    <b v="0"/>
    <n v="21"/>
    <x v="0"/>
    <s v="theater/plays"/>
    <n v="1"/>
    <n v="95.238095238095241"/>
    <x v="1"/>
    <s v="plays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1-11T13:56:54"/>
    <d v="2016-02-05T22:00:00"/>
    <b v="0"/>
    <n v="42"/>
    <x v="0"/>
    <s v="theater/plays"/>
    <n v="1.0965"/>
    <n v="52.214285714285715"/>
    <x v="1"/>
    <s v="plays"/>
    <n v="25.3354861111147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5-17T01:30:55"/>
    <d v="2014-06-17T03:00:00"/>
    <b v="0"/>
    <n v="71"/>
    <x v="0"/>
    <s v="theater/plays"/>
    <n v="1.0026315789473683"/>
    <n v="134.1549295774648"/>
    <x v="1"/>
    <s v="plays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6-10T09:07:49"/>
    <d v="2014-07-10T09:07:49"/>
    <b v="0"/>
    <n v="168"/>
    <x v="0"/>
    <s v="theater/plays"/>
    <n v="1.0555000000000001"/>
    <n v="62.827380952380949"/>
    <x v="1"/>
    <s v="plays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7-21T14:48:13"/>
    <d v="2016-08-07T03:00:00"/>
    <b v="0"/>
    <n v="19"/>
    <x v="0"/>
    <s v="theater/plays"/>
    <n v="1.1200000000000001"/>
    <n v="58.94736842105263"/>
    <x v="1"/>
    <s v="plays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7-31T12:59:53"/>
    <d v="2014-08-21T16:28:00"/>
    <b v="0"/>
    <n v="37"/>
    <x v="0"/>
    <s v="theater/plays"/>
    <n v="1.0589999999999999"/>
    <n v="143.1081081081081"/>
    <x v="1"/>
    <s v="plays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7-20T17:03:40"/>
    <d v="2015-08-19T17:03:40"/>
    <b v="0"/>
    <n v="36"/>
    <x v="0"/>
    <s v="theater/plays"/>
    <n v="1.01"/>
    <n v="84.166666666666671"/>
    <x v="1"/>
    <s v="plays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4-06T22:16:07"/>
    <d v="2015-05-02T21:00:00"/>
    <b v="0"/>
    <n v="14"/>
    <x v="0"/>
    <s v="theater/plays"/>
    <n v="1.042"/>
    <n v="186.07142857142858"/>
    <x v="1"/>
    <s v="plays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05T21:52:10"/>
    <d v="2016-01-19T04:59:00"/>
    <b v="0"/>
    <n v="18"/>
    <x v="0"/>
    <s v="theater/plays"/>
    <n v="1.3467833333333334"/>
    <n v="89.785555555555561"/>
    <x v="1"/>
    <s v="plays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6-19T02:57:08"/>
    <d v="2014-07-11T16:15:00"/>
    <b v="0"/>
    <n v="82"/>
    <x v="0"/>
    <s v="theater/plays"/>
    <n v="1.052184"/>
    <n v="64.157560975609755"/>
    <x v="1"/>
    <s v="plays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0-17T10:18:41"/>
    <d v="2015-11-13T20:17:00"/>
    <b v="0"/>
    <n v="43"/>
    <x v="0"/>
    <s v="theater/plays"/>
    <n v="1.026"/>
    <n v="59.651162790697676"/>
    <x v="1"/>
    <s v="plays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4-30T20:11:12"/>
    <d v="2015-05-30T20:11:12"/>
    <b v="0"/>
    <n v="8"/>
    <x v="0"/>
    <s v="theater/plays"/>
    <n v="1"/>
    <n v="31.25"/>
    <x v="1"/>
    <s v="plays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8-10T12:35:46"/>
    <d v="2014-09-09T12:35:46"/>
    <b v="0"/>
    <n v="45"/>
    <x v="0"/>
    <s v="theater/plays"/>
    <n v="1.855"/>
    <n v="41.222222222222221"/>
    <x v="1"/>
    <s v="plays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5-31T06:59:46"/>
    <d v="2016-06-08T13:59:00"/>
    <b v="0"/>
    <n v="20"/>
    <x v="0"/>
    <s v="theater/plays"/>
    <n v="2.89"/>
    <n v="43.35"/>
    <x v="1"/>
    <s v="plays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09-25T12:43:56"/>
    <d v="2015-10-23T12:43:56"/>
    <b v="0"/>
    <n v="31"/>
    <x v="0"/>
    <s v="theater/plays"/>
    <n v="1"/>
    <n v="64.516129032258064"/>
    <x v="1"/>
    <s v="plays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1-12T19:58:45"/>
    <d v="2015-02-05T12:20:00"/>
    <b v="0"/>
    <n v="25"/>
    <x v="0"/>
    <s v="theater/plays"/>
    <n v="1.0820000000000001"/>
    <n v="43.28"/>
    <x v="1"/>
    <s v="plays"/>
    <n v="23.6814236111094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2-02T21:20:12"/>
    <d v="2016-03-18T20:20:12"/>
    <b v="0"/>
    <n v="14"/>
    <x v="0"/>
    <s v="theater/plays"/>
    <n v="1.0780000000000001"/>
    <n v="77"/>
    <x v="1"/>
    <s v="plays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1-17T02:51:29"/>
    <d v="2014-12-17T02:51:29"/>
    <b v="0"/>
    <n v="45"/>
    <x v="0"/>
    <s v="theater/plays"/>
    <n v="1.0976190476190477"/>
    <n v="51.222222222222221"/>
    <x v="1"/>
    <s v="plays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6-11T01:15:38"/>
    <d v="2016-07-09T04:00:00"/>
    <b v="0"/>
    <n v="20"/>
    <x v="0"/>
    <s v="theater/plays"/>
    <n v="1.70625"/>
    <n v="68.25"/>
    <x v="1"/>
    <s v="plays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2-01T16:54:31"/>
    <d v="2015-04-02T15:54:31"/>
    <b v="0"/>
    <n v="39"/>
    <x v="0"/>
    <s v="theater/plays"/>
    <n v="1.52"/>
    <n v="19.487179487179485"/>
    <x v="1"/>
    <s v="plays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3-25T17:22:07"/>
    <d v="2015-04-21T17:22:07"/>
    <b v="0"/>
    <n v="16"/>
    <x v="0"/>
    <s v="theater/plays"/>
    <n v="1.0123076923076924"/>
    <n v="41.125"/>
    <x v="1"/>
    <s v="plays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6-30T15:20:26"/>
    <d v="2014-07-23T03:59:00"/>
    <b v="0"/>
    <n v="37"/>
    <x v="0"/>
    <s v="theater/plays"/>
    <n v="1.532"/>
    <n v="41.405405405405403"/>
    <x v="1"/>
    <s v="plays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6-14T23:29:16"/>
    <d v="2016-08-13T23:29:16"/>
    <b v="0"/>
    <n v="14"/>
    <x v="0"/>
    <s v="theater/plays"/>
    <n v="1.2833333333333334"/>
    <n v="27.5"/>
    <x v="1"/>
    <s v="plays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01T16:45:59"/>
    <d v="2014-07-31T16:45:59"/>
    <b v="0"/>
    <n v="21"/>
    <x v="0"/>
    <s v="theater/plays"/>
    <n v="1.0071428571428571"/>
    <n v="33.571428571428569"/>
    <x v="1"/>
    <s v="plays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09-13T18:00:27"/>
    <d v="2016-10-13T18:00:27"/>
    <b v="0"/>
    <n v="69"/>
    <x v="0"/>
    <s v="theater/plays"/>
    <n v="1.0065"/>
    <n v="145.86956521739131"/>
    <x v="1"/>
    <s v="plays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7-01T04:56:07"/>
    <d v="2014-08-01T06:59:00"/>
    <b v="0"/>
    <n v="16"/>
    <x v="0"/>
    <s v="theater/plays"/>
    <n v="1.913"/>
    <n v="358.6875"/>
    <x v="1"/>
    <s v="plays"/>
    <n v="31.08533564815297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1-12T16:57:37"/>
    <d v="2015-02-12T05:59:00"/>
    <b v="0"/>
    <n v="55"/>
    <x v="0"/>
    <s v="theater/plays"/>
    <n v="1.4019999999999999"/>
    <n v="50.981818181818184"/>
    <x v="1"/>
    <s v="plays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1-07T04:51:43"/>
    <d v="2015-02-03T04:27:00"/>
    <b v="0"/>
    <n v="27"/>
    <x v="0"/>
    <s v="theater/plays"/>
    <n v="1.2433537832310839"/>
    <n v="45.037037037037038"/>
    <x v="1"/>
    <s v="plays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4-20T11:31:00"/>
    <d v="2016-05-20T11:31:00"/>
    <b v="0"/>
    <n v="36"/>
    <x v="0"/>
    <s v="theater/plays"/>
    <n v="1.262"/>
    <n v="17.527777777777779"/>
    <x v="1"/>
    <s v="plays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01T12:39:12"/>
    <d v="2014-08-15T12:39:12"/>
    <b v="0"/>
    <n v="19"/>
    <x v="0"/>
    <s v="theater/plays"/>
    <n v="1.9"/>
    <n v="50"/>
    <x v="1"/>
    <s v="plays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09-30T15:11:19"/>
    <d v="2016-10-29T03:00:00"/>
    <b v="0"/>
    <n v="12"/>
    <x v="0"/>
    <s v="theater/plays"/>
    <n v="1.39"/>
    <n v="57.916666666666664"/>
    <x v="1"/>
    <s v="plays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6-24T21:33:48"/>
    <d v="2015-07-10T18:00:00"/>
    <b v="0"/>
    <n v="17"/>
    <x v="0"/>
    <s v="theater/plays"/>
    <n v="2.02"/>
    <n v="29.705882352941178"/>
    <x v="1"/>
    <s v="plays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08-30T22:03:05"/>
    <d v="2016-10-11T03:59:00"/>
    <b v="0"/>
    <n v="114"/>
    <x v="0"/>
    <s v="theater/plays"/>
    <n v="1.0338000000000001"/>
    <n v="90.684210526315795"/>
    <x v="1"/>
    <s v="plays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7-24T03:07:17"/>
    <d v="2016-08-23T03:07:17"/>
    <b v="0"/>
    <n v="93"/>
    <x v="0"/>
    <s v="theater/plays"/>
    <n v="1.023236"/>
    <n v="55.012688172043013"/>
    <x v="1"/>
    <s v="plays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7-15T15:01:12"/>
    <d v="2015-08-09T16:00:00"/>
    <b v="0"/>
    <n v="36"/>
    <x v="0"/>
    <s v="theater/plays"/>
    <n v="1.03"/>
    <n v="57.222222222222221"/>
    <x v="1"/>
    <s v="plays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2-20T00:27:30"/>
    <d v="2016-04-19T23:27:30"/>
    <b v="0"/>
    <n v="61"/>
    <x v="0"/>
    <s v="theater/plays"/>
    <n v="1.2714285714285714"/>
    <n v="72.950819672131146"/>
    <x v="1"/>
    <s v="plays"/>
    <n v="59.958333333335759"/>
  </r>
  <r>
    <n v="3467"/>
    <s v="Venus in Fur, Los Angeles."/>
    <s v="Venus in Fur, By David Ives."/>
    <n v="3000"/>
    <n v="3030"/>
    <x v="0"/>
    <x v="0"/>
    <s v="USD"/>
    <n v="1426864032"/>
    <n v="1424275632"/>
    <d v="2015-02-18T16:07:12"/>
    <d v="2015-03-20T15:07:12"/>
    <b v="0"/>
    <n v="47"/>
    <x v="0"/>
    <s v="theater/plays"/>
    <n v="1.01"/>
    <n v="64.468085106382972"/>
    <x v="1"/>
    <s v="plays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8-23T18:22:09"/>
    <d v="2016-09-21T03:00:00"/>
    <b v="0"/>
    <n v="17"/>
    <x v="0"/>
    <s v="theater/plays"/>
    <n v="1.2178"/>
    <n v="716.35294117647061"/>
    <x v="1"/>
    <s v="plays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3-29T15:24:05"/>
    <d v="2016-04-28T15:24:05"/>
    <b v="0"/>
    <n v="63"/>
    <x v="0"/>
    <s v="theater/plays"/>
    <n v="1.1339285714285714"/>
    <n v="50.396825396825399"/>
    <x v="1"/>
    <s v="plays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6-08T00:31:42"/>
    <d v="2016-07-15T21:38:00"/>
    <b v="0"/>
    <n v="9"/>
    <x v="0"/>
    <s v="theater/plays"/>
    <n v="1.5"/>
    <n v="41.666666666666664"/>
    <x v="1"/>
    <s v="plays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7-21T19:41:30"/>
    <d v="2014-08-31T20:00:00"/>
    <b v="0"/>
    <n v="30"/>
    <x v="0"/>
    <s v="theater/plays"/>
    <n v="2.1459999999999999"/>
    <n v="35.766666666666666"/>
    <x v="1"/>
    <s v="plays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0-16T04:05:31"/>
    <d v="2014-11-06T05:59:00"/>
    <b v="0"/>
    <n v="23"/>
    <x v="0"/>
    <s v="theater/plays"/>
    <n v="1.0205"/>
    <n v="88.739130434782609"/>
    <x v="1"/>
    <s v="plays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2-27T20:01:36"/>
    <d v="2015-03-20T20:27:00"/>
    <b v="0"/>
    <n v="33"/>
    <x v="0"/>
    <s v="theater/plays"/>
    <n v="1"/>
    <n v="148.4848484848485"/>
    <x v="1"/>
    <s v="plays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6-20T12:02:11"/>
    <d v="2016-07-20T12:02:11"/>
    <b v="0"/>
    <n v="39"/>
    <x v="0"/>
    <s v="theater/plays"/>
    <n v="1.01"/>
    <n v="51.794871794871796"/>
    <x v="1"/>
    <s v="plays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0-06T21:08:24"/>
    <d v="2014-11-03T00:00:00"/>
    <b v="0"/>
    <n v="17"/>
    <x v="0"/>
    <s v="theater/plays"/>
    <n v="1.1333333333333333"/>
    <n v="20"/>
    <x v="1"/>
    <s v="plays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09T06:43:10"/>
    <d v="2014-10-27T03:00:00"/>
    <b v="0"/>
    <n v="6"/>
    <x v="0"/>
    <s v="theater/plays"/>
    <n v="1.04"/>
    <n v="52"/>
    <x v="1"/>
    <s v="plays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04T17:40:43"/>
    <d v="2015-05-17T03:00:00"/>
    <b v="0"/>
    <n v="39"/>
    <x v="0"/>
    <s v="theater/plays"/>
    <n v="1.1533333333333333"/>
    <n v="53.230769230769234"/>
    <x v="1"/>
    <s v="plays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2-18T22:00:22"/>
    <d v="2015-03-16T21:00:00"/>
    <b v="0"/>
    <n v="57"/>
    <x v="0"/>
    <s v="theater/plays"/>
    <n v="1.1285000000000001"/>
    <n v="39.596491228070178"/>
    <x v="1"/>
    <s v="plays"/>
    <n v="25.95807870369753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5-22T20:31:20"/>
    <d v="2014-06-21T20:31:20"/>
    <b v="0"/>
    <n v="56"/>
    <x v="0"/>
    <s v="theater/plays"/>
    <n v="1.2786666666666666"/>
    <n v="34.25"/>
    <x v="1"/>
    <s v="plays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6-16T07:37:07"/>
    <d v="2015-07-10T21:00:00"/>
    <b v="0"/>
    <n v="13"/>
    <x v="0"/>
    <s v="theater/plays"/>
    <n v="1.4266666666666667"/>
    <n v="164.61538461538461"/>
    <x v="1"/>
    <s v="plays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4-12-16T05:56:28"/>
    <d v="2015-01-02T05:56:28"/>
    <b v="0"/>
    <n v="95"/>
    <x v="0"/>
    <s v="theater/plays"/>
    <n v="1.1879999999999999"/>
    <n v="125.05263157894737"/>
    <x v="1"/>
    <s v="plays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6-06T18:31:06"/>
    <d v="2014-07-06T18:31:06"/>
    <b v="0"/>
    <n v="80"/>
    <x v="0"/>
    <s v="theater/plays"/>
    <n v="1.3833333333333333"/>
    <n v="51.875"/>
    <x v="1"/>
    <s v="plays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6-03T16:03:01"/>
    <d v="2014-07-03T16:03:01"/>
    <b v="0"/>
    <n v="133"/>
    <x v="0"/>
    <s v="theater/plays"/>
    <n v="1.599402985074627"/>
    <n v="40.285714285714285"/>
    <x v="1"/>
    <s v="plays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5-16T18:14:59"/>
    <d v="2016-06-15T18:14:59"/>
    <b v="0"/>
    <n v="44"/>
    <x v="0"/>
    <s v="theater/plays"/>
    <n v="1.1424000000000001"/>
    <n v="64.909090909090907"/>
    <x v="1"/>
    <s v="plays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1-03T16:38:00"/>
    <d v="2016-02-02T16:38:00"/>
    <b v="0"/>
    <n v="30"/>
    <x v="0"/>
    <s v="theater/plays"/>
    <n v="1.0060606060606061"/>
    <n v="55.333333333333336"/>
    <x v="1"/>
    <s v="plays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5-02T21:00:01"/>
    <d v="2015-06-03T06:59:00"/>
    <b v="0"/>
    <n v="56"/>
    <x v="0"/>
    <s v="theater/plays"/>
    <n v="1.552"/>
    <n v="83.142857142857139"/>
    <x v="1"/>
    <s v="plays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5-25T22:34:12"/>
    <d v="2015-06-24T22:34:12"/>
    <b v="0"/>
    <n v="66"/>
    <x v="0"/>
    <s v="theater/plays"/>
    <n v="1.2775000000000001"/>
    <n v="38.712121212121211"/>
    <x v="1"/>
    <s v="plays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3-24T18:26:00"/>
    <d v="2015-04-17T16:00:00"/>
    <b v="0"/>
    <n v="29"/>
    <x v="0"/>
    <s v="theater/plays"/>
    <n v="1.212"/>
    <n v="125.37931034482759"/>
    <x v="1"/>
    <s v="plays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4-24T15:15:31"/>
    <d v="2014-05-24T21:00:00"/>
    <b v="0"/>
    <n v="72"/>
    <x v="0"/>
    <s v="theater/plays"/>
    <n v="1.127"/>
    <n v="78.263888888888886"/>
    <x v="1"/>
    <s v="plays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3-14T19:15:24"/>
    <d v="2016-04-13T19:15:24"/>
    <b v="0"/>
    <n v="27"/>
    <x v="0"/>
    <s v="theater/plays"/>
    <n v="1.2749999999999999"/>
    <n v="47.222222222222221"/>
    <x v="1"/>
    <s v="plays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4-27T05:59:44"/>
    <d v="2015-05-18T05:59:44"/>
    <b v="0"/>
    <n v="10"/>
    <x v="0"/>
    <s v="theater/plays"/>
    <n v="1.5820000000000001"/>
    <n v="79.099999999999994"/>
    <x v="1"/>
    <s v="plays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09-21T00:13:17"/>
    <d v="2015-10-26T00:13:17"/>
    <b v="0"/>
    <n v="35"/>
    <x v="0"/>
    <s v="theater/plays"/>
    <n v="1.0526894736842105"/>
    <n v="114.29199999999999"/>
    <x v="1"/>
    <s v="plays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7-28T20:47:16"/>
    <d v="2014-08-17T05:11:00"/>
    <b v="0"/>
    <n v="29"/>
    <x v="0"/>
    <s v="theater/plays"/>
    <n v="1"/>
    <n v="51.724137931034484"/>
    <x v="1"/>
    <s v="plays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15T05:09:35"/>
    <d v="2016-11-26T06:00:00"/>
    <b v="0"/>
    <n v="13"/>
    <x v="0"/>
    <s v="theater/plays"/>
    <n v="1"/>
    <n v="30.76923076923077"/>
    <x v="1"/>
    <s v="plays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0-03T18:18:29"/>
    <d v="2014-11-01T17:18:00"/>
    <b v="0"/>
    <n v="72"/>
    <x v="0"/>
    <s v="theater/plays"/>
    <n v="1.0686"/>
    <n v="74.208333333333329"/>
    <x v="1"/>
    <s v="plays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8-02T20:19:26"/>
    <d v="2016-09-11T20:19:26"/>
    <b v="0"/>
    <n v="78"/>
    <x v="0"/>
    <s v="theater/plays"/>
    <n v="1.244"/>
    <n v="47.846153846153847"/>
    <x v="1"/>
    <s v="plays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5-21T17:48:24"/>
    <d v="2016-06-02T22:00:00"/>
    <b v="0"/>
    <n v="49"/>
    <x v="0"/>
    <s v="theater/plays"/>
    <n v="1.0870406189555126"/>
    <n v="34.408163265306122"/>
    <x v="1"/>
    <s v="plays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3-30T03:48:24"/>
    <d v="2016-05-28T21:44:00"/>
    <b v="0"/>
    <n v="42"/>
    <x v="0"/>
    <s v="theater/plays"/>
    <n v="1.0242424242424242"/>
    <n v="40.238095238095241"/>
    <x v="1"/>
    <s v="plays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5-08T00:52:05"/>
    <d v="2015-07-01T06:59:00"/>
    <b v="0"/>
    <n v="35"/>
    <x v="0"/>
    <s v="theater/plays"/>
    <n v="1.0549999999999999"/>
    <n v="60.285714285714285"/>
    <x v="1"/>
    <s v="plays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2-19T22:03:58"/>
    <d v="2016-03-07T04:59:00"/>
    <b v="0"/>
    <n v="42"/>
    <x v="0"/>
    <s v="theater/plays"/>
    <n v="1.0629999999999999"/>
    <n v="25.30952380952381"/>
    <x v="1"/>
    <s v="plays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8-17T18:19:55"/>
    <d v="2015-09-11T18:19:55"/>
    <b v="0"/>
    <n v="42"/>
    <x v="0"/>
    <s v="theater/plays"/>
    <n v="1.0066666666666666"/>
    <n v="35.952380952380949"/>
    <x v="1"/>
    <s v="plays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01T20:08:44"/>
    <d v="2016-03-16T03:59:00"/>
    <b v="0"/>
    <n v="31"/>
    <x v="0"/>
    <s v="theater/plays"/>
    <n v="1.054"/>
    <n v="136"/>
    <x v="1"/>
    <s v="plays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6-24T11:28:48"/>
    <d v="2016-07-24T11:28:48"/>
    <b v="0"/>
    <n v="38"/>
    <x v="0"/>
    <s v="theater/plays"/>
    <n v="1.0755999999999999"/>
    <n v="70.763157894736835"/>
    <x v="1"/>
    <s v="plays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0-20T17:58:11"/>
    <d v="2015-11-19T18:58:11"/>
    <b v="0"/>
    <n v="8"/>
    <x v="0"/>
    <s v="theater/plays"/>
    <n v="1"/>
    <n v="125"/>
    <x v="1"/>
    <s v="plays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01T22:27:25"/>
    <d v="2014-05-13T04:00:00"/>
    <b v="0"/>
    <n v="39"/>
    <x v="0"/>
    <s v="theater/plays"/>
    <n v="1.0376000000000001"/>
    <n v="66.512820512820511"/>
    <x v="1"/>
    <s v="plays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7-09T17:37:20"/>
    <d v="2014-08-23T17:37:20"/>
    <b v="0"/>
    <n v="29"/>
    <x v="0"/>
    <s v="theater/plays"/>
    <n v="1.0149999999999999"/>
    <n v="105"/>
    <x v="1"/>
    <s v="plays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01T22:08:57"/>
    <d v="2016-05-31T22:08:57"/>
    <b v="0"/>
    <n v="72"/>
    <x v="0"/>
    <s v="theater/plays"/>
    <n v="1.044"/>
    <n v="145"/>
    <x v="1"/>
    <s v="plays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4-17T17:30:53"/>
    <d v="2016-05-10T21:00:00"/>
    <b v="0"/>
    <n v="15"/>
    <x v="0"/>
    <s v="theater/plays"/>
    <n v="1.8"/>
    <n v="12"/>
    <x v="1"/>
    <s v="plays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07T20:37:46"/>
    <d v="2014-11-21T04:55:00"/>
    <b v="0"/>
    <n v="33"/>
    <x v="0"/>
    <s v="theater/plays"/>
    <n v="1.0633333333333332"/>
    <n v="96.666666666666671"/>
    <x v="1"/>
    <s v="plays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6-12T14:54:06"/>
    <d v="2014-07-02T14:54:06"/>
    <b v="0"/>
    <n v="15"/>
    <x v="0"/>
    <s v="theater/plays"/>
    <n v="1.0055555555555555"/>
    <n v="60.333333333333336"/>
    <x v="1"/>
    <s v="plays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0-15T20:58:15"/>
    <d v="2014-11-07T18:30:00"/>
    <b v="0"/>
    <n v="19"/>
    <x v="0"/>
    <s v="theater/plays"/>
    <n v="1.012"/>
    <n v="79.89473684210526"/>
    <x v="1"/>
    <s v="plays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2-22T12:53:12"/>
    <d v="2015-04-23T11:53:12"/>
    <b v="0"/>
    <n v="17"/>
    <x v="0"/>
    <s v="theater/plays"/>
    <n v="1"/>
    <n v="58.823529411764703"/>
    <x v="1"/>
    <s v="plays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5-22T02:18:32"/>
    <d v="2014-06-04T04:59:00"/>
    <b v="0"/>
    <n v="44"/>
    <x v="0"/>
    <s v="theater/plays"/>
    <n v="1.1839285714285714"/>
    <n v="75.340909090909093"/>
    <x v="1"/>
    <s v="plays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1-16T20:19:12"/>
    <d v="2015-02-02T04:59:00"/>
    <b v="0"/>
    <n v="10"/>
    <x v="0"/>
    <s v="theater/plays"/>
    <n v="1.1000000000000001"/>
    <n v="55"/>
    <x v="1"/>
    <s v="plays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01T18:32:51"/>
    <d v="2015-05-31T18:32:51"/>
    <b v="0"/>
    <n v="46"/>
    <x v="0"/>
    <s v="theater/plays"/>
    <n v="1.0266666666666666"/>
    <n v="66.956521739130437"/>
    <x v="1"/>
    <s v="plays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8-05T00:14:30"/>
    <d v="2014-09-08T03:00:00"/>
    <b v="0"/>
    <n v="11"/>
    <x v="0"/>
    <s v="theater/plays"/>
    <n v="1"/>
    <n v="227.27272727272728"/>
    <x v="1"/>
    <s v="plays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6-04T19:37:14"/>
    <d v="2014-07-04T11:00:00"/>
    <b v="0"/>
    <n v="13"/>
    <x v="0"/>
    <s v="theater/plays"/>
    <n v="1"/>
    <n v="307.69230769230768"/>
    <x v="1"/>
    <s v="plays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09-11T18:48:19"/>
    <d v="2014-10-02T14:21:00"/>
    <b v="0"/>
    <n v="33"/>
    <x v="0"/>
    <s v="theater/plays"/>
    <n v="1.10046"/>
    <n v="50.020909090909093"/>
    <x v="1"/>
    <s v="plays"/>
    <n v="20.8143634259249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2-02T14:22:30"/>
    <d v="2015-03-04T14:22:30"/>
    <b v="0"/>
    <n v="28"/>
    <x v="0"/>
    <s v="theater/plays"/>
    <n v="1.0135000000000001"/>
    <n v="72.392857142857139"/>
    <x v="1"/>
    <s v="plays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8-11T19:46:52"/>
    <d v="2015-09-06T13:47:00"/>
    <b v="0"/>
    <n v="21"/>
    <x v="0"/>
    <s v="theater/plays"/>
    <n v="1.0075000000000001"/>
    <n v="95.952380952380949"/>
    <x v="1"/>
    <s v="plays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8-30T08:40:20"/>
    <d v="2014-09-29T08:40:20"/>
    <b v="0"/>
    <n v="13"/>
    <x v="0"/>
    <s v="theater/plays"/>
    <n v="1.6942857142857144"/>
    <n v="45.615384615384613"/>
    <x v="1"/>
    <s v="plays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8-18T18:57:26"/>
    <d v="2015-09-15T10:06:00"/>
    <b v="0"/>
    <n v="34"/>
    <x v="0"/>
    <s v="theater/plays"/>
    <n v="1"/>
    <n v="41.029411764705884"/>
    <x v="1"/>
    <s v="plays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7-30T09:32:28"/>
    <d v="2016-09-25T23:00:00"/>
    <b v="0"/>
    <n v="80"/>
    <x v="0"/>
    <s v="theater/plays"/>
    <n v="1.1365000000000001"/>
    <n v="56.825000000000003"/>
    <x v="1"/>
    <s v="plays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8-29T18:19:33"/>
    <d v="2014-09-13T04:00:00"/>
    <b v="0"/>
    <n v="74"/>
    <x v="0"/>
    <s v="theater/plays"/>
    <n v="1.0156000000000001"/>
    <n v="137.24324324324326"/>
    <x v="1"/>
    <s v="plays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7-29T16:41:46"/>
    <d v="2015-08-09T16:00:00"/>
    <b v="0"/>
    <n v="7"/>
    <x v="0"/>
    <s v="theater/plays"/>
    <n v="1.06"/>
    <n v="75.714285714285708"/>
    <x v="1"/>
    <s v="plays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3-31T08:02:51"/>
    <d v="2016-04-28T05:59:00"/>
    <b v="0"/>
    <n v="34"/>
    <x v="0"/>
    <s v="theater/plays"/>
    <n v="1.02"/>
    <n v="99"/>
    <x v="1"/>
    <s v="plays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6-12T00:33:25"/>
    <d v="2015-07-11T03:59:00"/>
    <b v="0"/>
    <n v="86"/>
    <x v="0"/>
    <s v="theater/plays"/>
    <n v="1.1691666666666667"/>
    <n v="81.569767441860463"/>
    <x v="1"/>
    <s v="plays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6-12-29T12:01:58"/>
    <d v="2017-01-18T12:01:58"/>
    <b v="0"/>
    <n v="37"/>
    <x v="0"/>
    <s v="theater/plays"/>
    <n v="1.0115151515151515"/>
    <n v="45.108108108108105"/>
    <x v="1"/>
    <s v="plays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6-22T18:16:58"/>
    <d v="2015-07-13T01:00:00"/>
    <b v="0"/>
    <n v="18"/>
    <x v="0"/>
    <s v="theater/plays"/>
    <n v="1.32"/>
    <n v="36.666666666666664"/>
    <x v="1"/>
    <s v="plays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3-13T14:57:37"/>
    <d v="2016-04-10T20:00:00"/>
    <b v="0"/>
    <n v="22"/>
    <x v="0"/>
    <s v="theater/plays"/>
    <n v="1"/>
    <n v="125"/>
    <x v="1"/>
    <s v="plays"/>
    <n v="28.209988425922347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5-31T15:42:14"/>
    <d v="2016-06-30T15:42:14"/>
    <b v="0"/>
    <n v="26"/>
    <x v="0"/>
    <s v="theater/plays"/>
    <n v="1.28"/>
    <n v="49.230769230769234"/>
    <x v="1"/>
    <s v="plays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02T14:23:47"/>
    <d v="2014-09-18T03:59:00"/>
    <b v="0"/>
    <n v="27"/>
    <x v="0"/>
    <s v="theater/plays"/>
    <n v="1.1895833333333334"/>
    <n v="42.296296296296298"/>
    <x v="1"/>
    <s v="plays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0-12T18:16:07"/>
    <d v="2015-11-11T19:16:07"/>
    <b v="0"/>
    <n v="8"/>
    <x v="0"/>
    <s v="theater/plays"/>
    <n v="1.262"/>
    <n v="78.875"/>
    <x v="1"/>
    <s v="plays"/>
    <n v="30.04166666665696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08-27T15:00:23"/>
    <d v="2015-10-01T15:00:23"/>
    <b v="0"/>
    <n v="204"/>
    <x v="0"/>
    <s v="theater/plays"/>
    <n v="1.5620000000000001"/>
    <n v="38.284313725490193"/>
    <x v="1"/>
    <s v="plays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09-01T15:21:50"/>
    <d v="2015-10-02T18:00:00"/>
    <b v="0"/>
    <n v="46"/>
    <x v="0"/>
    <s v="theater/plays"/>
    <n v="1.0315000000000001"/>
    <n v="44.847826086956523"/>
    <x v="1"/>
    <s v="plays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1-20T17:27:05"/>
    <d v="2015-12-20T11:59:00"/>
    <b v="0"/>
    <n v="17"/>
    <x v="0"/>
    <s v="theater/plays"/>
    <n v="1.5333333333333334"/>
    <n v="13.529411764705882"/>
    <x v="1"/>
    <s v="plays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0-11T08:30:16"/>
    <d v="2014-11-17T07:59:00"/>
    <b v="0"/>
    <n v="28"/>
    <x v="0"/>
    <s v="theater/plays"/>
    <n v="1.8044444444444445"/>
    <n v="43.5"/>
    <x v="1"/>
    <s v="plays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7-20T10:05:40"/>
    <d v="2016-08-17T10:05:40"/>
    <b v="0"/>
    <n v="83"/>
    <x v="0"/>
    <s v="theater/plays"/>
    <n v="1.2845"/>
    <n v="30.951807228915662"/>
    <x v="1"/>
    <s v="plays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8-18T18:08:42"/>
    <d v="2016-09-08T18:08:42"/>
    <b v="0"/>
    <n v="13"/>
    <x v="0"/>
    <s v="theater/plays"/>
    <n v="1.1966666666666668"/>
    <n v="55.230769230769234"/>
    <x v="1"/>
    <s v="plays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5-27T00:04:51"/>
    <d v="2016-06-26T00:04:51"/>
    <b v="0"/>
    <n v="8"/>
    <x v="0"/>
    <s v="theater/plays"/>
    <n v="1.23"/>
    <n v="46.125"/>
    <x v="1"/>
    <s v="plays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06T17:31:15"/>
    <d v="2015-08-31T17:31:15"/>
    <b v="0"/>
    <n v="32"/>
    <x v="0"/>
    <s v="theater/plays"/>
    <n v="1.05"/>
    <n v="39.375"/>
    <x v="1"/>
    <s v="plays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7-09T14:23:42"/>
    <d v="2014-09-07T14:23:42"/>
    <b v="0"/>
    <n v="85"/>
    <x v="0"/>
    <s v="theater/plays"/>
    <n v="1.0223636363636364"/>
    <n v="66.152941176470591"/>
    <x v="1"/>
    <s v="plays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5-26T18:07:39"/>
    <d v="2015-06-25T18:07:39"/>
    <b v="0"/>
    <n v="29"/>
    <x v="0"/>
    <s v="theater/plays"/>
    <n v="1.0466666666666666"/>
    <n v="54.137931034482762"/>
    <x v="1"/>
    <s v="plays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2-05T19:57:37"/>
    <d v="2015-03-07T19:57:37"/>
    <b v="0"/>
    <n v="24"/>
    <x v="0"/>
    <s v="theater/plays"/>
    <n v="1"/>
    <n v="104.16666666666667"/>
    <x v="1"/>
    <s v="plays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3-12T19:22:39"/>
    <d v="2015-04-11T19:22:39"/>
    <b v="0"/>
    <n v="8"/>
    <x v="0"/>
    <s v="theater/plays"/>
    <n v="1.004"/>
    <n v="31.375"/>
    <x v="1"/>
    <s v="plays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10T15:51:24"/>
    <d v="2015-04-01T03:59:00"/>
    <b v="0"/>
    <n v="19"/>
    <x v="0"/>
    <s v="theater/plays"/>
    <n v="1.0227272727272727"/>
    <n v="59.210526315789473"/>
    <x v="1"/>
    <s v="plays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4-20T01:53:21"/>
    <d v="2016-05-14T03:59:00"/>
    <b v="0"/>
    <n v="336"/>
    <x v="0"/>
    <s v="theater/plays"/>
    <n v="1.1440928571428572"/>
    <n v="119.17633928571429"/>
    <x v="1"/>
    <s v="plays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2-11T22:36:54"/>
    <d v="2016-03-05T01:00:00"/>
    <b v="0"/>
    <n v="13"/>
    <x v="0"/>
    <s v="theater/plays"/>
    <n v="1.019047619047619"/>
    <n v="164.61538461538461"/>
    <x v="1"/>
    <s v="plays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8-07T09:27:53"/>
    <d v="2015-09-04T09:27:53"/>
    <b v="0"/>
    <n v="42"/>
    <x v="0"/>
    <s v="theater/plays"/>
    <n v="1.02"/>
    <n v="24.285714285714285"/>
    <x v="1"/>
    <s v="plays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4-02T21:26:38"/>
    <d v="2016-05-02T21:26:38"/>
    <b v="0"/>
    <n v="64"/>
    <x v="0"/>
    <s v="theater/plays"/>
    <n v="1.048"/>
    <n v="40.9375"/>
    <x v="1"/>
    <s v="plays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4-24T12:22:50"/>
    <d v="2014-05-22T22:07:00"/>
    <b v="0"/>
    <n v="25"/>
    <x v="0"/>
    <s v="theater/plays"/>
    <n v="1.0183333333333333"/>
    <n v="61.1"/>
    <x v="1"/>
    <s v="plays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5-29T14:05:24"/>
    <d v="2014-06-28T14:05:24"/>
    <b v="0"/>
    <n v="20"/>
    <x v="0"/>
    <s v="theater/plays"/>
    <n v="1"/>
    <n v="38.65"/>
    <x v="1"/>
    <s v="plays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7-11T00:41:20"/>
    <d v="2015-08-12T00:00:00"/>
    <b v="0"/>
    <n v="104"/>
    <x v="0"/>
    <s v="theater/plays"/>
    <n v="1.0627272727272727"/>
    <n v="56.20192307692308"/>
    <x v="1"/>
    <s v="plays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1-12T01:12:39"/>
    <d v="2015-02-11T17:00:00"/>
    <b v="0"/>
    <n v="53"/>
    <x v="0"/>
    <s v="theater/plays"/>
    <n v="1.1342219999999998"/>
    <n v="107.00207547169811"/>
    <x v="1"/>
    <s v="plays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0-18T10:36:34"/>
    <d v="2016-11-17T11:36:34"/>
    <b v="0"/>
    <n v="14"/>
    <x v="0"/>
    <s v="theater/plays"/>
    <n v="1"/>
    <n v="171.42857142857142"/>
    <x v="1"/>
    <s v="plays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6-18T15:35:24"/>
    <d v="2014-08-17T15:35:24"/>
    <b v="0"/>
    <n v="20"/>
    <x v="0"/>
    <s v="theater/plays"/>
    <n v="1.0045454545454546"/>
    <n v="110.5"/>
    <x v="1"/>
    <s v="plays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4-01T06:38:31"/>
    <d v="2014-05-05T06:38:31"/>
    <b v="0"/>
    <n v="558"/>
    <x v="0"/>
    <s v="theater/plays"/>
    <n v="1.0003599999999999"/>
    <n v="179.27598566308242"/>
    <x v="1"/>
    <s v="plays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5-15T19:36:15"/>
    <d v="2015-06-26T21:00:00"/>
    <b v="0"/>
    <n v="22"/>
    <x v="0"/>
    <s v="theater/plays"/>
    <n v="1.44"/>
    <n v="22.90909090909091"/>
    <x v="1"/>
    <s v="plays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09T02:18:28"/>
    <d v="2015-07-31T08:58:00"/>
    <b v="0"/>
    <n v="24"/>
    <x v="0"/>
    <s v="theater/plays"/>
    <n v="1.0349999999999999"/>
    <n v="43.125"/>
    <x v="1"/>
    <s v="plays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4-21T21:21:06"/>
    <d v="2015-05-27T02:45:00"/>
    <b v="0"/>
    <n v="74"/>
    <x v="0"/>
    <s v="theater/plays"/>
    <n v="1.0843750000000001"/>
    <n v="46.891891891891895"/>
    <x v="1"/>
    <s v="plays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7-18T16:19:38"/>
    <d v="2015-08-05T18:36:00"/>
    <b v="0"/>
    <n v="54"/>
    <x v="0"/>
    <s v="theater/plays"/>
    <n v="1.024"/>
    <n v="47.407407407407405"/>
    <x v="1"/>
    <s v="plays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04T18:17:07"/>
    <d v="2016-03-13T22:00:00"/>
    <b v="0"/>
    <n v="31"/>
    <x v="0"/>
    <s v="theater/plays"/>
    <n v="1.4888888888888889"/>
    <n v="15.129032258064516"/>
    <x v="1"/>
    <s v="plays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7-04T16:07:36"/>
    <d v="2016-08-01T19:00:00"/>
    <b v="0"/>
    <n v="25"/>
    <x v="0"/>
    <s v="theater/plays"/>
    <n v="1.0549000000000002"/>
    <n v="21.098000000000003"/>
    <x v="1"/>
    <s v="plays"/>
    <n v="28.1197222222253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08-20T14:57:29"/>
    <d v="2015-10-05T16:00:00"/>
    <b v="0"/>
    <n v="17"/>
    <x v="0"/>
    <s v="theater/plays"/>
    <n v="1.0049999999999999"/>
    <n v="59.117647058823529"/>
    <x v="1"/>
    <s v="plays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01T17:50:08"/>
    <d v="2014-12-31T17:50:08"/>
    <b v="0"/>
    <n v="12"/>
    <x v="0"/>
    <s v="theater/plays"/>
    <n v="1.3055555555555556"/>
    <n v="97.916666666666671"/>
    <x v="1"/>
    <s v="plays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4-12-24T12:11:23"/>
    <d v="2015-01-23T12:11:23"/>
    <b v="0"/>
    <n v="38"/>
    <x v="0"/>
    <s v="theater/plays"/>
    <n v="1.0475000000000001"/>
    <n v="55.131578947368418"/>
    <x v="1"/>
    <s v="plays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5-11T19:27:24"/>
    <d v="2015-06-10T19:27:24"/>
    <b v="0"/>
    <n v="41"/>
    <x v="0"/>
    <s v="theater/plays"/>
    <n v="1.0880000000000001"/>
    <n v="26.536585365853657"/>
    <x v="1"/>
    <s v="plays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8-18T17:46:34"/>
    <d v="2014-09-17T17:46:34"/>
    <b v="0"/>
    <n v="19"/>
    <x v="0"/>
    <s v="theater/plays"/>
    <n v="1.1100000000000001"/>
    <n v="58.421052631578945"/>
    <x v="1"/>
    <s v="plays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4-12-09T16:31:36"/>
    <d v="2015-01-08T16:31:36"/>
    <b v="0"/>
    <n v="41"/>
    <x v="0"/>
    <s v="theater/plays"/>
    <n v="1.0047999999999999"/>
    <n v="122.53658536585365"/>
    <x v="1"/>
    <s v="plays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03T07:58:03"/>
    <d v="2014-12-31T07:00:00"/>
    <b v="0"/>
    <n v="26"/>
    <x v="0"/>
    <s v="theater/plays"/>
    <n v="1.1435"/>
    <n v="87.961538461538467"/>
    <x v="1"/>
    <s v="plays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09-30T20:36:53"/>
    <d v="2014-10-30T20:36:53"/>
    <b v="0"/>
    <n v="25"/>
    <x v="0"/>
    <s v="theater/plays"/>
    <n v="1.2206666666666666"/>
    <n v="73.239999999999995"/>
    <x v="1"/>
    <s v="plays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5-22T13:41:22"/>
    <d v="2015-06-21T13:41:22"/>
    <b v="0"/>
    <n v="9"/>
    <x v="0"/>
    <s v="theater/plays"/>
    <n v="1"/>
    <n v="55.555555555555557"/>
    <x v="1"/>
    <s v="plays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0-09T09:00:46"/>
    <d v="2014-11-08T10:00:46"/>
    <b v="0"/>
    <n v="78"/>
    <x v="0"/>
    <s v="theater/plays"/>
    <n v="1.028"/>
    <n v="39.53846153846154"/>
    <x v="1"/>
    <s v="plays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0-14T22:37:28"/>
    <d v="2014-11-13T23:37:28"/>
    <b v="0"/>
    <n v="45"/>
    <x v="0"/>
    <s v="theater/plays"/>
    <n v="1.0612068965517241"/>
    <n v="136.77777777777777"/>
    <x v="1"/>
    <s v="plays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7-10T18:48:47"/>
    <d v="2016-08-11T03:59:00"/>
    <b v="0"/>
    <n v="102"/>
    <x v="0"/>
    <s v="theater/plays"/>
    <n v="1.0133000000000001"/>
    <n v="99.343137254901961"/>
    <x v="1"/>
    <s v="plays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0-06T13:10:54"/>
    <d v="2016-12-05T14:10:54"/>
    <b v="0"/>
    <n v="5"/>
    <x v="0"/>
    <s v="theater/plays"/>
    <n v="1"/>
    <n v="20"/>
    <x v="1"/>
    <s v="plays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3-30T18:53:03"/>
    <d v="2015-04-26T06:28:00"/>
    <b v="0"/>
    <n v="27"/>
    <x v="0"/>
    <s v="theater/plays"/>
    <n v="1.3"/>
    <n v="28.888888888888889"/>
    <x v="1"/>
    <s v="plays"/>
    <n v="26.48260416666744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3-31T17:36:17"/>
    <d v="2016-04-30T17:36:17"/>
    <b v="0"/>
    <n v="37"/>
    <x v="0"/>
    <s v="theater/plays"/>
    <n v="1.0001333333333333"/>
    <n v="40.545945945945945"/>
    <x v="1"/>
    <s v="plays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01T18:17:36"/>
    <d v="2016-03-31T17:17:36"/>
    <b v="0"/>
    <n v="14"/>
    <x v="0"/>
    <s v="theater/plays"/>
    <n v="1"/>
    <n v="35.714285714285715"/>
    <x v="1"/>
    <s v="plays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1-22T04:13:42"/>
    <d v="2015-03-01T04:59:00"/>
    <b v="0"/>
    <n v="27"/>
    <x v="0"/>
    <s v="theater/plays"/>
    <n v="1.1388888888888888"/>
    <n v="37.962962962962962"/>
    <x v="1"/>
    <s v="plays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16T11:18:30"/>
    <d v="2014-07-30T11:18:30"/>
    <b v="0"/>
    <n v="45"/>
    <x v="0"/>
    <s v="theater/plays"/>
    <n v="1"/>
    <n v="33.333333333333336"/>
    <x v="1"/>
    <s v="plays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3-22T02:18:02"/>
    <d v="2016-04-05T02:18:02"/>
    <b v="0"/>
    <n v="49"/>
    <x v="0"/>
    <s v="theater/plays"/>
    <n v="2.87"/>
    <n v="58.571428571428569"/>
    <x v="1"/>
    <s v="plays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2-18T10:13:25"/>
    <d v="2016-04-18T09:13:25"/>
    <b v="0"/>
    <n v="24"/>
    <x v="0"/>
    <s v="theater/plays"/>
    <n v="1.085"/>
    <n v="135.625"/>
    <x v="1"/>
    <s v="plays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6-13T07:35:44"/>
    <d v="2015-07-13T07:35:44"/>
    <b v="0"/>
    <n v="112"/>
    <x v="0"/>
    <s v="theater/plays"/>
    <n v="1.155"/>
    <n v="30.9375"/>
    <x v="1"/>
    <s v="plays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1-21T17:11:30"/>
    <d v="2014-12-21T17:11:30"/>
    <b v="0"/>
    <n v="23"/>
    <x v="0"/>
    <s v="theater/plays"/>
    <n v="1.1911764705882353"/>
    <n v="176.08695652173913"/>
    <x v="1"/>
    <s v="plays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7-25T16:44:30"/>
    <d v="2016-09-23T16:44:30"/>
    <b v="0"/>
    <n v="54"/>
    <x v="0"/>
    <s v="theater/plays"/>
    <n v="1.0942666666666667"/>
    <n v="151.9814814814815"/>
    <x v="1"/>
    <s v="plays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5-13T12:57:34"/>
    <d v="2016-06-27T19:00:00"/>
    <b v="0"/>
    <n v="28"/>
    <x v="0"/>
    <s v="theater/plays"/>
    <n v="1.266"/>
    <n v="22.607142857142858"/>
    <x v="1"/>
    <s v="plays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07T19:53:30"/>
    <d v="2015-04-29T23:00:00"/>
    <b v="0"/>
    <n v="11"/>
    <x v="0"/>
    <s v="theater/plays"/>
    <n v="1.0049999999999999"/>
    <n v="18.272727272727273"/>
    <x v="1"/>
    <s v="plays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01T15:32:27"/>
    <d v="2015-05-26T15:32:27"/>
    <b v="0"/>
    <n v="62"/>
    <x v="0"/>
    <s v="theater/plays"/>
    <n v="1.2749999999999999"/>
    <n v="82.258064516129039"/>
    <x v="1"/>
    <s v="plays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09-20T08:00:34"/>
    <d v="2014-10-20T08:00:34"/>
    <b v="0"/>
    <n v="73"/>
    <x v="0"/>
    <s v="theater/plays"/>
    <n v="1.0005999999999999"/>
    <n v="68.534246575342465"/>
    <x v="1"/>
    <s v="plays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4-12-30T22:45:44"/>
    <d v="2015-01-24T04:59:00"/>
    <b v="0"/>
    <n v="18"/>
    <x v="0"/>
    <s v="theater/plays"/>
    <n v="1.75"/>
    <n v="68.055555555555557"/>
    <x v="1"/>
    <s v="plays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4-12-15T19:55:07"/>
    <d v="2015-02-11T04:59:00"/>
    <b v="0"/>
    <n v="35"/>
    <x v="0"/>
    <s v="theater/plays"/>
    <n v="1.2725"/>
    <n v="72.714285714285708"/>
    <x v="1"/>
    <s v="plays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4-12-01T21:33:59"/>
    <d v="2015-01-05T20:26:00"/>
    <b v="0"/>
    <n v="43"/>
    <x v="0"/>
    <s v="theater/plays"/>
    <n v="1.1063333333333334"/>
    <n v="77.186046511627907"/>
    <x v="1"/>
    <s v="plays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8-10T01:36:22"/>
    <d v="2016-09-04T01:36:22"/>
    <b v="0"/>
    <n v="36"/>
    <x v="0"/>
    <s v="theater/plays"/>
    <n v="1.2593749999999999"/>
    <n v="55.972222222222221"/>
    <x v="1"/>
    <s v="plays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2-15T00:12:03"/>
    <d v="2015-03-13T06:59:00"/>
    <b v="0"/>
    <n v="62"/>
    <x v="0"/>
    <s v="theater/plays"/>
    <n v="1.1850000000000001"/>
    <n v="49.693548387096776"/>
    <x v="1"/>
    <s v="plays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05T17:09:42"/>
    <d v="2014-08-26T17:09:42"/>
    <b v="0"/>
    <n v="15"/>
    <x v="0"/>
    <s v="theater/plays"/>
    <n v="1.0772727272727274"/>
    <n v="79"/>
    <x v="1"/>
    <s v="plays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2-17T14:03:10"/>
    <d v="2016-03-03T05:59:00"/>
    <b v="0"/>
    <n v="33"/>
    <x v="0"/>
    <s v="theater/plays"/>
    <n v="1.026"/>
    <n v="77.727272727272734"/>
    <x v="1"/>
    <s v="plays"/>
    <n v="14.6637731481459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8-15T19:10:22"/>
    <d v="2014-09-03T04:59:00"/>
    <b v="0"/>
    <n v="27"/>
    <x v="0"/>
    <s v="theater/plays"/>
    <n v="1.101"/>
    <n v="40.777777777777779"/>
    <x v="1"/>
    <s v="plays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04T19:04:37"/>
    <d v="2015-08-30T00:00:00"/>
    <b v="0"/>
    <n v="17"/>
    <x v="0"/>
    <s v="theater/plays"/>
    <n v="2.02"/>
    <n v="59.411764705882355"/>
    <x v="1"/>
    <s v="plays"/>
    <n v="25.205127314809943"/>
  </r>
  <r>
    <n v="3600"/>
    <s v="Pariah"/>
    <s v="The First Play From The Man Who Brought You The Black James Bond!"/>
    <n v="10"/>
    <n v="13"/>
    <x v="0"/>
    <x v="0"/>
    <s v="USD"/>
    <n v="1476390164"/>
    <n v="1473970964"/>
    <d v="2016-09-15T20:22:44"/>
    <d v="2016-10-13T20:22:44"/>
    <b v="0"/>
    <n v="4"/>
    <x v="0"/>
    <s v="theater/plays"/>
    <n v="1.3"/>
    <n v="3.25"/>
    <x v="1"/>
    <s v="plays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4-12-17T23:58:02"/>
    <d v="2015-01-16T23:58:02"/>
    <b v="0"/>
    <n v="53"/>
    <x v="0"/>
    <s v="theater/plays"/>
    <n v="1.0435000000000001"/>
    <n v="39.377358490566039"/>
    <x v="1"/>
    <s v="plays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3-18T21:27:59"/>
    <d v="2016-05-17T21:27:59"/>
    <b v="0"/>
    <n v="49"/>
    <x v="0"/>
    <s v="theater/plays"/>
    <n v="1.0004999999999999"/>
    <n v="81.673469387755105"/>
    <x v="1"/>
    <s v="plays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0-06T20:44:40"/>
    <d v="2015-11-05T21:44:40"/>
    <b v="0"/>
    <n v="57"/>
    <x v="0"/>
    <s v="theater/plays"/>
    <n v="1.7066666666666668"/>
    <n v="44.912280701754383"/>
    <x v="1"/>
    <s v="plays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3T00:22:36"/>
    <d v="2016-04-29T06:59:00"/>
    <b v="0"/>
    <n v="69"/>
    <x v="0"/>
    <s v="theater/plays"/>
    <n v="1.1283333333333334"/>
    <n v="49.05797101449275"/>
    <x v="1"/>
    <s v="plays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1-14T19:02:06"/>
    <d v="2016-02-13T19:02:06"/>
    <b v="0"/>
    <n v="15"/>
    <x v="0"/>
    <s v="theater/plays"/>
    <n v="1.84"/>
    <n v="30.666666666666668"/>
    <x v="1"/>
    <s v="plays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7-15T14:30:57"/>
    <d v="2016-08-14T14:30:57"/>
    <b v="0"/>
    <n v="64"/>
    <x v="0"/>
    <s v="theater/plays"/>
    <n v="1.3026666666666666"/>
    <n v="61.0625"/>
    <x v="1"/>
    <s v="plays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1-30T23:08:02"/>
    <d v="2015-12-15T00:00:00"/>
    <b v="0"/>
    <n v="20"/>
    <x v="0"/>
    <s v="theater/plays"/>
    <n v="1.0545454545454545"/>
    <n v="29"/>
    <x v="1"/>
    <s v="plays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5-16T17:01:30"/>
    <d v="2016-06-17T14:00:00"/>
    <b v="0"/>
    <n v="27"/>
    <x v="0"/>
    <s v="theater/plays"/>
    <n v="1"/>
    <n v="29.62962962962963"/>
    <x v="1"/>
    <s v="plays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2-29T23:48:05"/>
    <d v="2016-03-30T22:48:05"/>
    <b v="0"/>
    <n v="21"/>
    <x v="0"/>
    <s v="theater/plays"/>
    <n v="1.5331632653061225"/>
    <n v="143.0952380952381"/>
    <x v="1"/>
    <s v="plays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7-18T10:22:16"/>
    <d v="2015-08-17T10:22:16"/>
    <b v="0"/>
    <n v="31"/>
    <x v="0"/>
    <s v="theater/plays"/>
    <n v="1.623"/>
    <n v="52.354838709677416"/>
    <x v="1"/>
    <s v="plays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3-09T08:53:21"/>
    <d v="2015-04-08T08:53:21"/>
    <b v="0"/>
    <n v="51"/>
    <x v="0"/>
    <s v="theater/plays"/>
    <n v="1.36"/>
    <n v="66.666666666666671"/>
    <x v="1"/>
    <s v="plays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5-30T17:26:51"/>
    <d v="2014-06-09T17:26:51"/>
    <b v="0"/>
    <n v="57"/>
    <x v="0"/>
    <s v="theater/plays"/>
    <n v="1.444"/>
    <n v="126.66666666666667"/>
    <x v="1"/>
    <s v="plays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5-29T14:09:34"/>
    <d v="2014-06-28T14:09:34"/>
    <b v="0"/>
    <n v="20"/>
    <x v="0"/>
    <s v="theater/plays"/>
    <n v="1"/>
    <n v="62.5"/>
    <x v="1"/>
    <s v="plays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5-20T01:00:16"/>
    <d v="2015-06-19T01:00:16"/>
    <b v="0"/>
    <n v="71"/>
    <x v="0"/>
    <s v="theater/plays"/>
    <n v="1.008"/>
    <n v="35.492957746478872"/>
    <x v="1"/>
    <s v="plays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1-10T14:14:56"/>
    <d v="2015-12-10T14:14:56"/>
    <b v="0"/>
    <n v="72"/>
    <x v="0"/>
    <s v="theater/plays"/>
    <n v="1.0680000000000001"/>
    <n v="37.083333333333336"/>
    <x v="1"/>
    <s v="plays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2-17T22:47:44"/>
    <d v="2015-03-19T21:47:44"/>
    <b v="0"/>
    <n v="45"/>
    <x v="0"/>
    <s v="theater/plays"/>
    <n v="1.248"/>
    <n v="69.333333333333329"/>
    <x v="1"/>
    <s v="plays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13T14:38:49"/>
    <d v="2017-02-28T00:00:00"/>
    <b v="0"/>
    <n v="51"/>
    <x v="0"/>
    <s v="theater/plays"/>
    <n v="1.1891891891891893"/>
    <n v="17.254901960784313"/>
    <x v="1"/>
    <s v="plays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5-04T15:04:10"/>
    <d v="2015-06-03T15:04:10"/>
    <b v="0"/>
    <n v="56"/>
    <x v="0"/>
    <s v="theater/plays"/>
    <n v="1.01"/>
    <n v="36.071428571428569"/>
    <x v="1"/>
    <s v="plays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0-18T03:10:26"/>
    <d v="2016-11-19T22:00:00"/>
    <b v="0"/>
    <n v="17"/>
    <x v="0"/>
    <s v="theater/plays"/>
    <n v="1.1299999999999999"/>
    <n v="66.470588235294116"/>
    <x v="1"/>
    <s v="plays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2-02T22:31:01"/>
    <d v="2015-03-05T04:00:00"/>
    <b v="0"/>
    <n v="197"/>
    <x v="0"/>
    <s v="theater/plays"/>
    <n v="1.0519047619047619"/>
    <n v="56.065989847715734"/>
    <x v="1"/>
    <s v="plays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06T22:27:24"/>
    <d v="2016-09-30T21:00:00"/>
    <b v="0"/>
    <n v="70"/>
    <x v="0"/>
    <s v="theater/plays"/>
    <n v="1.0973333333333333"/>
    <n v="47.028571428571432"/>
    <x v="1"/>
    <s v="plays"/>
    <n v="23.9393055555556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8-26T05:19:31"/>
    <d v="2014-09-28T03:23:00"/>
    <b v="0"/>
    <n v="21"/>
    <x v="0"/>
    <s v="theater/plays"/>
    <n v="1.00099"/>
    <n v="47.666190476190479"/>
    <x v="1"/>
    <s v="plays"/>
    <n v="32.919085648150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08T17:41:10"/>
    <d v="2014-07-26T07:00:00"/>
    <b v="0"/>
    <n v="34"/>
    <x v="0"/>
    <s v="theater/plays"/>
    <n v="1.2"/>
    <n v="88.235294117647058"/>
    <x v="1"/>
    <s v="plays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6-24T18:34:50"/>
    <d v="2016-08-23T18:34:50"/>
    <b v="0"/>
    <n v="39"/>
    <x v="0"/>
    <s v="theater/plays"/>
    <n v="1.0493333333333332"/>
    <n v="80.717948717948715"/>
    <x v="1"/>
    <s v="plays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6-02T15:39:37"/>
    <d v="2015-07-02T15:39:37"/>
    <b v="0"/>
    <n v="78"/>
    <x v="0"/>
    <s v="theater/plays"/>
    <n v="1.0266666666666666"/>
    <n v="39.487179487179489"/>
    <x v="1"/>
    <s v="plays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7-26T16:00:57"/>
    <d v="2014-08-16T16:00:57"/>
    <b v="0"/>
    <n v="48"/>
    <x v="0"/>
    <s v="theater/plays"/>
    <n v="1.0182500000000001"/>
    <n v="84.854166666666671"/>
    <x v="1"/>
    <s v="plays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3-31T17:48:07"/>
    <d v="2016-05-21T03:59:00"/>
    <b v="0"/>
    <n v="29"/>
    <x v="0"/>
    <s v="theater/plays"/>
    <n v="1"/>
    <n v="68.965517241379317"/>
    <x v="1"/>
    <s v="plays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0-14T19:59:56"/>
    <d v="2015-12-13T20:59:56"/>
    <b v="0"/>
    <n v="0"/>
    <x v="1"/>
    <s v="theater/musical"/>
    <n v="0"/>
    <e v="#DIV/0!"/>
    <x v="1"/>
    <s v="musical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3-08T02:16:04"/>
    <d v="2016-05-05T17:00:00"/>
    <b v="0"/>
    <n v="2"/>
    <x v="1"/>
    <s v="theater/musical"/>
    <n v="1.9999999999999999E-6"/>
    <n v="1"/>
    <x v="1"/>
    <s v="musical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0-30T20:19:50"/>
    <d v="2014-11-29T21:19:50"/>
    <b v="0"/>
    <n v="1"/>
    <x v="1"/>
    <s v="theater/musical"/>
    <n v="3.3333333333333332E-4"/>
    <n v="1"/>
    <x v="1"/>
    <s v="musical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8-29T18:04:57"/>
    <d v="2014-09-23T03:59:00"/>
    <b v="0"/>
    <n v="59"/>
    <x v="1"/>
    <s v="theater/musical"/>
    <n v="0.51023391812865493"/>
    <n v="147.88135593220338"/>
    <x v="1"/>
    <s v="musical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03T22:29:09"/>
    <d v="2014-11-23T22:29:09"/>
    <b v="0"/>
    <n v="1"/>
    <x v="1"/>
    <s v="theater/musical"/>
    <n v="0.2"/>
    <n v="100"/>
    <x v="1"/>
    <s v="musical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0-06T14:57:47"/>
    <d v="2016-11-19T01:00:00"/>
    <b v="0"/>
    <n v="31"/>
    <x v="1"/>
    <s v="theater/musical"/>
    <n v="0.35239999999999999"/>
    <n v="56.838709677419352"/>
    <x v="1"/>
    <s v="musical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6-11-27T03:59:34"/>
    <d v="2017-01-14T03:59:00"/>
    <b v="0"/>
    <n v="18"/>
    <x v="1"/>
    <s v="theater/musical"/>
    <n v="4.2466666666666666E-2"/>
    <n v="176.94444444444446"/>
    <x v="1"/>
    <s v="musical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3-21T21:11:16"/>
    <d v="2016-04-20T21:11:16"/>
    <b v="0"/>
    <n v="10"/>
    <x v="1"/>
    <s v="theater/musical"/>
    <n v="0.36457142857142855"/>
    <n v="127.6"/>
    <x v="1"/>
    <s v="musical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8-10T16:40:29"/>
    <d v="2015-09-14T16:40:29"/>
    <b v="0"/>
    <n v="0"/>
    <x v="1"/>
    <s v="theater/musical"/>
    <n v="0"/>
    <e v="#DIV/0!"/>
    <x v="1"/>
    <s v="musical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4-12-02T16:48:55"/>
    <d v="2015-01-01T16:48:55"/>
    <b v="0"/>
    <n v="14"/>
    <x v="1"/>
    <s v="theater/musical"/>
    <n v="0.30866666666666664"/>
    <n v="66.142857142857139"/>
    <x v="1"/>
    <s v="musical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2-18T16:08:52"/>
    <d v="2015-04-19T15:08:52"/>
    <b v="0"/>
    <n v="2"/>
    <x v="1"/>
    <s v="theater/musical"/>
    <n v="6.545454545454546E-2"/>
    <n v="108"/>
    <x v="1"/>
    <s v="musical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08-08T16:15:06"/>
    <d v="2016-10-07T15:11:00"/>
    <b v="0"/>
    <n v="1"/>
    <x v="1"/>
    <s v="theater/musical"/>
    <n v="4.0000000000000003E-5"/>
    <n v="1"/>
    <x v="1"/>
    <s v="musical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4-10T18:45:30"/>
    <d v="2015-05-10T18:45:30"/>
    <b v="0"/>
    <n v="3"/>
    <x v="1"/>
    <s v="theater/musical"/>
    <n v="5.5E-2"/>
    <n v="18.333333333333332"/>
    <x v="1"/>
    <s v="musical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09-17T15:02:59"/>
    <d v="2014-10-05T05:00:00"/>
    <b v="0"/>
    <n v="0"/>
    <x v="1"/>
    <s v="theater/musical"/>
    <n v="0"/>
    <e v="#DIV/0!"/>
    <x v="1"/>
    <s v="musical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0-20T19:35:27"/>
    <d v="2015-11-30T17:00:00"/>
    <b v="0"/>
    <n v="2"/>
    <x v="1"/>
    <s v="theater/musical"/>
    <n v="2.1428571428571429E-2"/>
    <n v="7.5"/>
    <x v="1"/>
    <s v="musical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0-08T03:27:19"/>
    <d v="2015-11-17T04:27:19"/>
    <b v="0"/>
    <n v="0"/>
    <x v="1"/>
    <s v="theater/musical"/>
    <n v="0"/>
    <e v="#DIV/0!"/>
    <x v="1"/>
    <s v="musical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2-09T05:48:07"/>
    <d v="2016-03-08T04:59:00"/>
    <b v="0"/>
    <n v="12"/>
    <x v="1"/>
    <s v="theater/musical"/>
    <n v="0.16420000000000001"/>
    <n v="68.416666666666671"/>
    <x v="1"/>
    <s v="musical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0-22T23:17:18"/>
    <d v="2016-11-22T00:17:18"/>
    <b v="0"/>
    <n v="1"/>
    <x v="1"/>
    <s v="theater/musical"/>
    <n v="1E-3"/>
    <n v="1"/>
    <x v="1"/>
    <s v="musical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5-16T10:06:42"/>
    <d v="2015-06-16T23:30:00"/>
    <b v="0"/>
    <n v="8"/>
    <x v="1"/>
    <s v="theater/musical"/>
    <n v="4.8099999999999997E-2"/>
    <n v="60.125"/>
    <x v="1"/>
    <s v="musical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8-16T17:58:47"/>
    <d v="2016-09-30T17:58:47"/>
    <b v="0"/>
    <n v="2"/>
    <x v="1"/>
    <s v="theater/musical"/>
    <n v="0.06"/>
    <n v="15"/>
    <x v="1"/>
    <s v="musical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09-05T07:00:45"/>
    <d v="2014-10-05T07:00:45"/>
    <b v="0"/>
    <n v="73"/>
    <x v="0"/>
    <s v="theater/plays"/>
    <n v="1.003825"/>
    <n v="550.04109589041093"/>
    <x v="1"/>
    <s v="plays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5-21T17:06:34"/>
    <d v="2014-06-16T17:06:34"/>
    <b v="0"/>
    <n v="8"/>
    <x v="0"/>
    <s v="theater/plays"/>
    <n v="1.04"/>
    <n v="97.5"/>
    <x v="1"/>
    <s v="plays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1-12T11:29:44"/>
    <d v="2016-02-02T11:29:44"/>
    <b v="0"/>
    <n v="17"/>
    <x v="0"/>
    <s v="theater/plays"/>
    <n v="1"/>
    <n v="29.411764705882351"/>
    <x v="1"/>
    <s v="plays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7-08T15:30:42"/>
    <d v="2014-08-10T15:59:00"/>
    <b v="0"/>
    <n v="9"/>
    <x v="0"/>
    <s v="theater/plays"/>
    <n v="1.04"/>
    <n v="57.777777777777779"/>
    <x v="1"/>
    <s v="plays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14T15:28:22"/>
    <d v="2016-08-25T03:59:00"/>
    <b v="0"/>
    <n v="17"/>
    <x v="0"/>
    <s v="theater/plays"/>
    <n v="2.5066666666666668"/>
    <n v="44.235294117647058"/>
    <x v="1"/>
    <s v="plays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7-06T08:43:27"/>
    <d v="2015-08-05T08:43:27"/>
    <b v="0"/>
    <n v="33"/>
    <x v="0"/>
    <s v="theater/plays"/>
    <n v="1.0049999999999999"/>
    <n v="60.909090909090907"/>
    <x v="1"/>
    <s v="plays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3-11T09:59:46"/>
    <d v="2016-04-03T17:00:00"/>
    <b v="0"/>
    <n v="38"/>
    <x v="0"/>
    <s v="theater/plays"/>
    <n v="1.744"/>
    <n v="68.84210526315789"/>
    <x v="1"/>
    <s v="plays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6-18T19:16:38"/>
    <d v="2015-07-18T06:59:00"/>
    <b v="0"/>
    <n v="79"/>
    <x v="0"/>
    <s v="theater/plays"/>
    <n v="1.1626000000000001"/>
    <n v="73.582278481012665"/>
    <x v="1"/>
    <s v="plays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1-02T21:50:36"/>
    <d v="2017-02-01T22:59:00"/>
    <b v="0"/>
    <n v="46"/>
    <x v="0"/>
    <s v="theater/plays"/>
    <n v="1.0582"/>
    <n v="115.02173913043478"/>
    <x v="1"/>
    <s v="plays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5-09T15:06:59"/>
    <d v="2016-06-01T21:42:00"/>
    <b v="0"/>
    <n v="20"/>
    <x v="0"/>
    <s v="theater/plays"/>
    <n v="1.1074999999999999"/>
    <n v="110.75"/>
    <x v="1"/>
    <s v="plays"/>
    <n v="23.27431712962425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5-16T20:36:20"/>
    <d v="2014-07-02T03:59:00"/>
    <b v="0"/>
    <n v="20"/>
    <x v="0"/>
    <s v="theater/plays"/>
    <n v="1.0066666666666666"/>
    <n v="75.5"/>
    <x v="1"/>
    <s v="plays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2-20T06:39:10"/>
    <d v="2015-03-19T14:39:00"/>
    <b v="0"/>
    <n v="13"/>
    <x v="0"/>
    <s v="theater/plays"/>
    <n v="1.0203333333333333"/>
    <n v="235.46153846153845"/>
    <x v="1"/>
    <s v="plays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1-28T21:08:45"/>
    <d v="2014-12-23T21:08:45"/>
    <b v="0"/>
    <n v="22"/>
    <x v="0"/>
    <s v="theater/plays"/>
    <n v="1"/>
    <n v="11.363636363636363"/>
    <x v="1"/>
    <s v="plays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3-18T21:31:12"/>
    <d v="2016-04-10T04:00:00"/>
    <b v="0"/>
    <n v="36"/>
    <x v="0"/>
    <s v="theater/plays"/>
    <n v="1.1100000000000001"/>
    <n v="92.5"/>
    <x v="1"/>
    <s v="plays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01T05:16:54"/>
    <d v="2015-03-31T04:16:54"/>
    <b v="0"/>
    <n v="40"/>
    <x v="0"/>
    <s v="theater/plays"/>
    <n v="1.0142500000000001"/>
    <n v="202.85"/>
    <x v="1"/>
    <s v="plays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0-22T10:50:30"/>
    <d v="2016-12-21T11:50:30"/>
    <b v="0"/>
    <n v="9"/>
    <x v="0"/>
    <s v="theater/plays"/>
    <n v="1.04"/>
    <n v="26"/>
    <x v="1"/>
    <s v="plays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02T05:58:09"/>
    <d v="2016-06-16T05:58:09"/>
    <b v="0"/>
    <n v="19"/>
    <x v="0"/>
    <s v="theater/plays"/>
    <n v="1.09375"/>
    <n v="46.05263157894737"/>
    <x v="1"/>
    <s v="plays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17T19:23:42"/>
    <d v="2015-10-28T19:54:00"/>
    <b v="0"/>
    <n v="14"/>
    <x v="0"/>
    <s v="theater/plays"/>
    <n v="1.1516129032258065"/>
    <n v="51"/>
    <x v="1"/>
    <s v="plays"/>
    <n v="11.02104166666686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02T21:43:02"/>
    <d v="2014-07-24T07:00:00"/>
    <b v="0"/>
    <n v="38"/>
    <x v="0"/>
    <s v="theater/plays"/>
    <n v="1"/>
    <n v="31.578947368421051"/>
    <x v="1"/>
    <s v="plays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6-18T23:16:59"/>
    <d v="2015-07-18T23:16:59"/>
    <b v="0"/>
    <n v="58"/>
    <x v="0"/>
    <s v="theater/plays"/>
    <n v="1.0317033333333334"/>
    <n v="53.363965517241382"/>
    <x v="1"/>
    <s v="plays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6-30T13:20:52"/>
    <d v="2015-07-23T18:33:00"/>
    <b v="0"/>
    <n v="28"/>
    <x v="0"/>
    <s v="theater/plays"/>
    <n v="1.0349999999999999"/>
    <n v="36.964285714285715"/>
    <x v="1"/>
    <s v="plays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5-12T16:12:17"/>
    <d v="2015-06-11T16:12:17"/>
    <b v="0"/>
    <n v="17"/>
    <x v="0"/>
    <s v="theater/plays"/>
    <n v="1.3819999999999999"/>
    <n v="81.294117647058826"/>
    <x v="1"/>
    <s v="plays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18T12:20:11"/>
    <d v="2015-05-31T23:00:00"/>
    <b v="0"/>
    <n v="12"/>
    <x v="0"/>
    <s v="theater/plays"/>
    <n v="1.0954545454545455"/>
    <n v="20.083333333333332"/>
    <x v="1"/>
    <s v="plays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6-30T15:04:27"/>
    <d v="2014-07-21T03:59:00"/>
    <b v="0"/>
    <n v="40"/>
    <x v="0"/>
    <s v="theater/plays"/>
    <n v="1.0085714285714287"/>
    <n v="88.25"/>
    <x v="1"/>
    <s v="plays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8-27T22:43:04"/>
    <d v="2014-09-26T22:43:04"/>
    <b v="0"/>
    <n v="57"/>
    <x v="0"/>
    <s v="theater/plays"/>
    <n v="1.0153333333333334"/>
    <n v="53.438596491228068"/>
    <x v="1"/>
    <s v="plays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0-02T07:04:57"/>
    <d v="2014-11-05T12:52:00"/>
    <b v="0"/>
    <n v="114"/>
    <x v="0"/>
    <s v="theater/plays"/>
    <n v="1.13625"/>
    <n v="39.868421052631582"/>
    <x v="1"/>
    <s v="plays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7-05T20:57:09"/>
    <d v="2016-09-03T20:57:09"/>
    <b v="0"/>
    <n v="31"/>
    <x v="0"/>
    <s v="theater/plays"/>
    <n v="1"/>
    <n v="145.16129032258064"/>
    <x v="1"/>
    <s v="plays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03T14:19:42"/>
    <d v="2016-05-15T23:00:00"/>
    <b v="0"/>
    <n v="3"/>
    <x v="0"/>
    <s v="theater/plays"/>
    <n v="1.4"/>
    <n v="23.333333333333332"/>
    <x v="1"/>
    <s v="plays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8-25T19:34:44"/>
    <d v="2014-09-12T19:34:44"/>
    <b v="0"/>
    <n v="16"/>
    <x v="0"/>
    <s v="theater/plays"/>
    <n v="1.2875000000000001"/>
    <n v="64.375"/>
    <x v="1"/>
    <s v="plays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6-12T13:46:58"/>
    <d v="2014-07-03T03:59:00"/>
    <b v="0"/>
    <n v="199"/>
    <x v="0"/>
    <s v="theater/plays"/>
    <n v="1.0290416666666666"/>
    <n v="62.052763819095475"/>
    <x v="1"/>
    <s v="plays"/>
    <n v="20.5916898148207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4-26T12:44:58"/>
    <d v="2015-05-31T12:44:58"/>
    <b v="0"/>
    <n v="31"/>
    <x v="0"/>
    <s v="theater/plays"/>
    <n v="1.0249999999999999"/>
    <n v="66.129032258064512"/>
    <x v="1"/>
    <s v="plays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5-27T18:16:21"/>
    <d v="2014-07-01T04:59:00"/>
    <b v="0"/>
    <n v="30"/>
    <x v="0"/>
    <s v="theater/plays"/>
    <n v="1.101"/>
    <n v="73.400000000000006"/>
    <x v="1"/>
    <s v="plays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09-14T10:53:54"/>
    <d v="2016-10-05T10:53:54"/>
    <b v="0"/>
    <n v="34"/>
    <x v="0"/>
    <s v="theater/plays"/>
    <n v="1.1276666666666666"/>
    <n v="99.5"/>
    <x v="1"/>
    <s v="plays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05T15:38:10"/>
    <d v="2016-01-15T15:38:10"/>
    <b v="0"/>
    <n v="18"/>
    <x v="0"/>
    <s v="theater/plays"/>
    <n v="1.119"/>
    <n v="62.166666666666664"/>
    <x v="1"/>
    <s v="plays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5-13T16:26:58"/>
    <d v="2014-06-16T06:59:00"/>
    <b v="0"/>
    <n v="67"/>
    <x v="0"/>
    <s v="theater/plays"/>
    <n v="1.3919999999999999"/>
    <n v="62.328358208955223"/>
    <x v="1"/>
    <s v="plays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09-20T02:48:16"/>
    <d v="2016-10-20T02:48:16"/>
    <b v="0"/>
    <n v="66"/>
    <x v="0"/>
    <s v="theater/plays"/>
    <n v="1.1085714285714285"/>
    <n v="58.787878787878789"/>
    <x v="1"/>
    <s v="plays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8-03T04:19:46"/>
    <d v="2015-09-02T04:19:46"/>
    <b v="0"/>
    <n v="23"/>
    <x v="0"/>
    <s v="theater/plays"/>
    <n v="1.3906666666666667"/>
    <n v="45.347826086956523"/>
    <x v="1"/>
    <s v="plays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4-24T14:14:19"/>
    <d v="2014-05-19T21:00:00"/>
    <b v="0"/>
    <n v="126"/>
    <x v="0"/>
    <s v="theater/plays"/>
    <n v="1.0569999999999999"/>
    <n v="41.944444444444443"/>
    <x v="1"/>
    <s v="plays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14T15:54:20"/>
    <d v="2015-08-29T03:59:00"/>
    <b v="0"/>
    <n v="6"/>
    <x v="0"/>
    <s v="theater/plays"/>
    <n v="1.0142857142857142"/>
    <n v="59.166666666666664"/>
    <x v="1"/>
    <s v="plays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5-28T05:14:15"/>
    <d v="2014-06-27T05:14:15"/>
    <b v="0"/>
    <n v="25"/>
    <x v="0"/>
    <s v="theater/plays"/>
    <n v="1.0024500000000001"/>
    <n v="200.49"/>
    <x v="1"/>
    <s v="plays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7-09T18:53:24"/>
    <d v="2014-08-08T18:53:24"/>
    <b v="0"/>
    <n v="39"/>
    <x v="0"/>
    <s v="theater/plays"/>
    <n v="1.0916666666666666"/>
    <n v="83.974358974358978"/>
    <x v="1"/>
    <s v="plays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5-23T19:50:39"/>
    <d v="2015-06-21T22:25:00"/>
    <b v="0"/>
    <n v="62"/>
    <x v="0"/>
    <s v="theater/plays"/>
    <n v="1.1833333333333333"/>
    <n v="57.258064516129032"/>
    <x v="1"/>
    <s v="plays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0-28T14:21:23"/>
    <d v="2014-11-27T15:21:23"/>
    <b v="0"/>
    <n v="31"/>
    <x v="0"/>
    <s v="theater/plays"/>
    <n v="1.2"/>
    <n v="58.064516129032256"/>
    <x v="1"/>
    <s v="plays"/>
    <n v="30.04166666666424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1-16T16:48:49"/>
    <d v="2015-03-02T04:59:00"/>
    <b v="0"/>
    <n v="274"/>
    <x v="0"/>
    <s v="theater/plays"/>
    <n v="1.2796000000000001"/>
    <n v="186.80291970802921"/>
    <x v="1"/>
    <s v="plays"/>
    <n v="44.5070717592607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09T23:09:39"/>
    <d v="2014-09-19T00:00:00"/>
    <b v="0"/>
    <n v="17"/>
    <x v="0"/>
    <s v="theater/plays"/>
    <n v="1.26"/>
    <n v="74.117647058823536"/>
    <x v="1"/>
    <s v="plays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01T04:35:29"/>
    <d v="2015-11-30T22:30:00"/>
    <b v="0"/>
    <n v="14"/>
    <x v="0"/>
    <s v="theater/plays"/>
    <n v="1.2912912912912913"/>
    <n v="30.714285714285715"/>
    <x v="1"/>
    <s v="plays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4-30T03:12:47"/>
    <d v="2016-06-06T02:00:00"/>
    <b v="0"/>
    <n v="60"/>
    <x v="0"/>
    <s v="theater/plays"/>
    <n v="1.0742857142857143"/>
    <n v="62.666666666666664"/>
    <x v="1"/>
    <s v="plays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4-12-22T20:53:30"/>
    <d v="2015-01-11T20:53:30"/>
    <b v="0"/>
    <n v="33"/>
    <x v="0"/>
    <s v="theater/plays"/>
    <n v="1.00125"/>
    <n v="121.36363636363636"/>
    <x v="1"/>
    <s v="plays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4-12-15T14:48:36"/>
    <d v="2015-02-13T14:48:36"/>
    <b v="0"/>
    <n v="78"/>
    <x v="0"/>
    <s v="theater/plays"/>
    <n v="1.55"/>
    <n v="39.743589743589745"/>
    <x v="1"/>
    <s v="plays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4-19T11:10:48"/>
    <d v="2016-05-10T11:10:48"/>
    <b v="0"/>
    <n v="30"/>
    <x v="0"/>
    <s v="theater/plays"/>
    <n v="1.08"/>
    <n v="72"/>
    <x v="1"/>
    <s v="plays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2-01T19:21:27"/>
    <d v="2016-03-02T19:21:27"/>
    <b v="0"/>
    <n v="136"/>
    <x v="0"/>
    <s v="theater/plays"/>
    <n v="1.1052"/>
    <n v="40.632352941176471"/>
    <x v="1"/>
    <s v="plays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09-15T14:26:56"/>
    <d v="2014-10-15T14:26:56"/>
    <b v="0"/>
    <n v="40"/>
    <x v="0"/>
    <s v="theater/plays"/>
    <n v="1.008"/>
    <n v="63"/>
    <x v="1"/>
    <s v="plays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8-31T14:03:20"/>
    <d v="2014-09-30T16:00:00"/>
    <b v="0"/>
    <n v="18"/>
    <x v="0"/>
    <s v="theater/plays"/>
    <n v="1.212"/>
    <n v="33.666666666666664"/>
    <x v="1"/>
    <s v="plays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5-05T12:59:53"/>
    <d v="2015-06-04T12:59:53"/>
    <b v="0"/>
    <n v="39"/>
    <x v="0"/>
    <s v="theater/plays"/>
    <n v="1.0033333333333334"/>
    <n v="38.589743589743591"/>
    <x v="1"/>
    <s v="plays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6-03T12:54:44"/>
    <d v="2016-07-10T22:59:00"/>
    <b v="0"/>
    <n v="21"/>
    <x v="0"/>
    <s v="theater/plays"/>
    <n v="1.0916666666666666"/>
    <n v="155.95238095238096"/>
    <x v="1"/>
    <s v="plays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7-05T12:06:28"/>
    <d v="2016-08-13T06:59:00"/>
    <b v="0"/>
    <n v="30"/>
    <x v="0"/>
    <s v="theater/plays"/>
    <n v="1.2342857142857142"/>
    <n v="43.2"/>
    <x v="1"/>
    <s v="plays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4-01T16:33:14"/>
    <d v="2016-05-31T16:33:14"/>
    <b v="0"/>
    <n v="27"/>
    <x v="0"/>
    <s v="theater/plays"/>
    <n v="1.3633666666666666"/>
    <n v="15.148518518518518"/>
    <x v="1"/>
    <s v="plays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02T13:01:54"/>
    <d v="2014-06-23T18:00:00"/>
    <b v="0"/>
    <n v="35"/>
    <x v="0"/>
    <s v="theater/plays"/>
    <n v="1.0346657233816767"/>
    <n v="83.571428571428569"/>
    <x v="1"/>
    <s v="plays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8-28T21:55:49"/>
    <d v="2014-09-12T21:55:49"/>
    <b v="0"/>
    <n v="13"/>
    <x v="0"/>
    <s v="theater/plays"/>
    <n v="1.2133333333333334"/>
    <n v="140"/>
    <x v="1"/>
    <s v="plays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01T01:09:38"/>
    <d v="2016-07-22T05:26:00"/>
    <b v="0"/>
    <n v="23"/>
    <x v="0"/>
    <s v="theater/plays"/>
    <n v="1.86"/>
    <n v="80.869565217391298"/>
    <x v="1"/>
    <s v="plays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6-20T03:24:46"/>
    <d v="2014-07-04T03:24:46"/>
    <b v="0"/>
    <n v="39"/>
    <x v="0"/>
    <s v="theater/plays"/>
    <n v="3"/>
    <n v="53.846153846153847"/>
    <x v="1"/>
    <s v="plays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5-26T16:59:06"/>
    <d v="2014-06-25T16:59:06"/>
    <b v="0"/>
    <n v="35"/>
    <x v="0"/>
    <s v="theater/plays"/>
    <n v="1.0825"/>
    <n v="30.928571428571427"/>
    <x v="1"/>
    <s v="plays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3-09T13:49:48"/>
    <d v="2015-04-03T13:49:48"/>
    <b v="0"/>
    <n v="27"/>
    <x v="0"/>
    <s v="theater/plays"/>
    <n v="1.4115384615384616"/>
    <n v="67.962962962962962"/>
    <x v="1"/>
    <s v="plays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5-20T17:22:53"/>
    <d v="2014-06-15T16:00:00"/>
    <b v="0"/>
    <n v="21"/>
    <x v="0"/>
    <s v="theater/plays"/>
    <n v="1.1399999999999999"/>
    <n v="27.142857142857142"/>
    <x v="1"/>
    <s v="plays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10T04:07:47"/>
    <d v="2015-05-31T06:59:00"/>
    <b v="0"/>
    <n v="104"/>
    <x v="0"/>
    <s v="theater/plays"/>
    <n v="1.5373333333333334"/>
    <n v="110.86538461538461"/>
    <x v="1"/>
    <s v="plays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5-15T17:42:46"/>
    <d v="2016-06-04T17:42:46"/>
    <b v="0"/>
    <n v="19"/>
    <x v="0"/>
    <s v="theater/plays"/>
    <n v="1.0149999999999999"/>
    <n v="106.84210526315789"/>
    <x v="1"/>
    <s v="plays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4-24T13:21:07"/>
    <d v="2015-05-26T03:59:00"/>
    <b v="0"/>
    <n v="97"/>
    <x v="0"/>
    <s v="theater/plays"/>
    <n v="1.0235000000000001"/>
    <n v="105.51546391752578"/>
    <x v="1"/>
    <s v="plays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2-01T23:53:39"/>
    <d v="2015-03-31T12:52:00"/>
    <b v="0"/>
    <n v="27"/>
    <x v="0"/>
    <s v="theater/plays"/>
    <n v="1.0257142857142858"/>
    <n v="132.96296296296296"/>
    <x v="1"/>
    <s v="plays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5-12-22T21:18:29"/>
    <d v="2016-01-21T21:18:29"/>
    <b v="0"/>
    <n v="24"/>
    <x v="0"/>
    <s v="theater/plays"/>
    <n v="1.5575000000000001"/>
    <n v="51.916666666666664"/>
    <x v="1"/>
    <s v="plays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4-08T20:47:29"/>
    <d v="2015-05-09T20:47:29"/>
    <b v="0"/>
    <n v="13"/>
    <x v="0"/>
    <s v="theater/plays"/>
    <n v="1.0075000000000001"/>
    <n v="310"/>
    <x v="1"/>
    <s v="plays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1-28T17:11:15"/>
    <d v="2015-02-27T17:11:15"/>
    <b v="0"/>
    <n v="46"/>
    <x v="0"/>
    <s v="theater/plays"/>
    <n v="2.3940000000000001"/>
    <n v="26.021739130434781"/>
    <x v="1"/>
    <s v="plays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d v="2015-05-23T17:31:06"/>
    <d v="2015-06-22T17:31:06"/>
    <b v="0"/>
    <n v="4"/>
    <x v="0"/>
    <s v="theater/plays"/>
    <n v="2.1"/>
    <n v="105"/>
    <x v="1"/>
    <s v="plays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6-10T23:50:06"/>
    <d v="2015-07-02T23:50:06"/>
    <b v="0"/>
    <n v="40"/>
    <x v="0"/>
    <s v="theater/plays"/>
    <n v="1.0451515151515152"/>
    <n v="86.224999999999994"/>
    <x v="1"/>
    <s v="plays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0-15T22:28:04"/>
    <d v="2014-11-05T23:28:04"/>
    <b v="0"/>
    <n v="44"/>
    <x v="0"/>
    <s v="theater/plays"/>
    <n v="1.008"/>
    <n v="114.54545454545455"/>
    <x v="1"/>
    <s v="plays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1-12T16:07:27"/>
    <d v="2016-02-11T22:59:00"/>
    <b v="0"/>
    <n v="35"/>
    <x v="0"/>
    <s v="theater/plays"/>
    <n v="1.1120000000000001"/>
    <n v="47.657142857142858"/>
    <x v="1"/>
    <s v="plays"/>
    <n v="30.285798611112114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0-31T18:04:22"/>
    <d v="2014-11-30T19:04:22"/>
    <b v="0"/>
    <n v="63"/>
    <x v="0"/>
    <s v="theater/plays"/>
    <n v="1.0204444444444445"/>
    <n v="72.888888888888886"/>
    <x v="1"/>
    <s v="plays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4-05T11:47:40"/>
    <d v="2016-05-04T23:00:00"/>
    <b v="0"/>
    <n v="89"/>
    <x v="0"/>
    <s v="theater/plays"/>
    <n v="1.0254767441860466"/>
    <n v="49.545505617977533"/>
    <x v="1"/>
    <s v="plays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01T22:41:07"/>
    <d v="2016-02-18T21:30:00"/>
    <b v="0"/>
    <n v="15"/>
    <x v="0"/>
    <s v="theater/plays"/>
    <n v="1.27"/>
    <n v="25.4"/>
    <x v="1"/>
    <s v="plays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02T03:22:51"/>
    <d v="2016-04-29T21:00:00"/>
    <b v="0"/>
    <n v="46"/>
    <x v="0"/>
    <s v="theater/plays"/>
    <n v="3.3870588235294119"/>
    <n v="62.586956521739133"/>
    <x v="1"/>
    <s v="plays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09-19T08:21:34"/>
    <d v="2016-10-20T04:55:00"/>
    <b v="0"/>
    <n v="33"/>
    <x v="0"/>
    <s v="theater/plays"/>
    <n v="1.0075000000000001"/>
    <n v="61.060606060606062"/>
    <x v="1"/>
    <s v="plays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7-20T04:06:16"/>
    <d v="2015-08-19T04:06:16"/>
    <b v="0"/>
    <n v="31"/>
    <x v="1"/>
    <s v="theater/plays"/>
    <n v="9.3100000000000002E-2"/>
    <n v="60.064516129032256"/>
    <x v="1"/>
    <s v="plays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2-06T04:55:12"/>
    <d v="2015-03-23T03:55:12"/>
    <b v="0"/>
    <n v="5"/>
    <x v="1"/>
    <s v="theater/plays"/>
    <n v="7.2400000000000006E-2"/>
    <n v="72.400000000000006"/>
    <x v="1"/>
    <s v="plays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7-18T16:15:59"/>
    <d v="2015-08-17T16:15:59"/>
    <b v="0"/>
    <n v="1"/>
    <x v="1"/>
    <s v="theater/plays"/>
    <n v="0.1"/>
    <n v="100"/>
    <x v="1"/>
    <s v="plays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4-12-10T18:04:06"/>
    <d v="2015-01-10T03:23:00"/>
    <b v="0"/>
    <n v="12"/>
    <x v="1"/>
    <s v="theater/plays"/>
    <n v="0.11272727272727273"/>
    <n v="51.666666666666664"/>
    <x v="1"/>
    <s v="plays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4-11-25T16:15:33"/>
    <d v="2015-01-24T12:00:00"/>
    <b v="0"/>
    <n v="4"/>
    <x v="1"/>
    <s v="theater/plays"/>
    <n v="0.15411764705882353"/>
    <n v="32.75"/>
    <x v="1"/>
    <s v="plays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09T00:35:08"/>
    <d v="2015-04-18T22:30:00"/>
    <b v="0"/>
    <n v="0"/>
    <x v="1"/>
    <s v="theater/plays"/>
    <n v="0"/>
    <e v="#DIV/0!"/>
    <x v="1"/>
    <s v="plays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3-26T21:38:16"/>
    <d v="2015-05-25T21:38:16"/>
    <b v="0"/>
    <n v="7"/>
    <x v="1"/>
    <s v="theater/plays"/>
    <n v="0.28466666666666668"/>
    <n v="61"/>
    <x v="1"/>
    <s v="plays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4-28T16:38:09"/>
    <d v="2015-05-28T16:38:09"/>
    <b v="0"/>
    <n v="2"/>
    <x v="1"/>
    <s v="theater/plays"/>
    <n v="0.13333333333333333"/>
    <n v="10"/>
    <x v="1"/>
    <s v="plays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2-13T17:04:53"/>
    <d v="2015-03-23T18:00:00"/>
    <b v="0"/>
    <n v="1"/>
    <x v="1"/>
    <s v="theater/plays"/>
    <n v="6.6666666666666671E-3"/>
    <n v="10"/>
    <x v="1"/>
    <s v="plays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0-20T16:35:03"/>
    <d v="2015-11-12T06:59:00"/>
    <b v="0"/>
    <n v="4"/>
    <x v="1"/>
    <s v="theater/plays"/>
    <n v="0.21428571428571427"/>
    <n v="37.5"/>
    <x v="1"/>
    <s v="plays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6-23T22:31:45"/>
    <d v="2014-07-15T22:00:00"/>
    <b v="0"/>
    <n v="6"/>
    <x v="1"/>
    <s v="theater/plays"/>
    <n v="0.18"/>
    <n v="45"/>
    <x v="1"/>
    <s v="plays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6-27T10:47:48"/>
    <d v="2016-07-17T10:47:48"/>
    <b v="0"/>
    <n v="8"/>
    <x v="1"/>
    <s v="theater/plays"/>
    <n v="0.20125000000000001"/>
    <n v="100.625"/>
    <x v="1"/>
    <s v="plays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7-13T02:09:15"/>
    <d v="2014-08-12T01:53:58"/>
    <b v="0"/>
    <n v="14"/>
    <x v="1"/>
    <s v="theater/plays"/>
    <n v="0.17899999999999999"/>
    <n v="25.571428571428573"/>
    <x v="1"/>
    <s v="plays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1-17T22:05:50"/>
    <d v="2015-12-17T22:05:50"/>
    <b v="0"/>
    <n v="0"/>
    <x v="1"/>
    <s v="theater/plays"/>
    <n v="0"/>
    <e v="#DIV/0!"/>
    <x v="1"/>
    <s v="plays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8-07T05:09:04"/>
    <d v="2014-09-06T05:09:04"/>
    <b v="0"/>
    <n v="4"/>
    <x v="1"/>
    <s v="theater/plays"/>
    <n v="0.02"/>
    <n v="25"/>
    <x v="1"/>
    <s v="plays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6-03T17:02:44"/>
    <d v="2014-07-03T17:02:44"/>
    <b v="0"/>
    <n v="0"/>
    <x v="1"/>
    <s v="theater/plays"/>
    <n v="0"/>
    <e v="#DIV/0!"/>
    <x v="1"/>
    <s v="plays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6-03T19:32:32"/>
    <d v="2014-07-05T03:59:00"/>
    <b v="0"/>
    <n v="0"/>
    <x v="1"/>
    <s v="theater/plays"/>
    <n v="0"/>
    <e v="#DIV/0!"/>
    <x v="1"/>
    <s v="plays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7-11T16:45:02"/>
    <d v="2014-08-10T16:45:02"/>
    <b v="0"/>
    <n v="1"/>
    <x v="1"/>
    <s v="theater/plays"/>
    <n v="0.1"/>
    <n v="10"/>
    <x v="1"/>
    <s v="plays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09-08T09:20:39"/>
    <d v="2016-10-08T09:20:39"/>
    <b v="0"/>
    <n v="1"/>
    <x v="1"/>
    <s v="theater/plays"/>
    <n v="2.3764705882352941E-2"/>
    <n v="202"/>
    <x v="1"/>
    <s v="plays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6-09T07:11:36"/>
    <d v="2015-07-05T22:59:00"/>
    <b v="0"/>
    <n v="1"/>
    <x v="1"/>
    <s v="theater/plays"/>
    <n v="0.01"/>
    <n v="25"/>
    <x v="1"/>
    <s v="plays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1-26T16:57:16"/>
    <d v="2016-02-16T05:59:00"/>
    <b v="0"/>
    <n v="52"/>
    <x v="0"/>
    <s v="theater/musical"/>
    <n v="1.0351999999999999"/>
    <n v="99.538461538461533"/>
    <x v="1"/>
    <s v="musical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3-29T03:03:08"/>
    <d v="2016-04-29T03:59:00"/>
    <b v="0"/>
    <n v="7"/>
    <x v="0"/>
    <s v="theater/musical"/>
    <n v="1.05"/>
    <n v="75"/>
    <x v="1"/>
    <s v="musical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1-12T23:33:28"/>
    <d v="2015-02-10T07:59:00"/>
    <b v="0"/>
    <n v="28"/>
    <x v="0"/>
    <s v="theater/musical"/>
    <n v="1.0044999999999999"/>
    <n v="215.25"/>
    <x v="1"/>
    <s v="musical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2-03T00:51:13"/>
    <d v="2016-04-02T23:51:13"/>
    <b v="0"/>
    <n v="11"/>
    <x v="0"/>
    <s v="theater/musical"/>
    <n v="1.3260000000000001"/>
    <n v="120.54545454545455"/>
    <x v="1"/>
    <s v="musical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09-06T19:15:35"/>
    <d v="2016-10-16T21:00:00"/>
    <b v="0"/>
    <n v="15"/>
    <x v="0"/>
    <s v="theater/musical"/>
    <n v="1.1299999999999999"/>
    <n v="37.666666666666664"/>
    <x v="1"/>
    <s v="musical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5-04T19:46:40"/>
    <d v="2015-06-03T00:00:00"/>
    <b v="0"/>
    <n v="30"/>
    <x v="0"/>
    <s v="theater/musical"/>
    <n v="1.0334000000000001"/>
    <n v="172.23333333333332"/>
    <x v="1"/>
    <s v="musical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6-18T21:08:57"/>
    <d v="2014-07-26T04:59:00"/>
    <b v="0"/>
    <n v="27"/>
    <x v="0"/>
    <s v="theater/musical"/>
    <n v="1.2"/>
    <n v="111.11111111111111"/>
    <x v="1"/>
    <s v="musical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3-16T20:48:27"/>
    <d v="2016-04-15T20:48:27"/>
    <b v="0"/>
    <n v="28"/>
    <x v="0"/>
    <s v="theater/musical"/>
    <n v="1.2963636363636364"/>
    <n v="25.464285714285715"/>
    <x v="1"/>
    <s v="musical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5-12T19:33:18"/>
    <d v="2014-06-11T19:33:18"/>
    <b v="0"/>
    <n v="17"/>
    <x v="0"/>
    <s v="theater/musical"/>
    <n v="1.0111111111111111"/>
    <n v="267.64705882352939"/>
    <x v="1"/>
    <s v="musical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1-11T20:25:15"/>
    <d v="2014-12-01T20:25:15"/>
    <b v="0"/>
    <n v="50"/>
    <x v="0"/>
    <s v="theater/musical"/>
    <n v="1.0851428571428572"/>
    <n v="75.959999999999994"/>
    <x v="1"/>
    <s v="musical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d v="2014-04-18T11:18:58"/>
    <d v="2014-05-19T05:00:00"/>
    <b v="0"/>
    <n v="26"/>
    <x v="0"/>
    <s v="theater/musical"/>
    <n v="1.0233333333333334"/>
    <n v="59.03846153846154"/>
    <x v="1"/>
    <s v="musical"/>
    <n v="30.73682870370976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6-27T02:35:53"/>
    <d v="2015-08-26T02:35:53"/>
    <b v="0"/>
    <n v="88"/>
    <x v="0"/>
    <s v="theater/musical"/>
    <n v="1.1024425000000002"/>
    <n v="50.111022727272733"/>
    <x v="1"/>
    <s v="musical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4-10T12:36:26"/>
    <d v="2014-05-05T12:36:26"/>
    <b v="0"/>
    <n v="91"/>
    <x v="0"/>
    <s v="theater/musical"/>
    <n v="1.010154"/>
    <n v="55.502967032967035"/>
    <x v="1"/>
    <s v="musical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6-18T11:12:17"/>
    <d v="2015-08-10T23:00:00"/>
    <b v="0"/>
    <n v="3"/>
    <x v="0"/>
    <s v="theater/musical"/>
    <n v="1"/>
    <n v="166.66666666666666"/>
    <x v="1"/>
    <s v="musical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7-08T19:31:29"/>
    <d v="2015-08-02T19:31:29"/>
    <b v="0"/>
    <n v="28"/>
    <x v="0"/>
    <s v="theater/musical"/>
    <n v="1.0624"/>
    <n v="47.428571428571431"/>
    <x v="1"/>
    <s v="musical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3-02T18:00:26"/>
    <d v="2015-04-01T17:00:26"/>
    <b v="0"/>
    <n v="77"/>
    <x v="0"/>
    <s v="theater/musical"/>
    <n v="1"/>
    <n v="64.935064935064929"/>
    <x v="1"/>
    <s v="musical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09T20:13:52"/>
    <d v="2016-05-29T00:36:00"/>
    <b v="0"/>
    <n v="27"/>
    <x v="0"/>
    <s v="theater/musical"/>
    <n v="1"/>
    <n v="55.555555555555557"/>
    <x v="1"/>
    <s v="musical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6-30T18:38:02"/>
    <d v="2014-07-30T18:38:02"/>
    <b v="0"/>
    <n v="107"/>
    <x v="0"/>
    <s v="theater/musical"/>
    <n v="1.1345714285714286"/>
    <n v="74.224299065420567"/>
    <x v="1"/>
    <s v="musical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5-29T04:00:45"/>
    <d v="2014-07-03T04:00:45"/>
    <b v="0"/>
    <n v="96"/>
    <x v="0"/>
    <s v="theater/musical"/>
    <n v="1.0265010000000001"/>
    <n v="106.9271875"/>
    <x v="1"/>
    <s v="musical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15T00:28:17"/>
    <d v="2015-03-01T04:59:00"/>
    <b v="0"/>
    <n v="56"/>
    <x v="0"/>
    <s v="theater/musical"/>
    <n v="1.1675"/>
    <n v="41.696428571428569"/>
    <x v="1"/>
    <s v="musical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5-13T17:28:10"/>
    <d v="2014-06-12T17:28:10"/>
    <b v="0"/>
    <n v="58"/>
    <x v="0"/>
    <s v="theater/musical"/>
    <n v="1.0765274999999999"/>
    <n v="74.243275862068955"/>
    <x v="1"/>
    <s v="musical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3-16T14:21:19"/>
    <d v="2016-04-15T14:21:19"/>
    <b v="0"/>
    <n v="15"/>
    <x v="0"/>
    <s v="theater/musical"/>
    <n v="1"/>
    <n v="73.333333333333329"/>
    <x v="1"/>
    <s v="musical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5-14T22:20:10"/>
    <d v="2015-06-13T22:20:10"/>
    <b v="0"/>
    <n v="20"/>
    <x v="0"/>
    <s v="theater/musical"/>
    <n v="1"/>
    <n v="100"/>
    <x v="1"/>
    <s v="musical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03T20:34:12"/>
    <d v="2016-05-18T00:00:00"/>
    <b v="0"/>
    <n v="38"/>
    <x v="0"/>
    <s v="theater/musical"/>
    <n v="1.46"/>
    <n v="38.421052631578945"/>
    <x v="1"/>
    <s v="musical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08T14:48:26"/>
    <d v="2016-11-29T06:00:00"/>
    <b v="0"/>
    <n v="33"/>
    <x v="0"/>
    <s v="theater/musical"/>
    <n v="1.1020000000000001"/>
    <n v="166.96969696969697"/>
    <x v="1"/>
    <s v="musical"/>
    <n v="20.6330324074078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0-13T00:07:27"/>
    <d v="2016-11-15T02:08:00"/>
    <b v="0"/>
    <n v="57"/>
    <x v="0"/>
    <s v="theater/musical"/>
    <n v="1.0820000000000001"/>
    <n v="94.912280701754383"/>
    <x v="1"/>
    <s v="musical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3-24T19:00:55"/>
    <d v="2015-04-09T19:00:55"/>
    <b v="0"/>
    <n v="25"/>
    <x v="0"/>
    <s v="theater/musical"/>
    <n v="1"/>
    <n v="100"/>
    <x v="1"/>
    <s v="musical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3-12T22:37:23"/>
    <d v="2015-04-09T04:00:00"/>
    <b v="0"/>
    <n v="14"/>
    <x v="0"/>
    <s v="theater/musical"/>
    <n v="1.0024999999999999"/>
    <n v="143.21428571428572"/>
    <x v="1"/>
    <s v="musical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6-24T08:49:38"/>
    <d v="2014-08-01T01:00:00"/>
    <b v="0"/>
    <n v="94"/>
    <x v="0"/>
    <s v="theater/musical"/>
    <n v="1.0671250000000001"/>
    <n v="90.819148936170208"/>
    <x v="1"/>
    <s v="musical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05T02:40:21"/>
    <d v="2014-09-27T04:00:00"/>
    <b v="0"/>
    <n v="59"/>
    <x v="0"/>
    <s v="theater/musical"/>
    <n v="1.4319999999999999"/>
    <n v="48.542372881355931"/>
    <x v="1"/>
    <s v="musical"/>
    <n v="22.05531249999330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4-12-16T19:39:40"/>
    <d v="2015-02-14T19:39:40"/>
    <b v="0"/>
    <n v="36"/>
    <x v="0"/>
    <s v="theater/musical"/>
    <n v="1.0504166666666668"/>
    <n v="70.027777777777771"/>
    <x v="1"/>
    <s v="musical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2-25T17:39:00"/>
    <d v="2016-03-26T16:39:00"/>
    <b v="0"/>
    <n v="115"/>
    <x v="0"/>
    <s v="theater/musical"/>
    <n v="1.0398000000000001"/>
    <n v="135.62608695652173"/>
    <x v="1"/>
    <s v="musical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6-11T05:16:25"/>
    <d v="2015-07-13T20:06:00"/>
    <b v="0"/>
    <n v="30"/>
    <x v="0"/>
    <s v="theater/musical"/>
    <n v="1.2"/>
    <n v="100"/>
    <x v="1"/>
    <s v="musical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8-14T21:11:25"/>
    <d v="2014-09-08T21:11:25"/>
    <b v="0"/>
    <n v="52"/>
    <x v="0"/>
    <s v="theater/musical"/>
    <n v="1.0966666666666667"/>
    <n v="94.90384615384616"/>
    <x v="1"/>
    <s v="musical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6-25T20:41:37"/>
    <d v="2016-07-24T23:00:00"/>
    <b v="0"/>
    <n v="27"/>
    <x v="0"/>
    <s v="theater/musical"/>
    <n v="1.0175000000000001"/>
    <n v="75.370370370370367"/>
    <x v="1"/>
    <s v="musical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2-20T03:22:00"/>
    <d v="2016-03-15T16:00:00"/>
    <b v="0"/>
    <n v="24"/>
    <x v="0"/>
    <s v="theater/musical"/>
    <n v="1.2891666666666666"/>
    <n v="64.458333333333329"/>
    <x v="1"/>
    <s v="musical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6-10T23:32:12"/>
    <d v="2016-07-10T23:32:12"/>
    <b v="0"/>
    <n v="10"/>
    <x v="0"/>
    <s v="theater/musical"/>
    <n v="1.1499999999999999"/>
    <n v="115"/>
    <x v="1"/>
    <s v="musical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6-27T15:19:29"/>
    <d v="2016-08-02T10:03:00"/>
    <b v="0"/>
    <n v="30"/>
    <x v="0"/>
    <s v="theater/musical"/>
    <n v="1.5075000000000001"/>
    <n v="100.5"/>
    <x v="1"/>
    <s v="musical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4-27T00:54:35"/>
    <d v="2016-05-27T00:54:35"/>
    <b v="0"/>
    <n v="71"/>
    <x v="0"/>
    <s v="theater/musical"/>
    <n v="1.1096666666666666"/>
    <n v="93.774647887323937"/>
    <x v="1"/>
    <s v="musical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6-12T12:50:06"/>
    <d v="2015-07-11T03:59:00"/>
    <b v="0"/>
    <n v="10"/>
    <x v="0"/>
    <s v="theater/musical"/>
    <n v="1.0028571428571429"/>
    <n v="35.1"/>
    <x v="1"/>
    <s v="musical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1-25T16:41:59"/>
    <d v="2015-12-23T16:18:00"/>
    <b v="0"/>
    <n v="1"/>
    <x v="1"/>
    <s v="theater/musical"/>
    <n v="6.6666666666666671E-3"/>
    <n v="500"/>
    <x v="1"/>
    <s v="musical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5-14T19:10:18"/>
    <d v="2015-06-15T19:10:18"/>
    <b v="0"/>
    <n v="4"/>
    <x v="1"/>
    <s v="theater/musical"/>
    <n v="3.267605633802817E-2"/>
    <n v="29"/>
    <x v="1"/>
    <s v="musical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0-23T16:00:23"/>
    <d v="2016-11-22T17:00:23"/>
    <b v="0"/>
    <n v="0"/>
    <x v="1"/>
    <s v="theater/musical"/>
    <n v="0"/>
    <e v="#DIV/0!"/>
    <x v="1"/>
    <s v="musical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5-07T16:36:32"/>
    <d v="2014-07-06T16:36:32"/>
    <b v="0"/>
    <n v="0"/>
    <x v="1"/>
    <s v="theater/musical"/>
    <n v="0"/>
    <e v="#DIV/0!"/>
    <x v="1"/>
    <s v="musical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6-15T10:43:42"/>
    <d v="2015-07-15T10:43:42"/>
    <b v="0"/>
    <n v="2"/>
    <x v="1"/>
    <s v="theater/musical"/>
    <n v="2.8E-3"/>
    <n v="17.5"/>
    <x v="1"/>
    <s v="musical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1-25T22:32:09"/>
    <d v="2014-12-16T22:32:09"/>
    <b v="0"/>
    <n v="24"/>
    <x v="1"/>
    <s v="theater/musical"/>
    <n v="0.59657142857142853"/>
    <n v="174"/>
    <x v="1"/>
    <s v="musical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5-08T13:55:54"/>
    <d v="2015-06-07T13:55:54"/>
    <b v="0"/>
    <n v="1"/>
    <x v="1"/>
    <s v="theater/musical"/>
    <n v="0.01"/>
    <n v="50"/>
    <x v="1"/>
    <s v="musical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7-16T10:28:10"/>
    <d v="2015-08-28T22:30:00"/>
    <b v="0"/>
    <n v="2"/>
    <x v="1"/>
    <s v="theater/musical"/>
    <n v="1.6666666666666666E-2"/>
    <n v="5"/>
    <x v="1"/>
    <s v="musical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6-11-15T00:42:36"/>
    <d v="2017-01-14T00:42:36"/>
    <b v="0"/>
    <n v="1"/>
    <x v="1"/>
    <s v="theater/musical"/>
    <n v="4.4444444444444447E-5"/>
    <n v="1"/>
    <x v="1"/>
    <s v="musical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3-21T21:09:25"/>
    <d v="2015-04-20T21:09:25"/>
    <b v="0"/>
    <n v="37"/>
    <x v="1"/>
    <s v="theater/musical"/>
    <n v="0.89666666666666661"/>
    <n v="145.40540540540542"/>
    <x v="1"/>
    <s v="musical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7-11T17:20:48"/>
    <d v="2014-08-10T17:20:48"/>
    <b v="0"/>
    <n v="5"/>
    <x v="1"/>
    <s v="theater/musical"/>
    <n v="1.4642857142857143E-2"/>
    <n v="205"/>
    <x v="1"/>
    <s v="musical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2-10T22:20:43"/>
    <d v="2016-03-11T22:20:43"/>
    <b v="0"/>
    <n v="4"/>
    <x v="1"/>
    <s v="theater/musical"/>
    <n v="4.02E-2"/>
    <n v="100.5"/>
    <x v="1"/>
    <s v="musical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4-12-09T17:41:23"/>
    <d v="2015-01-11T04:59:00"/>
    <b v="0"/>
    <n v="16"/>
    <x v="1"/>
    <s v="theater/musical"/>
    <n v="4.0045454545454544E-2"/>
    <n v="55.0625"/>
    <x v="1"/>
    <s v="musical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4-12-02T16:13:36"/>
    <d v="2015-01-02T16:13:36"/>
    <b v="0"/>
    <n v="9"/>
    <x v="1"/>
    <s v="theater/musical"/>
    <n v="8.5199999999999998E-2"/>
    <n v="47.333333333333336"/>
    <x v="1"/>
    <s v="musical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09-22T03:01:46"/>
    <d v="2015-10-22T03:01:46"/>
    <b v="0"/>
    <n v="0"/>
    <x v="1"/>
    <s v="theater/musical"/>
    <n v="0"/>
    <e v="#DIV/0!"/>
    <x v="1"/>
    <s v="musical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2-03T23:19:28"/>
    <d v="2016-03-04T23:19:28"/>
    <b v="0"/>
    <n v="40"/>
    <x v="1"/>
    <s v="theater/musical"/>
    <n v="0.19650000000000001"/>
    <n v="58.95"/>
    <x v="1"/>
    <s v="musical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6-06T00:13:44"/>
    <d v="2016-07-31T07:00:00"/>
    <b v="0"/>
    <n v="0"/>
    <x v="1"/>
    <s v="theater/musical"/>
    <n v="0"/>
    <e v="#DIV/0!"/>
    <x v="1"/>
    <s v="musical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7-29T21:17:20"/>
    <d v="2014-09-27T21:17:20"/>
    <b v="0"/>
    <n v="2"/>
    <x v="1"/>
    <s v="theater/musical"/>
    <n v="2.0000000000000002E-5"/>
    <n v="1.5"/>
    <x v="1"/>
    <s v="musical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09T06:13:01"/>
    <d v="2014-06-29T06:13:01"/>
    <b v="0"/>
    <n v="1"/>
    <x v="1"/>
    <s v="theater/musical"/>
    <n v="6.6666666666666664E-4"/>
    <n v="5"/>
    <x v="1"/>
    <s v="musical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3-27T21:48:59"/>
    <d v="2015-04-03T21:48:59"/>
    <b v="0"/>
    <n v="9"/>
    <x v="1"/>
    <s v="theater/musical"/>
    <n v="0.30333333333333334"/>
    <n v="50.555555555555557"/>
    <x v="1"/>
    <s v="musical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2-24T10:53:39"/>
    <d v="2015-04-25T09:53:39"/>
    <b v="0"/>
    <n v="24"/>
    <x v="0"/>
    <s v="theater/plays"/>
    <n v="1"/>
    <n v="41.666666666666664"/>
    <x v="1"/>
    <s v="plays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6-10T12:38:27"/>
    <d v="2014-07-30T23:00:00"/>
    <b v="0"/>
    <n v="38"/>
    <x v="0"/>
    <s v="theater/plays"/>
    <n v="1.0125"/>
    <n v="53.289473684210527"/>
    <x v="1"/>
    <s v="plays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2-19T20:22:38"/>
    <d v="2015-03-21T19:22:38"/>
    <b v="0"/>
    <n v="26"/>
    <x v="0"/>
    <s v="theater/plays"/>
    <n v="1.2173333333333334"/>
    <n v="70.230769230769226"/>
    <x v="1"/>
    <s v="plays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4-27T15:02:53"/>
    <d v="2016-05-31T11:00:00"/>
    <b v="0"/>
    <n v="19"/>
    <x v="0"/>
    <s v="theater/plays"/>
    <n v="3.3"/>
    <n v="43.421052631578945"/>
    <x v="1"/>
    <s v="plays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4-15T18:01:48"/>
    <d v="2015-06-01T03:59:00"/>
    <b v="0"/>
    <n v="11"/>
    <x v="0"/>
    <s v="theater/plays"/>
    <n v="1.0954999999999999"/>
    <n v="199.18181818181819"/>
    <x v="1"/>
    <s v="plays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5-07T06:37:01"/>
    <d v="2016-06-14T21:43:00"/>
    <b v="0"/>
    <n v="27"/>
    <x v="0"/>
    <s v="theater/plays"/>
    <n v="1.0095190476190474"/>
    <n v="78.518148148148143"/>
    <x v="1"/>
    <s v="plays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2-23T21:41:52"/>
    <d v="2015-04-01T03:59:00"/>
    <b v="0"/>
    <n v="34"/>
    <x v="0"/>
    <s v="theater/plays"/>
    <n v="1.4013333333333333"/>
    <n v="61.823529411764703"/>
    <x v="1"/>
    <s v="plays"/>
    <n v="36.2618981481500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7-22T06:14:17"/>
    <d v="2015-08-20T23:00:00"/>
    <b v="0"/>
    <n v="20"/>
    <x v="0"/>
    <s v="theater/plays"/>
    <n v="1.0000100000000001"/>
    <n v="50.000500000000002"/>
    <x v="1"/>
    <s v="plays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6-17T16:33:43"/>
    <d v="2014-07-17T16:33:43"/>
    <b v="0"/>
    <n v="37"/>
    <x v="0"/>
    <s v="theater/plays"/>
    <n v="1.19238"/>
    <n v="48.339729729729726"/>
    <x v="1"/>
    <s v="plays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07T16:43:36"/>
    <d v="2015-10-24T03:59:00"/>
    <b v="0"/>
    <n v="20"/>
    <x v="0"/>
    <s v="theater/plays"/>
    <n v="1.0725"/>
    <n v="107.25"/>
    <x v="1"/>
    <s v="plays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2-10T20:13:02"/>
    <d v="2015-03-12T19:13:02"/>
    <b v="0"/>
    <n v="10"/>
    <x v="0"/>
    <s v="theater/plays"/>
    <n v="2.2799999999999998"/>
    <n v="57"/>
    <x v="1"/>
    <s v="plays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6-29T05:01:44"/>
    <d v="2015-07-17T21:02:00"/>
    <b v="0"/>
    <n v="26"/>
    <x v="0"/>
    <s v="theater/plays"/>
    <n v="1.0640000000000001"/>
    <n v="40.92307692307692"/>
    <x v="1"/>
    <s v="plays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6-05T15:38:37"/>
    <d v="2015-07-05T15:38:37"/>
    <b v="0"/>
    <n v="20"/>
    <x v="0"/>
    <s v="theater/plays"/>
    <n v="1.4333333333333333"/>
    <n v="21.5"/>
    <x v="1"/>
    <s v="plays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5-12-03T04:20:07"/>
    <d v="2016-01-04T04:20:07"/>
    <b v="0"/>
    <n v="46"/>
    <x v="0"/>
    <s v="theater/plays"/>
    <n v="1.0454285714285714"/>
    <n v="79.543478260869563"/>
    <x v="1"/>
    <s v="plays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5-11-21T20:06:57"/>
    <d v="2016-01-19T22:59:00"/>
    <b v="0"/>
    <n v="76"/>
    <x v="0"/>
    <s v="theater/plays"/>
    <n v="1.1002000000000001"/>
    <n v="72.381578947368425"/>
    <x v="1"/>
    <s v="plays"/>
    <n v="59.1194791666712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6-15T21:50:44"/>
    <d v="2015-07-20T03:59:00"/>
    <b v="0"/>
    <n v="41"/>
    <x v="0"/>
    <s v="theater/plays"/>
    <n v="1.06"/>
    <n v="64.634146341463421"/>
    <x v="1"/>
    <s v="plays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7-20T15:01:43"/>
    <d v="2016-08-01T13:41:00"/>
    <b v="0"/>
    <n v="7"/>
    <x v="0"/>
    <s v="theater/plays"/>
    <n v="1.08"/>
    <n v="38.571428571428569"/>
    <x v="1"/>
    <s v="plays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5-27T01:40:14"/>
    <d v="2015-06-17T01:40:14"/>
    <b v="0"/>
    <n v="49"/>
    <x v="0"/>
    <s v="theater/plays"/>
    <n v="1.0542"/>
    <n v="107.57142857142857"/>
    <x v="1"/>
    <s v="plays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4-07T10:09:54"/>
    <d v="2015-05-07T10:09:54"/>
    <b v="0"/>
    <n v="26"/>
    <x v="0"/>
    <s v="theater/plays"/>
    <n v="1.1916666666666667"/>
    <n v="27.5"/>
    <x v="1"/>
    <s v="plays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1-30T22:16:41"/>
    <d v="2015-03-27T00:00:00"/>
    <b v="0"/>
    <n v="65"/>
    <x v="0"/>
    <s v="theater/plays"/>
    <n v="1.5266666666666666"/>
    <n v="70.461538461538467"/>
    <x v="1"/>
    <s v="plays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1-01T12:39:47"/>
    <d v="2014-12-31T13:39:47"/>
    <b v="0"/>
    <n v="28"/>
    <x v="0"/>
    <s v="theater/plays"/>
    <n v="1"/>
    <n v="178.57142857142858"/>
    <x v="1"/>
    <s v="plays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11T20:46:11"/>
    <d v="2016-08-31T20:46:11"/>
    <b v="0"/>
    <n v="8"/>
    <x v="0"/>
    <s v="theater/plays"/>
    <n v="1.002"/>
    <n v="62.625"/>
    <x v="1"/>
    <s v="plays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13T17:46:51"/>
    <d v="2016-05-27T17:46:51"/>
    <b v="0"/>
    <n v="3"/>
    <x v="0"/>
    <s v="theater/plays"/>
    <n v="2.25"/>
    <n v="75"/>
    <x v="1"/>
    <s v="plays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0-15T20:22:25"/>
    <d v="2014-11-05T21:22:25"/>
    <b v="0"/>
    <n v="9"/>
    <x v="0"/>
    <s v="theater/plays"/>
    <n v="1.0602199999999999"/>
    <n v="58.901111111111113"/>
    <x v="1"/>
    <s v="plays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1-06T02:45:35"/>
    <d v="2016-02-20T02:45:35"/>
    <b v="0"/>
    <n v="9"/>
    <x v="0"/>
    <s v="theater/plays"/>
    <n v="1.0466666666666666"/>
    <n v="139.55555555555554"/>
    <x v="1"/>
    <s v="plays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1-20T20:56:12"/>
    <d v="2014-12-01T19:09:00"/>
    <b v="0"/>
    <n v="20"/>
    <x v="0"/>
    <s v="theater/plays"/>
    <n v="1.1666666666666667"/>
    <n v="70"/>
    <x v="1"/>
    <s v="plays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5-19T10:41:07"/>
    <d v="2015-06-18T10:41:07"/>
    <b v="0"/>
    <n v="57"/>
    <x v="0"/>
    <s v="theater/plays"/>
    <n v="1.0903333333333334"/>
    <n v="57.385964912280699"/>
    <x v="1"/>
    <s v="plays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3-31T22:36:48"/>
    <d v="2016-04-21T22:36:48"/>
    <b v="0"/>
    <n v="8"/>
    <x v="0"/>
    <s v="theater/plays"/>
    <n v="1.6"/>
    <n v="40"/>
    <x v="1"/>
    <s v="plays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7-02T22:14:12"/>
    <d v="2016-08-03T04:09:00"/>
    <b v="0"/>
    <n v="14"/>
    <x v="0"/>
    <s v="theater/plays"/>
    <n v="1.125"/>
    <n v="64.285714285714292"/>
    <x v="1"/>
    <s v="plays"/>
    <n v="31.2463888888887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5-28T18:22:38"/>
    <d v="2015-07-03T18:22:38"/>
    <b v="0"/>
    <n v="17"/>
    <x v="0"/>
    <s v="theater/plays"/>
    <n v="1.0209999999999999"/>
    <n v="120.11764705882354"/>
    <x v="1"/>
    <s v="plays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4-22T17:03:29"/>
    <d v="2015-05-22T17:03:29"/>
    <b v="0"/>
    <n v="100"/>
    <x v="0"/>
    <s v="theater/plays"/>
    <n v="1.00824"/>
    <n v="1008.24"/>
    <x v="1"/>
    <s v="plays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5-31T03:25:24"/>
    <d v="2015-07-30T03:25:24"/>
    <b v="0"/>
    <n v="32"/>
    <x v="0"/>
    <s v="theater/plays"/>
    <n v="1.0125"/>
    <n v="63.28125"/>
    <x v="1"/>
    <s v="plays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03T16:50:29"/>
    <d v="2016-03-28T15:50:29"/>
    <b v="0"/>
    <n v="3"/>
    <x v="0"/>
    <s v="theater/plays"/>
    <n v="65"/>
    <n v="21.666666666666668"/>
    <x v="1"/>
    <s v="plays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5-21T18:51:27"/>
    <d v="2014-07-20T18:51:27"/>
    <b v="1"/>
    <n v="34"/>
    <x v="1"/>
    <s v="theater/plays"/>
    <n v="8.72E-2"/>
    <n v="25.647058823529413"/>
    <x v="1"/>
    <s v="plays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4-11T11:50:52"/>
    <d v="2014-05-11T11:50:52"/>
    <b v="1"/>
    <n v="23"/>
    <x v="1"/>
    <s v="theater/plays"/>
    <n v="0.21940000000000001"/>
    <n v="47.695652173913047"/>
    <x v="1"/>
    <s v="plays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07T01:44:24"/>
    <d v="2014-06-01T01:44:24"/>
    <b v="1"/>
    <n v="19"/>
    <x v="1"/>
    <s v="theater/plays"/>
    <n v="0.21299999999999999"/>
    <n v="56.05263157894737"/>
    <x v="1"/>
    <s v="plays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5-07T14:48:54"/>
    <d v="2014-06-03T06:59:00"/>
    <b v="1"/>
    <n v="50"/>
    <x v="1"/>
    <s v="theater/plays"/>
    <n v="0.41489795918367345"/>
    <n v="81.319999999999993"/>
    <x v="1"/>
    <s v="plays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09-01T15:02:54"/>
    <d v="2015-10-01T15:02:54"/>
    <b v="1"/>
    <n v="12"/>
    <x v="1"/>
    <s v="theater/plays"/>
    <n v="2.1049999999999999E-2"/>
    <n v="70.166666666666671"/>
    <x v="1"/>
    <s v="plays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09-03T05:19:02"/>
    <d v="2014-10-04T06:59:00"/>
    <b v="1"/>
    <n v="8"/>
    <x v="1"/>
    <s v="theater/plays"/>
    <n v="2.7E-2"/>
    <n v="23.625"/>
    <x v="1"/>
    <s v="plays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6-04T05:23:11"/>
    <d v="2015-07-19T05:23:11"/>
    <b v="1"/>
    <n v="9"/>
    <x v="1"/>
    <s v="theater/plays"/>
    <n v="0.16161904761904761"/>
    <n v="188.55555555555554"/>
    <x v="1"/>
    <s v="plays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09-18T19:36:29"/>
    <d v="2015-10-18T19:36:29"/>
    <b v="1"/>
    <n v="43"/>
    <x v="1"/>
    <s v="theater/plays"/>
    <n v="0.16376923076923078"/>
    <n v="49.511627906976742"/>
    <x v="1"/>
    <s v="plays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5-12T18:24:44"/>
    <d v="2015-06-11T18:24:44"/>
    <b v="1"/>
    <n v="28"/>
    <x v="1"/>
    <s v="theater/plays"/>
    <n v="7.0433333333333334E-2"/>
    <n v="75.464285714285708"/>
    <x v="1"/>
    <s v="plays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02T02:59:03"/>
    <d v="2015-01-01T02:59:03"/>
    <b v="1"/>
    <n v="4"/>
    <x v="1"/>
    <s v="theater/plays"/>
    <n v="3.7999999999999999E-2"/>
    <n v="9.5"/>
    <x v="1"/>
    <s v="plays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6-17T10:32:59"/>
    <d v="2015-07-17T10:32:59"/>
    <b v="1"/>
    <n v="24"/>
    <x v="1"/>
    <s v="theater/plays"/>
    <n v="0.34079999999999999"/>
    <n v="35.5"/>
    <x v="1"/>
    <s v="plays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02T04:34:36"/>
    <d v="2015-03-27T03:34:36"/>
    <b v="0"/>
    <n v="2"/>
    <x v="1"/>
    <s v="theater/plays"/>
    <n v="2E-3"/>
    <n v="10"/>
    <x v="1"/>
    <s v="plays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7-28T20:09:38"/>
    <d v="2014-09-01T20:09:38"/>
    <b v="0"/>
    <n v="2"/>
    <x v="1"/>
    <s v="theater/plays"/>
    <n v="2.5999999999999998E-4"/>
    <n v="13"/>
    <x v="1"/>
    <s v="plays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4-09T21:14:18"/>
    <d v="2015-05-09T21:14:18"/>
    <b v="0"/>
    <n v="20"/>
    <x v="1"/>
    <s v="theater/plays"/>
    <n v="0.16254545454545455"/>
    <n v="89.4"/>
    <x v="1"/>
    <s v="plays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2-24T23:17:51"/>
    <d v="2015-03-26T22:17:51"/>
    <b v="0"/>
    <n v="1"/>
    <x v="1"/>
    <s v="theater/plays"/>
    <n v="2.5000000000000001E-2"/>
    <n v="25"/>
    <x v="1"/>
    <s v="plays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2-06T17:50:03"/>
    <d v="2015-03-08T16:50:03"/>
    <b v="0"/>
    <n v="1"/>
    <x v="1"/>
    <s v="theater/plays"/>
    <n v="2.0000000000000001E-4"/>
    <n v="1"/>
    <x v="1"/>
    <s v="plays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7-09T17:41:30"/>
    <d v="2014-08-01T17:12:00"/>
    <b v="0"/>
    <n v="4"/>
    <x v="1"/>
    <s v="theater/plays"/>
    <n v="5.1999999999999998E-2"/>
    <n v="65"/>
    <x v="1"/>
    <s v="plays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04T10:20:44"/>
    <d v="2015-05-22T21:00:00"/>
    <b v="0"/>
    <n v="1"/>
    <x v="1"/>
    <s v="theater/plays"/>
    <n v="0.02"/>
    <n v="10"/>
    <x v="1"/>
    <s v="plays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5-30T21:26:47"/>
    <d v="2014-06-25T21:00:00"/>
    <b v="0"/>
    <n v="1"/>
    <x v="1"/>
    <s v="theater/plays"/>
    <n v="4.0000000000000002E-4"/>
    <n v="1"/>
    <x v="1"/>
    <s v="plays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7-13T15:51:50"/>
    <d v="2014-08-12T15:51:50"/>
    <b v="0"/>
    <n v="13"/>
    <x v="1"/>
    <s v="theater/plays"/>
    <n v="0.17666666666666667"/>
    <n v="81.538461538461533"/>
    <x v="1"/>
    <s v="plays"/>
    <n v="30"/>
  </r>
  <r>
    <n v="3861"/>
    <s v="READY OR NOT HERE I COME"/>
    <s v="THE COMING OF THE LORD!"/>
    <n v="2000"/>
    <n v="100"/>
    <x v="2"/>
    <x v="0"/>
    <s v="USD"/>
    <n v="1415828820"/>
    <n v="1412258977"/>
    <d v="2014-10-02T14:09:37"/>
    <d v="2014-11-12T21:47:00"/>
    <b v="0"/>
    <n v="1"/>
    <x v="1"/>
    <s v="theater/plays"/>
    <n v="0.05"/>
    <n v="100"/>
    <x v="1"/>
    <s v="plays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8-29T06:15:56"/>
    <d v="2016-09-12T16:59:00"/>
    <b v="0"/>
    <n v="1"/>
    <x v="1"/>
    <s v="theater/plays"/>
    <n v="1.3333333333333334E-4"/>
    <n v="1"/>
    <x v="1"/>
    <s v="plays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09-06T15:11:45"/>
    <d v="2015-11-05T16:11:45"/>
    <b v="0"/>
    <n v="0"/>
    <x v="1"/>
    <s v="theater/plays"/>
    <n v="0"/>
    <e v="#DIV/0!"/>
    <x v="1"/>
    <s v="plays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0-18T21:24:14"/>
    <d v="2015-11-17T22:24:14"/>
    <b v="0"/>
    <n v="3"/>
    <x v="1"/>
    <s v="theater/plays"/>
    <n v="1.2E-2"/>
    <n v="20"/>
    <x v="1"/>
    <s v="plays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7-21T15:38:18"/>
    <d v="2014-08-30T05:30:00"/>
    <b v="0"/>
    <n v="14"/>
    <x v="1"/>
    <s v="theater/plays"/>
    <n v="0.26937422295897223"/>
    <n v="46.428571428571431"/>
    <x v="1"/>
    <s v="plays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2-02T22:43:41"/>
    <d v="2016-03-23T03:29:00"/>
    <b v="0"/>
    <n v="2"/>
    <x v="1"/>
    <s v="theater/plays"/>
    <n v="5.4999999999999997E-3"/>
    <n v="5.5"/>
    <x v="1"/>
    <s v="plays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5-19T19:32:19"/>
    <d v="2016-06-18T19:32:19"/>
    <b v="0"/>
    <n v="5"/>
    <x v="1"/>
    <s v="theater/plays"/>
    <n v="0.1255"/>
    <n v="50.2"/>
    <x v="1"/>
    <s v="plays"/>
    <n v="30"/>
  </r>
  <r>
    <n v="3868"/>
    <s v="1000 words (Canceled)"/>
    <s v="New collection of music by Scott Evan Davis!"/>
    <n v="5000"/>
    <n v="10"/>
    <x v="1"/>
    <x v="1"/>
    <s v="GBP"/>
    <n v="1410191405"/>
    <n v="1408031405"/>
    <d v="2014-08-14T15:50:05"/>
    <d v="2014-09-08T15:50:05"/>
    <b v="0"/>
    <n v="1"/>
    <x v="1"/>
    <s v="theater/musical"/>
    <n v="2E-3"/>
    <n v="10"/>
    <x v="1"/>
    <s v="musical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2-12T17:23:12"/>
    <d v="2015-03-14T03:11:00"/>
    <b v="0"/>
    <n v="15"/>
    <x v="1"/>
    <s v="theater/musical"/>
    <n v="3.44748684310884E-2"/>
    <n v="30.133333333333333"/>
    <x v="1"/>
    <s v="musical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6-03T04:07:58"/>
    <d v="2014-07-03T04:07:58"/>
    <b v="0"/>
    <n v="10"/>
    <x v="1"/>
    <s v="theater/musical"/>
    <n v="0.15"/>
    <n v="150"/>
    <x v="1"/>
    <s v="musical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1-28T18:44:10"/>
    <d v="2017-03-29T17:44:10"/>
    <b v="0"/>
    <n v="3"/>
    <x v="1"/>
    <s v="theater/musical"/>
    <n v="2.6666666666666668E-2"/>
    <n v="13.333333333333334"/>
    <x v="1"/>
    <s v="musical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6-25T03:29:56"/>
    <d v="2015-08-14T03:29:56"/>
    <b v="0"/>
    <n v="0"/>
    <x v="1"/>
    <s v="theater/musical"/>
    <n v="0"/>
    <e v="#DIV/0!"/>
    <x v="1"/>
    <s v="musical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09-08T16:42:15"/>
    <d v="2015-10-08T16:42:15"/>
    <b v="0"/>
    <n v="0"/>
    <x v="1"/>
    <s v="theater/musical"/>
    <n v="0"/>
    <e v="#DIV/0!"/>
    <x v="1"/>
    <s v="musical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03T00:23:42"/>
    <d v="2015-01-24T01:00:00"/>
    <b v="0"/>
    <n v="0"/>
    <x v="1"/>
    <s v="theater/musical"/>
    <n v="0"/>
    <e v="#DIV/0!"/>
    <x v="1"/>
    <s v="musical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2T08:19:25"/>
    <d v="2016-09-03T10:00:00"/>
    <b v="0"/>
    <n v="0"/>
    <x v="1"/>
    <s v="theater/musical"/>
    <n v="0"/>
    <e v="#DIV/0!"/>
    <x v="1"/>
    <s v="musical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1-03T14:58:48"/>
    <d v="2016-02-02T14:58:48"/>
    <b v="0"/>
    <n v="46"/>
    <x v="1"/>
    <s v="theater/musical"/>
    <n v="0.52794871794871789"/>
    <n v="44.760869565217391"/>
    <x v="1"/>
    <s v="musical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1-08T16:15:52"/>
    <d v="2016-12-08T16:15:52"/>
    <b v="0"/>
    <n v="14"/>
    <x v="1"/>
    <s v="theater/musical"/>
    <n v="4.9639999999999997E-2"/>
    <n v="88.642857142857139"/>
    <x v="1"/>
    <s v="musical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5-30T19:39:06"/>
    <d v="2015-06-30T03:59:00"/>
    <b v="0"/>
    <n v="1"/>
    <x v="1"/>
    <s v="theater/musical"/>
    <n v="5.5555555555555556E-4"/>
    <n v="10"/>
    <x v="1"/>
    <s v="musical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4-12-26T20:39:56"/>
    <d v="2015-01-25T20:39:56"/>
    <b v="0"/>
    <n v="0"/>
    <x v="1"/>
    <s v="theater/musical"/>
    <n v="0"/>
    <e v="#DIV/0!"/>
    <x v="1"/>
    <s v="musical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6-25T19:33:40"/>
    <d v="2014-07-30T23:00:00"/>
    <b v="0"/>
    <n v="17"/>
    <x v="1"/>
    <s v="theater/musical"/>
    <n v="0.13066666666666665"/>
    <n v="57.647058823529413"/>
    <x v="1"/>
    <s v="musical"/>
    <n v="35.1432870370408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1-21T00:26:39"/>
    <d v="2017-02-20T00:26:39"/>
    <b v="0"/>
    <n v="1"/>
    <x v="1"/>
    <s v="theater/musical"/>
    <n v="0.05"/>
    <n v="25"/>
    <x v="1"/>
    <s v="musical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04T23:36:10"/>
    <d v="2016-01-31T23:03:00"/>
    <b v="0"/>
    <n v="0"/>
    <x v="1"/>
    <s v="theater/musical"/>
    <n v="0"/>
    <e v="#DIV/0!"/>
    <x v="1"/>
    <s v="musical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8-03T14:27:49"/>
    <d v="2014-09-02T14:27:49"/>
    <b v="0"/>
    <n v="0"/>
    <x v="1"/>
    <s v="theater/musical"/>
    <n v="0"/>
    <e v="#DIV/0!"/>
    <x v="1"/>
    <s v="musical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02T18:59:52"/>
    <d v="2015-03-27T17:59:52"/>
    <b v="0"/>
    <n v="0"/>
    <x v="1"/>
    <s v="theater/musical"/>
    <n v="0"/>
    <e v="#DIV/0!"/>
    <x v="1"/>
    <s v="musical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4-09T22:49:51"/>
    <d v="2016-05-09T22:49:51"/>
    <b v="0"/>
    <n v="0"/>
    <x v="1"/>
    <s v="theater/musical"/>
    <n v="0"/>
    <e v="#DIV/0!"/>
    <x v="1"/>
    <s v="musical"/>
    <n v="30"/>
  </r>
  <r>
    <n v="3886"/>
    <s v="a (Canceled)"/>
    <n v="1"/>
    <n v="10000"/>
    <n v="0"/>
    <x v="1"/>
    <x v="2"/>
    <s v="AUD"/>
    <n v="1418275702"/>
    <n v="1415683702"/>
    <d v="2014-11-11T05:28:22"/>
    <d v="2014-12-11T05:28:22"/>
    <b v="0"/>
    <n v="0"/>
    <x v="1"/>
    <s v="theater/musical"/>
    <n v="0"/>
    <e v="#DIV/0!"/>
    <x v="1"/>
    <s v="musical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3-16T20:35:29"/>
    <d v="2015-05-01T22:00:00"/>
    <b v="0"/>
    <n v="2"/>
    <x v="1"/>
    <s v="theater/musical"/>
    <n v="1.7500000000000002E-2"/>
    <n v="17.5"/>
    <x v="1"/>
    <s v="musical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1-27T13:05:58"/>
    <d v="2017-02-26T13:05:58"/>
    <b v="0"/>
    <n v="14"/>
    <x v="1"/>
    <s v="theater/plays"/>
    <n v="0.27100000000000002"/>
    <n v="38.714285714285715"/>
    <x v="1"/>
    <s v="plays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4-12-04T00:07:10"/>
    <d v="2015-01-04T23:26:00"/>
    <b v="0"/>
    <n v="9"/>
    <x v="1"/>
    <s v="theater/plays"/>
    <n v="1.4749999999999999E-2"/>
    <n v="13.111111111111111"/>
    <x v="1"/>
    <s v="plays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6-16T18:12:24"/>
    <d v="2015-08-15T18:12:24"/>
    <b v="0"/>
    <n v="8"/>
    <x v="1"/>
    <s v="theater/plays"/>
    <n v="0.16826666666666668"/>
    <n v="315.5"/>
    <x v="1"/>
    <s v="plays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2-21T03:10:44"/>
    <d v="2015-03-23T04:59:00"/>
    <b v="0"/>
    <n v="7"/>
    <x v="1"/>
    <s v="theater/plays"/>
    <n v="0.32500000000000001"/>
    <n v="37.142857142857146"/>
    <x v="1"/>
    <s v="plays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16T15:39:17"/>
    <d v="2014-08-24T07:00:00"/>
    <b v="0"/>
    <n v="0"/>
    <x v="1"/>
    <s v="theater/plays"/>
    <n v="0"/>
    <e v="#DIV/0!"/>
    <x v="1"/>
    <s v="plays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5-20T15:47:20"/>
    <d v="2014-07-01T06:00:00"/>
    <b v="0"/>
    <n v="84"/>
    <x v="1"/>
    <s v="theater/plays"/>
    <n v="0.2155"/>
    <n v="128.27380952380952"/>
    <x v="1"/>
    <s v="plays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1-05T23:00:12"/>
    <d v="2016-12-06T04:59:00"/>
    <b v="0"/>
    <n v="11"/>
    <x v="1"/>
    <s v="theater/plays"/>
    <n v="3.4666666666666665E-2"/>
    <n v="47.272727272727273"/>
    <x v="1"/>
    <s v="plays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1-28T06:00:18"/>
    <d v="2015-02-28T06:00:18"/>
    <b v="0"/>
    <n v="1"/>
    <x v="1"/>
    <s v="theater/plays"/>
    <n v="0.05"/>
    <n v="50"/>
    <x v="1"/>
    <s v="plays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03T04:36:18"/>
    <d v="2014-06-17T04:36:18"/>
    <b v="0"/>
    <n v="4"/>
    <x v="1"/>
    <s v="theater/plays"/>
    <n v="0.10625"/>
    <n v="42.5"/>
    <x v="1"/>
    <s v="plays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4-12-09T20:58:03"/>
    <d v="2015-01-08T20:58:03"/>
    <b v="0"/>
    <n v="10"/>
    <x v="1"/>
    <s v="theater/plays"/>
    <n v="0.17599999999999999"/>
    <n v="44"/>
    <x v="1"/>
    <s v="plays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7-08T11:34:30"/>
    <d v="2015-08-17T16:00:00"/>
    <b v="0"/>
    <n v="16"/>
    <x v="1"/>
    <s v="theater/plays"/>
    <n v="0.3256"/>
    <n v="50.875"/>
    <x v="1"/>
    <s v="plays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7-23T18:36:01"/>
    <d v="2014-08-12T18:36:01"/>
    <b v="0"/>
    <n v="2"/>
    <x v="1"/>
    <s v="theater/plays"/>
    <n v="1.2500000000000001E-2"/>
    <n v="62.5"/>
    <x v="1"/>
    <s v="plays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5-12T02:13:11"/>
    <d v="2015-06-11T02:13:11"/>
    <b v="0"/>
    <n v="5"/>
    <x v="1"/>
    <s v="theater/plays"/>
    <n v="5.3999999999999999E-2"/>
    <n v="27"/>
    <x v="1"/>
    <s v="plays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1-09T19:49:59"/>
    <d v="2015-12-19T19:49:59"/>
    <b v="0"/>
    <n v="1"/>
    <x v="1"/>
    <s v="theater/plays"/>
    <n v="8.3333333333333332E-3"/>
    <n v="25"/>
    <x v="1"/>
    <s v="plays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0-20T11:14:02"/>
    <d v="2016-11-14T12:14:02"/>
    <b v="0"/>
    <n v="31"/>
    <x v="1"/>
    <s v="theater/plays"/>
    <n v="0.48833333333333334"/>
    <n v="47.258064516129032"/>
    <x v="1"/>
    <s v="plays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7-01T00:16:05"/>
    <d v="2015-08-14T19:38:00"/>
    <b v="0"/>
    <n v="0"/>
    <x v="1"/>
    <s v="theater/plays"/>
    <n v="0"/>
    <e v="#DIV/0!"/>
    <x v="1"/>
    <s v="plays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01T05:30:00"/>
    <d v="2015-04-15T05:04:00"/>
    <b v="0"/>
    <n v="2"/>
    <x v="1"/>
    <s v="theater/plays"/>
    <n v="2.9999999999999997E-4"/>
    <n v="1.5"/>
    <x v="1"/>
    <s v="plays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4-30T14:58:23"/>
    <d v="2015-06-11T23:00:00"/>
    <b v="0"/>
    <n v="7"/>
    <x v="1"/>
    <s v="theater/plays"/>
    <n v="0.11533333333333333"/>
    <n v="24.714285714285715"/>
    <x v="1"/>
    <s v="plays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5-19T22:01:33"/>
    <d v="2015-06-26T13:25:00"/>
    <b v="0"/>
    <n v="16"/>
    <x v="1"/>
    <s v="theater/plays"/>
    <n v="0.67333333333333334"/>
    <n v="63.125"/>
    <x v="1"/>
    <s v="plays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09-24T19:40:06"/>
    <d v="2014-10-26T20:08:00"/>
    <b v="0"/>
    <n v="4"/>
    <x v="1"/>
    <s v="theater/plays"/>
    <n v="0.153"/>
    <n v="38.25"/>
    <x v="1"/>
    <s v="plays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14T03:14:56"/>
    <d v="2014-07-29T03:14:56"/>
    <b v="0"/>
    <n v="4"/>
    <x v="1"/>
    <s v="theater/plays"/>
    <n v="8.666666666666667E-2"/>
    <n v="16.25"/>
    <x v="1"/>
    <s v="plays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8-12T08:37:22"/>
    <d v="2014-09-11T08:37:22"/>
    <b v="0"/>
    <n v="4"/>
    <x v="1"/>
    <s v="theater/plays"/>
    <n v="2.2499999999999998E-3"/>
    <n v="33.75"/>
    <x v="1"/>
    <s v="plays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8-08T18:09:57"/>
    <d v="2015-09-07T18:09:57"/>
    <b v="0"/>
    <n v="3"/>
    <x v="1"/>
    <s v="theater/plays"/>
    <n v="3.0833333333333334E-2"/>
    <n v="61.666666666666664"/>
    <x v="1"/>
    <s v="plays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0-27T19:29:37"/>
    <d v="2014-11-26T20:29:37"/>
    <b v="0"/>
    <n v="36"/>
    <x v="1"/>
    <s v="theater/plays"/>
    <n v="0.37412499999999999"/>
    <n v="83.138888888888886"/>
    <x v="1"/>
    <s v="plays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2-24T06:28:50"/>
    <d v="2015-04-25T04:35:00"/>
    <b v="0"/>
    <n v="1"/>
    <x v="1"/>
    <s v="theater/plays"/>
    <n v="6.666666666666667E-5"/>
    <n v="1"/>
    <x v="1"/>
    <s v="plays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0-31T05:04:09"/>
    <d v="2015-11-30T06:04:09"/>
    <b v="0"/>
    <n v="7"/>
    <x v="1"/>
    <s v="theater/plays"/>
    <n v="0.1"/>
    <n v="142.85714285714286"/>
    <x v="1"/>
    <s v="plays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4-20T19:39:16"/>
    <d v="2015-05-10T22:59:00"/>
    <b v="0"/>
    <n v="27"/>
    <x v="1"/>
    <s v="theater/plays"/>
    <n v="0.36359999999999998"/>
    <n v="33.666666666666664"/>
    <x v="1"/>
    <s v="plays"/>
    <n v="20.13870370370568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5-02T23:38:29"/>
    <d v="2016-06-01T23:38:29"/>
    <b v="0"/>
    <n v="1"/>
    <x v="1"/>
    <s v="theater/plays"/>
    <n v="3.3333333333333335E-3"/>
    <n v="5"/>
    <x v="1"/>
    <s v="plays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5-04T11:19:12"/>
    <d v="2016-06-03T11:19:12"/>
    <b v="0"/>
    <n v="0"/>
    <x v="1"/>
    <s v="theater/plays"/>
    <n v="0"/>
    <e v="#DIV/0!"/>
    <x v="1"/>
    <s v="plays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8-12T12:39:21"/>
    <d v="2014-09-11T12:39:21"/>
    <b v="0"/>
    <n v="1"/>
    <x v="1"/>
    <s v="theater/plays"/>
    <n v="2.8571428571428571E-3"/>
    <n v="10"/>
    <x v="1"/>
    <s v="plays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7-23T15:57:03"/>
    <d v="2014-08-04T16:00:00"/>
    <b v="0"/>
    <n v="3"/>
    <x v="1"/>
    <s v="theater/plays"/>
    <n v="2E-3"/>
    <n v="40"/>
    <x v="1"/>
    <s v="plays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5-12-20T16:26:13"/>
    <d v="2016-01-18T00:00:00"/>
    <b v="0"/>
    <n v="3"/>
    <x v="1"/>
    <s v="theater/plays"/>
    <n v="1.7999999999999999E-2"/>
    <n v="30"/>
    <x v="1"/>
    <s v="plays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0-14T09:17:40"/>
    <d v="2016-11-13T10:17:40"/>
    <b v="0"/>
    <n v="3"/>
    <x v="1"/>
    <s v="theater/plays"/>
    <n v="5.3999999999999999E-2"/>
    <n v="45"/>
    <x v="1"/>
    <s v="plays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14T13:00:55"/>
    <d v="2014-10-26T18:00:00"/>
    <b v="0"/>
    <n v="0"/>
    <x v="1"/>
    <s v="theater/plays"/>
    <n v="0"/>
    <e v="#DIV/0!"/>
    <x v="1"/>
    <s v="plays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1-16T18:26:50"/>
    <d v="2015-03-02T23:00:00"/>
    <b v="0"/>
    <n v="6"/>
    <x v="1"/>
    <s v="theater/plays"/>
    <n v="8.1333333333333327E-2"/>
    <n v="10.166666666666666"/>
    <x v="1"/>
    <s v="plays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3-12T23:31:11"/>
    <d v="2015-04-09T23:31:11"/>
    <b v="0"/>
    <n v="17"/>
    <x v="1"/>
    <s v="theater/plays"/>
    <n v="0.12034782608695652"/>
    <n v="81.411764705882348"/>
    <x v="1"/>
    <s v="plays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5-27T23:02:02"/>
    <d v="2014-06-26T23:02:02"/>
    <b v="0"/>
    <n v="40"/>
    <x v="1"/>
    <s v="theater/plays"/>
    <n v="0.15266666666666667"/>
    <n v="57.25"/>
    <x v="1"/>
    <s v="plays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6-30T20:53:59"/>
    <d v="2014-07-30T20:53:59"/>
    <b v="0"/>
    <n v="3"/>
    <x v="1"/>
    <s v="theater/plays"/>
    <n v="0.1"/>
    <n v="5"/>
    <x v="1"/>
    <s v="plays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1-27T02:02:28"/>
    <d v="2014-12-27T02:02:28"/>
    <b v="0"/>
    <n v="1"/>
    <x v="1"/>
    <s v="theater/plays"/>
    <n v="3.0000000000000001E-3"/>
    <n v="15"/>
    <x v="1"/>
    <s v="plays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7-10T06:25:04"/>
    <d v="2014-08-09T06:25:04"/>
    <b v="0"/>
    <n v="2"/>
    <x v="1"/>
    <s v="theater/plays"/>
    <n v="0.01"/>
    <n v="12.5"/>
    <x v="1"/>
    <s v="plays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09-18T16:23:47"/>
    <d v="2015-10-16T04:59:00"/>
    <b v="0"/>
    <n v="7"/>
    <x v="1"/>
    <s v="theater/plays"/>
    <n v="0.13020000000000001"/>
    <n v="93"/>
    <x v="1"/>
    <s v="plays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8-19T19:51:05"/>
    <d v="2016-09-18T19:51:05"/>
    <b v="0"/>
    <n v="14"/>
    <x v="1"/>
    <s v="theater/plays"/>
    <n v="2.265E-2"/>
    <n v="32.357142857142854"/>
    <x v="1"/>
    <s v="plays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3-04T08:07:48"/>
    <d v="2016-04-01T06:00:00"/>
    <b v="0"/>
    <n v="0"/>
    <x v="1"/>
    <s v="theater/plays"/>
    <n v="0"/>
    <e v="#DIV/0!"/>
    <x v="1"/>
    <s v="plays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8-12T03:38:27"/>
    <d v="2015-09-06T03:38:27"/>
    <b v="0"/>
    <n v="0"/>
    <x v="1"/>
    <s v="theater/plays"/>
    <n v="0"/>
    <e v="#DIV/0!"/>
    <x v="1"/>
    <s v="plays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2-15T04:02:44"/>
    <d v="2016-03-16T03:02:44"/>
    <b v="0"/>
    <n v="1"/>
    <x v="1"/>
    <s v="theater/plays"/>
    <n v="8.3333333333333331E-5"/>
    <n v="1"/>
    <x v="1"/>
    <s v="plays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6-17T23:14:22"/>
    <d v="2016-07-17T00:43:00"/>
    <b v="0"/>
    <n v="12"/>
    <x v="1"/>
    <s v="theater/plays"/>
    <n v="0.15742857142857142"/>
    <n v="91.833333333333329"/>
    <x v="1"/>
    <s v="plays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08-17T16:07:19"/>
    <d v="2015-10-01T13:00:00"/>
    <b v="0"/>
    <n v="12"/>
    <x v="1"/>
    <s v="theater/plays"/>
    <n v="0.11"/>
    <n v="45.833333333333336"/>
    <x v="1"/>
    <s v="plays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08-05T15:45:46"/>
    <d v="2015-10-04T15:45:46"/>
    <b v="0"/>
    <n v="23"/>
    <x v="1"/>
    <s v="theater/plays"/>
    <n v="0.43833333333333335"/>
    <n v="57.173913043478258"/>
    <x v="1"/>
    <s v="plays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1-01T06:18:40"/>
    <d v="2016-12-01T07:18:40"/>
    <b v="0"/>
    <n v="0"/>
    <x v="1"/>
    <s v="theater/plays"/>
    <n v="0"/>
    <e v="#DIV/0!"/>
    <x v="1"/>
    <s v="plays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6-13T15:09:20"/>
    <d v="2016-07-11T15:09:20"/>
    <b v="0"/>
    <n v="10"/>
    <x v="1"/>
    <s v="theater/plays"/>
    <n v="0.86135181975736563"/>
    <n v="248.5"/>
    <x v="1"/>
    <s v="plays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5-27T21:44:14"/>
    <d v="2015-06-27T21:44:14"/>
    <b v="0"/>
    <n v="5"/>
    <x v="1"/>
    <s v="theater/plays"/>
    <n v="0.12196620583717357"/>
    <n v="79.400000000000006"/>
    <x v="1"/>
    <s v="plays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3T09:36:19"/>
    <d v="2014-10-07T04:30:00"/>
    <b v="0"/>
    <n v="1"/>
    <x v="1"/>
    <s v="theater/plays"/>
    <n v="1E-3"/>
    <n v="5"/>
    <x v="1"/>
    <s v="plays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4-11-18T11:49:11"/>
    <d v="2015-01-02T11:49:11"/>
    <b v="0"/>
    <n v="2"/>
    <x v="1"/>
    <s v="theater/plays"/>
    <n v="2.2000000000000001E-3"/>
    <n v="5.5"/>
    <x v="1"/>
    <s v="plays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0-28T14:05:37"/>
    <d v="2014-11-25T01:00:00"/>
    <b v="0"/>
    <n v="2"/>
    <x v="1"/>
    <s v="theater/plays"/>
    <n v="9.0909090909090905E-3"/>
    <n v="25"/>
    <x v="1"/>
    <s v="plays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4-17T21:41:54"/>
    <d v="2015-06-16T21:41:54"/>
    <b v="0"/>
    <n v="0"/>
    <x v="1"/>
    <s v="theater/plays"/>
    <n v="0"/>
    <e v="#DIV/0!"/>
    <x v="1"/>
    <s v="plays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0-02T18:41:08"/>
    <d v="2015-11-02T16:50:00"/>
    <b v="0"/>
    <n v="13"/>
    <x v="1"/>
    <s v="theater/plays"/>
    <n v="0.35639999999999999"/>
    <n v="137.07692307692307"/>
    <x v="1"/>
    <s v="plays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7-28T15:54:35"/>
    <d v="2015-08-27T15:54:35"/>
    <b v="0"/>
    <n v="0"/>
    <x v="1"/>
    <s v="theater/plays"/>
    <n v="0"/>
    <e v="#DIV/0!"/>
    <x v="1"/>
    <s v="plays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4-15T19:14:28"/>
    <d v="2015-05-15T19:14:28"/>
    <b v="0"/>
    <n v="1"/>
    <x v="1"/>
    <s v="theater/plays"/>
    <n v="2.5000000000000001E-3"/>
    <n v="5"/>
    <x v="1"/>
    <s v="plays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1-27T20:00:22"/>
    <d v="2015-02-28T08:00:00"/>
    <b v="0"/>
    <n v="5"/>
    <x v="1"/>
    <s v="theater/plays"/>
    <n v="3.2500000000000001E-2"/>
    <n v="39"/>
    <x v="1"/>
    <s v="plays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09-02T03:25:44"/>
    <d v="2016-10-02T03:25:44"/>
    <b v="0"/>
    <n v="2"/>
    <x v="1"/>
    <s v="theater/plays"/>
    <n v="3.3666666666666664E-2"/>
    <n v="50.5"/>
    <x v="1"/>
    <s v="plays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7-09T07:48:43"/>
    <d v="2014-09-07T07:48:43"/>
    <b v="0"/>
    <n v="0"/>
    <x v="1"/>
    <s v="theater/plays"/>
    <n v="0"/>
    <e v="#DIV/0!"/>
    <x v="1"/>
    <s v="plays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1-12T02:53:41"/>
    <d v="2015-02-11T02:53:41"/>
    <b v="0"/>
    <n v="32"/>
    <x v="1"/>
    <s v="theater/plays"/>
    <n v="0.15770000000000001"/>
    <n v="49.28125"/>
    <x v="1"/>
    <s v="plays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3-10T16:51:20"/>
    <d v="2016-04-08T18:35:00"/>
    <b v="0"/>
    <n v="1"/>
    <x v="1"/>
    <s v="theater/plays"/>
    <n v="6.2500000000000003E-3"/>
    <n v="25"/>
    <x v="1"/>
    <s v="plays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3-04T19:49:02"/>
    <d v="2016-05-03T18:49:02"/>
    <b v="0"/>
    <n v="1"/>
    <x v="1"/>
    <s v="theater/plays"/>
    <n v="5.0000000000000004E-6"/>
    <n v="1"/>
    <x v="1"/>
    <s v="plays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08-27T18:58:10"/>
    <d v="2015-10-26T18:58:10"/>
    <b v="0"/>
    <n v="1"/>
    <x v="1"/>
    <s v="theater/plays"/>
    <n v="9.6153846153846159E-4"/>
    <n v="25"/>
    <x v="1"/>
    <s v="plays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6-29T01:09:46"/>
    <d v="2016-07-29T23:29:00"/>
    <b v="0"/>
    <n v="0"/>
    <x v="1"/>
    <s v="theater/plays"/>
    <n v="0"/>
    <e v="#DIV/0!"/>
    <x v="1"/>
    <s v="plays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5-15T15:37:44"/>
    <d v="2014-07-14T15:37:44"/>
    <b v="0"/>
    <n v="0"/>
    <x v="1"/>
    <s v="theater/plays"/>
    <n v="0"/>
    <e v="#DIV/0!"/>
    <x v="1"/>
    <s v="plays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0-29T20:22:21"/>
    <d v="2015-11-28T21:22:21"/>
    <b v="0"/>
    <n v="8"/>
    <x v="1"/>
    <s v="theater/plays"/>
    <n v="0.24285714285714285"/>
    <n v="53.125"/>
    <x v="1"/>
    <s v="plays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3-28T22:22:07"/>
    <d v="2016-04-25T00:20:00"/>
    <b v="0"/>
    <n v="0"/>
    <x v="1"/>
    <s v="theater/plays"/>
    <n v="0"/>
    <e v="#DIV/0!"/>
    <x v="1"/>
    <s v="plays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5-23T23:25:54"/>
    <d v="2016-07-08T23:25:54"/>
    <b v="0"/>
    <n v="1"/>
    <x v="1"/>
    <s v="theater/plays"/>
    <n v="2.5000000000000001E-4"/>
    <n v="7"/>
    <x v="1"/>
    <s v="plays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6-26T22:48:32"/>
    <d v="2014-08-02T14:00:00"/>
    <b v="0"/>
    <n v="16"/>
    <x v="1"/>
    <s v="theater/plays"/>
    <n v="0.32050000000000001"/>
    <n v="40.0625"/>
    <x v="1"/>
    <s v="plays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8-29T18:55:56"/>
    <d v="2014-09-28T18:55:56"/>
    <b v="0"/>
    <n v="12"/>
    <x v="1"/>
    <s v="theater/plays"/>
    <n v="0.24333333333333335"/>
    <n v="24.333333333333332"/>
    <x v="1"/>
    <s v="plays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5-12-04T20:17:36"/>
    <d v="2016-01-03T20:17:36"/>
    <b v="0"/>
    <n v="4"/>
    <x v="1"/>
    <s v="theater/plays"/>
    <n v="1.4999999999999999E-2"/>
    <n v="11.25"/>
    <x v="1"/>
    <s v="plays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4-16T21:23:30"/>
    <d v="2014-05-08T21:23:30"/>
    <b v="0"/>
    <n v="2"/>
    <x v="1"/>
    <s v="theater/plays"/>
    <n v="4.1999999999999997E-3"/>
    <n v="10.5"/>
    <x v="1"/>
    <s v="plays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03T14:54:54"/>
    <d v="2015-11-28T14:54:54"/>
    <b v="0"/>
    <n v="3"/>
    <x v="1"/>
    <s v="theater/plays"/>
    <n v="3.214285714285714E-2"/>
    <n v="15"/>
    <x v="1"/>
    <s v="plays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0-19T03:41:57"/>
    <d v="2015-11-18T04:41:57"/>
    <b v="0"/>
    <n v="0"/>
    <x v="1"/>
    <s v="theater/plays"/>
    <n v="0"/>
    <e v="#DIV/0!"/>
    <x v="1"/>
    <s v="plays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2-18T17:19:46"/>
    <d v="2015-04-19T16:19:46"/>
    <b v="0"/>
    <n v="3"/>
    <x v="1"/>
    <s v="theater/plays"/>
    <n v="6.3E-2"/>
    <n v="42"/>
    <x v="1"/>
    <s v="plays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2-14T05:39:40"/>
    <d v="2016-04-14T04:39:40"/>
    <b v="0"/>
    <n v="4"/>
    <x v="1"/>
    <s v="theater/plays"/>
    <n v="0.14249999999999999"/>
    <n v="71.25"/>
    <x v="1"/>
    <s v="plays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6-11T17:04:38"/>
    <d v="2014-07-24T02:59:00"/>
    <b v="0"/>
    <n v="2"/>
    <x v="1"/>
    <s v="theater/plays"/>
    <n v="6.0000000000000001E-3"/>
    <n v="22.5"/>
    <x v="1"/>
    <s v="plays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2-04T06:58:27"/>
    <d v="2017-03-06T06:58:27"/>
    <b v="0"/>
    <n v="10"/>
    <x v="1"/>
    <s v="theater/plays"/>
    <n v="0.2411764705882353"/>
    <n v="41"/>
    <x v="1"/>
    <s v="plays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3-23T19:34:33"/>
    <d v="2016-05-22T19:34:33"/>
    <b v="0"/>
    <n v="11"/>
    <x v="1"/>
    <s v="theater/plays"/>
    <n v="0.10539999999999999"/>
    <n v="47.909090909090907"/>
    <x v="1"/>
    <s v="plays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19T20:30:46"/>
    <d v="2016-08-29T03:55:00"/>
    <b v="0"/>
    <n v="6"/>
    <x v="1"/>
    <s v="theater/plays"/>
    <n v="7.4690265486725665E-2"/>
    <n v="35.166666666666664"/>
    <x v="1"/>
    <s v="plays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3-18T20:43:31"/>
    <d v="2016-04-17T20:43:31"/>
    <b v="0"/>
    <n v="2"/>
    <x v="1"/>
    <s v="theater/plays"/>
    <n v="7.3333333333333334E-4"/>
    <n v="5.5"/>
    <x v="1"/>
    <s v="plays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6-21T12:52:06"/>
    <d v="2014-07-21T12:52:06"/>
    <b v="0"/>
    <n v="6"/>
    <x v="1"/>
    <s v="theater/plays"/>
    <n v="9.7142857142857135E-3"/>
    <n v="22.666666666666668"/>
    <x v="1"/>
    <s v="plays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4-12-08T01:37:14"/>
    <d v="2015-02-06T01:37:14"/>
    <b v="0"/>
    <n v="8"/>
    <x v="1"/>
    <s v="theater/plays"/>
    <n v="0.21099999999999999"/>
    <n v="26.375"/>
    <x v="1"/>
    <s v="plays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4-09T16:25:10"/>
    <d v="2016-05-09T04:00:00"/>
    <b v="0"/>
    <n v="37"/>
    <x v="1"/>
    <s v="theater/plays"/>
    <n v="0.78100000000000003"/>
    <n v="105.54054054054055"/>
    <x v="1"/>
    <s v="plays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5-03T13:07:28"/>
    <d v="2016-06-02T13:07:28"/>
    <b v="0"/>
    <n v="11"/>
    <x v="1"/>
    <s v="theater/plays"/>
    <n v="0.32"/>
    <n v="29.09090909090909"/>
    <x v="1"/>
    <s v="plays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6-13T20:48:18"/>
    <d v="2016-07-13T20:48:18"/>
    <b v="0"/>
    <n v="0"/>
    <x v="1"/>
    <s v="theater/plays"/>
    <n v="0"/>
    <e v="#DIV/0!"/>
    <x v="1"/>
    <s v="plays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7-10T20:36:01"/>
    <d v="2014-08-01T07:00:00"/>
    <b v="0"/>
    <n v="10"/>
    <x v="1"/>
    <s v="theater/plays"/>
    <n v="0.47692307692307695"/>
    <n v="62"/>
    <x v="1"/>
    <s v="plays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6-22T18:55:32"/>
    <d v="2016-07-22T18:55:32"/>
    <b v="0"/>
    <n v="6"/>
    <x v="1"/>
    <s v="theater/plays"/>
    <n v="1.4500000000000001E-2"/>
    <n v="217.5"/>
    <x v="1"/>
    <s v="plays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4-12-02T15:25:53"/>
    <d v="2015-01-31T15:25:53"/>
    <b v="0"/>
    <n v="8"/>
    <x v="1"/>
    <s v="theater/plays"/>
    <n v="0.107"/>
    <n v="26.75"/>
    <x v="1"/>
    <s v="plays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06T21:40:57"/>
    <d v="2015-03-29T20:00:00"/>
    <b v="0"/>
    <n v="6"/>
    <x v="1"/>
    <s v="theater/plays"/>
    <n v="1.8333333333333333E-2"/>
    <n v="18.333333333333332"/>
    <x v="1"/>
    <s v="plays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6-05T14:22:27"/>
    <d v="2014-07-05T14:22:27"/>
    <b v="0"/>
    <n v="7"/>
    <x v="1"/>
    <s v="theater/plays"/>
    <n v="0.18"/>
    <n v="64.285714285714292"/>
    <x v="1"/>
    <s v="plays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5-18T04:19:09"/>
    <d v="2016-07-17T04:19:09"/>
    <b v="0"/>
    <n v="7"/>
    <x v="1"/>
    <s v="theater/plays"/>
    <n v="4.0833333333333333E-2"/>
    <n v="175"/>
    <x v="1"/>
    <s v="plays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5-08T19:26:20"/>
    <d v="2015-07-07T19:26:20"/>
    <b v="0"/>
    <n v="5"/>
    <x v="1"/>
    <s v="theater/plays"/>
    <n v="0.2"/>
    <n v="34"/>
    <x v="1"/>
    <s v="plays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4-18T20:52:36"/>
    <d v="2014-05-20T06:59:00"/>
    <b v="0"/>
    <n v="46"/>
    <x v="1"/>
    <s v="theater/plays"/>
    <n v="0.34802513464991025"/>
    <n v="84.282608695652172"/>
    <x v="1"/>
    <s v="plays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0-08T23:07:24"/>
    <d v="2014-11-08T00:00:00"/>
    <b v="0"/>
    <n v="10"/>
    <x v="1"/>
    <s v="theater/plays"/>
    <n v="6.3333333333333339E-2"/>
    <n v="9.5"/>
    <x v="1"/>
    <s v="plays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1-30T16:58:40"/>
    <d v="2016-02-20T21:05:00"/>
    <b v="0"/>
    <n v="19"/>
    <x v="1"/>
    <s v="theater/plays"/>
    <n v="0.32050000000000001"/>
    <n v="33.736842105263158"/>
    <x v="1"/>
    <s v="plays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4-07T13:09:54"/>
    <d v="2016-05-06T13:04:00"/>
    <b v="0"/>
    <n v="13"/>
    <x v="1"/>
    <s v="theater/plays"/>
    <n v="9.7600000000000006E-2"/>
    <n v="37.53846153846154"/>
    <x v="1"/>
    <s v="plays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06T22:11:30"/>
    <d v="2014-05-16T22:11:30"/>
    <b v="0"/>
    <n v="13"/>
    <x v="1"/>
    <s v="theater/plays"/>
    <n v="0.3775"/>
    <n v="11.615384615384615"/>
    <x v="1"/>
    <s v="plays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14T01:56:53"/>
    <d v="2015-08-29T01:56:53"/>
    <b v="0"/>
    <n v="4"/>
    <x v="1"/>
    <s v="theater/plays"/>
    <n v="2.1333333333333333E-2"/>
    <n v="8"/>
    <x v="1"/>
    <s v="plays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0-09T17:59:41"/>
    <d v="2015-11-08T18:59:41"/>
    <b v="0"/>
    <n v="0"/>
    <x v="1"/>
    <s v="theater/plays"/>
    <n v="0"/>
    <e v="#DIV/0!"/>
    <x v="1"/>
    <s v="plays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2-01T16:08:13"/>
    <d v="2016-03-02T16:08:13"/>
    <b v="0"/>
    <n v="3"/>
    <x v="1"/>
    <s v="theater/plays"/>
    <n v="4.1818181818181817E-2"/>
    <n v="23"/>
    <x v="1"/>
    <s v="plays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01T15:28:02"/>
    <d v="2015-05-31T15:28:02"/>
    <b v="0"/>
    <n v="1"/>
    <x v="1"/>
    <s v="theater/plays"/>
    <n v="0.2"/>
    <n v="100"/>
    <x v="1"/>
    <s v="plays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0-12T22:34:19"/>
    <d v="2015-12-11T23:34:19"/>
    <b v="0"/>
    <n v="9"/>
    <x v="1"/>
    <s v="theater/plays"/>
    <n v="5.4100000000000002E-2"/>
    <n v="60.111111111111114"/>
    <x v="1"/>
    <s v="plays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4-13T20:45:12"/>
    <d v="2015-05-13T20:45:12"/>
    <b v="0"/>
    <n v="1"/>
    <x v="1"/>
    <s v="theater/plays"/>
    <n v="6.0000000000000002E-5"/>
    <n v="3"/>
    <x v="1"/>
    <s v="plays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6-19T09:21:30"/>
    <d v="2014-07-19T09:21:30"/>
    <b v="0"/>
    <n v="1"/>
    <x v="1"/>
    <s v="theater/plays"/>
    <n v="2.5000000000000001E-3"/>
    <n v="5"/>
    <x v="1"/>
    <s v="plays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1-15T16:24:37"/>
    <d v="2015-02-14T11:27:00"/>
    <b v="0"/>
    <n v="4"/>
    <x v="1"/>
    <s v="theater/plays"/>
    <n v="0.35"/>
    <n v="17.5"/>
    <x v="1"/>
    <s v="plays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07T06:24:24"/>
    <d v="2014-11-20T16:04:00"/>
    <b v="0"/>
    <n v="17"/>
    <x v="1"/>
    <s v="theater/plays"/>
    <n v="0.16566666666666666"/>
    <n v="29.235294117647058"/>
    <x v="1"/>
    <s v="plays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3-06T09:23:41"/>
    <d v="2015-04-05T08:23:41"/>
    <b v="0"/>
    <n v="0"/>
    <x v="1"/>
    <s v="theater/plays"/>
    <n v="0"/>
    <e v="#DIV/0!"/>
    <x v="1"/>
    <s v="plays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2-26T23:07:06"/>
    <d v="2015-03-28T22:07:06"/>
    <b v="0"/>
    <n v="12"/>
    <x v="1"/>
    <s v="theater/plays"/>
    <n v="0.57199999999999995"/>
    <n v="59.583333333333336"/>
    <x v="1"/>
    <s v="plays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7-22T19:53:18"/>
    <d v="2014-08-31T19:51:49"/>
    <b v="0"/>
    <n v="14"/>
    <x v="1"/>
    <s v="theater/plays"/>
    <n v="0.16514285714285715"/>
    <n v="82.571428571428569"/>
    <x v="1"/>
    <s v="plays"/>
    <n v="39.998969907406718"/>
  </r>
  <r>
    <n v="4000"/>
    <s v="The Escorts"/>
    <s v="An Enticing Trip into the World of Assisted Dying"/>
    <n v="8000"/>
    <n v="10"/>
    <x v="2"/>
    <x v="0"/>
    <s v="USD"/>
    <n v="1462631358"/>
    <n v="1457450958"/>
    <d v="2016-03-08T15:29:18"/>
    <d v="2016-05-07T14:29:18"/>
    <b v="0"/>
    <n v="1"/>
    <x v="1"/>
    <s v="theater/plays"/>
    <n v="1.25E-3"/>
    <n v="10"/>
    <x v="1"/>
    <s v="plays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2-09T23:08:28"/>
    <d v="2017-03-01T19:00:00"/>
    <b v="0"/>
    <n v="14"/>
    <x v="1"/>
    <s v="theater/plays"/>
    <n v="0.3775"/>
    <n v="32.357142857142854"/>
    <x v="1"/>
    <s v="plays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8-28T01:02:41"/>
    <d v="2014-09-27T01:02:41"/>
    <b v="0"/>
    <n v="4"/>
    <x v="1"/>
    <s v="theater/plays"/>
    <n v="1.84E-2"/>
    <n v="5.75"/>
    <x v="1"/>
    <s v="plays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1-16T14:05:47"/>
    <d v="2015-02-15T14:05:47"/>
    <b v="0"/>
    <n v="2"/>
    <x v="1"/>
    <s v="theater/plays"/>
    <n v="0.10050000000000001"/>
    <n v="100.5"/>
    <x v="1"/>
    <s v="plays"/>
    <n v="30"/>
  </r>
  <r>
    <n v="4004"/>
    <s v="South Florida Tours"/>
    <s v="Help Launch The Queen Into South Florida!"/>
    <n v="500"/>
    <n v="1"/>
    <x v="2"/>
    <x v="0"/>
    <s v="USD"/>
    <n v="1412740457"/>
    <n v="1410148457"/>
    <d v="2014-09-08T03:54:17"/>
    <d v="2014-10-08T03:54:17"/>
    <b v="0"/>
    <n v="1"/>
    <x v="1"/>
    <s v="theater/plays"/>
    <n v="2E-3"/>
    <n v="1"/>
    <x v="1"/>
    <s v="plays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08-21T19:23:05"/>
    <d v="2014-10-20T19:23:05"/>
    <b v="0"/>
    <n v="2"/>
    <x v="1"/>
    <s v="theater/plays"/>
    <n v="1.3333333333333334E-2"/>
    <n v="20"/>
    <x v="1"/>
    <s v="plays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1-22T18:33:07"/>
    <d v="2016-02-16T18:33:07"/>
    <b v="0"/>
    <n v="1"/>
    <x v="1"/>
    <s v="theater/plays"/>
    <n v="6.666666666666667E-5"/>
    <n v="2"/>
    <x v="1"/>
    <s v="plays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7-28T18:33:01"/>
    <d v="2014-08-26T16:28:00"/>
    <b v="0"/>
    <n v="1"/>
    <x v="1"/>
    <s v="theater/plays"/>
    <n v="2.5000000000000001E-3"/>
    <n v="5"/>
    <x v="1"/>
    <s v="plays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6-22T23:08:27"/>
    <d v="2015-07-22T23:08:27"/>
    <b v="0"/>
    <n v="4"/>
    <x v="1"/>
    <s v="theater/plays"/>
    <n v="0.06"/>
    <n v="15"/>
    <x v="1"/>
    <s v="plays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7-31T16:49:20"/>
    <d v="2014-09-09T16:49:20"/>
    <b v="0"/>
    <n v="3"/>
    <x v="1"/>
    <s v="theater/plays"/>
    <n v="3.8860103626943004E-2"/>
    <n v="25"/>
    <x v="1"/>
    <s v="plays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09T18:29:26"/>
    <d v="2014-10-26T18:29:26"/>
    <b v="0"/>
    <n v="38"/>
    <x v="1"/>
    <s v="theater/plays"/>
    <n v="0.24194444444444443"/>
    <n v="45.842105263157897"/>
    <x v="1"/>
    <s v="plays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4-12-29T13:04:38"/>
    <d v="2015-01-28T13:04:38"/>
    <b v="0"/>
    <n v="4"/>
    <x v="1"/>
    <s v="theater/plays"/>
    <n v="7.5999999999999998E-2"/>
    <n v="4.75"/>
    <x v="1"/>
    <s v="plays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4-02T13:04:09"/>
    <d v="2015-05-02T13:04:09"/>
    <b v="0"/>
    <n v="0"/>
    <x v="1"/>
    <s v="theater/plays"/>
    <n v="0"/>
    <e v="#DIV/0!"/>
    <x v="1"/>
    <s v="plays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1-17T07:13:43"/>
    <d v="2015-02-16T07:13:43"/>
    <b v="0"/>
    <n v="2"/>
    <x v="1"/>
    <s v="theater/plays"/>
    <n v="1.2999999999999999E-2"/>
    <n v="13"/>
    <x v="1"/>
    <s v="plays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2-19T05:54:29"/>
    <d v="2016-03-05T05:54:29"/>
    <b v="0"/>
    <n v="0"/>
    <x v="1"/>
    <s v="theater/plays"/>
    <n v="0"/>
    <e v="#DIV/0!"/>
    <x v="1"/>
    <s v="plays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6-19T18:44:23"/>
    <d v="2015-07-19T18:44:23"/>
    <b v="0"/>
    <n v="1"/>
    <x v="1"/>
    <s v="theater/plays"/>
    <n v="1.4285714285714287E-4"/>
    <n v="1"/>
    <x v="1"/>
    <s v="plays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8-18T20:56:40"/>
    <d v="2014-09-17T20:56:40"/>
    <b v="0"/>
    <n v="7"/>
    <x v="1"/>
    <s v="theater/plays"/>
    <n v="0.14000000000000001"/>
    <n v="10"/>
    <x v="1"/>
    <s v="plays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8-05T16:07:54"/>
    <d v="2014-09-04T16:07:54"/>
    <b v="0"/>
    <n v="2"/>
    <x v="1"/>
    <s v="theater/plays"/>
    <n v="1.0500000000000001E-2"/>
    <n v="52.5"/>
    <x v="1"/>
    <s v="plays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09-07T21:51:48"/>
    <d v="2016-10-07T21:51:48"/>
    <b v="0"/>
    <n v="4"/>
    <x v="1"/>
    <s v="theater/plays"/>
    <n v="8.666666666666667E-2"/>
    <n v="32.5"/>
    <x v="1"/>
    <s v="plays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2-17T16:13:16"/>
    <d v="2016-04-15T16:28:00"/>
    <b v="0"/>
    <n v="4"/>
    <x v="1"/>
    <s v="theater/plays"/>
    <n v="8.2857142857142851E-3"/>
    <n v="7.25"/>
    <x v="1"/>
    <s v="plays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2-22T04:34:59"/>
    <d v="2015-03-24T03:34:59"/>
    <b v="0"/>
    <n v="3"/>
    <x v="1"/>
    <s v="theater/plays"/>
    <n v="0.16666666666666666"/>
    <n v="33.333333333333336"/>
    <x v="1"/>
    <s v="plays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08-27T21:52:38"/>
    <d v="2014-10-26T21:52:38"/>
    <b v="0"/>
    <n v="2"/>
    <x v="1"/>
    <s v="theater/plays"/>
    <n v="8.3333333333333332E-3"/>
    <n v="62.5"/>
    <x v="1"/>
    <s v="plays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4-12-17T14:01:07"/>
    <d v="2015-02-01T02:54:00"/>
    <b v="0"/>
    <n v="197"/>
    <x v="1"/>
    <s v="theater/plays"/>
    <n v="0.69561111111111107"/>
    <n v="63.558375634517766"/>
    <x v="1"/>
    <s v="plays"/>
    <n v="45.53672453704348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2-08T23:59:23"/>
    <d v="2016-03-24T22:59:23"/>
    <b v="0"/>
    <n v="0"/>
    <x v="1"/>
    <s v="theater/plays"/>
    <n v="0"/>
    <e v="#DIV/0!"/>
    <x v="1"/>
    <s v="plays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01T16:04:57"/>
    <d v="2015-08-31T16:04:57"/>
    <b v="0"/>
    <n v="1"/>
    <x v="1"/>
    <s v="theater/plays"/>
    <n v="1.2500000000000001E-2"/>
    <n v="10"/>
    <x v="1"/>
    <s v="plays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5-27T05:42:16"/>
    <d v="2015-07-26T05:42:16"/>
    <b v="0"/>
    <n v="4"/>
    <x v="1"/>
    <s v="theater/plays"/>
    <n v="0.05"/>
    <n v="62.5"/>
    <x v="1"/>
    <s v="plays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0-05T15:43:59"/>
    <d v="2015-12-04T16:43:59"/>
    <b v="0"/>
    <n v="0"/>
    <x v="1"/>
    <s v="theater/plays"/>
    <n v="0"/>
    <e v="#DIV/0!"/>
    <x v="1"/>
    <s v="plays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02T23:18:01"/>
    <d v="2017-02-23T01:00:00"/>
    <b v="0"/>
    <n v="7"/>
    <x v="1"/>
    <s v="theater/plays"/>
    <n v="7.166666666666667E-2"/>
    <n v="30.714285714285715"/>
    <x v="1"/>
    <s v="plays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5-06T22:31:40"/>
    <d v="2014-06-05T22:31:40"/>
    <b v="0"/>
    <n v="11"/>
    <x v="1"/>
    <s v="theater/plays"/>
    <n v="0.28050000000000003"/>
    <n v="51"/>
    <x v="1"/>
    <s v="plays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1-14T00:36:10"/>
    <d v="2015-12-14T00:36:10"/>
    <b v="0"/>
    <n v="0"/>
    <x v="1"/>
    <s v="theater/plays"/>
    <n v="0"/>
    <e v="#DIV/0!"/>
    <x v="1"/>
    <s v="plays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1-05T15:43:19"/>
    <d v="2016-02-03T18:49:00"/>
    <b v="0"/>
    <n v="6"/>
    <x v="1"/>
    <s v="theater/plays"/>
    <n v="0.16"/>
    <n v="66.666666666666671"/>
    <x v="1"/>
    <s v="plays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0-29T14:02:44"/>
    <d v="2014-12-18T15:02:44"/>
    <b v="0"/>
    <n v="0"/>
    <x v="1"/>
    <s v="theater/plays"/>
    <n v="0"/>
    <e v="#DIV/0!"/>
    <x v="1"/>
    <s v="plays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0-16T19:25:16"/>
    <d v="2015-12-15T20:25:16"/>
    <b v="0"/>
    <n v="7"/>
    <x v="1"/>
    <s v="theater/plays"/>
    <n v="6.8287037037037035E-2"/>
    <n v="59"/>
    <x v="1"/>
    <s v="plays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09-01T06:27:04"/>
    <d v="2016-10-02T09:00:00"/>
    <b v="0"/>
    <n v="94"/>
    <x v="1"/>
    <s v="theater/plays"/>
    <n v="0.25698702928870293"/>
    <n v="65.340319148936175"/>
    <x v="1"/>
    <s v="plays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3-04T22:44:10"/>
    <d v="2015-04-03T21:44:10"/>
    <b v="0"/>
    <n v="2"/>
    <x v="1"/>
    <s v="theater/plays"/>
    <n v="1.4814814814814815E-2"/>
    <n v="100"/>
    <x v="1"/>
    <s v="plays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09-21T21:11:27"/>
    <d v="2014-10-21T21:11:27"/>
    <b v="0"/>
    <n v="25"/>
    <x v="1"/>
    <s v="theater/plays"/>
    <n v="0.36849999999999999"/>
    <n v="147.4"/>
    <x v="1"/>
    <s v="plays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6-14T22:29:24"/>
    <d v="2014-07-01T22:30:00"/>
    <b v="0"/>
    <n v="17"/>
    <x v="1"/>
    <s v="theater/plays"/>
    <n v="0.47049999999999997"/>
    <n v="166.05882352941177"/>
    <x v="1"/>
    <s v="plays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07T01:41:55"/>
    <d v="2016-05-24T14:25:00"/>
    <b v="0"/>
    <n v="2"/>
    <x v="1"/>
    <s v="theater/plays"/>
    <n v="0.11428571428571428"/>
    <n v="40"/>
    <x v="1"/>
    <s v="plays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08-18T19:10:10"/>
    <d v="2014-10-17T19:10:10"/>
    <b v="0"/>
    <n v="4"/>
    <x v="1"/>
    <s v="theater/plays"/>
    <n v="0.12039999999999999"/>
    <n v="75.25"/>
    <x v="1"/>
    <s v="plays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0-28T16:06:07"/>
    <d v="2015-12-01T05:59:00"/>
    <b v="0"/>
    <n v="5"/>
    <x v="1"/>
    <s v="theater/plays"/>
    <n v="0.6"/>
    <n v="60"/>
    <x v="1"/>
    <s v="plays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5-20T05:33:24"/>
    <d v="2015-07-18T03:00:00"/>
    <b v="0"/>
    <n v="2"/>
    <x v="1"/>
    <s v="theater/plays"/>
    <n v="0.3125"/>
    <n v="1250"/>
    <x v="1"/>
    <s v="plays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7-08T11:22:34"/>
    <d v="2016-09-06T11:22:34"/>
    <b v="0"/>
    <n v="2"/>
    <x v="1"/>
    <s v="theater/plays"/>
    <n v="4.1999999999999997E-3"/>
    <n v="10.5"/>
    <x v="1"/>
    <s v="plays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4-12-22T02:01:04"/>
    <d v="2015-01-20T19:16:00"/>
    <b v="0"/>
    <n v="3"/>
    <x v="1"/>
    <s v="theater/plays"/>
    <n v="2.0999999999999999E-3"/>
    <n v="7"/>
    <x v="1"/>
    <s v="plays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05T22:58:45"/>
    <d v="2014-11-20T22:58:45"/>
    <b v="0"/>
    <n v="0"/>
    <x v="1"/>
    <s v="theater/plays"/>
    <n v="0"/>
    <e v="#DIV/0!"/>
    <x v="1"/>
    <s v="plays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3-11T05:16:22"/>
    <d v="2015-04-10T05:00:00"/>
    <b v="0"/>
    <n v="4"/>
    <x v="1"/>
    <s v="theater/plays"/>
    <n v="0.375"/>
    <n v="56.25"/>
    <x v="1"/>
    <s v="plays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7-22T04:49:49"/>
    <d v="2014-08-21T04:49:49"/>
    <b v="0"/>
    <n v="1"/>
    <x v="1"/>
    <s v="theater/plays"/>
    <n v="2.0000000000000001E-4"/>
    <n v="1"/>
    <x v="1"/>
    <s v="plays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09-22T15:36:50"/>
    <d v="2014-10-22T15:36:50"/>
    <b v="0"/>
    <n v="12"/>
    <x v="1"/>
    <s v="theater/plays"/>
    <n v="8.2142857142857142E-2"/>
    <n v="38.333333333333336"/>
    <x v="1"/>
    <s v="plays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4-12-18T00:32:23"/>
    <d v="2015-01-11T01:00:00"/>
    <b v="0"/>
    <n v="4"/>
    <x v="1"/>
    <s v="theater/plays"/>
    <n v="2.1999999999999999E-2"/>
    <n v="27.5"/>
    <x v="1"/>
    <s v="plays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3-07T12:13:07"/>
    <d v="2016-04-11T11:13:07"/>
    <b v="0"/>
    <n v="91"/>
    <x v="1"/>
    <s v="theater/plays"/>
    <n v="0.17652941176470588"/>
    <n v="32.978021978021978"/>
    <x v="1"/>
    <s v="plays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6-14T23:00:15"/>
    <d v="2015-07-14T23:00:15"/>
    <b v="0"/>
    <n v="1"/>
    <x v="1"/>
    <s v="theater/plays"/>
    <n v="8.0000000000000004E-4"/>
    <n v="16"/>
    <x v="1"/>
    <s v="plays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09-23T15:16:31"/>
    <d v="2014-10-23T15:16:31"/>
    <b v="0"/>
    <n v="1"/>
    <x v="1"/>
    <s v="theater/plays"/>
    <n v="6.6666666666666664E-4"/>
    <n v="1"/>
    <x v="1"/>
    <s v="plays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2T19:26:37"/>
    <d v="2014-05-09T06:53:00"/>
    <b v="0"/>
    <n v="0"/>
    <x v="1"/>
    <s v="theater/plays"/>
    <n v="0"/>
    <e v="#DIV/0!"/>
    <x v="1"/>
    <s v="plays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08-14T21:05:16"/>
    <d v="2014-10-13T21:05:16"/>
    <b v="0"/>
    <n v="13"/>
    <x v="1"/>
    <s v="theater/plays"/>
    <n v="0.37533333333333335"/>
    <n v="86.615384615384613"/>
    <x v="1"/>
    <s v="plays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0-16T16:33:48"/>
    <d v="2014-11-15T20:00:00"/>
    <b v="0"/>
    <n v="2"/>
    <x v="1"/>
    <s v="theater/plays"/>
    <n v="0.22"/>
    <n v="55"/>
    <x v="1"/>
    <s v="plays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8-31T20:11:25"/>
    <d v="2016-10-01T04:00:00"/>
    <b v="0"/>
    <n v="0"/>
    <x v="1"/>
    <s v="theater/plays"/>
    <n v="0"/>
    <e v="#DIV/0!"/>
    <x v="1"/>
    <s v="plays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5-20T15:33:51"/>
    <d v="2014-06-19T15:33:51"/>
    <b v="0"/>
    <n v="21"/>
    <x v="1"/>
    <s v="theater/plays"/>
    <n v="0.1762"/>
    <n v="41.952380952380949"/>
    <x v="1"/>
    <s v="plays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6-13T22:23:59"/>
    <d v="2016-07-03T19:59:00"/>
    <b v="0"/>
    <n v="9"/>
    <x v="1"/>
    <s v="theater/plays"/>
    <n v="0.53"/>
    <n v="88.333333333333329"/>
    <x v="1"/>
    <s v="plays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02T23:14:40"/>
    <d v="2015-11-25T23:00:00"/>
    <b v="0"/>
    <n v="6"/>
    <x v="1"/>
    <s v="theater/plays"/>
    <n v="0.22142857142857142"/>
    <n v="129.16666666666666"/>
    <x v="1"/>
    <s v="plays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17T01:27:24"/>
    <d v="2016-04-01T03:59:00"/>
    <b v="0"/>
    <n v="4"/>
    <x v="1"/>
    <s v="theater/plays"/>
    <n v="2.5333333333333333E-2"/>
    <n v="23.75"/>
    <x v="1"/>
    <s v="plays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8-15T15:22:32"/>
    <d v="2014-09-16T03:00:00"/>
    <b v="0"/>
    <n v="7"/>
    <x v="1"/>
    <s v="theater/plays"/>
    <n v="2.5000000000000001E-2"/>
    <n v="35.714285714285715"/>
    <x v="1"/>
    <s v="plays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5-20T16:40:56"/>
    <d v="2014-06-23T16:00:00"/>
    <b v="0"/>
    <n v="5"/>
    <x v="1"/>
    <s v="theater/plays"/>
    <n v="2.8500000000000001E-2"/>
    <n v="57"/>
    <x v="1"/>
    <s v="plays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2-21T03:23:43"/>
    <d v="2016-04-21T02:23:43"/>
    <b v="0"/>
    <n v="0"/>
    <x v="1"/>
    <s v="theater/plays"/>
    <n v="0"/>
    <e v="#DIV/0!"/>
    <x v="1"/>
    <s v="plays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6-02T17:44:28"/>
    <d v="2016-07-02T17:44:28"/>
    <b v="0"/>
    <n v="3"/>
    <x v="1"/>
    <s v="theater/plays"/>
    <n v="2.4500000000000001E-2"/>
    <n v="163.33333333333334"/>
    <x v="1"/>
    <s v="plays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5-28T16:21:24"/>
    <d v="2014-06-27T16:21:24"/>
    <b v="0"/>
    <n v="9"/>
    <x v="1"/>
    <s v="theater/plays"/>
    <n v="1.4210526315789474E-2"/>
    <n v="15"/>
    <x v="1"/>
    <s v="plays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3-30T14:07:06"/>
    <d v="2015-04-29T14:07:06"/>
    <b v="0"/>
    <n v="6"/>
    <x v="1"/>
    <s v="theater/plays"/>
    <n v="0.1925"/>
    <n v="64.166666666666671"/>
    <x v="1"/>
    <s v="plays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7-13T22:50:11"/>
    <d v="2014-08-12T22:50:11"/>
    <b v="0"/>
    <n v="4"/>
    <x v="1"/>
    <s v="theater/plays"/>
    <n v="6.7499999999999999E-3"/>
    <n v="6.75"/>
    <x v="1"/>
    <s v="plays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4-19T00:56:28"/>
    <d v="2016-05-19T00:56:28"/>
    <b v="0"/>
    <n v="1"/>
    <x v="1"/>
    <s v="theater/plays"/>
    <n v="1.6666666666666668E-3"/>
    <n v="25"/>
    <x v="1"/>
    <s v="plays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8-19T02:49:10"/>
    <d v="2015-09-28T02:49:10"/>
    <b v="0"/>
    <n v="17"/>
    <x v="1"/>
    <s v="theater/plays"/>
    <n v="0.60899999999999999"/>
    <n v="179.11764705882354"/>
    <x v="1"/>
    <s v="plays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6-12-14T23:07:35"/>
    <d v="2017-01-13T23:05:00"/>
    <b v="0"/>
    <n v="1"/>
    <x v="1"/>
    <s v="theater/plays"/>
    <n v="0.01"/>
    <n v="34.950000000000003"/>
    <x v="1"/>
    <s v="plays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1-18T15:52:36"/>
    <d v="2015-02-28T12:00:00"/>
    <b v="0"/>
    <n v="13"/>
    <x v="1"/>
    <s v="theater/plays"/>
    <n v="0.34399999999999997"/>
    <n v="33.07692307692308"/>
    <x v="1"/>
    <s v="plays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1-27T16:00:20"/>
    <d v="2015-03-01T03:00:00"/>
    <b v="0"/>
    <n v="6"/>
    <x v="1"/>
    <s v="theater/plays"/>
    <n v="0.16500000000000001"/>
    <n v="27.5"/>
    <x v="1"/>
    <s v="plays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1-26T19:18:51"/>
    <d v="2016-12-26T19:18:51"/>
    <b v="0"/>
    <n v="0"/>
    <x v="1"/>
    <s v="theater/plays"/>
    <n v="0"/>
    <e v="#DIV/0!"/>
    <x v="1"/>
    <s v="plays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6-22T18:35:11"/>
    <d v="2014-08-21T18:35:11"/>
    <b v="0"/>
    <n v="2"/>
    <x v="1"/>
    <s v="theater/plays"/>
    <n v="4.0000000000000001E-3"/>
    <n v="2"/>
    <x v="1"/>
    <s v="plays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3-15T08:17:06"/>
    <d v="2015-05-09T04:00:00"/>
    <b v="0"/>
    <n v="2"/>
    <x v="1"/>
    <s v="theater/plays"/>
    <n v="1.0571428571428572E-2"/>
    <n v="18.5"/>
    <x v="1"/>
    <s v="plays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0-06T13:16:15"/>
    <d v="2015-11-05T14:16:15"/>
    <b v="0"/>
    <n v="21"/>
    <x v="1"/>
    <s v="theater/plays"/>
    <n v="0.26727272727272727"/>
    <n v="35"/>
    <x v="1"/>
    <s v="plays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5-20T01:06:09"/>
    <d v="2014-06-30T17:28:00"/>
    <b v="0"/>
    <n v="13"/>
    <x v="1"/>
    <s v="theater/plays"/>
    <n v="0.28799999999999998"/>
    <n v="44.307692307692307"/>
    <x v="1"/>
    <s v="plays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09-23T19:05:49"/>
    <d v="2014-10-21T19:51:00"/>
    <b v="0"/>
    <n v="0"/>
    <x v="1"/>
    <s v="theater/plays"/>
    <n v="0"/>
    <e v="#DIV/0!"/>
    <x v="1"/>
    <s v="plays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1-21T17:03:14"/>
    <d v="2016-12-21T17:03:14"/>
    <b v="0"/>
    <n v="6"/>
    <x v="1"/>
    <s v="theater/plays"/>
    <n v="8.8999999999999996E-2"/>
    <n v="222.5"/>
    <x v="1"/>
    <s v="plays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6-12-28T18:54:02"/>
    <d v="2017-01-27T18:54:02"/>
    <b v="0"/>
    <n v="0"/>
    <x v="1"/>
    <s v="theater/plays"/>
    <n v="0"/>
    <e v="#DIV/0!"/>
    <x v="1"/>
    <s v="plays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5-20T22:32:01"/>
    <d v="2016-06-19T22:32:01"/>
    <b v="0"/>
    <n v="1"/>
    <x v="1"/>
    <s v="theater/plays"/>
    <n v="1.6666666666666668E-3"/>
    <n v="5"/>
    <x v="1"/>
    <s v="plays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5-21T16:45:16"/>
    <d v="2016-06-14T18:54:00"/>
    <b v="0"/>
    <n v="0"/>
    <x v="1"/>
    <s v="theater/plays"/>
    <n v="0"/>
    <e v="#DIV/0!"/>
    <x v="1"/>
    <s v="plays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2-06T13:57:05"/>
    <d v="2015-03-08T12:57:05"/>
    <b v="0"/>
    <n v="12"/>
    <x v="1"/>
    <s v="theater/plays"/>
    <n v="0.15737410071942445"/>
    <n v="29.166666666666668"/>
    <x v="1"/>
    <s v="plays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0-30T04:32:33"/>
    <d v="2015-11-14T23:00:00"/>
    <b v="0"/>
    <n v="2"/>
    <x v="1"/>
    <s v="theater/plays"/>
    <n v="0.02"/>
    <n v="1.5"/>
    <x v="1"/>
    <s v="plays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5-12-15T18:16:56"/>
    <d v="2016-01-14T18:16:56"/>
    <b v="0"/>
    <n v="6"/>
    <x v="1"/>
    <s v="theater/plays"/>
    <n v="0.21685714285714286"/>
    <n v="126.5"/>
    <x v="1"/>
    <s v="plays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09-09T10:28:26"/>
    <d v="2016-10-09T10:28:26"/>
    <b v="0"/>
    <n v="1"/>
    <x v="1"/>
    <s v="theater/plays"/>
    <n v="3.3333333333333335E-3"/>
    <n v="10"/>
    <x v="1"/>
    <s v="plays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2-23T14:29:35"/>
    <d v="2015-03-24T03:59:00"/>
    <b v="0"/>
    <n v="1"/>
    <x v="1"/>
    <s v="theater/plays"/>
    <n v="2.8571428571428571E-3"/>
    <n v="10"/>
    <x v="1"/>
    <s v="plays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0-27T22:34:59"/>
    <d v="2015-11-21T04:00:00"/>
    <b v="0"/>
    <n v="5"/>
    <x v="1"/>
    <s v="theater/plays"/>
    <n v="4.7E-2"/>
    <n v="9.4"/>
    <x v="1"/>
    <s v="plays"/>
    <n v="24.225706018522033"/>
  </r>
  <r>
    <n v="4087"/>
    <s v="Stage Production &quot;The Nail Shop&quot;"/>
    <s v="Comedy Stage Play"/>
    <n v="9600"/>
    <n v="0"/>
    <x v="2"/>
    <x v="0"/>
    <s v="USD"/>
    <n v="1468777786"/>
    <n v="1466185786"/>
    <d v="2016-06-17T17:49:46"/>
    <d v="2016-07-17T17:49:46"/>
    <b v="0"/>
    <n v="0"/>
    <x v="1"/>
    <s v="theater/plays"/>
    <n v="0"/>
    <e v="#DIV/0!"/>
    <x v="1"/>
    <s v="plays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4-12-17T14:42:04"/>
    <d v="2015-01-16T10:26:00"/>
    <b v="0"/>
    <n v="3"/>
    <x v="1"/>
    <s v="theater/plays"/>
    <n v="0.108"/>
    <n v="72"/>
    <x v="1"/>
    <s v="plays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4-28T17:34:48"/>
    <d v="2015-05-31T17:35:00"/>
    <b v="0"/>
    <n v="8"/>
    <x v="1"/>
    <s v="theater/plays"/>
    <n v="4.8000000000000001E-2"/>
    <n v="30"/>
    <x v="1"/>
    <s v="plays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7-24T16:08:57"/>
    <d v="2015-08-07T15:00:00"/>
    <b v="0"/>
    <n v="3"/>
    <x v="1"/>
    <s v="theater/plays"/>
    <n v="3.2000000000000001E-2"/>
    <n v="10.666666666666666"/>
    <x v="1"/>
    <s v="plays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4-12-17T12:09:11"/>
    <d v="2015-01-16T12:09:11"/>
    <b v="0"/>
    <n v="8"/>
    <x v="1"/>
    <s v="theater/plays"/>
    <n v="0.1275"/>
    <n v="25.5"/>
    <x v="1"/>
    <s v="plays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2-04T04:40:47"/>
    <d v="2015-04-05T03:40:47"/>
    <b v="0"/>
    <n v="1"/>
    <x v="1"/>
    <s v="theater/plays"/>
    <n v="1.8181818181818181E-4"/>
    <n v="20"/>
    <x v="1"/>
    <s v="plays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6-23T19:34:53"/>
    <d v="2015-08-22T19:34:53"/>
    <b v="0"/>
    <n v="4"/>
    <x v="1"/>
    <s v="theater/plays"/>
    <n v="2.4E-2"/>
    <n v="15"/>
    <x v="1"/>
    <s v="plays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09-08T02:05:00"/>
    <d v="2014-10-22T04:59:00"/>
    <b v="0"/>
    <n v="8"/>
    <x v="1"/>
    <s v="theater/plays"/>
    <n v="0.36499999999999999"/>
    <n v="91.25"/>
    <x v="1"/>
    <s v="plays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1-19T00:45:50"/>
    <d v="2016-12-19T00:45:50"/>
    <b v="0"/>
    <n v="1"/>
    <x v="1"/>
    <s v="theater/plays"/>
    <n v="2.6666666666666668E-2"/>
    <n v="800"/>
    <x v="1"/>
    <s v="plays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1-15T12:43:39"/>
    <d v="2017-02-28T08:51:00"/>
    <b v="0"/>
    <n v="5"/>
    <x v="1"/>
    <s v="theater/plays"/>
    <n v="0.11428571428571428"/>
    <n v="80"/>
    <x v="1"/>
    <s v="plays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5-12-06T19:47:17"/>
    <d v="2016-01-31T23:55:00"/>
    <b v="0"/>
    <n v="0"/>
    <x v="1"/>
    <s v="theater/plays"/>
    <n v="0"/>
    <e v="#DIV/0!"/>
    <x v="1"/>
    <s v="plays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5-05T17:19:57"/>
    <d v="2016-06-04T17:19:57"/>
    <b v="0"/>
    <n v="0"/>
    <x v="1"/>
    <s v="theater/plays"/>
    <n v="0"/>
    <e v="#DIV/0!"/>
    <x v="1"/>
    <s v="plays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7-19T20:24:33"/>
    <d v="2016-09-02T20:24:33"/>
    <b v="0"/>
    <n v="1"/>
    <x v="1"/>
    <s v="theater/plays"/>
    <n v="1.1111111111111112E-2"/>
    <n v="50"/>
    <x v="1"/>
    <s v="plays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15T02:59:50"/>
    <d v="2014-10-25T02:59:50"/>
    <b v="0"/>
    <n v="0"/>
    <x v="1"/>
    <s v="theater/plays"/>
    <n v="0"/>
    <e v="#DIV/0!"/>
    <x v="1"/>
    <s v="plays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6-12-26T21:41:22"/>
    <d v="2017-01-25T21:41:22"/>
    <b v="0"/>
    <n v="0"/>
    <x v="1"/>
    <s v="theater/plays"/>
    <n v="0"/>
    <e v="#DIV/0!"/>
    <x v="1"/>
    <s v="plays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4-15T20:21:13"/>
    <d v="2016-05-15T20:21:13"/>
    <b v="0"/>
    <n v="6"/>
    <x v="1"/>
    <s v="theater/plays"/>
    <n v="0.27400000000000002"/>
    <n v="22.833333333333332"/>
    <x v="1"/>
    <s v="plays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7-03T19:59:26"/>
    <d v="2015-08-26T18:32:00"/>
    <b v="0"/>
    <n v="6"/>
    <x v="1"/>
    <s v="theater/plays"/>
    <n v="0.1"/>
    <n v="16.666666666666668"/>
    <x v="1"/>
    <s v="plays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09-27T06:40:34"/>
    <d v="2016-10-27T06:40:34"/>
    <b v="0"/>
    <n v="14"/>
    <x v="1"/>
    <s v="theater/plays"/>
    <n v="0.21366666666666667"/>
    <n v="45.785714285714285"/>
    <x v="1"/>
    <s v="plays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1-23T00:15:09"/>
    <d v="2016-12-26T00:15:09"/>
    <b v="0"/>
    <n v="6"/>
    <x v="1"/>
    <s v="theater/plays"/>
    <n v="6.9696969696969702E-2"/>
    <n v="383.33333333333331"/>
    <x v="1"/>
    <s v="plays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2-18T01:11:06"/>
    <d v="2015-04-02T01:00:00"/>
    <b v="0"/>
    <n v="33"/>
    <x v="1"/>
    <s v="theater/plays"/>
    <n v="0.70599999999999996"/>
    <n v="106.96969696969697"/>
    <x v="1"/>
    <s v="plays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01T22:00:01"/>
    <d v="2014-09-24T22:00:01"/>
    <b v="0"/>
    <n v="4"/>
    <x v="1"/>
    <s v="theater/plays"/>
    <n v="2.0500000000000001E-2"/>
    <n v="10.25"/>
    <x v="1"/>
    <s v="plays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2-01T00:45:37"/>
    <d v="2017-03-03T05:00:00"/>
    <b v="0"/>
    <n v="1"/>
    <x v="1"/>
    <s v="theater/plays"/>
    <n v="1.9666666666666666E-2"/>
    <n v="59"/>
    <x v="1"/>
    <s v="plays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0-30T12:56:44"/>
    <d v="2015-11-29T13:56:44"/>
    <b v="0"/>
    <n v="0"/>
    <x v="1"/>
    <s v="theater/plays"/>
    <n v="0"/>
    <e v="#DIV/0!"/>
    <x v="1"/>
    <s v="plays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5-22T15:02:31"/>
    <d v="2016-07-21T15:02:31"/>
    <b v="0"/>
    <n v="6"/>
    <x v="1"/>
    <s v="theater/plays"/>
    <n v="0.28666666666666668"/>
    <n v="14.333333333333334"/>
    <x v="1"/>
    <s v="plays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1-25T03:15:40"/>
    <d v="2015-02-24T03:15:40"/>
    <b v="0"/>
    <n v="6"/>
    <x v="1"/>
    <s v="theater/plays"/>
    <n v="3.1333333333333331E-2"/>
    <n v="15.666666666666666"/>
    <x v="1"/>
    <s v="plays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1-31T22:43:06"/>
    <d v="2016-02-28T00:00:00"/>
    <b v="0"/>
    <n v="1"/>
    <x v="1"/>
    <s v="theater/plays"/>
    <n v="4.0000000000000002E-4"/>
    <n v="1"/>
    <x v="1"/>
    <s v="plays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5-12-20T13:45:23"/>
    <d v="2016-01-08T06:34:00"/>
    <b v="0"/>
    <n v="3"/>
    <x v="1"/>
    <s v="theater/plays"/>
    <n v="2E-3"/>
    <n v="1"/>
    <x v="1"/>
    <s v="plays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9699FB-7023-EA4B-8422-3412D4DF5E1E}" name="PivotTable7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26:F3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0" baseItem="0" numFmtId="10"/>
  </dataFields>
  <formats count="3">
    <format dxfId="102">
      <pivotArea collapsedLevelsAreSubtotals="1" fieldPosition="0">
        <references count="2">
          <reference field="5" count="1" selected="0">
            <x v="3"/>
          </reference>
          <reference field="18" count="1">
            <x v="8"/>
          </reference>
        </references>
      </pivotArea>
    </format>
    <format dxfId="101">
      <pivotArea collapsedLevelsAreSubtotals="1" fieldPosition="0">
        <references count="2">
          <reference field="5" count="1" selected="0">
            <x v="3"/>
          </reference>
          <reference field="18" count="1">
            <x v="4"/>
          </reference>
        </references>
      </pivotArea>
    </format>
    <format dxfId="100">
      <pivotArea collapsedLevelsAreSubtotals="1" fieldPosition="0">
        <references count="2">
          <reference field="5" count="1" selected="0">
            <x v="3"/>
          </reference>
          <reference field="18" count="1">
            <x v="0"/>
          </reference>
        </references>
      </pivotArea>
    </format>
  </formats>
  <chartFormats count="3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0"/>
          </reference>
        </references>
      </pivotArea>
    </chartFormat>
    <chartFormat chart="3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0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3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3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3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3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3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3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3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3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3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3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3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3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3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3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3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3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3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3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3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3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3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3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AA476-F6B5-5C40-B3A3-715155DC1941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0"/>
          </reference>
        </references>
      </pivotArea>
    </chartFormat>
    <chartFormat chart="3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0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3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3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3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3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3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3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3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3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3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3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3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3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3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3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3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3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3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3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3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3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3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3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628A0-55D9-654A-8C3D-D352F6C5D346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2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7FF70-CAEF-7E4C-8455-79983A55C9AB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8EC1C-A278-9F44-86C8-71D3BB154BED}" name="PivotTable8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7:F61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showDataAs="percentOfTotal" baseField="0" baseItem="0" numFmtId="10"/>
  </dataFields>
  <formats count="2">
    <format dxfId="87">
      <pivotArea field="10" grandCol="1" collapsedLevelsAreSubtotals="1" axis="axisRow" fieldPosition="0">
        <references count="1">
          <reference field="10" count="2">
            <x v="5"/>
            <x v="6"/>
          </reference>
        </references>
      </pivotArea>
    </format>
    <format dxfId="86">
      <pivotArea field="10" grandCol="1" collapsedLevelsAreSubtotals="1" axis="axisRow" fieldPosition="0">
        <references count="1">
          <reference field="10" count="1">
            <x v="7"/>
          </reference>
        </references>
      </pivotArea>
    </format>
  </format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1913B-B884-014A-A747-4DCF16B4DB49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4">
  <location ref="A5:E19" firstHeaderRow="1" firstDataRow="2" firstDataCol="1" rowPageCount="3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3">
    <pageField fld="18" hier="-1"/>
    <pageField fld="15" hier="-1"/>
    <pageField fld="21" hier="-1"/>
  </pageFields>
  <dataFields count="1">
    <dataField name="Count of state" fld="5" subtotal="count" showDataAs="percentOfRow" baseField="0" baseItem="0" numFmtId="1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92774-1BB9-2D40-9148-0ECD901CF908}" name="PivotTable5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26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9"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14">
    <format dxfId="111">
      <pivotArea field="6" grandCol="1" collapsedLevelsAreSubtotals="1" axis="axisRow" fieldPosition="0">
        <references count="1">
          <reference field="6" count="1">
            <x v="20"/>
          </reference>
        </references>
      </pivotArea>
    </format>
    <format dxfId="110">
      <pivotArea field="6" grandCol="1" collapsedLevelsAreSubtotals="1" axis="axisRow" fieldPosition="0">
        <references count="1">
          <reference field="6" count="1">
            <x v="9"/>
          </reference>
        </references>
      </pivotArea>
    </format>
    <format dxfId="109">
      <pivotArea dataOnly="0" fieldPosition="0">
        <references count="1">
          <reference field="6" count="1">
            <x v="3"/>
          </reference>
        </references>
      </pivotArea>
    </format>
    <format dxfId="108">
      <pivotArea dataOnly="0" fieldPosition="0">
        <references count="1">
          <reference field="6" count="1">
            <x v="9"/>
          </reference>
        </references>
      </pivotArea>
    </format>
    <format dxfId="107">
      <pivotArea collapsedLevelsAreSubtotals="1" fieldPosition="0">
        <references count="1">
          <reference field="6" count="1">
            <x v="20"/>
          </reference>
        </references>
      </pivotArea>
    </format>
    <format dxfId="106">
      <pivotArea dataOnly="0" labelOnly="1" fieldPosition="0">
        <references count="1">
          <reference field="6" count="1">
            <x v="20"/>
          </reference>
        </references>
      </pivotArea>
    </format>
    <format dxfId="105">
      <pivotArea collapsedLevelsAreSubtotals="1" fieldPosition="0">
        <references count="2">
          <reference field="5" count="1" selected="0">
            <x v="1"/>
          </reference>
          <reference field="6" count="1">
            <x v="15"/>
          </reference>
        </references>
      </pivotArea>
    </format>
    <format dxfId="104">
      <pivotArea collapsedLevelsAreSubtotals="1" fieldPosition="0">
        <references count="2">
          <reference field="5" count="1" selected="0">
            <x v="1"/>
          </reference>
          <reference field="6" count="1">
            <x v="1"/>
          </reference>
        </references>
      </pivotArea>
    </format>
    <format dxfId="103">
      <pivotArea collapsedLevelsAreSubtotals="1" fieldPosition="0">
        <references count="2">
          <reference field="5" count="1" selected="0">
            <x v="1"/>
          </reference>
          <reference field="6" count="1">
            <x v="12"/>
          </reference>
        </references>
      </pivotArea>
    </format>
    <format dxfId="97">
      <pivotArea collapsedLevelsAreSubtotals="1" fieldPosition="0">
        <references count="2">
          <reference field="5" count="1" selected="0">
            <x v="1"/>
          </reference>
          <reference field="6" count="1">
            <x v="16"/>
          </reference>
        </references>
      </pivotArea>
    </format>
    <format dxfId="96">
      <pivotArea collapsedLevelsAreSubtotals="1" fieldPosition="0">
        <references count="2">
          <reference field="5" count="1" selected="0">
            <x v="1"/>
          </reference>
          <reference field="6" count="1">
            <x v="5"/>
          </reference>
        </references>
      </pivotArea>
    </format>
    <format dxfId="95">
      <pivotArea field="6" grandCol="1" collapsedLevelsAreSubtotals="1" axis="axisRow" fieldPosition="0">
        <references count="1">
          <reference field="6" count="1">
            <x v="1"/>
          </reference>
        </references>
      </pivotArea>
    </format>
    <format dxfId="94">
      <pivotArea collapsedLevelsAreSubtotals="1" fieldPosition="0">
        <references count="2">
          <reference field="5" count="1" selected="0">
            <x v="1"/>
          </reference>
          <reference field="6" count="1">
            <x v="14"/>
          </reference>
        </references>
      </pivotArea>
    </format>
    <format dxfId="90">
      <pivotArea collapsedLevelsAreSubtotals="1" fieldPosition="0">
        <references count="2">
          <reference field="5" count="1" selected="0">
            <x v="1"/>
          </reference>
          <reference field="6" count="1">
            <x v="1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37C0C-AD17-4140-AFDE-2291C8FEBE77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1:F54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9"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Percent of State" fld="5" subtotal="count" showDataAs="percentOfRow" baseField="0" baseItem="0" numFmtId="10"/>
  </dataFields>
  <formats count="16">
    <format dxfId="120">
      <pivotArea field="6" grandCol="1" collapsedLevelsAreSubtotals="1" axis="axisRow" fieldPosition="0">
        <references count="1">
          <reference field="6" count="1">
            <x v="20"/>
          </reference>
        </references>
      </pivotArea>
    </format>
    <format dxfId="119">
      <pivotArea field="6" grandCol="1" collapsedLevelsAreSubtotals="1" axis="axisRow" fieldPosition="0">
        <references count="1">
          <reference field="6" count="1">
            <x v="9"/>
          </reference>
        </references>
      </pivotArea>
    </format>
    <format dxfId="118">
      <pivotArea dataOnly="0" fieldPosition="0">
        <references count="1">
          <reference field="6" count="1">
            <x v="3"/>
          </reference>
        </references>
      </pivotArea>
    </format>
    <format dxfId="117">
      <pivotArea dataOnly="0" fieldPosition="0">
        <references count="1">
          <reference field="6" count="1">
            <x v="9"/>
          </reference>
        </references>
      </pivotArea>
    </format>
    <format dxfId="116">
      <pivotArea collapsedLevelsAreSubtotals="1" fieldPosition="0">
        <references count="1">
          <reference field="6" count="1">
            <x v="20"/>
          </reference>
        </references>
      </pivotArea>
    </format>
    <format dxfId="115">
      <pivotArea dataOnly="0" labelOnly="1" fieldPosition="0">
        <references count="1">
          <reference field="6" count="1">
            <x v="20"/>
          </reference>
        </references>
      </pivotArea>
    </format>
    <format dxfId="114">
      <pivotArea collapsedLevelsAreSubtotals="1" fieldPosition="0">
        <references count="2">
          <reference field="5" count="1" selected="0">
            <x v="1"/>
          </reference>
          <reference field="6" count="1">
            <x v="15"/>
          </reference>
        </references>
      </pivotArea>
    </format>
    <format dxfId="113">
      <pivotArea outline="0" fieldPosition="0">
        <references count="1">
          <reference field="4294967294" count="1">
            <x v="0"/>
          </reference>
        </references>
      </pivotArea>
    </format>
    <format dxfId="112">
      <pivotArea collapsedLevelsAreSubtotals="1" fieldPosition="0">
        <references count="2">
          <reference field="5" count="1" selected="0">
            <x v="1"/>
          </reference>
          <reference field="6" count="1">
            <x v="1"/>
          </reference>
        </references>
      </pivotArea>
    </format>
    <format dxfId="99">
      <pivotArea collapsedLevelsAreSubtotals="1" fieldPosition="0">
        <references count="2">
          <reference field="5" count="1" selected="0">
            <x v="1"/>
          </reference>
          <reference field="6" count="1">
            <x v="10"/>
          </reference>
        </references>
      </pivotArea>
    </format>
    <format dxfId="98">
      <pivotArea collapsedLevelsAreSubtotals="1" fieldPosition="0">
        <references count="2">
          <reference field="5" count="1" selected="0">
            <x v="1"/>
          </reference>
          <reference field="6" count="1">
            <x v="16"/>
          </reference>
        </references>
      </pivotArea>
    </format>
    <format dxfId="93">
      <pivotArea collapsedLevelsAreSubtotals="1" fieldPosition="0">
        <references count="2">
          <reference field="5" count="1" selected="0">
            <x v="1"/>
          </reference>
          <reference field="6" count="1">
            <x v="12"/>
          </reference>
        </references>
      </pivotArea>
    </format>
    <format dxfId="92">
      <pivotArea collapsedLevelsAreSubtotals="1" fieldPosition="0">
        <references count="2">
          <reference field="5" count="1" selected="0">
            <x v="1"/>
          </reference>
          <reference field="6" count="1">
            <x v="14"/>
          </reference>
        </references>
      </pivotArea>
    </format>
    <format dxfId="91">
      <pivotArea collapsedLevelsAreSubtotals="1" fieldPosition="0">
        <references count="2">
          <reference field="5" count="1" selected="0">
            <x v="3"/>
          </reference>
          <reference field="6" count="1">
            <x v="15"/>
          </reference>
        </references>
      </pivotArea>
    </format>
    <format dxfId="89">
      <pivotArea collapsedLevelsAreSubtotals="1" fieldPosition="0">
        <references count="1">
          <reference field="6" count="1">
            <x v="3"/>
          </reference>
        </references>
      </pivotArea>
    </format>
    <format dxfId="88">
      <pivotArea dataOnly="0" labelOnly="1" fieldPosition="0">
        <references count="1">
          <reference field="6" count="1"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BBBF0-D2F5-9542-B1FC-487FF9137733}" name="PivotTable1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G+A3:D48Row Labels">
  <location ref="A100:F102" firstHeaderRow="1" firstDataRow="2" firstDataCol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  <pivotField showAll="0" defaultSubtota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goal" fld="3" subtotal="average" baseField="0" baseItem="0" numFmtId="164"/>
  </dataFields>
  <formats count="4">
    <format dxfId="10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  <format dxfId="12">
      <pivotArea grandRow="1" outline="0" collapsedLevelsAreSubtotals="1" fieldPosition="0"/>
    </format>
    <format dxfId="13">
      <pivotArea dataOnly="0" labelOnly="1" grandRow="1" outline="0" fieldPosition="0"/>
    </format>
  </format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CCF1A-9126-AB47-9903-03ACB44E86A9}" name="PivotTable1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+A3:D48Row Labels">
  <location ref="A1:E97" firstHeaderRow="0" firstDataRow="1" firstDataCol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  <pivotField showAll="0" defaultSubtotal="0"/>
  </pivotFields>
  <rowFields count="3">
    <field x="18"/>
    <field x="5"/>
    <field x="19"/>
  </rowFields>
  <rowItems count="96">
    <i>
      <x/>
    </i>
    <i r="1">
      <x/>
    </i>
    <i r="2">
      <x v="29"/>
    </i>
    <i r="1">
      <x v="1"/>
    </i>
    <i r="2">
      <x/>
    </i>
    <i r="2">
      <x v="6"/>
    </i>
    <i r="1">
      <x v="3"/>
    </i>
    <i r="2">
      <x v="5"/>
    </i>
    <i r="2">
      <x v="30"/>
    </i>
    <i r="2">
      <x v="35"/>
    </i>
    <i>
      <x v="1"/>
    </i>
    <i r="1">
      <x/>
    </i>
    <i r="2">
      <x v="10"/>
    </i>
    <i r="1">
      <x v="1"/>
    </i>
    <i r="2">
      <x v="10"/>
    </i>
    <i r="2">
      <x v="27"/>
    </i>
    <i r="1">
      <x v="2"/>
    </i>
    <i r="2">
      <x v="31"/>
    </i>
    <i r="1">
      <x v="3"/>
    </i>
    <i r="2">
      <x v="31"/>
    </i>
    <i>
      <x v="2"/>
    </i>
    <i r="1">
      <x v="1"/>
    </i>
    <i r="2">
      <x v="17"/>
    </i>
    <i r="2">
      <x v="37"/>
    </i>
    <i r="1">
      <x v="3"/>
    </i>
    <i r="2">
      <x v="34"/>
    </i>
    <i>
      <x v="3"/>
    </i>
    <i r="1">
      <x/>
    </i>
    <i r="2">
      <x v="2"/>
    </i>
    <i>
      <x v="4"/>
    </i>
    <i r="1">
      <x/>
    </i>
    <i r="2">
      <x v="40"/>
    </i>
    <i r="1">
      <x v="1"/>
    </i>
    <i r="2">
      <x v="8"/>
    </i>
    <i r="2">
      <x v="13"/>
    </i>
    <i r="2">
      <x v="14"/>
    </i>
    <i r="1">
      <x v="2"/>
    </i>
    <i r="2">
      <x v="8"/>
    </i>
    <i r="1">
      <x v="3"/>
    </i>
    <i r="2">
      <x v="4"/>
    </i>
    <i r="2">
      <x v="7"/>
    </i>
    <i r="2">
      <x v="13"/>
    </i>
    <i r="2">
      <x v="16"/>
    </i>
    <i r="2">
      <x v="25"/>
    </i>
    <i r="2">
      <x v="28"/>
    </i>
    <i>
      <x v="5"/>
    </i>
    <i r="1">
      <x v="1"/>
    </i>
    <i r="2">
      <x v="19"/>
    </i>
    <i r="2">
      <x v="21"/>
    </i>
    <i r="2">
      <x v="22"/>
    </i>
    <i r="2">
      <x v="23"/>
    </i>
    <i r="1">
      <x v="3"/>
    </i>
    <i r="2">
      <x v="22"/>
    </i>
    <i>
      <x v="6"/>
    </i>
    <i r="1">
      <x/>
    </i>
    <i r="2">
      <x v="1"/>
    </i>
    <i r="2">
      <x v="36"/>
    </i>
    <i r="1">
      <x v="1"/>
    </i>
    <i r="2">
      <x v="3"/>
    </i>
    <i r="2">
      <x v="9"/>
    </i>
    <i r="2">
      <x v="36"/>
    </i>
    <i r="1">
      <x v="3"/>
    </i>
    <i r="2">
      <x v="20"/>
    </i>
    <i r="2">
      <x v="26"/>
    </i>
    <i>
      <x v="7"/>
    </i>
    <i r="1">
      <x/>
    </i>
    <i r="2">
      <x v="32"/>
    </i>
    <i r="2">
      <x v="38"/>
    </i>
    <i r="2">
      <x v="39"/>
    </i>
    <i r="1">
      <x v="1"/>
    </i>
    <i r="2">
      <x v="11"/>
    </i>
    <i r="2">
      <x v="15"/>
    </i>
    <i r="2">
      <x v="32"/>
    </i>
    <i r="2">
      <x v="38"/>
    </i>
    <i r="2">
      <x v="39"/>
    </i>
    <i r="1">
      <x v="3"/>
    </i>
    <i r="2">
      <x v="12"/>
    </i>
    <i r="2">
      <x v="15"/>
    </i>
    <i r="2">
      <x v="32"/>
    </i>
    <i r="2">
      <x v="38"/>
    </i>
    <i>
      <x v="8"/>
    </i>
    <i r="1">
      <x/>
    </i>
    <i r="2">
      <x v="18"/>
    </i>
    <i r="2">
      <x v="33"/>
    </i>
    <i r="1">
      <x v="1"/>
    </i>
    <i r="2">
      <x v="18"/>
    </i>
    <i r="2">
      <x v="24"/>
    </i>
    <i r="2">
      <x v="33"/>
    </i>
    <i r="1">
      <x v="2"/>
    </i>
    <i r="2">
      <x v="24"/>
    </i>
    <i r="2">
      <x v="33"/>
    </i>
    <i r="1">
      <x v="3"/>
    </i>
    <i r="2">
      <x v="18"/>
    </i>
    <i r="2">
      <x v="24"/>
    </i>
    <i r="2">
      <x v="3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Projects" fld="1" subtotal="count" baseField="0" baseItem="0" numFmtId="1"/>
    <dataField name="Average of backers_count" fld="13" subtotal="average" baseField="0" baseItem="0" numFmtId="1"/>
    <dataField name="Average of pledged" fld="4" subtotal="average" baseField="0" baseItem="0" numFmtId="164"/>
    <dataField name="Average of goal" fld="3" subtotal="average" baseField="0" baseItem="0" numFmtId="164"/>
  </dataFields>
  <formats count="78">
    <format dxfId="72">
      <pivotArea outline="0" collapsedLevelsAreSubtotals="1" fieldPosition="0"/>
    </format>
    <format dxfId="73">
      <pivotArea outline="0" fieldPosition="0">
        <references count="1">
          <reference field="4294967294" count="1">
            <x v="1"/>
          </reference>
        </references>
      </pivotArea>
    </format>
    <format dxfId="74">
      <pivotArea outline="0" fieldPosition="0">
        <references count="1">
          <reference field="4294967294" count="1">
            <x v="2"/>
          </reference>
        </references>
      </pivotArea>
    </format>
    <format dxfId="75">
      <pivotArea outline="0" fieldPosition="0">
        <references count="1">
          <reference field="4294967294" count="1">
            <x v="3"/>
          </reference>
        </references>
      </pivotArea>
    </format>
    <format dxfId="76">
      <pivotArea collapsedLevelsAreSubtotals="1" fieldPosition="0">
        <references count="2">
          <reference field="18" count="1" selected="0">
            <x v="5"/>
          </reference>
          <reference field="19" count="1">
            <x v="22"/>
          </reference>
        </references>
      </pivotArea>
    </format>
    <format dxfId="77">
      <pivotArea dataOnly="0" labelOnly="1" fieldPosition="0">
        <references count="2">
          <reference field="18" count="1" selected="0">
            <x v="5"/>
          </reference>
          <reference field="19" count="1">
            <x v="22"/>
          </reference>
        </references>
      </pivotArea>
    </format>
    <format dxfId="78">
      <pivotArea collapsedLevelsAreSubtotals="1" fieldPosition="0">
        <references count="2">
          <reference field="18" count="1" selected="0">
            <x v="0"/>
          </reference>
          <reference field="19" count="1">
            <x v="29"/>
          </reference>
        </references>
      </pivotArea>
    </format>
    <format dxfId="79">
      <pivotArea dataOnly="0" labelOnly="1" fieldPosition="0">
        <references count="2">
          <reference field="18" count="1" selected="0">
            <x v="0"/>
          </reference>
          <reference field="19" count="1">
            <x v="29"/>
          </reference>
        </references>
      </pivotArea>
    </format>
    <format dxfId="80">
      <pivotArea collapsedLevelsAreSubtotals="1" fieldPosition="0">
        <references count="2">
          <reference field="4294967294" count="1" selected="0">
            <x v="3"/>
          </reference>
          <reference field="18" count="1">
            <x v="0"/>
          </reference>
        </references>
      </pivotArea>
    </format>
    <format dxfId="81">
      <pivotArea outline="0" fieldPosition="0">
        <references count="1">
          <reference field="4294967294" count="1">
            <x v="0"/>
          </reference>
        </references>
      </pivotArea>
    </format>
    <format dxfId="71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3"/>
          </reference>
          <reference field="18" count="1" selected="0">
            <x v="0"/>
          </reference>
          <reference field="19" count="3">
            <x v="5"/>
            <x v="30"/>
            <x v="35"/>
          </reference>
        </references>
      </pivotArea>
    </format>
    <format dxfId="70">
      <pivotArea collapsedLevelsAreSubtotals="1" fieldPosition="0">
        <references count="3">
          <reference field="5" count="1" selected="0">
            <x v="0"/>
          </reference>
          <reference field="18" count="1" selected="0">
            <x v="0"/>
          </reference>
          <reference field="19" count="1">
            <x v="29"/>
          </reference>
        </references>
      </pivotArea>
    </format>
    <format dxfId="69">
      <pivotArea dataOnly="0" labelOnly="1" fieldPosition="0">
        <references count="3">
          <reference field="5" count="1" selected="0">
            <x v="0"/>
          </reference>
          <reference field="18" count="1" selected="0">
            <x v="0"/>
          </reference>
          <reference field="19" count="1">
            <x v="29"/>
          </reference>
        </references>
      </pivotArea>
    </format>
    <format dxfId="68">
      <pivotArea collapsedLevelsAreSubtotals="1" fieldPosition="0">
        <references count="1">
          <reference field="18" count="1">
            <x v="2"/>
          </reference>
        </references>
      </pivotArea>
    </format>
    <format dxfId="67">
      <pivotArea dataOnly="0" labelOnly="1" fieldPosition="0">
        <references count="1">
          <reference field="18" count="1">
            <x v="2"/>
          </reference>
        </references>
      </pivotArea>
    </format>
    <format dxfId="66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3"/>
          </reference>
          <reference field="18" count="1" selected="0">
            <x v="1"/>
          </reference>
          <reference field="19" count="1">
            <x v="31"/>
          </reference>
        </references>
      </pivotArea>
    </format>
    <format dxfId="65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3"/>
          </reference>
          <reference field="18" count="1" selected="0">
            <x v="2"/>
          </reference>
          <reference field="19" count="1">
            <x v="34"/>
          </reference>
        </references>
      </pivotArea>
    </format>
    <format dxfId="64">
      <pivotArea collapsedLevelsAreSubtotals="1" fieldPosition="0">
        <references count="4">
          <reference field="4294967294" count="1" selected="0">
            <x v="1"/>
          </reference>
          <reference field="5" count="1" selected="0">
            <x v="3"/>
          </reference>
          <reference field="18" count="1" selected="0">
            <x v="2"/>
          </reference>
          <reference field="19" count="1">
            <x v="34"/>
          </reference>
        </references>
      </pivotArea>
    </format>
    <format dxfId="63">
      <pivotArea collapsedLevelsAreSubtotals="1" fieldPosition="0">
        <references count="4">
          <reference field="4294967294" count="1" selected="0">
            <x v="1"/>
          </reference>
          <reference field="5" count="1" selected="0">
            <x v="3"/>
          </reference>
          <reference field="18" count="1" selected="0">
            <x v="1"/>
          </reference>
          <reference field="19" count="1">
            <x v="31"/>
          </reference>
        </references>
      </pivotArea>
    </format>
    <format dxfId="62">
      <pivotArea collapsedLevelsAreSubtotals="1" fieldPosition="0">
        <references count="4">
          <reference field="4294967294" count="1" selected="0">
            <x v="1"/>
          </reference>
          <reference field="5" count="1" selected="0">
            <x v="3"/>
          </reference>
          <reference field="18" count="1" selected="0">
            <x v="0"/>
          </reference>
          <reference field="19" count="3">
            <x v="5"/>
            <x v="30"/>
            <x v="35"/>
          </reference>
        </references>
      </pivotArea>
    </format>
    <format dxfId="61">
      <pivotArea collapsedLevelsAreSubtotals="1" fieldPosition="0">
        <references count="2">
          <reference field="5" count="1">
            <x v="1"/>
          </reference>
          <reference field="18" count="1" selected="0">
            <x v="5"/>
          </reference>
        </references>
      </pivotArea>
    </format>
    <format dxfId="60">
      <pivotArea collapsedLevelsAreSubtotals="1" fieldPosition="0">
        <references count="3">
          <reference field="5" count="1" selected="0">
            <x v="1"/>
          </reference>
          <reference field="18" count="1" selected="0">
            <x v="5"/>
          </reference>
          <reference field="19" count="4">
            <x v="19"/>
            <x v="21"/>
            <x v="22"/>
            <x v="23"/>
          </reference>
        </references>
      </pivotArea>
    </format>
    <format dxfId="59">
      <pivotArea collapsedLevelsAreSubtotals="1" fieldPosition="0">
        <references count="2">
          <reference field="5" count="1">
            <x v="3"/>
          </reference>
          <reference field="18" count="1" selected="0">
            <x v="5"/>
          </reference>
        </references>
      </pivotArea>
    </format>
    <format dxfId="58">
      <pivotArea collapsedLevelsAreSubtotals="1" fieldPosition="0">
        <references count="3">
          <reference field="5" count="1" selected="0">
            <x v="3"/>
          </reference>
          <reference field="18" count="1" selected="0">
            <x v="5"/>
          </reference>
          <reference field="19" count="1">
            <x v="22"/>
          </reference>
        </references>
      </pivotArea>
    </format>
    <format dxfId="57">
      <pivotArea collapsedLevelsAreSubtotals="1" fieldPosition="0">
        <references count="1">
          <reference field="18" count="1">
            <x v="6"/>
          </reference>
        </references>
      </pivotArea>
    </format>
    <format dxfId="56">
      <pivotArea collapsedLevelsAreSubtotals="1" fieldPosition="0">
        <references count="2">
          <reference field="5" count="1">
            <x v="0"/>
          </reference>
          <reference field="18" count="1" selected="0">
            <x v="6"/>
          </reference>
        </references>
      </pivotArea>
    </format>
    <format dxfId="55">
      <pivotArea collapsedLevelsAreSubtotals="1" fieldPosition="0">
        <references count="3">
          <reference field="5" count="1" selected="0">
            <x v="0"/>
          </reference>
          <reference field="18" count="1" selected="0">
            <x v="6"/>
          </reference>
          <reference field="19" count="2">
            <x v="1"/>
            <x v="36"/>
          </reference>
        </references>
      </pivotArea>
    </format>
    <format dxfId="54">
      <pivotArea collapsedLevelsAreSubtotals="1" fieldPosition="0">
        <references count="2">
          <reference field="5" count="1">
            <x v="1"/>
          </reference>
          <reference field="18" count="1" selected="0">
            <x v="6"/>
          </reference>
        </references>
      </pivotArea>
    </format>
    <format dxfId="53">
      <pivotArea collapsedLevelsAreSubtotals="1" fieldPosition="0">
        <references count="3">
          <reference field="5" count="1" selected="0">
            <x v="1"/>
          </reference>
          <reference field="18" count="1" selected="0">
            <x v="6"/>
          </reference>
          <reference field="19" count="3">
            <x v="3"/>
            <x v="9"/>
            <x v="36"/>
          </reference>
        </references>
      </pivotArea>
    </format>
    <format dxfId="52">
      <pivotArea collapsedLevelsAreSubtotals="1" fieldPosition="0">
        <references count="2">
          <reference field="5" count="1">
            <x v="3"/>
          </reference>
          <reference field="18" count="1" selected="0">
            <x v="6"/>
          </reference>
        </references>
      </pivotArea>
    </format>
    <format dxfId="51">
      <pivotArea collapsedLevelsAreSubtotals="1" fieldPosition="0">
        <references count="3">
          <reference field="5" count="1" selected="0">
            <x v="3"/>
          </reference>
          <reference field="18" count="1" selected="0">
            <x v="6"/>
          </reference>
          <reference field="19" count="2">
            <x v="20"/>
            <x v="26"/>
          </reference>
        </references>
      </pivotArea>
    </format>
    <format dxfId="50">
      <pivotArea collapsedLevelsAreSubtotals="1" fieldPosition="0">
        <references count="1">
          <reference field="18" count="1">
            <x v="7"/>
          </reference>
        </references>
      </pivotArea>
    </format>
    <format dxfId="49">
      <pivotArea collapsedLevelsAreSubtotals="1" fieldPosition="0">
        <references count="2">
          <reference field="5" count="1">
            <x v="0"/>
          </reference>
          <reference field="18" count="1" selected="0">
            <x v="7"/>
          </reference>
        </references>
      </pivotArea>
    </format>
    <format dxfId="48">
      <pivotArea collapsedLevelsAreSubtotals="1" fieldPosition="0">
        <references count="3">
          <reference field="5" count="1" selected="0">
            <x v="0"/>
          </reference>
          <reference field="18" count="1" selected="0">
            <x v="7"/>
          </reference>
          <reference field="19" count="3">
            <x v="32"/>
            <x v="38"/>
            <x v="39"/>
          </reference>
        </references>
      </pivotArea>
    </format>
    <format dxfId="47">
      <pivotArea collapsedLevelsAreSubtotals="1" fieldPosition="0">
        <references count="2">
          <reference field="5" count="1">
            <x v="1"/>
          </reference>
          <reference field="18" count="1" selected="0">
            <x v="7"/>
          </reference>
        </references>
      </pivotArea>
    </format>
    <format dxfId="46">
      <pivotArea collapsedLevelsAreSubtotals="1" fieldPosition="0">
        <references count="3">
          <reference field="5" count="1" selected="0">
            <x v="1"/>
          </reference>
          <reference field="18" count="1" selected="0">
            <x v="7"/>
          </reference>
          <reference field="19" count="5">
            <x v="11"/>
            <x v="15"/>
            <x v="32"/>
            <x v="38"/>
            <x v="39"/>
          </reference>
        </references>
      </pivotArea>
    </format>
    <format dxfId="45">
      <pivotArea collapsedLevelsAreSubtotals="1" fieldPosition="0">
        <references count="2">
          <reference field="5" count="1">
            <x v="3"/>
          </reference>
          <reference field="18" count="1" selected="0">
            <x v="7"/>
          </reference>
        </references>
      </pivotArea>
    </format>
    <format dxfId="44">
      <pivotArea collapsedLevelsAreSubtotals="1" fieldPosition="0">
        <references count="3">
          <reference field="5" count="1" selected="0">
            <x v="3"/>
          </reference>
          <reference field="18" count="1" selected="0">
            <x v="7"/>
          </reference>
          <reference field="19" count="4">
            <x v="12"/>
            <x v="15"/>
            <x v="32"/>
            <x v="38"/>
          </reference>
        </references>
      </pivotArea>
    </format>
    <format dxfId="43">
      <pivotArea collapsedLevelsAreSubtotals="1" fieldPosition="0">
        <references count="1">
          <reference field="18" count="1">
            <x v="8"/>
          </reference>
        </references>
      </pivotArea>
    </format>
    <format dxfId="42">
      <pivotArea collapsedLevelsAreSubtotals="1" fieldPosition="0">
        <references count="2">
          <reference field="5" count="1">
            <x v="0"/>
          </reference>
          <reference field="18" count="1" selected="0">
            <x v="8"/>
          </reference>
        </references>
      </pivotArea>
    </format>
    <format dxfId="41">
      <pivotArea collapsedLevelsAreSubtotals="1" fieldPosition="0">
        <references count="3">
          <reference field="5" count="1" selected="0">
            <x v="0"/>
          </reference>
          <reference field="18" count="1" selected="0">
            <x v="8"/>
          </reference>
          <reference field="19" count="2">
            <x v="18"/>
            <x v="33"/>
          </reference>
        </references>
      </pivotArea>
    </format>
    <format dxfId="40">
      <pivotArea collapsedLevelsAreSubtotals="1" fieldPosition="0">
        <references count="2">
          <reference field="5" count="1">
            <x v="1"/>
          </reference>
          <reference field="18" count="1" selected="0">
            <x v="8"/>
          </reference>
        </references>
      </pivotArea>
    </format>
    <format dxfId="39">
      <pivotArea collapsedLevelsAreSubtotals="1" fieldPosition="0">
        <references count="3">
          <reference field="5" count="1" selected="0">
            <x v="1"/>
          </reference>
          <reference field="18" count="1" selected="0">
            <x v="8"/>
          </reference>
          <reference field="19" count="3">
            <x v="18"/>
            <x v="24"/>
            <x v="33"/>
          </reference>
        </references>
      </pivotArea>
    </format>
    <format dxfId="38">
      <pivotArea collapsedLevelsAreSubtotals="1" fieldPosition="0">
        <references count="2">
          <reference field="5" count="1">
            <x v="2"/>
          </reference>
          <reference field="18" count="1" selected="0">
            <x v="8"/>
          </reference>
        </references>
      </pivotArea>
    </format>
    <format dxfId="37">
      <pivotArea collapsedLevelsAreSubtotals="1" fieldPosition="0">
        <references count="3">
          <reference field="5" count="1" selected="0">
            <x v="2"/>
          </reference>
          <reference field="18" count="1" selected="0">
            <x v="8"/>
          </reference>
          <reference field="19" count="2">
            <x v="24"/>
            <x v="33"/>
          </reference>
        </references>
      </pivotArea>
    </format>
    <format dxfId="36">
      <pivotArea collapsedLevelsAreSubtotals="1" fieldPosition="0">
        <references count="2">
          <reference field="5" count="1">
            <x v="3"/>
          </reference>
          <reference field="18" count="1" selected="0">
            <x v="8"/>
          </reference>
        </references>
      </pivotArea>
    </format>
    <format dxfId="35">
      <pivotArea collapsedLevelsAreSubtotals="1" fieldPosition="0">
        <references count="3">
          <reference field="5" count="1" selected="0">
            <x v="3"/>
          </reference>
          <reference field="18" count="1" selected="0">
            <x v="8"/>
          </reference>
          <reference field="19" count="3">
            <x v="18"/>
            <x v="24"/>
            <x v="33"/>
          </reference>
        </references>
      </pivotArea>
    </format>
    <format dxfId="34">
      <pivotArea grandRow="1" outline="0" collapsedLevelsAreSubtotals="1" fieldPosition="0"/>
    </format>
    <format dxfId="33">
      <pivotArea dataOnly="0" labelOnly="1" fieldPosition="0">
        <references count="1">
          <reference field="18" count="3">
            <x v="6"/>
            <x v="7"/>
            <x v="8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2">
          <reference field="5" count="2">
            <x v="1"/>
            <x v="3"/>
          </reference>
          <reference field="18" count="1" selected="0">
            <x v="5"/>
          </reference>
        </references>
      </pivotArea>
    </format>
    <format dxfId="30">
      <pivotArea dataOnly="0" labelOnly="1" fieldPosition="0">
        <references count="2">
          <reference field="5" count="3">
            <x v="0"/>
            <x v="1"/>
            <x v="3"/>
          </reference>
          <reference field="18" count="1" selected="0">
            <x v="6"/>
          </reference>
        </references>
      </pivotArea>
    </format>
    <format dxfId="29">
      <pivotArea dataOnly="0" labelOnly="1" fieldPosition="0">
        <references count="2">
          <reference field="5" count="3">
            <x v="0"/>
            <x v="1"/>
            <x v="3"/>
          </reference>
          <reference field="18" count="1" selected="0">
            <x v="7"/>
          </reference>
        </references>
      </pivotArea>
    </format>
    <format dxfId="28">
      <pivotArea dataOnly="0" labelOnly="1" fieldPosition="0">
        <references count="2">
          <reference field="5" count="0"/>
          <reference field="18" count="1" selected="0">
            <x v="8"/>
          </reference>
        </references>
      </pivotArea>
    </format>
    <format dxfId="27">
      <pivotArea dataOnly="0" labelOnly="1" fieldPosition="0">
        <references count="3">
          <reference field="5" count="1" selected="0">
            <x v="1"/>
          </reference>
          <reference field="18" count="1" selected="0">
            <x v="5"/>
          </reference>
          <reference field="19" count="4">
            <x v="19"/>
            <x v="21"/>
            <x v="22"/>
            <x v="23"/>
          </reference>
        </references>
      </pivotArea>
    </format>
    <format dxfId="26">
      <pivotArea dataOnly="0" labelOnly="1" fieldPosition="0">
        <references count="3">
          <reference field="5" count="1" selected="0">
            <x v="3"/>
          </reference>
          <reference field="18" count="1" selected="0">
            <x v="5"/>
          </reference>
          <reference field="19" count="1">
            <x v="22"/>
          </reference>
        </references>
      </pivotArea>
    </format>
    <format dxfId="25">
      <pivotArea dataOnly="0" labelOnly="1" fieldPosition="0">
        <references count="3">
          <reference field="5" count="1" selected="0">
            <x v="0"/>
          </reference>
          <reference field="18" count="1" selected="0">
            <x v="6"/>
          </reference>
          <reference field="19" count="2">
            <x v="1"/>
            <x v="36"/>
          </reference>
        </references>
      </pivotArea>
    </format>
    <format dxfId="24">
      <pivotArea dataOnly="0" labelOnly="1" fieldPosition="0">
        <references count="3">
          <reference field="5" count="1" selected="0">
            <x v="1"/>
          </reference>
          <reference field="18" count="1" selected="0">
            <x v="6"/>
          </reference>
          <reference field="19" count="3">
            <x v="3"/>
            <x v="9"/>
            <x v="36"/>
          </reference>
        </references>
      </pivotArea>
    </format>
    <format dxfId="23">
      <pivotArea dataOnly="0" labelOnly="1" fieldPosition="0">
        <references count="3">
          <reference field="5" count="1" selected="0">
            <x v="3"/>
          </reference>
          <reference field="18" count="1" selected="0">
            <x v="6"/>
          </reference>
          <reference field="19" count="2">
            <x v="20"/>
            <x v="26"/>
          </reference>
        </references>
      </pivotArea>
    </format>
    <format dxfId="22">
      <pivotArea dataOnly="0" labelOnly="1" fieldPosition="0">
        <references count="3">
          <reference field="5" count="1" selected="0">
            <x v="0"/>
          </reference>
          <reference field="18" count="1" selected="0">
            <x v="7"/>
          </reference>
          <reference field="19" count="3">
            <x v="32"/>
            <x v="38"/>
            <x v="39"/>
          </reference>
        </references>
      </pivotArea>
    </format>
    <format dxfId="21">
      <pivotArea dataOnly="0" labelOnly="1" fieldPosition="0">
        <references count="3">
          <reference field="5" count="1" selected="0">
            <x v="1"/>
          </reference>
          <reference field="18" count="1" selected="0">
            <x v="7"/>
          </reference>
          <reference field="19" count="5">
            <x v="11"/>
            <x v="15"/>
            <x v="32"/>
            <x v="38"/>
            <x v="39"/>
          </reference>
        </references>
      </pivotArea>
    </format>
    <format dxfId="20">
      <pivotArea dataOnly="0" labelOnly="1" fieldPosition="0">
        <references count="3">
          <reference field="5" count="1" selected="0">
            <x v="3"/>
          </reference>
          <reference field="18" count="1" selected="0">
            <x v="7"/>
          </reference>
          <reference field="19" count="4">
            <x v="12"/>
            <x v="15"/>
            <x v="32"/>
            <x v="38"/>
          </reference>
        </references>
      </pivotArea>
    </format>
    <format dxfId="19">
      <pivotArea dataOnly="0" labelOnly="1" fieldPosition="0">
        <references count="3">
          <reference field="5" count="1" selected="0">
            <x v="0"/>
          </reference>
          <reference field="18" count="1" selected="0">
            <x v="8"/>
          </reference>
          <reference field="19" count="2">
            <x v="18"/>
            <x v="33"/>
          </reference>
        </references>
      </pivotArea>
    </format>
    <format dxfId="18">
      <pivotArea dataOnly="0" labelOnly="1" fieldPosition="0">
        <references count="3">
          <reference field="5" count="1" selected="0">
            <x v="1"/>
          </reference>
          <reference field="18" count="1" selected="0">
            <x v="8"/>
          </reference>
          <reference field="19" count="3">
            <x v="18"/>
            <x v="24"/>
            <x v="33"/>
          </reference>
        </references>
      </pivotArea>
    </format>
    <format dxfId="17">
      <pivotArea dataOnly="0" labelOnly="1" fieldPosition="0">
        <references count="3">
          <reference field="5" count="1" selected="0">
            <x v="2"/>
          </reference>
          <reference field="18" count="1" selected="0">
            <x v="8"/>
          </reference>
          <reference field="19" count="2">
            <x v="24"/>
            <x v="33"/>
          </reference>
        </references>
      </pivotArea>
    </format>
    <format dxfId="16">
      <pivotArea dataOnly="0" labelOnly="1" fieldPosition="0">
        <references count="3">
          <reference field="5" count="1" selected="0">
            <x v="3"/>
          </reference>
          <reference field="18" count="1" selected="0">
            <x v="8"/>
          </reference>
          <reference field="19" count="3">
            <x v="18"/>
            <x v="24"/>
            <x v="33"/>
          </reference>
        </references>
      </pivotArea>
    </format>
    <format dxfId="15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1"/>
          </reference>
          <reference field="18" count="1" selected="0">
            <x v="4"/>
          </reference>
          <reference field="19" count="3">
            <x v="8"/>
            <x v="13"/>
            <x v="14"/>
          </reference>
        </references>
      </pivotArea>
    </format>
    <format dxfId="14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1"/>
          </reference>
          <reference field="18" count="1" selected="0">
            <x v="4"/>
          </reference>
          <reference field="19" count="3">
            <x v="8"/>
            <x v="13"/>
            <x v="14"/>
          </reference>
        </references>
      </pivotArea>
    </format>
    <format dxfId="9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3"/>
          </reference>
          <reference field="18" count="1" selected="0">
            <x v="4"/>
          </reference>
          <reference field="19" count="6">
            <x v="4"/>
            <x v="7"/>
            <x v="13"/>
            <x v="16"/>
            <x v="25"/>
            <x v="28"/>
          </reference>
        </references>
      </pivotArea>
    </format>
    <format dxfId="8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1"/>
          </reference>
          <reference field="18" count="1" selected="0">
            <x v="4"/>
          </reference>
          <reference field="19" count="1">
            <x v="14"/>
          </reference>
        </references>
      </pivotArea>
    </format>
    <format dxfId="7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1"/>
          </reference>
          <reference field="18" count="1" selected="0">
            <x v="4"/>
          </reference>
          <reference field="19" count="1">
            <x v="14"/>
          </reference>
        </references>
      </pivotArea>
    </format>
    <format dxfId="6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1"/>
          </reference>
          <reference field="18" count="1" selected="0">
            <x v="5"/>
          </reference>
          <reference field="19" count="1">
            <x v="19"/>
          </reference>
        </references>
      </pivotArea>
    </format>
    <format dxfId="5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1"/>
          </reference>
          <reference field="18" count="1" selected="0">
            <x v="5"/>
          </reference>
          <reference field="19" count="1">
            <x v="19"/>
          </reference>
        </references>
      </pivotArea>
    </format>
    <format dxfId="4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1"/>
          </reference>
          <reference field="18" count="1" selected="0">
            <x v="5"/>
          </reference>
          <reference field="19" count="1">
            <x v="23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1"/>
          </reference>
          <reference field="18" count="1" selected="0">
            <x v="5"/>
          </reference>
          <reference field="19" count="1">
            <x v="23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3"/>
          </reference>
          <reference field="18" count="1" selected="0">
            <x v="7"/>
          </reference>
          <reference field="19" count="3">
            <x v="15"/>
            <x v="32"/>
            <x v="38"/>
          </reference>
        </references>
      </pivotArea>
    </format>
    <format dxfId="1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3"/>
          </reference>
          <reference field="18" count="1" selected="0">
            <x v="8"/>
          </reference>
          <reference field="19" count="2">
            <x v="18"/>
            <x v="24"/>
          </reference>
        </references>
      </pivotArea>
    </format>
    <format dxfId="0">
      <pivotArea collapsedLevelsAreSubtotals="1" fieldPosition="0">
        <references count="4">
          <reference field="4294967294" count="1" selected="0">
            <x v="3"/>
          </reference>
          <reference field="5" count="1" selected="0">
            <x v="3"/>
          </reference>
          <reference field="18" count="1" selected="0">
            <x v="8"/>
          </reference>
          <reference field="19" count="1">
            <x v="3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8" zoomScaleNormal="100" workbookViewId="0">
      <selection activeCell="B3" sqref="B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0.5" bestFit="1" customWidth="1"/>
    <col min="12" max="12" width="19.16406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5" style="6" bestFit="1" customWidth="1"/>
    <col min="18" max="18" width="15" bestFit="1" customWidth="1"/>
    <col min="20" max="20" width="1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5">
        <f>(((J2/60)/60)/24)+DATE(1970,1,1)</f>
        <v>42177.007071759261</v>
      </c>
      <c r="L2" s="5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8">
        <f>E2/N2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5">
        <f t="shared" ref="K3:K66" si="0">(((J3/60)/60)/24)+DATE(1970,1,1)</f>
        <v>42766.600497685184</v>
      </c>
      <c r="L3" s="5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</f>
        <v>1.4260827250608272</v>
      </c>
      <c r="R3" s="8">
        <f t="shared" ref="R3:R66" si="3">E3/N3</f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5">
        <f t="shared" si="0"/>
        <v>42405.702349537038</v>
      </c>
      <c r="L4" s="5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1.05</v>
      </c>
      <c r="R4" s="8">
        <f t="shared" si="3"/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5">
        <f t="shared" si="0"/>
        <v>41828.515127314815</v>
      </c>
      <c r="L5" s="5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1.0389999999999999</v>
      </c>
      <c r="R5" s="8">
        <f t="shared" si="3"/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5">
        <f t="shared" si="0"/>
        <v>42327.834247685183</v>
      </c>
      <c r="L6" s="5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1.2299154545454545</v>
      </c>
      <c r="R6" s="8">
        <f t="shared" si="3"/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5">
        <f t="shared" si="0"/>
        <v>42563.932951388888</v>
      </c>
      <c r="L7" s="5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1.0977744436109027</v>
      </c>
      <c r="R7" s="8">
        <f t="shared" si="3"/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5">
        <f t="shared" si="0"/>
        <v>41794.072337962964</v>
      </c>
      <c r="L8" s="5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1.064875</v>
      </c>
      <c r="R8" s="8">
        <f t="shared" si="3"/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5">
        <f t="shared" si="0"/>
        <v>42516.047071759262</v>
      </c>
      <c r="L9" s="5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1.0122222222222221</v>
      </c>
      <c r="R9" s="8">
        <f t="shared" si="3"/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5">
        <f t="shared" si="0"/>
        <v>42468.94458333333</v>
      </c>
      <c r="L10" s="5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1.0004342857142856</v>
      </c>
      <c r="R10" s="8">
        <f t="shared" si="3"/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5">
        <f t="shared" si="0"/>
        <v>42447.103518518517</v>
      </c>
      <c r="L11" s="5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1.2599800000000001</v>
      </c>
      <c r="R11" s="8">
        <f t="shared" si="3"/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5">
        <f t="shared" si="0"/>
        <v>41780.068043981482</v>
      </c>
      <c r="L12" s="5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1.0049999999999999</v>
      </c>
      <c r="R12" s="8">
        <f t="shared" si="3"/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5">
        <f t="shared" si="0"/>
        <v>42572.778495370367</v>
      </c>
      <c r="L13" s="5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1.2050000000000001</v>
      </c>
      <c r="R13" s="8">
        <f t="shared" si="3"/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5">
        <f t="shared" si="0"/>
        <v>41791.713252314818</v>
      </c>
      <c r="L14" s="5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1.6529333333333334</v>
      </c>
      <c r="R14" s="8">
        <f t="shared" si="3"/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5">
        <f t="shared" si="0"/>
        <v>42508.677187499998</v>
      </c>
      <c r="L15" s="5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1.5997142857142856</v>
      </c>
      <c r="R15" s="8">
        <f t="shared" si="3"/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5">
        <f t="shared" si="0"/>
        <v>41808.02648148148</v>
      </c>
      <c r="L16" s="5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1.0093333333333334</v>
      </c>
      <c r="R16" s="8">
        <f t="shared" si="3"/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5">
        <f t="shared" si="0"/>
        <v>42256.391875000001</v>
      </c>
      <c r="L17" s="5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1.0660000000000001</v>
      </c>
      <c r="R17" s="8">
        <f t="shared" si="3"/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5">
        <f t="shared" si="0"/>
        <v>41760.796423611115</v>
      </c>
      <c r="L18" s="5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1.0024166666666667</v>
      </c>
      <c r="R18" s="8">
        <f t="shared" si="3"/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5">
        <f t="shared" si="0"/>
        <v>41917.731736111113</v>
      </c>
      <c r="L19" s="5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1.0066666666666666</v>
      </c>
      <c r="R19" s="8">
        <f t="shared" si="3"/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5">
        <f t="shared" si="0"/>
        <v>41869.542314814818</v>
      </c>
      <c r="L20" s="5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1.0632110000000001</v>
      </c>
      <c r="R20" s="8">
        <f t="shared" si="3"/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5">
        <f t="shared" si="0"/>
        <v>42175.816365740742</v>
      </c>
      <c r="L21" s="5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1.4529411764705882</v>
      </c>
      <c r="R21" s="8">
        <f t="shared" si="3"/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5">
        <f t="shared" si="0"/>
        <v>42200.758240740746</v>
      </c>
      <c r="L22" s="5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1.002</v>
      </c>
      <c r="R22" s="8">
        <f t="shared" si="3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5">
        <f t="shared" si="0"/>
        <v>41878.627187500002</v>
      </c>
      <c r="L23" s="5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1.0913513513513513</v>
      </c>
      <c r="R23" s="8">
        <f t="shared" si="3"/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5">
        <f t="shared" si="0"/>
        <v>41989.91134259259</v>
      </c>
      <c r="L24" s="5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1.1714285714285715</v>
      </c>
      <c r="R24" s="8">
        <f t="shared" si="3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5">
        <f t="shared" si="0"/>
        <v>42097.778946759259</v>
      </c>
      <c r="L25" s="5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1.1850000000000001</v>
      </c>
      <c r="R25" s="8">
        <f t="shared" si="3"/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5">
        <f t="shared" si="0"/>
        <v>42229.820173611108</v>
      </c>
      <c r="L26" s="5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1.0880768571428572</v>
      </c>
      <c r="R26" s="8">
        <f t="shared" si="3"/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5">
        <f t="shared" si="0"/>
        <v>42318.025011574078</v>
      </c>
      <c r="L27" s="5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1.3333333333333333</v>
      </c>
      <c r="R27" s="8">
        <f t="shared" si="3"/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5">
        <f t="shared" si="0"/>
        <v>41828.515555555554</v>
      </c>
      <c r="L28" s="5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1.552</v>
      </c>
      <c r="R28" s="8">
        <f t="shared" si="3"/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5">
        <f t="shared" si="0"/>
        <v>41929.164733796293</v>
      </c>
      <c r="L29" s="5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1.1172500000000001</v>
      </c>
      <c r="R29" s="8">
        <f t="shared" si="3"/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5">
        <f t="shared" si="0"/>
        <v>42324.96393518518</v>
      </c>
      <c r="L30" s="5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1.0035000000000001</v>
      </c>
      <c r="R30" s="8">
        <f t="shared" si="3"/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5">
        <f t="shared" si="0"/>
        <v>41812.67324074074</v>
      </c>
      <c r="L31" s="5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1.2333333333333334</v>
      </c>
      <c r="R31" s="8">
        <f t="shared" si="3"/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5">
        <f t="shared" si="0"/>
        <v>41842.292997685188</v>
      </c>
      <c r="L32" s="5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1.0129975</v>
      </c>
      <c r="R32" s="8">
        <f t="shared" si="3"/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5">
        <f t="shared" si="0"/>
        <v>42376.79206018518</v>
      </c>
      <c r="L33" s="5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</v>
      </c>
      <c r="R33" s="8">
        <f t="shared" si="3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5">
        <f t="shared" si="0"/>
        <v>42461.627511574072</v>
      </c>
      <c r="L34" s="5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1.0024604569420035</v>
      </c>
      <c r="R34" s="8">
        <f t="shared" si="3"/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5">
        <f t="shared" si="0"/>
        <v>42286.660891203705</v>
      </c>
      <c r="L35" s="5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1.0209523809523811</v>
      </c>
      <c r="R35" s="8">
        <f t="shared" si="3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5">
        <f t="shared" si="0"/>
        <v>41841.321770833332</v>
      </c>
      <c r="L36" s="5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1.3046153846153845</v>
      </c>
      <c r="R36" s="8">
        <f t="shared" si="3"/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5">
        <f t="shared" si="0"/>
        <v>42098.291828703703</v>
      </c>
      <c r="L37" s="5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1.665</v>
      </c>
      <c r="R37" s="8">
        <f t="shared" si="3"/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5">
        <f t="shared" si="0"/>
        <v>42068.307002314818</v>
      </c>
      <c r="L38" s="5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1.4215</v>
      </c>
      <c r="R38" s="8">
        <f t="shared" si="3"/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5">
        <f t="shared" si="0"/>
        <v>42032.693043981482</v>
      </c>
      <c r="L39" s="5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1.8344090909090909</v>
      </c>
      <c r="R39" s="8">
        <f t="shared" si="3"/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5">
        <f t="shared" si="0"/>
        <v>41375.057222222218</v>
      </c>
      <c r="L40" s="5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1.1004</v>
      </c>
      <c r="R40" s="8">
        <f t="shared" si="3"/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5">
        <f t="shared" si="0"/>
        <v>41754.047083333331</v>
      </c>
      <c r="L41" s="5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1.3098000000000001</v>
      </c>
      <c r="R41" s="8">
        <f t="shared" si="3"/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5">
        <f t="shared" si="0"/>
        <v>41789.21398148148</v>
      </c>
      <c r="L42" s="5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1.0135000000000001</v>
      </c>
      <c r="R42" s="8">
        <f t="shared" si="3"/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5">
        <f t="shared" si="0"/>
        <v>41887.568912037037</v>
      </c>
      <c r="L43" s="5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</v>
      </c>
      <c r="R43" s="8">
        <f t="shared" si="3"/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5">
        <f t="shared" si="0"/>
        <v>41971.639189814814</v>
      </c>
      <c r="L44" s="5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1.4185714285714286</v>
      </c>
      <c r="R44" s="8">
        <f t="shared" si="3"/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5">
        <f t="shared" si="0"/>
        <v>41802.790347222224</v>
      </c>
      <c r="L45" s="5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3.0865999999999998</v>
      </c>
      <c r="R45" s="8">
        <f t="shared" si="3"/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5">
        <f t="shared" si="0"/>
        <v>41874.098807870374</v>
      </c>
      <c r="L46" s="5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</v>
      </c>
      <c r="R46" s="8">
        <f t="shared" si="3"/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5">
        <f t="shared" si="0"/>
        <v>42457.623923611114</v>
      </c>
      <c r="L47" s="5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1.2</v>
      </c>
      <c r="R47" s="8">
        <f t="shared" si="3"/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5">
        <f t="shared" si="0"/>
        <v>42323.964976851858</v>
      </c>
      <c r="L48" s="5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1.0416666666666667</v>
      </c>
      <c r="R48" s="8">
        <f t="shared" si="3"/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5">
        <f t="shared" si="0"/>
        <v>41932.819525462961</v>
      </c>
      <c r="L49" s="5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1.0761100000000001</v>
      </c>
      <c r="R49" s="8">
        <f t="shared" si="3"/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5">
        <f t="shared" si="0"/>
        <v>42033.516898148147</v>
      </c>
      <c r="L50" s="5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1.0794999999999999</v>
      </c>
      <c r="R50" s="8">
        <f t="shared" si="3"/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5">
        <f t="shared" si="0"/>
        <v>42271.176446759258</v>
      </c>
      <c r="L51" s="5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</v>
      </c>
      <c r="R51" s="8">
        <f t="shared" si="3"/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5">
        <f t="shared" si="0"/>
        <v>41995.752986111111</v>
      </c>
      <c r="L52" s="5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</v>
      </c>
      <c r="R52" s="8">
        <f t="shared" si="3"/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5">
        <f t="shared" si="0"/>
        <v>42196.928668981483</v>
      </c>
      <c r="L53" s="5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1.2801818181818181</v>
      </c>
      <c r="R53" s="8">
        <f t="shared" si="3"/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5">
        <f t="shared" si="0"/>
        <v>41807.701921296299</v>
      </c>
      <c r="L54" s="5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1.1620999999999999</v>
      </c>
      <c r="R54" s="8">
        <f t="shared" si="3"/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5">
        <f t="shared" si="0"/>
        <v>41719.549131944441</v>
      </c>
      <c r="L55" s="5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1.0963333333333334</v>
      </c>
      <c r="R55" s="8">
        <f t="shared" si="3"/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5">
        <f t="shared" si="0"/>
        <v>42333.713206018518</v>
      </c>
      <c r="L56" s="5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1.01</v>
      </c>
      <c r="R56" s="8">
        <f t="shared" si="3"/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5">
        <f t="shared" si="0"/>
        <v>42496.968935185185</v>
      </c>
      <c r="L57" s="5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1.2895348837209302</v>
      </c>
      <c r="R57" s="8">
        <f t="shared" si="3"/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5">
        <f t="shared" si="0"/>
        <v>42149.548888888887</v>
      </c>
      <c r="L58" s="5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1.0726249999999999</v>
      </c>
      <c r="R58" s="8">
        <f t="shared" si="3"/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5">
        <f t="shared" si="0"/>
        <v>42089.83289351852</v>
      </c>
      <c r="L59" s="5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1.0189999999999999</v>
      </c>
      <c r="R59" s="8">
        <f t="shared" si="3"/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5">
        <f t="shared" si="0"/>
        <v>41932.745046296295</v>
      </c>
      <c r="L60" s="5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1.0290999999999999</v>
      </c>
      <c r="R60" s="8">
        <f t="shared" si="3"/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5">
        <f t="shared" si="0"/>
        <v>42230.23583333334</v>
      </c>
      <c r="L61" s="5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1.0012570000000001</v>
      </c>
      <c r="R61" s="8">
        <f t="shared" si="3"/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5">
        <f t="shared" si="0"/>
        <v>41701.901817129627</v>
      </c>
      <c r="L62" s="5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1.0329622222222221</v>
      </c>
      <c r="R62" s="8">
        <f t="shared" si="3"/>
        <v>43.040092592592593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5">
        <f t="shared" si="0"/>
        <v>41409.814317129632</v>
      </c>
      <c r="L63" s="5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1.4830000000000001</v>
      </c>
      <c r="R63" s="8">
        <f t="shared" si="3"/>
        <v>322.39130434782606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5">
        <f t="shared" si="0"/>
        <v>41311.799513888887</v>
      </c>
      <c r="L64" s="5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1.5473333333333332</v>
      </c>
      <c r="R64" s="8">
        <f t="shared" si="3"/>
        <v>96.708333333333329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5">
        <f t="shared" si="0"/>
        <v>41612.912187499998</v>
      </c>
      <c r="L65" s="5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1.1351849999999999</v>
      </c>
      <c r="R65" s="8">
        <f t="shared" si="3"/>
        <v>35.474531249999998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5">
        <f t="shared" si="0"/>
        <v>41433.01829861111</v>
      </c>
      <c r="L66" s="5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1.7333333333333334</v>
      </c>
      <c r="R66" s="8">
        <f t="shared" si="3"/>
        <v>86.666666666666671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5">
        <f t="shared" ref="K67:K130" si="4">(((J67/60)/60)/24)+DATE(1970,1,1)</f>
        <v>41835.821226851855</v>
      </c>
      <c r="L67" s="5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E67/D67</f>
        <v>1.0752857142857142</v>
      </c>
      <c r="R67" s="8">
        <f t="shared" ref="R67:R130" si="7">E67/N67</f>
        <v>132.05263157894737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5">
        <f t="shared" si="4"/>
        <v>42539.849768518514</v>
      </c>
      <c r="L68" s="5">
        <f t="shared" si="5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8">
        <f t="shared" si="7"/>
        <v>91.230769230769226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5">
        <f t="shared" si="4"/>
        <v>41075.583379629628</v>
      </c>
      <c r="L69" s="5">
        <f t="shared" si="5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8">
        <f t="shared" si="7"/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5">
        <f t="shared" si="4"/>
        <v>41663.569340277776</v>
      </c>
      <c r="L70" s="5">
        <f t="shared" si="5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8">
        <f t="shared" si="7"/>
        <v>21.194444444444443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5">
        <f t="shared" si="4"/>
        <v>40786.187789351854</v>
      </c>
      <c r="L71" s="5">
        <f t="shared" si="5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8">
        <f t="shared" si="7"/>
        <v>62.327134831460668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5">
        <f t="shared" si="4"/>
        <v>40730.896354166667</v>
      </c>
      <c r="L72" s="5">
        <f t="shared" si="5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8">
        <f t="shared" si="7"/>
        <v>37.411764705882355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5">
        <f t="shared" si="4"/>
        <v>40997.271493055552</v>
      </c>
      <c r="L73" s="5">
        <f t="shared" si="5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8">
        <f t="shared" si="7"/>
        <v>69.71875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5">
        <f t="shared" si="4"/>
        <v>41208.010196759256</v>
      </c>
      <c r="L74" s="5">
        <f t="shared" si="5"/>
        <v>41228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8">
        <f t="shared" si="7"/>
        <v>58.170731707317074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5">
        <f t="shared" si="4"/>
        <v>40587.75675925926</v>
      </c>
      <c r="L75" s="5">
        <f t="shared" si="5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8">
        <f t="shared" si="7"/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5">
        <f t="shared" si="4"/>
        <v>42360.487210648149</v>
      </c>
      <c r="L76" s="5">
        <f t="shared" si="5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8">
        <f t="shared" si="7"/>
        <v>19.471034482758618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5">
        <f t="shared" si="4"/>
        <v>41357.209166666667</v>
      </c>
      <c r="L77" s="5">
        <f t="shared" si="5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8">
        <f t="shared" si="7"/>
        <v>85.957446808510639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5">
        <f t="shared" si="4"/>
        <v>40844.691643518519</v>
      </c>
      <c r="L78" s="5">
        <f t="shared" si="5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8">
        <f t="shared" si="7"/>
        <v>30.666666666666668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5">
        <f t="shared" si="4"/>
        <v>40997.144872685189</v>
      </c>
      <c r="L79" s="5">
        <f t="shared" si="5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8">
        <f t="shared" si="7"/>
        <v>60.384615384615387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5">
        <f t="shared" si="4"/>
        <v>42604.730567129634</v>
      </c>
      <c r="L80" s="5">
        <f t="shared" si="5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8">
        <f t="shared" si="7"/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5">
        <f t="shared" si="4"/>
        <v>41724.776539351849</v>
      </c>
      <c r="L81" s="5">
        <f t="shared" si="5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8">
        <f t="shared" si="7"/>
        <v>40.268292682926827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5">
        <f t="shared" si="4"/>
        <v>41583.083981481483</v>
      </c>
      <c r="L82" s="5">
        <f t="shared" si="5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8">
        <f t="shared" si="7"/>
        <v>273.82978723404256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5">
        <f t="shared" si="4"/>
        <v>41100.158877314818</v>
      </c>
      <c r="L83" s="5">
        <f t="shared" si="5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8">
        <f t="shared" si="7"/>
        <v>53.035714285714285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5">
        <f t="shared" si="4"/>
        <v>40795.820150462961</v>
      </c>
      <c r="L84" s="5">
        <f t="shared" si="5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8">
        <f t="shared" si="7"/>
        <v>40.005000000000003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5">
        <f t="shared" si="4"/>
        <v>42042.615613425922</v>
      </c>
      <c r="L85" s="5">
        <f t="shared" si="5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8">
        <f t="shared" si="7"/>
        <v>15.76923076923077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5">
        <f t="shared" si="4"/>
        <v>40648.757939814815</v>
      </c>
      <c r="L86" s="5">
        <f t="shared" si="5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8">
        <f t="shared" si="7"/>
        <v>71.428571428571431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5">
        <f t="shared" si="4"/>
        <v>40779.125428240739</v>
      </c>
      <c r="L87" s="5">
        <f t="shared" si="5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8">
        <f t="shared" si="7"/>
        <v>71.714285714285708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5">
        <f t="shared" si="4"/>
        <v>42291.556076388893</v>
      </c>
      <c r="L88" s="5">
        <f t="shared" si="5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8">
        <f t="shared" si="7"/>
        <v>375.76470588235293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5">
        <f t="shared" si="4"/>
        <v>40322.53938657407</v>
      </c>
      <c r="L89" s="5">
        <f t="shared" si="5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8">
        <f t="shared" si="7"/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5">
        <f t="shared" si="4"/>
        <v>41786.65892361111</v>
      </c>
      <c r="L90" s="5">
        <f t="shared" si="5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8">
        <f t="shared" si="7"/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5">
        <f t="shared" si="4"/>
        <v>41402.752222222225</v>
      </c>
      <c r="L91" s="5">
        <f t="shared" si="5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8">
        <f t="shared" si="7"/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5">
        <f t="shared" si="4"/>
        <v>40706.297442129631</v>
      </c>
      <c r="L92" s="5">
        <f t="shared" si="5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8">
        <f t="shared" si="7"/>
        <v>31.375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5">
        <f t="shared" si="4"/>
        <v>40619.402361111112</v>
      </c>
      <c r="L93" s="5">
        <f t="shared" si="5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8">
        <f t="shared" si="7"/>
        <v>78.260869565217391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5">
        <f t="shared" si="4"/>
        <v>42721.198877314819</v>
      </c>
      <c r="L94" s="5">
        <f t="shared" si="5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8">
        <f t="shared" si="7"/>
        <v>122.32558139534883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5">
        <f t="shared" si="4"/>
        <v>41065.858067129629</v>
      </c>
      <c r="L95" s="5">
        <f t="shared" si="5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8">
        <f t="shared" si="7"/>
        <v>73.733333333333334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5">
        <f t="shared" si="4"/>
        <v>41716.717847222222</v>
      </c>
      <c r="L96" s="5">
        <f t="shared" si="5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8">
        <f t="shared" si="7"/>
        <v>21.666666666666668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5">
        <f t="shared" si="4"/>
        <v>40935.005104166667</v>
      </c>
      <c r="L97" s="5">
        <f t="shared" si="5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8">
        <f t="shared" si="7"/>
        <v>21.904761904761905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5">
        <f t="shared" si="4"/>
        <v>40324.662511574075</v>
      </c>
      <c r="L98" s="5">
        <f t="shared" si="5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8">
        <f t="shared" si="7"/>
        <v>50.588235294117645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5">
        <f t="shared" si="4"/>
        <v>40706.135208333333</v>
      </c>
      <c r="L99" s="5">
        <f t="shared" si="5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8">
        <f t="shared" si="7"/>
        <v>53.125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5">
        <f t="shared" si="4"/>
        <v>41214.79483796296</v>
      </c>
      <c r="L100" s="5">
        <f t="shared" si="5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8">
        <f t="shared" si="7"/>
        <v>56.666666666666664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5">
        <f t="shared" si="4"/>
        <v>41631.902766203704</v>
      </c>
      <c r="L101" s="5">
        <f t="shared" si="5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8">
        <f t="shared" si="7"/>
        <v>40.776666666666664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5">
        <f t="shared" si="4"/>
        <v>41197.753310185188</v>
      </c>
      <c r="L102" s="5">
        <f t="shared" si="5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8">
        <f t="shared" si="7"/>
        <v>192.30769230769232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5">
        <f t="shared" si="4"/>
        <v>41274.776736111111</v>
      </c>
      <c r="L103" s="5">
        <f t="shared" si="5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8">
        <f t="shared" si="7"/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5">
        <f t="shared" si="4"/>
        <v>40505.131168981483</v>
      </c>
      <c r="L104" s="5">
        <f t="shared" si="5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8">
        <f t="shared" si="7"/>
        <v>117.92307692307692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5">
        <f t="shared" si="4"/>
        <v>41682.805902777778</v>
      </c>
      <c r="L105" s="5">
        <f t="shared" si="5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8">
        <f t="shared" si="7"/>
        <v>27.897959183673468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5">
        <f t="shared" si="4"/>
        <v>40612.695208333331</v>
      </c>
      <c r="L106" s="5">
        <f t="shared" si="5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8">
        <f t="shared" si="7"/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5">
        <f t="shared" si="4"/>
        <v>42485.724768518514</v>
      </c>
      <c r="L107" s="5">
        <f t="shared" si="5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8">
        <f t="shared" si="7"/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5">
        <f t="shared" si="4"/>
        <v>40987.776631944449</v>
      </c>
      <c r="L108" s="5">
        <f t="shared" si="5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8">
        <f t="shared" si="7"/>
        <v>186.11111111111111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5">
        <f t="shared" si="4"/>
        <v>40635.982488425929</v>
      </c>
      <c r="L109" s="5">
        <f t="shared" si="5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8">
        <f t="shared" si="7"/>
        <v>111.37681159420291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5">
        <f t="shared" si="4"/>
        <v>41365.613078703704</v>
      </c>
      <c r="L110" s="5">
        <f t="shared" si="5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8">
        <f t="shared" si="7"/>
        <v>78.723404255319153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5">
        <f t="shared" si="4"/>
        <v>40570.025810185187</v>
      </c>
      <c r="L111" s="5">
        <f t="shared" si="5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8">
        <f t="shared" si="7"/>
        <v>46.702127659574465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5">
        <f t="shared" si="4"/>
        <v>41557.949687500004</v>
      </c>
      <c r="L112" s="5">
        <f t="shared" si="5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8">
        <f t="shared" si="7"/>
        <v>65.384615384615387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5">
        <f t="shared" si="4"/>
        <v>42125.333182870367</v>
      </c>
      <c r="L113" s="5">
        <f t="shared" si="5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8">
        <f t="shared" si="7"/>
        <v>102.0754716981132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5">
        <f t="shared" si="4"/>
        <v>41718.043032407404</v>
      </c>
      <c r="L114" s="5">
        <f t="shared" si="5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8">
        <f t="shared" si="7"/>
        <v>64.197530864197532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5">
        <f t="shared" si="4"/>
        <v>40753.758425925924</v>
      </c>
      <c r="L115" s="5">
        <f t="shared" si="5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8">
        <f t="shared" si="7"/>
        <v>90.384615384615387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5">
        <f t="shared" si="4"/>
        <v>40861.27416666667</v>
      </c>
      <c r="L116" s="5">
        <f t="shared" si="5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8">
        <f t="shared" si="7"/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5">
        <f t="shared" si="4"/>
        <v>40918.738935185182</v>
      </c>
      <c r="L117" s="5">
        <f t="shared" si="5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8">
        <f t="shared" si="7"/>
        <v>28.727272727272727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5">
        <f t="shared" si="4"/>
        <v>40595.497164351851</v>
      </c>
      <c r="L118" s="5">
        <f t="shared" si="5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8">
        <f t="shared" si="7"/>
        <v>69.78947368421052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5">
        <f t="shared" si="4"/>
        <v>40248.834999999999</v>
      </c>
      <c r="L119" s="5">
        <f t="shared" si="5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8">
        <f t="shared" si="7"/>
        <v>167.48962962962963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5">
        <f t="shared" si="4"/>
        <v>40723.053657407407</v>
      </c>
      <c r="L120" s="5">
        <f t="shared" si="5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8">
        <f t="shared" si="7"/>
        <v>144.91230769230768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5">
        <f t="shared" si="4"/>
        <v>40739.069282407407</v>
      </c>
      <c r="L121" s="5">
        <f t="shared" si="5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8">
        <f t="shared" si="7"/>
        <v>91.840540540540545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5">
        <f t="shared" si="4"/>
        <v>42616.049849537041</v>
      </c>
      <c r="L122" s="5">
        <f t="shared" si="5"/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8">
        <f t="shared" si="7"/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5">
        <f t="shared" si="4"/>
        <v>42096.704976851848</v>
      </c>
      <c r="L123" s="5">
        <f t="shared" si="5"/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8">
        <f t="shared" si="7"/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5">
        <f t="shared" si="4"/>
        <v>42593.431793981479</v>
      </c>
      <c r="L124" s="5">
        <f t="shared" si="5"/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8" t="e">
        <f t="shared" si="7"/>
        <v>#DIV/0!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5">
        <f t="shared" si="4"/>
        <v>41904.781990740739</v>
      </c>
      <c r="L125" s="5">
        <f t="shared" si="5"/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8">
        <f t="shared" si="7"/>
        <v>25.166666666666668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5">
        <f t="shared" si="4"/>
        <v>42114.928726851853</v>
      </c>
      <c r="L126" s="5">
        <f t="shared" si="5"/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8" t="e">
        <f t="shared" si="7"/>
        <v>#DIV/0!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5">
        <f t="shared" si="4"/>
        <v>42709.993981481486</v>
      </c>
      <c r="L127" s="5">
        <f t="shared" si="5"/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8">
        <f t="shared" si="7"/>
        <v>11.666666666666666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5">
        <f t="shared" si="4"/>
        <v>42135.589548611111</v>
      </c>
      <c r="L128" s="5">
        <f t="shared" si="5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8">
        <f t="shared" si="7"/>
        <v>106.69230769230769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5">
        <f t="shared" si="4"/>
        <v>42067.62431712963</v>
      </c>
      <c r="L129" s="5">
        <f t="shared" si="5"/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8">
        <f t="shared" si="7"/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5">
        <f t="shared" si="4"/>
        <v>42628.22792824074</v>
      </c>
      <c r="L130" s="5">
        <f t="shared" si="5"/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1.8669999999999999E-2</v>
      </c>
      <c r="R130" s="8">
        <f t="shared" si="7"/>
        <v>311.16666666666669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5">
        <f t="shared" ref="K131:K194" si="8">(((J131/60)/60)/24)+DATE(1970,1,1)</f>
        <v>41882.937303240738</v>
      </c>
      <c r="L131" s="5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E131/D131</f>
        <v>0</v>
      </c>
      <c r="R131" s="8" t="e">
        <f t="shared" ref="R131:R194" si="11">E131/N131</f>
        <v>#DIV/0!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5">
        <f t="shared" si="8"/>
        <v>41778.915416666663</v>
      </c>
      <c r="L132" s="5">
        <f t="shared" si="9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8" t="e">
        <f t="shared" si="11"/>
        <v>#DIV/0!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5">
        <f t="shared" si="8"/>
        <v>42541.837511574078</v>
      </c>
      <c r="L133" s="5">
        <f t="shared" si="9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8" t="e">
        <f t="shared" si="11"/>
        <v>#DIV/0!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5">
        <f t="shared" si="8"/>
        <v>41905.812581018516</v>
      </c>
      <c r="L134" s="5">
        <f t="shared" si="9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9.5687499999999995E-2</v>
      </c>
      <c r="R134" s="8">
        <f t="shared" si="11"/>
        <v>94.506172839506178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5">
        <f t="shared" si="8"/>
        <v>42491.80768518518</v>
      </c>
      <c r="L135" s="5">
        <f t="shared" si="9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8" t="e">
        <f t="shared" si="11"/>
        <v>#DIV/0!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5">
        <f t="shared" si="8"/>
        <v>42221.909930555557</v>
      </c>
      <c r="L136" s="5">
        <f t="shared" si="9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8" t="e">
        <f t="shared" si="11"/>
        <v>#DIV/0!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5">
        <f t="shared" si="8"/>
        <v>41788.381909722222</v>
      </c>
      <c r="L137" s="5">
        <f t="shared" si="9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0.13433333333333333</v>
      </c>
      <c r="R137" s="8">
        <f t="shared" si="11"/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5">
        <f t="shared" si="8"/>
        <v>42096.410115740742</v>
      </c>
      <c r="L138" s="5">
        <f t="shared" si="9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8" t="e">
        <f t="shared" si="11"/>
        <v>#DIV/0!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5">
        <f t="shared" si="8"/>
        <v>42239.573993055557</v>
      </c>
      <c r="L139" s="5">
        <f t="shared" si="9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8" t="e">
        <f t="shared" si="11"/>
        <v>#DIV/0!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5">
        <f t="shared" si="8"/>
        <v>42186.257418981477</v>
      </c>
      <c r="L140" s="5">
        <f t="shared" si="9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3.1413333333333335E-2</v>
      </c>
      <c r="R140" s="8">
        <f t="shared" si="11"/>
        <v>81.241379310344826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5">
        <f t="shared" si="8"/>
        <v>42187.920972222222</v>
      </c>
      <c r="L141" s="5">
        <f t="shared" si="9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</v>
      </c>
      <c r="R141" s="8">
        <f t="shared" si="11"/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5">
        <f t="shared" si="8"/>
        <v>42053.198287037041</v>
      </c>
      <c r="L142" s="5">
        <f t="shared" si="9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8" t="e">
        <f t="shared" si="11"/>
        <v>#DIV/0!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5">
        <f t="shared" si="8"/>
        <v>42110.153043981481</v>
      </c>
      <c r="L143" s="5">
        <f t="shared" si="9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0.10775</v>
      </c>
      <c r="R143" s="8">
        <f t="shared" si="11"/>
        <v>46.178571428571431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5">
        <f t="shared" si="8"/>
        <v>41938.893263888887</v>
      </c>
      <c r="L144" s="5">
        <f t="shared" si="9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3.3333333333333335E-3</v>
      </c>
      <c r="R144" s="8">
        <f t="shared" si="11"/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5">
        <f t="shared" si="8"/>
        <v>42559.064143518524</v>
      </c>
      <c r="L145" s="5">
        <f t="shared" si="9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8" t="e">
        <f t="shared" si="11"/>
        <v>#DIV/0!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5">
        <f t="shared" si="8"/>
        <v>42047.762407407412</v>
      </c>
      <c r="L146" s="5">
        <f t="shared" si="9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0.27600000000000002</v>
      </c>
      <c r="R146" s="8">
        <f t="shared" si="11"/>
        <v>55.945945945945944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5">
        <f t="shared" si="8"/>
        <v>42200.542268518519</v>
      </c>
      <c r="L147" s="5">
        <f t="shared" si="9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7.5111111111111115E-2</v>
      </c>
      <c r="R147" s="8">
        <f t="shared" si="11"/>
        <v>37.555555555555557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5">
        <f t="shared" si="8"/>
        <v>42693.016180555554</v>
      </c>
      <c r="L148" s="5">
        <f t="shared" si="9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5.7499999999999999E-3</v>
      </c>
      <c r="R148" s="8">
        <f t="shared" si="11"/>
        <v>38.333333333333336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5">
        <f t="shared" si="8"/>
        <v>41969.767824074079</v>
      </c>
      <c r="L149" s="5">
        <f t="shared" si="9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8" t="e">
        <f t="shared" si="11"/>
        <v>#DIV/0!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5">
        <f t="shared" si="8"/>
        <v>42397.281666666662</v>
      </c>
      <c r="L150" s="5">
        <f t="shared" si="9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8.0000000000000004E-4</v>
      </c>
      <c r="R150" s="8">
        <f t="shared" si="11"/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5">
        <f t="shared" si="8"/>
        <v>41968.172106481477</v>
      </c>
      <c r="L151" s="5">
        <f t="shared" si="9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9.1999999999999998E-3</v>
      </c>
      <c r="R151" s="8">
        <f t="shared" si="11"/>
        <v>15.333333333333334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5">
        <f t="shared" si="8"/>
        <v>42090.161828703705</v>
      </c>
      <c r="L152" s="5">
        <f t="shared" si="9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0.23163076923076922</v>
      </c>
      <c r="R152" s="8">
        <f t="shared" si="11"/>
        <v>449.43283582089555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5">
        <f t="shared" si="8"/>
        <v>42113.550821759258</v>
      </c>
      <c r="L153" s="5">
        <f t="shared" si="9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5.5999999999999995E-4</v>
      </c>
      <c r="R153" s="8">
        <f t="shared" si="11"/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5">
        <f t="shared" si="8"/>
        <v>41875.077546296299</v>
      </c>
      <c r="L154" s="5">
        <f t="shared" si="9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7.8947368421052633E-5</v>
      </c>
      <c r="R154" s="8">
        <f t="shared" si="11"/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5">
        <f t="shared" si="8"/>
        <v>41933.586157407408</v>
      </c>
      <c r="L155" s="5">
        <f t="shared" si="9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7.1799999999999998E-3</v>
      </c>
      <c r="R155" s="8">
        <f t="shared" si="11"/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5">
        <f t="shared" si="8"/>
        <v>42115.547395833331</v>
      </c>
      <c r="L156" s="5">
        <f t="shared" si="9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2.6666666666666668E-2</v>
      </c>
      <c r="R156" s="8">
        <f t="shared" si="11"/>
        <v>13.333333333333334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5">
        <f t="shared" si="8"/>
        <v>42168.559432870374</v>
      </c>
      <c r="L157" s="5">
        <f t="shared" si="9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6.0000000000000002E-5</v>
      </c>
      <c r="R157" s="8">
        <f t="shared" si="11"/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5">
        <f t="shared" si="8"/>
        <v>41794.124953703707</v>
      </c>
      <c r="L158" s="5">
        <f t="shared" si="9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5.0999999999999997E-2</v>
      </c>
      <c r="R158" s="8">
        <f t="shared" si="11"/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5">
        <f t="shared" si="8"/>
        <v>42396.911712962959</v>
      </c>
      <c r="L159" s="5">
        <f t="shared" si="9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2.671118530884808E-3</v>
      </c>
      <c r="R159" s="8">
        <f t="shared" si="11"/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5">
        <f t="shared" si="8"/>
        <v>41904.07671296296</v>
      </c>
      <c r="L160" s="5">
        <f t="shared" si="9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8" t="e">
        <f t="shared" si="11"/>
        <v>#DIV/0!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5">
        <f t="shared" si="8"/>
        <v>42514.434548611112</v>
      </c>
      <c r="L161" s="5">
        <f t="shared" si="9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2.0000000000000002E-5</v>
      </c>
      <c r="R161" s="8">
        <f t="shared" si="11"/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5">
        <f t="shared" si="8"/>
        <v>42171.913090277783</v>
      </c>
      <c r="L162" s="5">
        <f t="shared" si="9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8" t="e">
        <f t="shared" si="11"/>
        <v>#DIV/0!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5">
        <f t="shared" si="8"/>
        <v>41792.687442129631</v>
      </c>
      <c r="L163" s="5">
        <f t="shared" si="9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1E-4</v>
      </c>
      <c r="R163" s="8">
        <f t="shared" si="11"/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5">
        <f t="shared" si="8"/>
        <v>41835.126805555556</v>
      </c>
      <c r="L164" s="5">
        <f t="shared" si="9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0.15535714285714286</v>
      </c>
      <c r="R164" s="8">
        <f t="shared" si="11"/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5">
        <f t="shared" si="8"/>
        <v>42243.961273148147</v>
      </c>
      <c r="L165" s="5">
        <f t="shared" si="9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8" t="e">
        <f t="shared" si="11"/>
        <v>#DIV/0!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5">
        <f t="shared" si="8"/>
        <v>41841.762743055559</v>
      </c>
      <c r="L166" s="5">
        <f t="shared" si="9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5.3333333333333332E-3</v>
      </c>
      <c r="R166" s="8">
        <f t="shared" si="11"/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5">
        <f t="shared" si="8"/>
        <v>42351.658842592587</v>
      </c>
      <c r="L167" s="5">
        <f t="shared" si="9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8" t="e">
        <f t="shared" si="11"/>
        <v>#DIV/0!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5">
        <f t="shared" si="8"/>
        <v>42721.075949074075</v>
      </c>
      <c r="L168" s="5">
        <f t="shared" si="9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0.6</v>
      </c>
      <c r="R168" s="8">
        <f t="shared" si="11"/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5">
        <f t="shared" si="8"/>
        <v>42160.927488425921</v>
      </c>
      <c r="L169" s="5">
        <f t="shared" si="9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1E-4</v>
      </c>
      <c r="R169" s="8">
        <f t="shared" si="11"/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5">
        <f t="shared" si="8"/>
        <v>42052.83530092593</v>
      </c>
      <c r="L170" s="5">
        <f t="shared" si="9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4.0625000000000001E-2</v>
      </c>
      <c r="R170" s="8">
        <f t="shared" si="11"/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5">
        <f t="shared" si="8"/>
        <v>41900.505312499998</v>
      </c>
      <c r="L171" s="5">
        <f t="shared" si="9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0.224</v>
      </c>
      <c r="R171" s="8">
        <f t="shared" si="11"/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5">
        <f t="shared" si="8"/>
        <v>42216.977812500001</v>
      </c>
      <c r="L172" s="5">
        <f t="shared" si="9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3.2500000000000001E-2</v>
      </c>
      <c r="R172" s="8">
        <f t="shared" si="11"/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5">
        <f t="shared" si="8"/>
        <v>42534.180717592593</v>
      </c>
      <c r="L173" s="5">
        <f t="shared" si="9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2.0000000000000002E-5</v>
      </c>
      <c r="R173" s="8">
        <f t="shared" si="11"/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5">
        <f t="shared" si="8"/>
        <v>42047.394942129627</v>
      </c>
      <c r="L174" s="5">
        <f t="shared" si="9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8" t="e">
        <f t="shared" si="11"/>
        <v>#DIV/0!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5">
        <f t="shared" si="8"/>
        <v>42033.573009259257</v>
      </c>
      <c r="L175" s="5">
        <f t="shared" si="9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8" t="e">
        <f t="shared" si="11"/>
        <v>#DIV/0!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5">
        <f t="shared" si="8"/>
        <v>42072.758981481486</v>
      </c>
      <c r="L176" s="5">
        <f t="shared" si="9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8" t="e">
        <f t="shared" si="11"/>
        <v>#DIV/0!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5">
        <f t="shared" si="8"/>
        <v>41855.777905092589</v>
      </c>
      <c r="L177" s="5">
        <f t="shared" si="9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6.4850000000000005E-2</v>
      </c>
      <c r="R177" s="8">
        <f t="shared" si="11"/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5">
        <f t="shared" si="8"/>
        <v>42191.824062500003</v>
      </c>
      <c r="L178" s="5">
        <f t="shared" si="9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8" t="e">
        <f t="shared" si="11"/>
        <v>#DIV/0!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5">
        <f t="shared" si="8"/>
        <v>42070.047754629632</v>
      </c>
      <c r="L179" s="5">
        <f t="shared" si="9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0.4</v>
      </c>
      <c r="R179" s="8">
        <f t="shared" si="11"/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5">
        <f t="shared" si="8"/>
        <v>42304.955381944441</v>
      </c>
      <c r="L180" s="5">
        <f t="shared" si="9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8" t="e">
        <f t="shared" si="11"/>
        <v>#DIV/0!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5">
        <f t="shared" si="8"/>
        <v>42403.080497685187</v>
      </c>
      <c r="L181" s="5">
        <f t="shared" si="9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0.2</v>
      </c>
      <c r="R181" s="8">
        <f t="shared" si="11"/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5">
        <f t="shared" si="8"/>
        <v>42067.991238425922</v>
      </c>
      <c r="L182" s="5">
        <f t="shared" si="9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0.33416666666666667</v>
      </c>
      <c r="R182" s="8">
        <f t="shared" si="11"/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5">
        <f t="shared" si="8"/>
        <v>42147.741840277777</v>
      </c>
      <c r="L183" s="5">
        <f t="shared" si="9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0.21092608822670172</v>
      </c>
      <c r="R183" s="8">
        <f t="shared" si="11"/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5">
        <f t="shared" si="8"/>
        <v>42712.011944444443</v>
      </c>
      <c r="L184" s="5">
        <f t="shared" si="9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8" t="e">
        <f t="shared" si="11"/>
        <v>#DIV/0!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5">
        <f t="shared" si="8"/>
        <v>41939.810300925928</v>
      </c>
      <c r="L185" s="5">
        <f t="shared" si="9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0.35855999999999999</v>
      </c>
      <c r="R185" s="8">
        <f t="shared" si="11"/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5">
        <f t="shared" si="8"/>
        <v>41825.791226851856</v>
      </c>
      <c r="L186" s="5">
        <f t="shared" si="9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3.4000000000000002E-2</v>
      </c>
      <c r="R186" s="8">
        <f t="shared" si="11"/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5">
        <f t="shared" si="8"/>
        <v>42570.91133101852</v>
      </c>
      <c r="L187" s="5">
        <f t="shared" si="9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5.5E-2</v>
      </c>
      <c r="R187" s="8">
        <f t="shared" si="11"/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5">
        <f t="shared" si="8"/>
        <v>42767.812893518523</v>
      </c>
      <c r="L188" s="5">
        <f t="shared" si="9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8" t="e">
        <f t="shared" si="11"/>
        <v>#DIV/0!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5">
        <f t="shared" si="8"/>
        <v>42182.234456018516</v>
      </c>
      <c r="L189" s="5">
        <f t="shared" si="9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0.16</v>
      </c>
      <c r="R189" s="8">
        <f t="shared" si="11"/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5">
        <f t="shared" si="8"/>
        <v>41857.18304398148</v>
      </c>
      <c r="L190" s="5">
        <f t="shared" si="9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8" t="e">
        <f t="shared" si="11"/>
        <v>#DIV/0!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5">
        <f t="shared" si="8"/>
        <v>42556.690706018519</v>
      </c>
      <c r="L191" s="5">
        <f t="shared" si="9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6.8999999999999997E-4</v>
      </c>
      <c r="R191" s="8">
        <f t="shared" si="11"/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5">
        <f t="shared" si="8"/>
        <v>42527.650995370372</v>
      </c>
      <c r="L192" s="5">
        <f t="shared" si="9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4.1666666666666666E-3</v>
      </c>
      <c r="R192" s="8">
        <f t="shared" si="11"/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5">
        <f t="shared" si="8"/>
        <v>42239.441412037035</v>
      </c>
      <c r="L193" s="5">
        <f t="shared" si="9"/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0.05</v>
      </c>
      <c r="R193" s="8">
        <f t="shared" si="11"/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5">
        <f t="shared" si="8"/>
        <v>41899.792037037041</v>
      </c>
      <c r="L194" s="5">
        <f t="shared" si="9"/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1.7E-5</v>
      </c>
      <c r="R194" s="8">
        <f t="shared" si="11"/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5">
        <f t="shared" ref="K195:K258" si="12">(((J195/60)/60)/24)+DATE(1970,1,1)</f>
        <v>41911.934791666667</v>
      </c>
      <c r="L195" s="5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E195/D195</f>
        <v>0</v>
      </c>
      <c r="R195" s="8" t="e">
        <f t="shared" ref="R195:R258" si="15">E195/N195</f>
        <v>#DIV/0!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5">
        <f t="shared" si="12"/>
        <v>42375.996886574074</v>
      </c>
      <c r="L196" s="5">
        <f t="shared" si="13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1.1999999999999999E-3</v>
      </c>
      <c r="R196" s="8">
        <f t="shared" si="15"/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5">
        <f t="shared" si="12"/>
        <v>42135.67050925926</v>
      </c>
      <c r="L197" s="5">
        <f t="shared" si="13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8" t="e">
        <f t="shared" si="15"/>
        <v>#DIV/0!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5">
        <f t="shared" si="12"/>
        <v>42259.542800925927</v>
      </c>
      <c r="L198" s="5">
        <f t="shared" si="13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0.41857142857142859</v>
      </c>
      <c r="R198" s="8">
        <f t="shared" si="15"/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5">
        <f t="shared" si="12"/>
        <v>42741.848379629635</v>
      </c>
      <c r="L199" s="5">
        <f t="shared" si="13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0.1048</v>
      </c>
      <c r="R199" s="8">
        <f t="shared" si="15"/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5">
        <f t="shared" si="12"/>
        <v>41887.383356481485</v>
      </c>
      <c r="L200" s="5">
        <f t="shared" si="13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1.116E-2</v>
      </c>
      <c r="R200" s="8">
        <f t="shared" si="15"/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5">
        <f t="shared" si="12"/>
        <v>42584.123865740738</v>
      </c>
      <c r="L201" s="5">
        <f t="shared" si="13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8" t="e">
        <f t="shared" si="15"/>
        <v>#DIV/0!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5">
        <f t="shared" si="12"/>
        <v>41867.083368055559</v>
      </c>
      <c r="L202" s="5">
        <f t="shared" si="13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0.26192500000000002</v>
      </c>
      <c r="R202" s="8">
        <f t="shared" si="15"/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5">
        <f t="shared" si="12"/>
        <v>42023.818622685183</v>
      </c>
      <c r="L203" s="5">
        <f t="shared" si="13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0.58461538461538465</v>
      </c>
      <c r="R203" s="8">
        <f t="shared" si="15"/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5">
        <f t="shared" si="12"/>
        <v>42255.927824074075</v>
      </c>
      <c r="L204" s="5">
        <f t="shared" si="13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8" t="e">
        <f t="shared" si="15"/>
        <v>#DIV/0!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5">
        <f t="shared" si="12"/>
        <v>41973.847962962958</v>
      </c>
      <c r="L205" s="5">
        <f t="shared" si="13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0.2984</v>
      </c>
      <c r="R205" s="8">
        <f t="shared" si="15"/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5">
        <f t="shared" si="12"/>
        <v>42556.583368055552</v>
      </c>
      <c r="L206" s="5">
        <f t="shared" si="13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0.50721666666666665</v>
      </c>
      <c r="R206" s="8">
        <f t="shared" si="15"/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5">
        <f t="shared" si="12"/>
        <v>42248.632199074069</v>
      </c>
      <c r="L207" s="5">
        <f t="shared" si="13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0.16250000000000001</v>
      </c>
      <c r="R207" s="8">
        <f t="shared" si="15"/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5">
        <f t="shared" si="12"/>
        <v>42567.004432870366</v>
      </c>
      <c r="L208" s="5">
        <f t="shared" si="13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8" t="e">
        <f t="shared" si="15"/>
        <v>#DIV/0!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5">
        <f t="shared" si="12"/>
        <v>41978.197199074071</v>
      </c>
      <c r="L209" s="5">
        <f t="shared" si="13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0.15214285714285714</v>
      </c>
      <c r="R209" s="8">
        <f t="shared" si="15"/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5">
        <f t="shared" si="12"/>
        <v>41959.369988425926</v>
      </c>
      <c r="L210" s="5">
        <f t="shared" si="13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8" t="e">
        <f t="shared" si="15"/>
        <v>#DIV/0!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5">
        <f t="shared" si="12"/>
        <v>42165.922858796301</v>
      </c>
      <c r="L211" s="5">
        <f t="shared" si="13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8" t="e">
        <f t="shared" si="15"/>
        <v>#DIV/0!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5">
        <f t="shared" si="12"/>
        <v>42249.064722222218</v>
      </c>
      <c r="L212" s="5">
        <f t="shared" si="13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0.2525</v>
      </c>
      <c r="R212" s="8">
        <f t="shared" si="15"/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5">
        <f t="shared" si="12"/>
        <v>42236.159918981488</v>
      </c>
      <c r="L213" s="5">
        <f t="shared" si="13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0.44600000000000001</v>
      </c>
      <c r="R213" s="8">
        <f t="shared" si="15"/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5">
        <f t="shared" si="12"/>
        <v>42416.881018518514</v>
      </c>
      <c r="L214" s="5">
        <f t="shared" si="13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1.5873015873015873E-4</v>
      </c>
      <c r="R214" s="8">
        <f t="shared" si="15"/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5">
        <f t="shared" si="12"/>
        <v>42202.594293981485</v>
      </c>
      <c r="L215" s="5">
        <f t="shared" si="13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4.0000000000000002E-4</v>
      </c>
      <c r="R215" s="8">
        <f t="shared" si="15"/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5">
        <f t="shared" si="12"/>
        <v>42009.64061342593</v>
      </c>
      <c r="L216" s="5">
        <f t="shared" si="13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8.0000000000000007E-5</v>
      </c>
      <c r="R216" s="8">
        <f t="shared" si="15"/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5">
        <f t="shared" si="12"/>
        <v>42375.230115740742</v>
      </c>
      <c r="L217" s="5">
        <f t="shared" si="13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2.2727272727272726E-3</v>
      </c>
      <c r="R217" s="8">
        <f t="shared" si="15"/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5">
        <f t="shared" si="12"/>
        <v>42066.958761574075</v>
      </c>
      <c r="L218" s="5">
        <f t="shared" si="13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0.55698440000000005</v>
      </c>
      <c r="R218" s="8">
        <f t="shared" si="15"/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5">
        <f t="shared" si="12"/>
        <v>41970.64061342593</v>
      </c>
      <c r="L219" s="5">
        <f t="shared" si="13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0.11942999999999999</v>
      </c>
      <c r="R219" s="8">
        <f t="shared" si="15"/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5">
        <f t="shared" si="12"/>
        <v>42079.628344907411</v>
      </c>
      <c r="L220" s="5">
        <f t="shared" si="13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0.02</v>
      </c>
      <c r="R220" s="8">
        <f t="shared" si="15"/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5">
        <f t="shared" si="12"/>
        <v>42429.326678240745</v>
      </c>
      <c r="L221" s="5">
        <f t="shared" si="13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0.17630000000000001</v>
      </c>
      <c r="R221" s="8">
        <f t="shared" si="15"/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5">
        <f t="shared" si="12"/>
        <v>42195.643865740742</v>
      </c>
      <c r="L222" s="5">
        <f t="shared" si="13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7.1999999999999998E-3</v>
      </c>
      <c r="R222" s="8">
        <f t="shared" si="15"/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5">
        <f t="shared" si="12"/>
        <v>42031.837546296301</v>
      </c>
      <c r="L223" s="5">
        <f t="shared" si="13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8" t="e">
        <f t="shared" si="15"/>
        <v>#DIV/0!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5">
        <f t="shared" si="12"/>
        <v>42031.769884259258</v>
      </c>
      <c r="L224" s="5">
        <f t="shared" si="13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0.13</v>
      </c>
      <c r="R224" s="8">
        <f t="shared" si="15"/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5">
        <f t="shared" si="12"/>
        <v>42482.048032407409</v>
      </c>
      <c r="L225" s="5">
        <f t="shared" si="13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8" t="e">
        <f t="shared" si="15"/>
        <v>#DIV/0!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5">
        <f t="shared" si="12"/>
        <v>42135.235254629632</v>
      </c>
      <c r="L226" s="5">
        <f t="shared" si="13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8" t="e">
        <f t="shared" si="15"/>
        <v>#DIV/0!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5">
        <f t="shared" si="12"/>
        <v>42438.961273148147</v>
      </c>
      <c r="L227" s="5">
        <f t="shared" si="13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8" t="e">
        <f t="shared" si="15"/>
        <v>#DIV/0!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5">
        <f t="shared" si="12"/>
        <v>42106.666018518517</v>
      </c>
      <c r="L228" s="5">
        <f t="shared" si="13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8.6206896551724137E-3</v>
      </c>
      <c r="R228" s="8">
        <f t="shared" si="15"/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5">
        <f t="shared" si="12"/>
        <v>42164.893993055557</v>
      </c>
      <c r="L229" s="5">
        <f t="shared" si="13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8" t="e">
        <f t="shared" si="15"/>
        <v>#DIV/0!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5">
        <f t="shared" si="12"/>
        <v>42096.686400462961</v>
      </c>
      <c r="L230" s="5">
        <f t="shared" si="13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8" t="e">
        <f t="shared" si="15"/>
        <v>#DIV/0!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5">
        <f t="shared" si="12"/>
        <v>42383.933993055558</v>
      </c>
      <c r="L231" s="5">
        <f t="shared" si="13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8" t="e">
        <f t="shared" si="15"/>
        <v>#DIV/0!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5">
        <f t="shared" si="12"/>
        <v>42129.777210648142</v>
      </c>
      <c r="L232" s="5">
        <f t="shared" si="13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4.0000000000000001E-3</v>
      </c>
      <c r="R232" s="8">
        <f t="shared" si="15"/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5">
        <f t="shared" si="12"/>
        <v>42341.958923611113</v>
      </c>
      <c r="L233" s="5">
        <f t="shared" si="13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8" t="e">
        <f t="shared" si="15"/>
        <v>#DIV/0!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5">
        <f t="shared" si="12"/>
        <v>42032.82576388889</v>
      </c>
      <c r="L234" s="5">
        <f t="shared" si="13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2.75E-2</v>
      </c>
      <c r="R234" s="8">
        <f t="shared" si="15"/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5">
        <f t="shared" si="12"/>
        <v>42612.911712962959</v>
      </c>
      <c r="L235" s="5">
        <f t="shared" si="13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8" t="e">
        <f t="shared" si="15"/>
        <v>#DIV/0!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5">
        <f t="shared" si="12"/>
        <v>42136.035405092596</v>
      </c>
      <c r="L236" s="5">
        <f t="shared" si="13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0.40100000000000002</v>
      </c>
      <c r="R236" s="8">
        <f t="shared" si="15"/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5">
        <f t="shared" si="12"/>
        <v>42164.908530092594</v>
      </c>
      <c r="L237" s="5">
        <f t="shared" si="13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8" t="e">
        <f t="shared" si="15"/>
        <v>#DIV/0!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5">
        <f t="shared" si="12"/>
        <v>42321.08447916666</v>
      </c>
      <c r="L238" s="5">
        <f t="shared" si="13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8" t="e">
        <f t="shared" si="15"/>
        <v>#DIV/0!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5">
        <f t="shared" si="12"/>
        <v>42377.577187499999</v>
      </c>
      <c r="L239" s="5">
        <f t="shared" si="13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3.3333333333333335E-3</v>
      </c>
      <c r="R239" s="8">
        <f t="shared" si="15"/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5">
        <f t="shared" si="12"/>
        <v>42713.962499999994</v>
      </c>
      <c r="L240" s="5">
        <f t="shared" si="13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8" t="e">
        <f t="shared" si="15"/>
        <v>#DIV/0!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5">
        <f t="shared" si="12"/>
        <v>42297.110300925924</v>
      </c>
      <c r="L241" s="5">
        <f t="shared" si="13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0.25</v>
      </c>
      <c r="R241" s="8">
        <f t="shared" si="15"/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5">
        <f t="shared" si="12"/>
        <v>41354.708460648151</v>
      </c>
      <c r="L242" s="5">
        <f t="shared" si="13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1.0763413333333334</v>
      </c>
      <c r="R242" s="8">
        <f t="shared" si="15"/>
        <v>117.84759124087591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5">
        <f t="shared" si="12"/>
        <v>41949.697962962964</v>
      </c>
      <c r="L243" s="5">
        <f t="shared" si="13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1.1263736263736264</v>
      </c>
      <c r="R243" s="8">
        <f t="shared" si="15"/>
        <v>109.04255319148936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5">
        <f t="shared" si="12"/>
        <v>40862.492939814816</v>
      </c>
      <c r="L244" s="5">
        <f t="shared" si="13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1.1346153846153846</v>
      </c>
      <c r="R244" s="8">
        <f t="shared" si="15"/>
        <v>73.019801980198025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5">
        <f t="shared" si="12"/>
        <v>41662.047500000001</v>
      </c>
      <c r="L245" s="5">
        <f t="shared" si="13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1.0259199999999999</v>
      </c>
      <c r="R245" s="8">
        <f t="shared" si="15"/>
        <v>78.195121951219505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5">
        <f t="shared" si="12"/>
        <v>40213.323599537034</v>
      </c>
      <c r="L246" s="5">
        <f t="shared" si="13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1.1375714285714287</v>
      </c>
      <c r="R246" s="8">
        <f t="shared" si="15"/>
        <v>47.398809523809526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5">
        <f t="shared" si="12"/>
        <v>41107.053067129629</v>
      </c>
      <c r="L247" s="5">
        <f t="shared" si="13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1.0371999999999999</v>
      </c>
      <c r="R247" s="8">
        <f t="shared" si="15"/>
        <v>54.020833333333336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5">
        <f t="shared" si="12"/>
        <v>40480.363483796296</v>
      </c>
      <c r="L248" s="5">
        <f t="shared" si="13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3.0546000000000002</v>
      </c>
      <c r="R248" s="8">
        <f t="shared" si="15"/>
        <v>68.488789237668158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5">
        <f t="shared" si="12"/>
        <v>40430.604328703703</v>
      </c>
      <c r="L249" s="5">
        <f t="shared" si="13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1.341</v>
      </c>
      <c r="R249" s="8">
        <f t="shared" si="15"/>
        <v>108.14516129032258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5">
        <f t="shared" si="12"/>
        <v>40870.774409722224</v>
      </c>
      <c r="L250" s="5">
        <f t="shared" si="13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1.0133294117647058</v>
      </c>
      <c r="R250" s="8">
        <f t="shared" si="15"/>
        <v>589.95205479452056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5">
        <f t="shared" si="12"/>
        <v>40332.923842592594</v>
      </c>
      <c r="L251" s="5">
        <f t="shared" si="13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1.1292</v>
      </c>
      <c r="R251" s="8">
        <f t="shared" si="15"/>
        <v>48.051063829787232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5">
        <f t="shared" si="12"/>
        <v>41401.565868055557</v>
      </c>
      <c r="L252" s="5">
        <f t="shared" si="13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1.0558333333333334</v>
      </c>
      <c r="R252" s="8">
        <f t="shared" si="15"/>
        <v>72.482837528604122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5">
        <f t="shared" si="12"/>
        <v>41013.787569444445</v>
      </c>
      <c r="L253" s="5">
        <f t="shared" si="13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1.2557142857142858</v>
      </c>
      <c r="R253" s="8">
        <f t="shared" si="15"/>
        <v>57.077922077922075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5">
        <f t="shared" si="12"/>
        <v>40266.662708333337</v>
      </c>
      <c r="L254" s="5">
        <f t="shared" si="13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1.8455999999999999</v>
      </c>
      <c r="R254" s="8">
        <f t="shared" si="15"/>
        <v>85.444444444444443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5">
        <f t="shared" si="12"/>
        <v>40924.650868055556</v>
      </c>
      <c r="L255" s="5">
        <f t="shared" si="13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1.0073333333333334</v>
      </c>
      <c r="R255" s="8">
        <f t="shared" si="15"/>
        <v>215.85714285714286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5">
        <f t="shared" si="12"/>
        <v>42263.952662037031</v>
      </c>
      <c r="L256" s="5">
        <f t="shared" si="13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1.1694724999999999</v>
      </c>
      <c r="R256" s="8">
        <f t="shared" si="15"/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5">
        <f t="shared" si="12"/>
        <v>40588.526412037041</v>
      </c>
      <c r="L257" s="5">
        <f t="shared" si="13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1.0673325</v>
      </c>
      <c r="R257" s="8">
        <f t="shared" si="15"/>
        <v>45.418404255319146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5">
        <f t="shared" si="12"/>
        <v>41319.769293981481</v>
      </c>
      <c r="L258" s="5">
        <f t="shared" si="13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1.391</v>
      </c>
      <c r="R258" s="8">
        <f t="shared" si="15"/>
        <v>65.756363636363631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5">
        <f t="shared" ref="K259:K322" si="16">(((J259/60)/60)/24)+DATE(1970,1,1)</f>
        <v>42479.626875000002</v>
      </c>
      <c r="L259" s="5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E259/D259</f>
        <v>1.0672648571428571</v>
      </c>
      <c r="R259" s="8">
        <f t="shared" ref="R259:R322" si="19">E259/N259</f>
        <v>66.70405357142856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5">
        <f t="shared" si="16"/>
        <v>40682.051689814813</v>
      </c>
      <c r="L260" s="5">
        <f t="shared" si="1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1.9114</v>
      </c>
      <c r="R260" s="8">
        <f t="shared" si="19"/>
        <v>83.345930232558146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5">
        <f t="shared" si="16"/>
        <v>42072.738067129627</v>
      </c>
      <c r="L261" s="5">
        <f t="shared" si="1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1.3193789333333332</v>
      </c>
      <c r="R261" s="8">
        <f t="shared" si="19"/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5">
        <f t="shared" si="16"/>
        <v>40330.755543981482</v>
      </c>
      <c r="L262" s="5">
        <f t="shared" si="1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1.0640000000000001</v>
      </c>
      <c r="R262" s="8">
        <f t="shared" si="19"/>
        <v>120.90909090909091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5">
        <f t="shared" si="16"/>
        <v>41017.885462962964</v>
      </c>
      <c r="L263" s="5">
        <f t="shared" si="1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1.0740000000000001</v>
      </c>
      <c r="R263" s="8">
        <f t="shared" si="19"/>
        <v>97.63636363636364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5">
        <f t="shared" si="16"/>
        <v>40555.24800925926</v>
      </c>
      <c r="L264" s="5">
        <f t="shared" si="1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2.4</v>
      </c>
      <c r="R264" s="8">
        <f t="shared" si="19"/>
        <v>41.379310344827587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5">
        <f t="shared" si="16"/>
        <v>41149.954791666663</v>
      </c>
      <c r="L265" s="5">
        <f t="shared" si="1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1.1808107999999999</v>
      </c>
      <c r="R265" s="8">
        <f t="shared" si="19"/>
        <v>30.654485981308412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5">
        <f t="shared" si="16"/>
        <v>41010.620312500003</v>
      </c>
      <c r="L266" s="5">
        <f t="shared" si="1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1.1819999999999999</v>
      </c>
      <c r="R266" s="8">
        <f t="shared" si="19"/>
        <v>64.945054945054949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5">
        <f t="shared" si="16"/>
        <v>40267.245717592588</v>
      </c>
      <c r="L267" s="5">
        <f t="shared" si="1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1.111</v>
      </c>
      <c r="R267" s="8">
        <f t="shared" si="19"/>
        <v>95.775862068965523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5">
        <f t="shared" si="16"/>
        <v>40205.174849537041</v>
      </c>
      <c r="L268" s="5">
        <f t="shared" si="1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1.4550000000000001</v>
      </c>
      <c r="R268" s="8">
        <f t="shared" si="19"/>
        <v>40.416666666666664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5">
        <f t="shared" si="16"/>
        <v>41785.452534722222</v>
      </c>
      <c r="L269" s="5">
        <f t="shared" si="1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1.3162883248730965</v>
      </c>
      <c r="R269" s="8">
        <f t="shared" si="19"/>
        <v>78.578424242424248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5">
        <f t="shared" si="16"/>
        <v>40809.15252314815</v>
      </c>
      <c r="L270" s="5">
        <f t="shared" si="1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1.1140000000000001</v>
      </c>
      <c r="R270" s="8">
        <f t="shared" si="19"/>
        <v>50.18018018018018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5">
        <f t="shared" si="16"/>
        <v>42758.197013888886</v>
      </c>
      <c r="L271" s="5">
        <f t="shared" si="1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1.4723377</v>
      </c>
      <c r="R271" s="8">
        <f t="shared" si="19"/>
        <v>92.251735588972423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5">
        <f t="shared" si="16"/>
        <v>40637.866550925923</v>
      </c>
      <c r="L272" s="5">
        <f t="shared" si="1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1.5260869565217392</v>
      </c>
      <c r="R272" s="8">
        <f t="shared" si="19"/>
        <v>57.540983606557376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5">
        <f t="shared" si="16"/>
        <v>41612.10024305556</v>
      </c>
      <c r="L273" s="5">
        <f t="shared" si="1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1.0468</v>
      </c>
      <c r="R273" s="8">
        <f t="shared" si="19"/>
        <v>109.42160278745645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5">
        <f t="shared" si="16"/>
        <v>40235.900358796294</v>
      </c>
      <c r="L274" s="5">
        <f t="shared" si="1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1.7743366666666667</v>
      </c>
      <c r="R274" s="8">
        <f t="shared" si="19"/>
        <v>81.892461538461546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5">
        <f t="shared" si="16"/>
        <v>40697.498449074075</v>
      </c>
      <c r="L275" s="5">
        <f t="shared" si="1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1.077758</v>
      </c>
      <c r="R275" s="8">
        <f t="shared" si="19"/>
        <v>45.667711864406776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5">
        <f t="shared" si="16"/>
        <v>40969.912372685183</v>
      </c>
      <c r="L276" s="5">
        <f t="shared" si="1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1.56</v>
      </c>
      <c r="R276" s="8">
        <f t="shared" si="19"/>
        <v>55.221238938053098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5">
        <f t="shared" si="16"/>
        <v>41193.032013888893</v>
      </c>
      <c r="L277" s="5">
        <f t="shared" si="1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1.08395</v>
      </c>
      <c r="R277" s="8">
        <f t="shared" si="19"/>
        <v>65.298192771084331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5">
        <f t="shared" si="16"/>
        <v>40967.081874999996</v>
      </c>
      <c r="L278" s="5">
        <f t="shared" si="1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1.476</v>
      </c>
      <c r="R278" s="8">
        <f t="shared" si="19"/>
        <v>95.225806451612897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5">
        <f t="shared" si="16"/>
        <v>42117.891423611116</v>
      </c>
      <c r="L279" s="5">
        <f t="shared" si="1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1.1038153846153846</v>
      </c>
      <c r="R279" s="8">
        <f t="shared" si="19"/>
        <v>75.444794952681391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5">
        <f t="shared" si="16"/>
        <v>41164.040960648148</v>
      </c>
      <c r="L280" s="5">
        <f t="shared" si="1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1.5034814814814814</v>
      </c>
      <c r="R280" s="8">
        <f t="shared" si="19"/>
        <v>97.816867469879512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5">
        <f t="shared" si="16"/>
        <v>42759.244166666671</v>
      </c>
      <c r="L281" s="5">
        <f t="shared" si="1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1.5731829411764706</v>
      </c>
      <c r="R281" s="8">
        <f t="shared" si="19"/>
        <v>87.685606557377056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5">
        <f t="shared" si="16"/>
        <v>41744.590682870366</v>
      </c>
      <c r="L282" s="5">
        <f t="shared" si="17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1.5614399999999999</v>
      </c>
      <c r="R282" s="8">
        <f t="shared" si="19"/>
        <v>54.748948106591868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5">
        <f t="shared" si="16"/>
        <v>39950.163344907407</v>
      </c>
      <c r="L283" s="5">
        <f t="shared" si="1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1.2058763636363636</v>
      </c>
      <c r="R283" s="8">
        <f t="shared" si="19"/>
        <v>83.953417721518989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5">
        <f t="shared" si="16"/>
        <v>40194.920046296298</v>
      </c>
      <c r="L284" s="5">
        <f t="shared" si="1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1.0118888888888888</v>
      </c>
      <c r="R284" s="8">
        <f t="shared" si="19"/>
        <v>254.38547486033519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5">
        <f t="shared" si="16"/>
        <v>40675.71</v>
      </c>
      <c r="L285" s="5">
        <f t="shared" si="1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1.142725</v>
      </c>
      <c r="R285" s="8">
        <f t="shared" si="19"/>
        <v>101.8269801980198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5">
        <f t="shared" si="16"/>
        <v>40904.738194444442</v>
      </c>
      <c r="L286" s="5">
        <f t="shared" si="1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1.0462615</v>
      </c>
      <c r="R286" s="8">
        <f t="shared" si="19"/>
        <v>55.066394736842106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5">
        <f t="shared" si="16"/>
        <v>41506.756111111114</v>
      </c>
      <c r="L287" s="5">
        <f t="shared" si="1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2.2882507142857142</v>
      </c>
      <c r="R287" s="8">
        <f t="shared" si="19"/>
        <v>56.901438721136763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5">
        <f t="shared" si="16"/>
        <v>41313.816249999996</v>
      </c>
      <c r="L288" s="5">
        <f t="shared" si="1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1.0915333333333332</v>
      </c>
      <c r="R288" s="8">
        <f t="shared" si="19"/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5">
        <f t="shared" si="16"/>
        <v>41184.277986111112</v>
      </c>
      <c r="L289" s="5">
        <f t="shared" si="1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1.7629999999999999</v>
      </c>
      <c r="R289" s="8">
        <f t="shared" si="19"/>
        <v>91.189655172413794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5">
        <f t="shared" si="16"/>
        <v>41051.168900462959</v>
      </c>
      <c r="L290" s="5">
        <f t="shared" si="1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1.0321061999999999</v>
      </c>
      <c r="R290" s="8">
        <f t="shared" si="19"/>
        <v>115.44812080536913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5">
        <f t="shared" si="16"/>
        <v>41550.456412037034</v>
      </c>
      <c r="L291" s="5">
        <f t="shared" si="1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1.0482</v>
      </c>
      <c r="R291" s="8">
        <f t="shared" si="19"/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5">
        <f t="shared" si="16"/>
        <v>40526.36917824074</v>
      </c>
      <c r="L292" s="5">
        <f t="shared" si="1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1.0668444444444445</v>
      </c>
      <c r="R292" s="8">
        <f t="shared" si="19"/>
        <v>28.576190476190476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5">
        <f t="shared" si="16"/>
        <v>41376.769050925926</v>
      </c>
      <c r="L293" s="5">
        <f t="shared" si="1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1.2001999999999999</v>
      </c>
      <c r="R293" s="8">
        <f t="shared" si="19"/>
        <v>46.8828125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5">
        <f t="shared" si="16"/>
        <v>40812.803229166668</v>
      </c>
      <c r="L294" s="5">
        <f t="shared" si="1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1.0150693333333334</v>
      </c>
      <c r="R294" s="8">
        <f t="shared" si="19"/>
        <v>154.42231237322514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5">
        <f t="shared" si="16"/>
        <v>41719.667986111112</v>
      </c>
      <c r="L295" s="5">
        <f t="shared" si="1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1.0138461538461538</v>
      </c>
      <c r="R295" s="8">
        <f t="shared" si="19"/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5">
        <f t="shared" si="16"/>
        <v>40343.084421296298</v>
      </c>
      <c r="L296" s="5">
        <f t="shared" si="1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</v>
      </c>
      <c r="R296" s="8">
        <f t="shared" si="19"/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5">
        <f t="shared" si="16"/>
        <v>41519.004733796297</v>
      </c>
      <c r="L297" s="5">
        <f t="shared" si="17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1.3310911999999999</v>
      </c>
      <c r="R297" s="8">
        <f t="shared" si="19"/>
        <v>100.08204511278196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5">
        <f t="shared" si="16"/>
        <v>41134.475497685184</v>
      </c>
      <c r="L298" s="5">
        <f t="shared" si="1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1.187262</v>
      </c>
      <c r="R298" s="8">
        <f t="shared" si="19"/>
        <v>230.08953488372092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5">
        <f t="shared" si="16"/>
        <v>42089.72802083334</v>
      </c>
      <c r="L299" s="5">
        <f t="shared" si="1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1.0064</v>
      </c>
      <c r="R299" s="8">
        <f t="shared" si="19"/>
        <v>141.74647887323943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5">
        <f t="shared" si="16"/>
        <v>41709.463518518518</v>
      </c>
      <c r="L300" s="5">
        <f t="shared" si="17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1.089324126984127</v>
      </c>
      <c r="R300" s="8">
        <f t="shared" si="19"/>
        <v>56.344351395730705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5">
        <f t="shared" si="16"/>
        <v>40469.225231481483</v>
      </c>
      <c r="L301" s="5">
        <f t="shared" si="1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1.789525</v>
      </c>
      <c r="R301" s="8">
        <f t="shared" si="19"/>
        <v>73.341188524590166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5">
        <f t="shared" si="16"/>
        <v>40626.959930555553</v>
      </c>
      <c r="L302" s="5">
        <f t="shared" si="1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1.0172264</v>
      </c>
      <c r="R302" s="8">
        <f t="shared" si="19"/>
        <v>85.337785234899329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5">
        <f t="shared" si="16"/>
        <v>41312.737673611111</v>
      </c>
      <c r="L303" s="5">
        <f t="shared" si="1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1.1873499999999999</v>
      </c>
      <c r="R303" s="8">
        <f t="shared" si="19"/>
        <v>61.496215139442228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5">
        <f t="shared" si="16"/>
        <v>40933.856921296298</v>
      </c>
      <c r="L304" s="5">
        <f t="shared" si="1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1.0045999999999999</v>
      </c>
      <c r="R304" s="8">
        <f t="shared" si="19"/>
        <v>93.018518518518519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5">
        <f t="shared" si="16"/>
        <v>41032.071134259262</v>
      </c>
      <c r="L305" s="5">
        <f t="shared" si="17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1.3746666666666667</v>
      </c>
      <c r="R305" s="8">
        <f t="shared" si="19"/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5">
        <f t="shared" si="16"/>
        <v>41114.094872685186</v>
      </c>
      <c r="L306" s="5">
        <f t="shared" si="1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2.3164705882352941</v>
      </c>
      <c r="R306" s="8">
        <f t="shared" si="19"/>
        <v>106.43243243243244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5">
        <f t="shared" si="16"/>
        <v>40948.630196759259</v>
      </c>
      <c r="L307" s="5">
        <f t="shared" si="1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1.3033333333333332</v>
      </c>
      <c r="R307" s="8">
        <f t="shared" si="19"/>
        <v>51.719576719576722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5">
        <f t="shared" si="16"/>
        <v>41333.837187500001</v>
      </c>
      <c r="L308" s="5">
        <f t="shared" si="17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2.9289999999999998</v>
      </c>
      <c r="R308" s="8">
        <f t="shared" si="19"/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5">
        <f t="shared" si="16"/>
        <v>41282.944456018515</v>
      </c>
      <c r="L309" s="5">
        <f t="shared" si="17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1.1131818181818183</v>
      </c>
      <c r="R309" s="8">
        <f t="shared" si="19"/>
        <v>42.517361111111114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5">
        <f t="shared" si="16"/>
        <v>40567.694560185184</v>
      </c>
      <c r="L310" s="5">
        <f t="shared" si="1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1.0556666666666668</v>
      </c>
      <c r="R310" s="8">
        <f t="shared" si="19"/>
        <v>62.712871287128714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5">
        <f t="shared" si="16"/>
        <v>41134.751550925925</v>
      </c>
      <c r="L311" s="5">
        <f t="shared" si="1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1.1894444444444445</v>
      </c>
      <c r="R311" s="8">
        <f t="shared" si="19"/>
        <v>89.957983193277315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5">
        <f t="shared" si="16"/>
        <v>40821.183136574073</v>
      </c>
      <c r="L312" s="5">
        <f t="shared" si="1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1.04129</v>
      </c>
      <c r="R312" s="8">
        <f t="shared" si="19"/>
        <v>28.924722222222222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5">
        <f t="shared" si="16"/>
        <v>40868.219814814816</v>
      </c>
      <c r="L313" s="5">
        <f t="shared" si="1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1.0410165</v>
      </c>
      <c r="R313" s="8">
        <f t="shared" si="19"/>
        <v>138.8022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5">
        <f t="shared" si="16"/>
        <v>41348.877685185187</v>
      </c>
      <c r="L314" s="5">
        <f t="shared" si="1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1.1187499999999999</v>
      </c>
      <c r="R314" s="8">
        <f t="shared" si="19"/>
        <v>61.301369863013697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5">
        <f t="shared" si="16"/>
        <v>40357.227939814817</v>
      </c>
      <c r="L315" s="5">
        <f t="shared" si="1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1.0473529411764706</v>
      </c>
      <c r="R315" s="8">
        <f t="shared" si="19"/>
        <v>80.202702702702709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5">
        <f t="shared" si="16"/>
        <v>41304.833194444444</v>
      </c>
      <c r="L316" s="5">
        <f t="shared" si="1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3.8515000000000001</v>
      </c>
      <c r="R316" s="8">
        <f t="shared" si="19"/>
        <v>32.095833333333331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5">
        <f t="shared" si="16"/>
        <v>41113.77238425926</v>
      </c>
      <c r="L317" s="5">
        <f t="shared" si="1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1.01248</v>
      </c>
      <c r="R317" s="8">
        <f t="shared" si="19"/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5">
        <f t="shared" si="16"/>
        <v>41950.923576388886</v>
      </c>
      <c r="L318" s="5">
        <f t="shared" si="1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1.1377333333333333</v>
      </c>
      <c r="R318" s="8">
        <f t="shared" si="19"/>
        <v>108.01265822784811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5">
        <f t="shared" si="16"/>
        <v>41589.676886574074</v>
      </c>
      <c r="L319" s="5">
        <f t="shared" si="1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1.0080333333333333</v>
      </c>
      <c r="R319" s="8">
        <f t="shared" si="19"/>
        <v>95.699367088607602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5">
        <f t="shared" si="16"/>
        <v>41330.038784722223</v>
      </c>
      <c r="L320" s="5">
        <f t="shared" si="1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2.8332000000000002</v>
      </c>
      <c r="R320" s="8">
        <f t="shared" si="19"/>
        <v>49.880281690140848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5">
        <f t="shared" si="16"/>
        <v>40123.83829861111</v>
      </c>
      <c r="L321" s="5">
        <f t="shared" si="1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1.1268</v>
      </c>
      <c r="R321" s="8">
        <f t="shared" si="19"/>
        <v>110.47058823529412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5">
        <f t="shared" si="16"/>
        <v>42331.551307870366</v>
      </c>
      <c r="L322" s="5">
        <f t="shared" si="1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1.0658000000000001</v>
      </c>
      <c r="R322" s="8">
        <f t="shared" si="19"/>
        <v>134.91139240506328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5">
        <f t="shared" ref="K323:K386" si="20">(((J323/60)/60)/24)+DATE(1970,1,1)</f>
        <v>42647.446597222224</v>
      </c>
      <c r="L323" s="5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E323/D323</f>
        <v>1.0266285714285714</v>
      </c>
      <c r="R323" s="8">
        <f t="shared" ref="R323:R386" si="23">E323/N323</f>
        <v>106.62314540059347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5">
        <f t="shared" si="20"/>
        <v>42473.57</v>
      </c>
      <c r="L324" s="5">
        <f t="shared" si="21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1.0791200000000001</v>
      </c>
      <c r="R324" s="8">
        <f t="shared" si="23"/>
        <v>145.04301075268816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5">
        <f t="shared" si="20"/>
        <v>42697.32136574074</v>
      </c>
      <c r="L325" s="5">
        <f t="shared" si="2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1.2307407407407407</v>
      </c>
      <c r="R325" s="8">
        <f t="shared" si="23"/>
        <v>114.58620689655173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5">
        <f t="shared" si="20"/>
        <v>42184.626250000001</v>
      </c>
      <c r="L326" s="5">
        <f t="shared" si="2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1.016</v>
      </c>
      <c r="R326" s="8">
        <f t="shared" si="23"/>
        <v>105.3170731707317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5">
        <f t="shared" si="20"/>
        <v>42689.187881944439</v>
      </c>
      <c r="L327" s="5">
        <f t="shared" si="2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1.04396</v>
      </c>
      <c r="R327" s="8">
        <f t="shared" si="23"/>
        <v>70.921195652173907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5">
        <f t="shared" si="20"/>
        <v>42775.314884259264</v>
      </c>
      <c r="L328" s="5">
        <f t="shared" si="2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1.1292973333333334</v>
      </c>
      <c r="R328" s="8">
        <f t="shared" si="23"/>
        <v>147.17167680278018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5">
        <f t="shared" si="20"/>
        <v>42058.235289351855</v>
      </c>
      <c r="L329" s="5">
        <f t="shared" si="2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1.3640000000000001</v>
      </c>
      <c r="R329" s="8">
        <f t="shared" si="23"/>
        <v>160.47058823529412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5">
        <f t="shared" si="20"/>
        <v>42278.946620370371</v>
      </c>
      <c r="L330" s="5">
        <f t="shared" si="2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1.036144</v>
      </c>
      <c r="R330" s="8">
        <f t="shared" si="23"/>
        <v>156.04578313253012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5">
        <f t="shared" si="20"/>
        <v>42291.46674768519</v>
      </c>
      <c r="L331" s="5">
        <f t="shared" si="2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1.0549999999999999</v>
      </c>
      <c r="R331" s="8">
        <f t="shared" si="23"/>
        <v>63.17365269461078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5">
        <f t="shared" si="20"/>
        <v>41379.515775462962</v>
      </c>
      <c r="L332" s="5">
        <f t="shared" si="2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1.0182857142857142</v>
      </c>
      <c r="R332" s="8">
        <f t="shared" si="23"/>
        <v>104.82352941176471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5">
        <f t="shared" si="20"/>
        <v>42507.581412037034</v>
      </c>
      <c r="L333" s="5">
        <f t="shared" si="2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1.0660499999999999</v>
      </c>
      <c r="R333" s="8">
        <f t="shared" si="23"/>
        <v>97.356164383561648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5">
        <f t="shared" si="20"/>
        <v>42263.680289351847</v>
      </c>
      <c r="L334" s="5">
        <f t="shared" si="2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1.13015</v>
      </c>
      <c r="R334" s="8">
        <f t="shared" si="23"/>
        <v>203.63063063063063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5">
        <f t="shared" si="20"/>
        <v>42437.636469907404</v>
      </c>
      <c r="L335" s="5">
        <f t="shared" si="2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1.252275</v>
      </c>
      <c r="R335" s="8">
        <f t="shared" si="23"/>
        <v>188.31203007518798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5">
        <f t="shared" si="20"/>
        <v>42101.682372685187</v>
      </c>
      <c r="L336" s="5">
        <f t="shared" si="2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1.0119</v>
      </c>
      <c r="R336" s="8">
        <f t="shared" si="23"/>
        <v>146.65217391304347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5">
        <f t="shared" si="20"/>
        <v>42101.737442129626</v>
      </c>
      <c r="L337" s="5">
        <f t="shared" si="2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1.0276470588235294</v>
      </c>
      <c r="R337" s="8">
        <f t="shared" si="23"/>
        <v>109.1875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5">
        <f t="shared" si="20"/>
        <v>42291.596273148149</v>
      </c>
      <c r="L338" s="5">
        <f t="shared" si="2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1.1683911999999999</v>
      </c>
      <c r="R338" s="8">
        <f t="shared" si="23"/>
        <v>59.249046653144013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5">
        <f t="shared" si="20"/>
        <v>42047.128564814819</v>
      </c>
      <c r="L339" s="5">
        <f t="shared" si="2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1.0116833333333335</v>
      </c>
      <c r="R339" s="8">
        <f t="shared" si="23"/>
        <v>97.904838709677421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5">
        <f t="shared" si="20"/>
        <v>42559.755671296298</v>
      </c>
      <c r="L340" s="5">
        <f t="shared" si="2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1.1013360000000001</v>
      </c>
      <c r="R340" s="8">
        <f t="shared" si="23"/>
        <v>70.000169491525426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5">
        <f t="shared" si="20"/>
        <v>42093.760046296295</v>
      </c>
      <c r="L341" s="5">
        <f t="shared" si="2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1.0808333333333333</v>
      </c>
      <c r="R341" s="8">
        <f t="shared" si="23"/>
        <v>72.865168539325836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5">
        <f t="shared" si="20"/>
        <v>42772.669062500005</v>
      </c>
      <c r="L342" s="5">
        <f t="shared" si="21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1.2502285714285715</v>
      </c>
      <c r="R342" s="8">
        <f t="shared" si="23"/>
        <v>146.34782608695653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5">
        <f t="shared" si="20"/>
        <v>41894.879606481481</v>
      </c>
      <c r="L343" s="5">
        <f t="shared" si="2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1.0671428571428572</v>
      </c>
      <c r="R343" s="8">
        <f t="shared" si="23"/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5">
        <f t="shared" si="20"/>
        <v>42459.780844907407</v>
      </c>
      <c r="L344" s="5">
        <f t="shared" si="2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1.0036639999999999</v>
      </c>
      <c r="R344" s="8">
        <f t="shared" si="23"/>
        <v>169.85083076923075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5">
        <f t="shared" si="20"/>
        <v>41926.73778935185</v>
      </c>
      <c r="L345" s="5">
        <f t="shared" si="21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1.0202863333333334</v>
      </c>
      <c r="R345" s="8">
        <f t="shared" si="23"/>
        <v>58.413339694656486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5">
        <f t="shared" si="20"/>
        <v>42111.970995370371</v>
      </c>
      <c r="L346" s="5">
        <f t="shared" si="2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1.0208358208955224</v>
      </c>
      <c r="R346" s="8">
        <f t="shared" si="23"/>
        <v>119.99298245614035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5">
        <f t="shared" si="20"/>
        <v>42114.944328703699</v>
      </c>
      <c r="L347" s="5">
        <f t="shared" si="2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1.2327586206896552</v>
      </c>
      <c r="R347" s="8">
        <f t="shared" si="23"/>
        <v>99.860335195530723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5">
        <f t="shared" si="20"/>
        <v>42261.500243055561</v>
      </c>
      <c r="L348" s="5">
        <f t="shared" si="2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1.7028880000000002</v>
      </c>
      <c r="R348" s="8">
        <f t="shared" si="23"/>
        <v>90.579148936170213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5">
        <f t="shared" si="20"/>
        <v>42292.495474537034</v>
      </c>
      <c r="L349" s="5">
        <f t="shared" si="2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1.1159049999999999</v>
      </c>
      <c r="R349" s="8">
        <f t="shared" si="23"/>
        <v>117.77361477572559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5">
        <f t="shared" si="20"/>
        <v>42207.58699074074</v>
      </c>
      <c r="L350" s="5">
        <f t="shared" si="2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1.03</v>
      </c>
      <c r="R350" s="8">
        <f t="shared" si="23"/>
        <v>86.554621848739501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5">
        <f t="shared" si="20"/>
        <v>42760.498935185184</v>
      </c>
      <c r="L351" s="5">
        <f t="shared" si="2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1.0663570159857905</v>
      </c>
      <c r="R351" s="8">
        <f t="shared" si="23"/>
        <v>71.899281437125751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5">
        <f t="shared" si="20"/>
        <v>42586.066076388888</v>
      </c>
      <c r="L352" s="5">
        <f t="shared" si="2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1.1476</v>
      </c>
      <c r="R352" s="8">
        <f t="shared" si="23"/>
        <v>129.81900452488688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5">
        <f t="shared" si="20"/>
        <v>42427.964745370366</v>
      </c>
      <c r="L353" s="5">
        <f t="shared" si="2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1.2734117647058822</v>
      </c>
      <c r="R353" s="8">
        <f t="shared" si="23"/>
        <v>44.912863070539416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5">
        <f t="shared" si="20"/>
        <v>41890.167453703703</v>
      </c>
      <c r="L354" s="5">
        <f t="shared" si="2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1.1656</v>
      </c>
      <c r="R354" s="8">
        <f t="shared" si="23"/>
        <v>40.755244755244753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5">
        <f t="shared" si="20"/>
        <v>42297.791886574079</v>
      </c>
      <c r="L355" s="5">
        <f t="shared" si="2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1.0861819426615318</v>
      </c>
      <c r="R355" s="8">
        <f t="shared" si="23"/>
        <v>103.52394779771615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5">
        <f t="shared" si="20"/>
        <v>42438.827789351853</v>
      </c>
      <c r="L356" s="5">
        <f t="shared" si="2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1.0394285714285714</v>
      </c>
      <c r="R356" s="8">
        <f t="shared" si="23"/>
        <v>125.44827586206897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5">
        <f t="shared" si="20"/>
        <v>41943.293912037036</v>
      </c>
      <c r="L357" s="5">
        <f t="shared" si="2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1.1625714285714286</v>
      </c>
      <c r="R357" s="8">
        <f t="shared" si="23"/>
        <v>246.60606060606059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5">
        <f t="shared" si="20"/>
        <v>42415.803159722222</v>
      </c>
      <c r="L358" s="5">
        <f t="shared" si="2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1.0269239999999999</v>
      </c>
      <c r="R358" s="8">
        <f t="shared" si="23"/>
        <v>79.401340206185566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5">
        <f t="shared" si="20"/>
        <v>42078.222187499996</v>
      </c>
      <c r="L359" s="5">
        <f t="shared" si="2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1.74</v>
      </c>
      <c r="R359" s="8">
        <f t="shared" si="23"/>
        <v>86.138613861386133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5">
        <f t="shared" si="20"/>
        <v>42507.860196759255</v>
      </c>
      <c r="L360" s="5">
        <f t="shared" si="21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1.03088</v>
      </c>
      <c r="R360" s="8">
        <f t="shared" si="23"/>
        <v>193.04868913857678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5">
        <f t="shared" si="20"/>
        <v>41935.070486111108</v>
      </c>
      <c r="L361" s="5">
        <f t="shared" si="2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1.0485537190082646</v>
      </c>
      <c r="R361" s="8">
        <f t="shared" si="23"/>
        <v>84.023178807947019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5">
        <f t="shared" si="20"/>
        <v>42163.897916666669</v>
      </c>
      <c r="L362" s="5">
        <f t="shared" si="2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1.0137499999999999</v>
      </c>
      <c r="R362" s="8">
        <f t="shared" si="23"/>
        <v>139.82758620689654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5">
        <f t="shared" si="20"/>
        <v>41936.001226851848</v>
      </c>
      <c r="L363" s="5">
        <f t="shared" si="2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1.1107699999999998</v>
      </c>
      <c r="R363" s="8">
        <f t="shared" si="23"/>
        <v>109.82189265536722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5">
        <f t="shared" si="20"/>
        <v>41837.210543981484</v>
      </c>
      <c r="L364" s="5">
        <f t="shared" si="21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1.2415933781686497</v>
      </c>
      <c r="R364" s="8">
        <f t="shared" si="23"/>
        <v>139.53488372093022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5">
        <f t="shared" si="20"/>
        <v>40255.744629629626</v>
      </c>
      <c r="L365" s="5">
        <f t="shared" si="2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1.0133333333333334</v>
      </c>
      <c r="R365" s="8">
        <f t="shared" si="23"/>
        <v>347.84615384615387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5">
        <f t="shared" si="20"/>
        <v>41780.859629629631</v>
      </c>
      <c r="L366" s="5">
        <f t="shared" si="2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1.1016142857142857</v>
      </c>
      <c r="R366" s="8">
        <f t="shared" si="23"/>
        <v>68.24159292035398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5">
        <f t="shared" si="20"/>
        <v>41668.606469907405</v>
      </c>
      <c r="L367" s="5">
        <f t="shared" si="2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1.0397333333333334</v>
      </c>
      <c r="R367" s="8">
        <f t="shared" si="23"/>
        <v>239.93846153846152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5">
        <f t="shared" si="20"/>
        <v>41019.793032407404</v>
      </c>
      <c r="L368" s="5">
        <f t="shared" si="2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1.013157894736842</v>
      </c>
      <c r="R368" s="8">
        <f t="shared" si="23"/>
        <v>287.31343283582089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5">
        <f t="shared" si="20"/>
        <v>41355.577291666668</v>
      </c>
      <c r="L369" s="5">
        <f t="shared" si="2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1.033501</v>
      </c>
      <c r="R369" s="8">
        <f t="shared" si="23"/>
        <v>86.84882352941176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5">
        <f t="shared" si="20"/>
        <v>42043.605578703704</v>
      </c>
      <c r="L370" s="5">
        <f t="shared" si="2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1.04112</v>
      </c>
      <c r="R370" s="8">
        <f t="shared" si="23"/>
        <v>81.84905660377359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5">
        <f t="shared" si="20"/>
        <v>40893.551724537036</v>
      </c>
      <c r="L371" s="5">
        <f t="shared" si="2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1.1015569230769231</v>
      </c>
      <c r="R371" s="8">
        <f t="shared" si="23"/>
        <v>42.874970059880241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5">
        <f t="shared" si="20"/>
        <v>42711.795138888891</v>
      </c>
      <c r="L372" s="5">
        <f t="shared" si="2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1.2202</v>
      </c>
      <c r="R372" s="8">
        <f t="shared" si="23"/>
        <v>709.41860465116281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5">
        <f t="shared" si="20"/>
        <v>41261.767812500002</v>
      </c>
      <c r="L373" s="5">
        <f t="shared" si="2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1.1416866666666667</v>
      </c>
      <c r="R373" s="8">
        <f t="shared" si="23"/>
        <v>161.25517890772127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5">
        <f t="shared" si="20"/>
        <v>42425.576898148152</v>
      </c>
      <c r="L374" s="5">
        <f t="shared" si="2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1.2533333333333334</v>
      </c>
      <c r="R374" s="8">
        <f t="shared" si="23"/>
        <v>41.777777777777779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5">
        <f t="shared" si="20"/>
        <v>41078.91201388889</v>
      </c>
      <c r="L375" s="5">
        <f t="shared" si="2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1.0666666666666667</v>
      </c>
      <c r="R375" s="8">
        <f t="shared" si="23"/>
        <v>89.887640449438209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5">
        <f t="shared" si="20"/>
        <v>40757.889247685183</v>
      </c>
      <c r="L376" s="5">
        <f t="shared" si="2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1.3065</v>
      </c>
      <c r="R376" s="8">
        <f t="shared" si="23"/>
        <v>45.051724137931032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5">
        <f t="shared" si="20"/>
        <v>41657.985081018516</v>
      </c>
      <c r="L377" s="5">
        <f t="shared" si="2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1.2</v>
      </c>
      <c r="R377" s="8">
        <f t="shared" si="23"/>
        <v>42.857142857142854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5">
        <f t="shared" si="20"/>
        <v>42576.452731481477</v>
      </c>
      <c r="L378" s="5">
        <f t="shared" si="2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1.0595918367346939</v>
      </c>
      <c r="R378" s="8">
        <f t="shared" si="23"/>
        <v>54.083333333333336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5">
        <f t="shared" si="20"/>
        <v>42292.250787037032</v>
      </c>
      <c r="L379" s="5">
        <f t="shared" si="2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1.1439999999999999</v>
      </c>
      <c r="R379" s="8">
        <f t="shared" si="23"/>
        <v>103.21804511278195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5">
        <f t="shared" si="20"/>
        <v>42370.571851851855</v>
      </c>
      <c r="L380" s="5">
        <f t="shared" si="2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1.1176666666666666</v>
      </c>
      <c r="R380" s="8">
        <f t="shared" si="23"/>
        <v>40.397590361445786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5">
        <f t="shared" si="20"/>
        <v>40987.688333333332</v>
      </c>
      <c r="L381" s="5">
        <f t="shared" si="2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1.1608000000000001</v>
      </c>
      <c r="R381" s="8">
        <f t="shared" si="23"/>
        <v>116.85906040268456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5">
        <f t="shared" si="20"/>
        <v>42367.719814814816</v>
      </c>
      <c r="L382" s="5">
        <f t="shared" si="2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1.415</v>
      </c>
      <c r="R382" s="8">
        <f t="shared" si="23"/>
        <v>115.51020408163265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5">
        <f t="shared" si="20"/>
        <v>41085.698113425926</v>
      </c>
      <c r="L383" s="5">
        <f t="shared" si="2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1.0472999999999999</v>
      </c>
      <c r="R383" s="8">
        <f t="shared" si="23"/>
        <v>104.31274900398407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5">
        <f t="shared" si="20"/>
        <v>41144.709490740745</v>
      </c>
      <c r="L384" s="5">
        <f t="shared" si="2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2.5583333333333331</v>
      </c>
      <c r="R384" s="8">
        <f t="shared" si="23"/>
        <v>69.772727272727266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5">
        <f t="shared" si="20"/>
        <v>41755.117581018516</v>
      </c>
      <c r="L385" s="5">
        <f t="shared" si="2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2.0670670670670672</v>
      </c>
      <c r="R385" s="8">
        <f t="shared" si="23"/>
        <v>43.020833333333336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5">
        <f t="shared" si="20"/>
        <v>41980.781793981485</v>
      </c>
      <c r="L386" s="5">
        <f t="shared" si="2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1.1210500000000001</v>
      </c>
      <c r="R386" s="8">
        <f t="shared" si="23"/>
        <v>58.540469973890339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5">
        <f t="shared" ref="K387:K450" si="24">(((J387/60)/60)/24)+DATE(1970,1,1)</f>
        <v>41934.584502314814</v>
      </c>
      <c r="L387" s="5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E387/D387</f>
        <v>1.05982</v>
      </c>
      <c r="R387" s="8">
        <f t="shared" ref="R387:R450" si="27">E387/N387</f>
        <v>111.79535864978902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5">
        <f t="shared" si="24"/>
        <v>42211.951284722221</v>
      </c>
      <c r="L388" s="5">
        <f t="shared" si="25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1.0016666666666667</v>
      </c>
      <c r="R388" s="8">
        <f t="shared" si="27"/>
        <v>46.230769230769234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5">
        <f t="shared" si="24"/>
        <v>42200.67659722222</v>
      </c>
      <c r="L389" s="5">
        <f t="shared" si="25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2.1398947368421051</v>
      </c>
      <c r="R389" s="8">
        <f t="shared" si="27"/>
        <v>144.69039145907473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5">
        <f t="shared" si="24"/>
        <v>42549.076157407413</v>
      </c>
      <c r="L390" s="5">
        <f t="shared" si="25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1.2616000000000001</v>
      </c>
      <c r="R390" s="8">
        <f t="shared" si="27"/>
        <v>88.845070422535215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5">
        <f t="shared" si="24"/>
        <v>41674.063078703701</v>
      </c>
      <c r="L391" s="5">
        <f t="shared" si="25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1.8153547058823529</v>
      </c>
      <c r="R391" s="8">
        <f t="shared" si="27"/>
        <v>81.75107284768211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5">
        <f t="shared" si="24"/>
        <v>42112.036712962959</v>
      </c>
      <c r="L392" s="5">
        <f t="shared" si="25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</v>
      </c>
      <c r="R392" s="8">
        <f t="shared" si="27"/>
        <v>71.428571428571431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5">
        <f t="shared" si="24"/>
        <v>40865.042256944449</v>
      </c>
      <c r="L393" s="5">
        <f t="shared" si="25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1.0061</v>
      </c>
      <c r="R393" s="8">
        <f t="shared" si="27"/>
        <v>104.25906735751295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5">
        <f t="shared" si="24"/>
        <v>40763.717256944445</v>
      </c>
      <c r="L394" s="5">
        <f t="shared" si="25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1.009027027027027</v>
      </c>
      <c r="R394" s="8">
        <f t="shared" si="27"/>
        <v>90.616504854368927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5">
        <f t="shared" si="24"/>
        <v>41526.708935185183</v>
      </c>
      <c r="L395" s="5">
        <f t="shared" si="25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1.10446</v>
      </c>
      <c r="R395" s="8">
        <f t="shared" si="27"/>
        <v>157.33048433048432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5">
        <f t="shared" si="24"/>
        <v>42417.818078703705</v>
      </c>
      <c r="L396" s="5">
        <f t="shared" si="25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1.118936170212766</v>
      </c>
      <c r="R396" s="8">
        <f t="shared" si="27"/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5">
        <f t="shared" si="24"/>
        <v>40990.909259259257</v>
      </c>
      <c r="L397" s="5">
        <f t="shared" si="25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1.0804450000000001</v>
      </c>
      <c r="R397" s="8">
        <f t="shared" si="27"/>
        <v>58.719836956521746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5">
        <f t="shared" si="24"/>
        <v>41082.564884259256</v>
      </c>
      <c r="L398" s="5">
        <f t="shared" si="25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1.0666666666666667</v>
      </c>
      <c r="R398" s="8">
        <f t="shared" si="27"/>
        <v>81.632653061224488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5">
        <f t="shared" si="24"/>
        <v>40379.776435185187</v>
      </c>
      <c r="L399" s="5">
        <f t="shared" si="25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1.0390027322404372</v>
      </c>
      <c r="R399" s="8">
        <f t="shared" si="27"/>
        <v>56.460043668122275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5">
        <f t="shared" si="24"/>
        <v>42078.793124999997</v>
      </c>
      <c r="L400" s="5">
        <f t="shared" si="25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1.2516</v>
      </c>
      <c r="R400" s="8">
        <f t="shared" si="27"/>
        <v>140.1044776119403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5">
        <f t="shared" si="24"/>
        <v>42687.875775462962</v>
      </c>
      <c r="L401" s="5">
        <f t="shared" si="25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1.0680499999999999</v>
      </c>
      <c r="R401" s="8">
        <f t="shared" si="27"/>
        <v>224.85263157894738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5">
        <f t="shared" si="24"/>
        <v>41745.635960648149</v>
      </c>
      <c r="L402" s="5">
        <f t="shared" si="25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1.1230249999999999</v>
      </c>
      <c r="R402" s="8">
        <f t="shared" si="27"/>
        <v>181.13306451612902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5">
        <f t="shared" si="24"/>
        <v>40732.842245370368</v>
      </c>
      <c r="L403" s="5">
        <f t="shared" si="25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1.0381199999999999</v>
      </c>
      <c r="R403" s="8">
        <f t="shared" si="27"/>
        <v>711.04109589041093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5">
        <f t="shared" si="24"/>
        <v>42292.539548611108</v>
      </c>
      <c r="L404" s="5">
        <f t="shared" si="25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1.4165000000000001</v>
      </c>
      <c r="R404" s="8">
        <f t="shared" si="27"/>
        <v>65.883720930232556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5">
        <f t="shared" si="24"/>
        <v>40718.310659722221</v>
      </c>
      <c r="L405" s="5">
        <f t="shared" si="25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1.0526</v>
      </c>
      <c r="R405" s="8">
        <f t="shared" si="27"/>
        <v>75.185714285714283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5">
        <f t="shared" si="24"/>
        <v>41646.628032407411</v>
      </c>
      <c r="L406" s="5">
        <f t="shared" si="25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1.0309142857142857</v>
      </c>
      <c r="R406" s="8">
        <f t="shared" si="27"/>
        <v>133.14391143911439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5">
        <f t="shared" si="24"/>
        <v>41674.08494212963</v>
      </c>
      <c r="L407" s="5">
        <f t="shared" si="25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1.0765957446808512</v>
      </c>
      <c r="R407" s="8">
        <f t="shared" si="27"/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5">
        <f t="shared" si="24"/>
        <v>40638.162465277775</v>
      </c>
      <c r="L408" s="5">
        <f t="shared" si="25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1.0770464285714285</v>
      </c>
      <c r="R408" s="8">
        <f t="shared" si="27"/>
        <v>86.163714285714292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5">
        <f t="shared" si="24"/>
        <v>40806.870949074073</v>
      </c>
      <c r="L409" s="5">
        <f t="shared" si="25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1.0155000000000001</v>
      </c>
      <c r="R409" s="8">
        <f t="shared" si="27"/>
        <v>92.318181818181813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5">
        <f t="shared" si="24"/>
        <v>41543.735995370371</v>
      </c>
      <c r="L410" s="5">
        <f t="shared" si="25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1.0143766666666667</v>
      </c>
      <c r="R410" s="8">
        <f t="shared" si="27"/>
        <v>160.16473684210527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5">
        <f t="shared" si="24"/>
        <v>42543.862777777773</v>
      </c>
      <c r="L411" s="5">
        <f t="shared" si="25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1.3680000000000001</v>
      </c>
      <c r="R411" s="8">
        <f t="shared" si="27"/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5">
        <f t="shared" si="24"/>
        <v>42113.981446759266</v>
      </c>
      <c r="L412" s="5">
        <f t="shared" si="25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1.2829999999999999</v>
      </c>
      <c r="R412" s="8">
        <f t="shared" si="27"/>
        <v>183.28571428571428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5">
        <f t="shared" si="24"/>
        <v>41598.17597222222</v>
      </c>
      <c r="L413" s="5">
        <f t="shared" si="25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1.0105</v>
      </c>
      <c r="R413" s="8">
        <f t="shared" si="27"/>
        <v>125.78838174273859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5">
        <f t="shared" si="24"/>
        <v>41099.742800925924</v>
      </c>
      <c r="L414" s="5">
        <f t="shared" si="25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1.2684</v>
      </c>
      <c r="R414" s="8">
        <f t="shared" si="27"/>
        <v>57.654545454545456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5">
        <f t="shared" si="24"/>
        <v>41079.877442129626</v>
      </c>
      <c r="L415" s="5">
        <f t="shared" si="25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1.0508593749999999</v>
      </c>
      <c r="R415" s="8">
        <f t="shared" si="27"/>
        <v>78.660818713450297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5">
        <f t="shared" si="24"/>
        <v>41529.063252314816</v>
      </c>
      <c r="L416" s="5">
        <f t="shared" si="25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1.0285405405405406</v>
      </c>
      <c r="R416" s="8">
        <f t="shared" si="27"/>
        <v>91.480769230769226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5">
        <f t="shared" si="24"/>
        <v>41904.851875</v>
      </c>
      <c r="L417" s="5">
        <f t="shared" si="25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1.0214714285714286</v>
      </c>
      <c r="R417" s="8">
        <f t="shared" si="27"/>
        <v>68.09809523809524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5">
        <f t="shared" si="24"/>
        <v>41648.396192129629</v>
      </c>
      <c r="L418" s="5">
        <f t="shared" si="25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1.2021700000000002</v>
      </c>
      <c r="R418" s="8">
        <f t="shared" si="27"/>
        <v>48.086800000000004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5">
        <f t="shared" si="24"/>
        <v>41360.970601851855</v>
      </c>
      <c r="L419" s="5">
        <f t="shared" si="25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1.0024761904761905</v>
      </c>
      <c r="R419" s="8">
        <f t="shared" si="27"/>
        <v>202.42307692307693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5">
        <f t="shared" si="24"/>
        <v>42178.282372685186</v>
      </c>
      <c r="L420" s="5">
        <f t="shared" si="25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1.0063392857142857</v>
      </c>
      <c r="R420" s="8">
        <f t="shared" si="27"/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5">
        <f t="shared" si="24"/>
        <v>41394.842442129629</v>
      </c>
      <c r="L421" s="5">
        <f t="shared" si="25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1.004375</v>
      </c>
      <c r="R421" s="8">
        <f t="shared" si="27"/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5">
        <f t="shared" si="24"/>
        <v>41682.23646990741</v>
      </c>
      <c r="L422" s="5">
        <f t="shared" si="25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4.3939393939393936E-3</v>
      </c>
      <c r="R422" s="8">
        <f t="shared" si="27"/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5">
        <f t="shared" si="24"/>
        <v>42177.491388888884</v>
      </c>
      <c r="L423" s="5">
        <f t="shared" si="25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2.0066666666666667E-2</v>
      </c>
      <c r="R423" s="8">
        <f t="shared" si="27"/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5">
        <f t="shared" si="24"/>
        <v>41863.260381944441</v>
      </c>
      <c r="L424" s="5">
        <f t="shared" si="25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1.0749999999999999E-2</v>
      </c>
      <c r="R424" s="8">
        <f t="shared" si="27"/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5">
        <f t="shared" si="24"/>
        <v>41400.92627314815</v>
      </c>
      <c r="L425" s="5">
        <f t="shared" si="25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7.6499999999999997E-3</v>
      </c>
      <c r="R425" s="8">
        <f t="shared" si="27"/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5">
        <f t="shared" si="24"/>
        <v>40934.376145833332</v>
      </c>
      <c r="L426" s="5">
        <f t="shared" si="25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6.7966666666666675E-2</v>
      </c>
      <c r="R426" s="8">
        <f t="shared" si="27"/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5">
        <f t="shared" si="24"/>
        <v>42275.861157407402</v>
      </c>
      <c r="L427" s="5">
        <f t="shared" si="25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1.2E-4</v>
      </c>
      <c r="R427" s="8">
        <f t="shared" si="27"/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5">
        <f t="shared" si="24"/>
        <v>42400.711967592593</v>
      </c>
      <c r="L428" s="5">
        <f t="shared" si="25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1.3299999999999999E-2</v>
      </c>
      <c r="R428" s="8">
        <f t="shared" si="27"/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5">
        <f t="shared" si="24"/>
        <v>42285.909027777772</v>
      </c>
      <c r="L429" s="5">
        <f t="shared" si="25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8" t="e">
        <f t="shared" si="27"/>
        <v>#DIV/0!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5">
        <f t="shared" si="24"/>
        <v>41778.766724537039</v>
      </c>
      <c r="L430" s="5">
        <f t="shared" si="25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5.6333333333333332E-2</v>
      </c>
      <c r="R430" s="8">
        <f t="shared" si="27"/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5">
        <f t="shared" si="24"/>
        <v>40070.901412037041</v>
      </c>
      <c r="L431" s="5">
        <f t="shared" si="25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8" t="e">
        <f t="shared" si="27"/>
        <v>#DIV/0!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5">
        <f t="shared" si="24"/>
        <v>41513.107256944444</v>
      </c>
      <c r="L432" s="5">
        <f t="shared" si="25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2.4E-2</v>
      </c>
      <c r="R432" s="8">
        <f t="shared" si="27"/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5">
        <f t="shared" si="24"/>
        <v>42526.871331018512</v>
      </c>
      <c r="L433" s="5">
        <f t="shared" si="25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0.13833333333333334</v>
      </c>
      <c r="R433" s="8">
        <f t="shared" si="27"/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5">
        <f t="shared" si="24"/>
        <v>42238.726631944446</v>
      </c>
      <c r="L434" s="5">
        <f t="shared" si="25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9.5000000000000001E-2</v>
      </c>
      <c r="R434" s="8">
        <f t="shared" si="27"/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5">
        <f t="shared" si="24"/>
        <v>42228.629884259266</v>
      </c>
      <c r="L435" s="5">
        <f t="shared" si="25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8" t="e">
        <f t="shared" si="27"/>
        <v>#DIV/0!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5">
        <f t="shared" si="24"/>
        <v>41576.834513888891</v>
      </c>
      <c r="L436" s="5">
        <f t="shared" si="25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0.05</v>
      </c>
      <c r="R436" s="8">
        <f t="shared" si="27"/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5">
        <f t="shared" si="24"/>
        <v>41500.747453703705</v>
      </c>
      <c r="L437" s="5">
        <f t="shared" si="25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2.7272727272727273E-5</v>
      </c>
      <c r="R437" s="8">
        <f t="shared" si="27"/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5">
        <f t="shared" si="24"/>
        <v>41456.36241898148</v>
      </c>
      <c r="L438" s="5">
        <f t="shared" si="25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8" t="e">
        <f t="shared" si="27"/>
        <v>#DIV/0!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5">
        <f t="shared" si="24"/>
        <v>42591.31858796296</v>
      </c>
      <c r="L439" s="5">
        <f t="shared" si="25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8" t="e">
        <f t="shared" si="27"/>
        <v>#DIV/0!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5">
        <f t="shared" si="24"/>
        <v>42296.261087962965</v>
      </c>
      <c r="L440" s="5">
        <f t="shared" si="25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9.3799999999999994E-2</v>
      </c>
      <c r="R440" s="8">
        <f t="shared" si="27"/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5">
        <f t="shared" si="24"/>
        <v>41919.761782407404</v>
      </c>
      <c r="L441" s="5">
        <f t="shared" si="25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8" t="e">
        <f t="shared" si="27"/>
        <v>#DIV/0!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5">
        <f t="shared" si="24"/>
        <v>42423.985567129625</v>
      </c>
      <c r="L442" s="5">
        <f t="shared" si="25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1E-3</v>
      </c>
      <c r="R442" s="8">
        <f t="shared" si="27"/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5">
        <f t="shared" si="24"/>
        <v>41550.793935185182</v>
      </c>
      <c r="L443" s="5">
        <f t="shared" si="25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8" t="e">
        <f t="shared" si="27"/>
        <v>#DIV/0!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5">
        <f t="shared" si="24"/>
        <v>42024.888692129629</v>
      </c>
      <c r="L444" s="5">
        <f t="shared" si="25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0.39358823529411763</v>
      </c>
      <c r="R444" s="8">
        <f t="shared" si="27"/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5">
        <f t="shared" si="24"/>
        <v>41650.015057870369</v>
      </c>
      <c r="L445" s="5">
        <f t="shared" si="25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1E-3</v>
      </c>
      <c r="R445" s="8">
        <f t="shared" si="27"/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5">
        <f t="shared" si="24"/>
        <v>40894.906956018516</v>
      </c>
      <c r="L446" s="5">
        <f t="shared" si="25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0.05</v>
      </c>
      <c r="R446" s="8">
        <f t="shared" si="27"/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5">
        <f t="shared" si="24"/>
        <v>42130.335358796292</v>
      </c>
      <c r="L447" s="5">
        <f t="shared" si="25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3.3333333333333335E-5</v>
      </c>
      <c r="R447" s="8">
        <f t="shared" si="27"/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5">
        <f t="shared" si="24"/>
        <v>42037.083564814813</v>
      </c>
      <c r="L448" s="5">
        <f t="shared" si="25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7.2952380952380949E-2</v>
      </c>
      <c r="R448" s="8">
        <f t="shared" si="27"/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5">
        <f t="shared" si="24"/>
        <v>41331.555127314816</v>
      </c>
      <c r="L449" s="5">
        <f t="shared" si="25"/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1.6666666666666666E-4</v>
      </c>
      <c r="R449" s="8">
        <f t="shared" si="27"/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5">
        <f t="shared" si="24"/>
        <v>41753.758043981477</v>
      </c>
      <c r="L450" s="5">
        <f t="shared" si="25"/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3.2804E-2</v>
      </c>
      <c r="R450" s="8">
        <f t="shared" si="27"/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5">
        <f t="shared" ref="K451:K514" si="28">(((J451/60)/60)/24)+DATE(1970,1,1)</f>
        <v>41534.568113425928</v>
      </c>
      <c r="L451" s="5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E451/D451</f>
        <v>2.2499999999999999E-2</v>
      </c>
      <c r="R451" s="8">
        <f t="shared" ref="R451:R514" si="31">E451/N451</f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5">
        <f t="shared" si="28"/>
        <v>41654.946759259255</v>
      </c>
      <c r="L452" s="5">
        <f t="shared" si="29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7.92E-3</v>
      </c>
      <c r="R452" s="8">
        <f t="shared" si="31"/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5">
        <f t="shared" si="28"/>
        <v>41634.715173611112</v>
      </c>
      <c r="L453" s="5">
        <f t="shared" si="29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8" t="e">
        <f t="shared" si="31"/>
        <v>#DIV/0!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5">
        <f t="shared" si="28"/>
        <v>42107.703877314809</v>
      </c>
      <c r="L454" s="5">
        <f t="shared" si="29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0.64</v>
      </c>
      <c r="R454" s="8">
        <f t="shared" si="31"/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5">
        <f t="shared" si="28"/>
        <v>42038.824988425928</v>
      </c>
      <c r="L455" s="5">
        <f t="shared" si="29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2.740447957839262E-4</v>
      </c>
      <c r="R455" s="8">
        <f t="shared" si="31"/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5">
        <f t="shared" si="28"/>
        <v>41938.717256944445</v>
      </c>
      <c r="L456" s="5">
        <f t="shared" si="29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8.2000000000000007E-3</v>
      </c>
      <c r="R456" s="8">
        <f t="shared" si="31"/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5">
        <f t="shared" si="28"/>
        <v>40971.002569444441</v>
      </c>
      <c r="L457" s="5">
        <f t="shared" si="29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6.9230769230769226E-4</v>
      </c>
      <c r="R457" s="8">
        <f t="shared" si="31"/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5">
        <f t="shared" si="28"/>
        <v>41547.694456018515</v>
      </c>
      <c r="L458" s="5">
        <f t="shared" si="29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6.8631863186318634E-3</v>
      </c>
      <c r="R458" s="8">
        <f t="shared" si="31"/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5">
        <f t="shared" si="28"/>
        <v>41837.767500000002</v>
      </c>
      <c r="L459" s="5">
        <f t="shared" si="29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8" t="e">
        <f t="shared" si="31"/>
        <v>#DIV/0!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5">
        <f t="shared" si="28"/>
        <v>41378.69976851852</v>
      </c>
      <c r="L460" s="5">
        <f t="shared" si="29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8.2100000000000006E-2</v>
      </c>
      <c r="R460" s="8">
        <f t="shared" si="31"/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5">
        <f t="shared" si="28"/>
        <v>40800.6403587963</v>
      </c>
      <c r="L461" s="5">
        <f t="shared" si="29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6.4102564102564103E-4</v>
      </c>
      <c r="R461" s="8">
        <f t="shared" si="31"/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5">
        <f t="shared" si="28"/>
        <v>41759.542534722219</v>
      </c>
      <c r="L462" s="5">
        <f t="shared" si="29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2.9411764705882353E-3</v>
      </c>
      <c r="R462" s="8">
        <f t="shared" si="31"/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5">
        <f t="shared" si="28"/>
        <v>41407.84684027778</v>
      </c>
      <c r="L463" s="5">
        <f t="shared" si="29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8" t="e">
        <f t="shared" si="31"/>
        <v>#DIV/0!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5">
        <f t="shared" si="28"/>
        <v>40705.126631944448</v>
      </c>
      <c r="L464" s="5">
        <f t="shared" si="29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8" t="e">
        <f t="shared" si="31"/>
        <v>#DIV/0!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5">
        <f t="shared" si="28"/>
        <v>40750.710104166668</v>
      </c>
      <c r="L465" s="5">
        <f t="shared" si="29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2.2727272727272728E-2</v>
      </c>
      <c r="R465" s="8">
        <f t="shared" si="31"/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5">
        <f t="shared" si="28"/>
        <v>42488.848784722228</v>
      </c>
      <c r="L466" s="5">
        <f t="shared" si="29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9.9009900990099011E-4</v>
      </c>
      <c r="R466" s="8">
        <f t="shared" si="31"/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5">
        <f t="shared" si="28"/>
        <v>41801.120069444441</v>
      </c>
      <c r="L467" s="5">
        <f t="shared" si="29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0.26953125</v>
      </c>
      <c r="R467" s="8">
        <f t="shared" si="31"/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5">
        <f t="shared" si="28"/>
        <v>41129.942870370374</v>
      </c>
      <c r="L468" s="5">
        <f t="shared" si="29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7.6E-3</v>
      </c>
      <c r="R468" s="8">
        <f t="shared" si="31"/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5">
        <f t="shared" si="28"/>
        <v>41135.679791666669</v>
      </c>
      <c r="L469" s="5">
        <f t="shared" si="29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0.21575</v>
      </c>
      <c r="R469" s="8">
        <f t="shared" si="31"/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5">
        <f t="shared" si="28"/>
        <v>41041.167627314811</v>
      </c>
      <c r="L470" s="5">
        <f t="shared" si="29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8" t="e">
        <f t="shared" si="31"/>
        <v>#DIV/0!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5">
        <f t="shared" si="28"/>
        <v>41827.989861111113</v>
      </c>
      <c r="L471" s="5">
        <f t="shared" si="29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8" t="e">
        <f t="shared" si="31"/>
        <v>#DIV/0!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5">
        <f t="shared" si="28"/>
        <v>41605.167696759258</v>
      </c>
      <c r="L472" s="5">
        <f t="shared" si="29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1.0200000000000001E-2</v>
      </c>
      <c r="R472" s="8">
        <f t="shared" si="31"/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5">
        <f t="shared" si="28"/>
        <v>41703.721979166665</v>
      </c>
      <c r="L473" s="5">
        <f t="shared" si="29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0.11892727272727273</v>
      </c>
      <c r="R473" s="8">
        <f t="shared" si="31"/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5">
        <f t="shared" si="28"/>
        <v>41844.922662037039</v>
      </c>
      <c r="L474" s="5">
        <f t="shared" si="29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0.17624999999999999</v>
      </c>
      <c r="R474" s="8">
        <f t="shared" si="31"/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5">
        <f t="shared" si="28"/>
        <v>41869.698136574072</v>
      </c>
      <c r="L475" s="5">
        <f t="shared" si="29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2.87E-2</v>
      </c>
      <c r="R475" s="8">
        <f t="shared" si="31"/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5">
        <f t="shared" si="28"/>
        <v>42753.329039351855</v>
      </c>
      <c r="L476" s="5">
        <f t="shared" si="29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3.0303030303030303E-4</v>
      </c>
      <c r="R476" s="8">
        <f t="shared" si="31"/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5">
        <f t="shared" si="28"/>
        <v>42100.086145833338</v>
      </c>
      <c r="L477" s="5">
        <f t="shared" si="29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8" t="e">
        <f t="shared" si="31"/>
        <v>#DIV/0!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5">
        <f t="shared" si="28"/>
        <v>41757.975011574075</v>
      </c>
      <c r="L478" s="5">
        <f t="shared" si="29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2.2302681818181819E-2</v>
      </c>
      <c r="R478" s="8">
        <f t="shared" si="31"/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5">
        <f t="shared" si="28"/>
        <v>40987.83488425926</v>
      </c>
      <c r="L479" s="5">
        <f t="shared" si="29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8" t="e">
        <f t="shared" si="31"/>
        <v>#DIV/0!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5">
        <f t="shared" si="28"/>
        <v>42065.910983796297</v>
      </c>
      <c r="L480" s="5">
        <f t="shared" si="29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8" t="e">
        <f t="shared" si="31"/>
        <v>#DIV/0!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5">
        <f t="shared" si="28"/>
        <v>41904.407812500001</v>
      </c>
      <c r="L481" s="5">
        <f t="shared" si="29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0.3256</v>
      </c>
      <c r="R481" s="8">
        <f t="shared" si="31"/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5">
        <f t="shared" si="28"/>
        <v>41465.500173611108</v>
      </c>
      <c r="L482" s="5">
        <f t="shared" si="29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0.19409999999999999</v>
      </c>
      <c r="R482" s="8">
        <f t="shared" si="31"/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5">
        <f t="shared" si="28"/>
        <v>41162.672326388885</v>
      </c>
      <c r="L483" s="5">
        <f t="shared" si="29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6.0999999999999999E-2</v>
      </c>
      <c r="R483" s="8">
        <f t="shared" si="31"/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5">
        <f t="shared" si="28"/>
        <v>42447.896875000006</v>
      </c>
      <c r="L484" s="5">
        <f t="shared" si="29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1E-3</v>
      </c>
      <c r="R484" s="8">
        <f t="shared" si="31"/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5">
        <f t="shared" si="28"/>
        <v>41243.197592592594</v>
      </c>
      <c r="L485" s="5">
        <f t="shared" si="29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0.502</v>
      </c>
      <c r="R485" s="8">
        <f t="shared" si="31"/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5">
        <f t="shared" si="28"/>
        <v>42272.93949074074</v>
      </c>
      <c r="L486" s="5">
        <f t="shared" si="29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1.8625E-3</v>
      </c>
      <c r="R486" s="8">
        <f t="shared" si="31"/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5">
        <f t="shared" si="28"/>
        <v>41381.50577546296</v>
      </c>
      <c r="L487" s="5">
        <f t="shared" si="29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0.21906971229845085</v>
      </c>
      <c r="R487" s="8">
        <f t="shared" si="31"/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5">
        <f t="shared" si="28"/>
        <v>41761.94258101852</v>
      </c>
      <c r="L488" s="5">
        <f t="shared" si="29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9.0909090909090904E-5</v>
      </c>
      <c r="R488" s="8">
        <f t="shared" si="31"/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5">
        <f t="shared" si="28"/>
        <v>42669.594837962963</v>
      </c>
      <c r="L489" s="5">
        <f t="shared" si="29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8" t="e">
        <f t="shared" si="31"/>
        <v>#DIV/0!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5">
        <f t="shared" si="28"/>
        <v>42714.054398148146</v>
      </c>
      <c r="L490" s="5">
        <f t="shared" si="29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8" t="e">
        <f t="shared" si="31"/>
        <v>#DIV/0!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5">
        <f t="shared" si="28"/>
        <v>40882.481666666667</v>
      </c>
      <c r="L491" s="5">
        <f t="shared" si="29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2.8667813379201833E-3</v>
      </c>
      <c r="R491" s="8">
        <f t="shared" si="31"/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5">
        <f t="shared" si="28"/>
        <v>41113.968576388892</v>
      </c>
      <c r="L492" s="5">
        <f t="shared" si="29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8" t="e">
        <f t="shared" si="31"/>
        <v>#DIV/0!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5">
        <f t="shared" si="28"/>
        <v>42366.982627314821</v>
      </c>
      <c r="L493" s="5">
        <f t="shared" si="29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8" t="e">
        <f t="shared" si="31"/>
        <v>#DIV/0!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5">
        <f t="shared" si="28"/>
        <v>42596.03506944445</v>
      </c>
      <c r="L494" s="5">
        <f t="shared" si="29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8" t="e">
        <f t="shared" si="31"/>
        <v>#DIV/0!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5">
        <f t="shared" si="28"/>
        <v>42114.726134259254</v>
      </c>
      <c r="L495" s="5">
        <f t="shared" si="29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8" t="e">
        <f t="shared" si="31"/>
        <v>#DIV/0!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5">
        <f t="shared" si="28"/>
        <v>41799.830613425926</v>
      </c>
      <c r="L496" s="5">
        <f t="shared" si="29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1.5499999999999999E-3</v>
      </c>
      <c r="R496" s="8">
        <f t="shared" si="31"/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5">
        <f t="shared" si="28"/>
        <v>42171.827604166669</v>
      </c>
      <c r="L497" s="5">
        <f t="shared" si="29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8" t="e">
        <f t="shared" si="31"/>
        <v>#DIV/0!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5">
        <f t="shared" si="28"/>
        <v>41620.93141203704</v>
      </c>
      <c r="L498" s="5">
        <f t="shared" si="29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1.6666666666666667E-5</v>
      </c>
      <c r="R498" s="8">
        <f t="shared" si="31"/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5">
        <f t="shared" si="28"/>
        <v>41945.037789351853</v>
      </c>
      <c r="L499" s="5">
        <f t="shared" si="29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6.6964285714285711E-3</v>
      </c>
      <c r="R499" s="8">
        <f t="shared" si="31"/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5">
        <f t="shared" si="28"/>
        <v>40858.762141203704</v>
      </c>
      <c r="L500" s="5">
        <f t="shared" si="29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4.5985132395404561E-2</v>
      </c>
      <c r="R500" s="8">
        <f t="shared" si="31"/>
        <v>136.09090909090909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5">
        <f t="shared" si="28"/>
        <v>40043.895462962959</v>
      </c>
      <c r="L501" s="5">
        <f t="shared" si="29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9.5500000000000002E-2</v>
      </c>
      <c r="R501" s="8">
        <f t="shared" si="31"/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5">
        <f t="shared" si="28"/>
        <v>40247.886006944449</v>
      </c>
      <c r="L502" s="5">
        <f t="shared" si="29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3.307692307692308E-2</v>
      </c>
      <c r="R502" s="8">
        <f t="shared" si="31"/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5">
        <f t="shared" si="28"/>
        <v>40703.234386574077</v>
      </c>
      <c r="L503" s="5">
        <f t="shared" si="29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8" t="e">
        <f t="shared" si="31"/>
        <v>#DIV/0!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5">
        <f t="shared" si="28"/>
        <v>40956.553530092591</v>
      </c>
      <c r="L504" s="5">
        <f t="shared" si="29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1.15E-2</v>
      </c>
      <c r="R504" s="8">
        <f t="shared" si="31"/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5">
        <f t="shared" si="28"/>
        <v>41991.526655092588</v>
      </c>
      <c r="L505" s="5">
        <f t="shared" si="29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1.7538461538461537E-2</v>
      </c>
      <c r="R505" s="8">
        <f t="shared" si="31"/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5">
        <f t="shared" si="28"/>
        <v>40949.98364583333</v>
      </c>
      <c r="L506" s="5">
        <f t="shared" si="29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1.3673469387755101E-2</v>
      </c>
      <c r="R506" s="8">
        <f t="shared" si="31"/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5">
        <f t="shared" si="28"/>
        <v>42318.098217592589</v>
      </c>
      <c r="L507" s="5">
        <f t="shared" si="29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4.3333333333333331E-3</v>
      </c>
      <c r="R507" s="8">
        <f t="shared" si="31"/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5">
        <f t="shared" si="28"/>
        <v>41466.552314814813</v>
      </c>
      <c r="L508" s="5">
        <f t="shared" si="29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1.25E-3</v>
      </c>
      <c r="R508" s="8">
        <f t="shared" si="31"/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5">
        <f t="shared" si="28"/>
        <v>41156.958993055552</v>
      </c>
      <c r="L509" s="5">
        <f t="shared" si="29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3.2000000000000001E-2</v>
      </c>
      <c r="R509" s="8">
        <f t="shared" si="31"/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5">
        <f t="shared" si="28"/>
        <v>40995.024317129632</v>
      </c>
      <c r="L510" s="5">
        <f t="shared" si="29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8.0000000000000002E-3</v>
      </c>
      <c r="R510" s="8">
        <f t="shared" si="31"/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5">
        <f t="shared" si="28"/>
        <v>42153.631597222222</v>
      </c>
      <c r="L511" s="5">
        <f t="shared" si="29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2E-3</v>
      </c>
      <c r="R511" s="8">
        <f t="shared" si="31"/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5">
        <f t="shared" si="28"/>
        <v>42400.176377314812</v>
      </c>
      <c r="L512" s="5">
        <f t="shared" si="29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8" t="e">
        <f t="shared" si="31"/>
        <v>#DIV/0!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5">
        <f t="shared" si="28"/>
        <v>41340.303032407406</v>
      </c>
      <c r="L513" s="5">
        <f t="shared" si="29"/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0.03</v>
      </c>
      <c r="R513" s="8">
        <f t="shared" si="31"/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5">
        <f t="shared" si="28"/>
        <v>42649.742210648154</v>
      </c>
      <c r="L514" s="5">
        <f t="shared" si="29"/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1.3749999999999999E-3</v>
      </c>
      <c r="R514" s="8">
        <f t="shared" si="31"/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5">
        <f t="shared" ref="K515:K578" si="32">(((J515/60)/60)/24)+DATE(1970,1,1)</f>
        <v>42552.653993055559</v>
      </c>
      <c r="L515" s="5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E515/D515</f>
        <v>0.13924</v>
      </c>
      <c r="R515" s="8">
        <f t="shared" ref="R515:R578" si="35">E515/N515</f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5">
        <f t="shared" si="32"/>
        <v>41830.613969907405</v>
      </c>
      <c r="L516" s="5">
        <f t="shared" si="33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3.3333333333333333E-2</v>
      </c>
      <c r="R516" s="8">
        <f t="shared" si="35"/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5">
        <f t="shared" si="32"/>
        <v>42327.490752314814</v>
      </c>
      <c r="L517" s="5">
        <f t="shared" si="33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0.25413402061855672</v>
      </c>
      <c r="R517" s="8">
        <f t="shared" si="35"/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5">
        <f t="shared" si="32"/>
        <v>42091.778703703705</v>
      </c>
      <c r="L518" s="5">
        <f t="shared" si="33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8" t="e">
        <f t="shared" si="35"/>
        <v>#DIV/0!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5">
        <f t="shared" si="32"/>
        <v>42738.615289351852</v>
      </c>
      <c r="L519" s="5">
        <f t="shared" si="33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1.3666666666666667E-2</v>
      </c>
      <c r="R519" s="8">
        <f t="shared" si="35"/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5">
        <f t="shared" si="32"/>
        <v>42223.616018518514</v>
      </c>
      <c r="L520" s="5">
        <f t="shared" si="33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8" t="e">
        <f t="shared" si="35"/>
        <v>#DIV/0!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5">
        <f t="shared" si="32"/>
        <v>41218.391446759262</v>
      </c>
      <c r="L521" s="5">
        <f t="shared" si="33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0.22881426547787684</v>
      </c>
      <c r="R521" s="8">
        <f t="shared" si="35"/>
        <v>39.228571428571428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5">
        <f t="shared" si="32"/>
        <v>42318.702094907407</v>
      </c>
      <c r="L522" s="5">
        <f t="shared" si="33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1.0209999999999999</v>
      </c>
      <c r="R522" s="8">
        <f t="shared" si="35"/>
        <v>150.14705882352942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5">
        <f t="shared" si="32"/>
        <v>42646.092812499999</v>
      </c>
      <c r="L523" s="5">
        <f t="shared" si="33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1.0464</v>
      </c>
      <c r="R523" s="8">
        <f t="shared" si="35"/>
        <v>93.428571428571431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5">
        <f t="shared" si="32"/>
        <v>42430.040798611109</v>
      </c>
      <c r="L524" s="5">
        <f t="shared" si="33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1.1466666666666667</v>
      </c>
      <c r="R524" s="8">
        <f t="shared" si="35"/>
        <v>110.96774193548387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5">
        <f t="shared" si="32"/>
        <v>42238.13282407407</v>
      </c>
      <c r="L525" s="5">
        <f t="shared" si="33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1.206</v>
      </c>
      <c r="R525" s="8">
        <f t="shared" si="35"/>
        <v>71.785714285714292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5">
        <f t="shared" si="32"/>
        <v>42492.717233796298</v>
      </c>
      <c r="L526" s="5">
        <f t="shared" si="33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1.0867285714285715</v>
      </c>
      <c r="R526" s="8">
        <f t="shared" si="35"/>
        <v>29.258076923076924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5">
        <f t="shared" si="32"/>
        <v>41850.400937500002</v>
      </c>
      <c r="L527" s="5">
        <f t="shared" si="33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</v>
      </c>
      <c r="R527" s="8">
        <f t="shared" si="35"/>
        <v>1000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5">
        <f t="shared" si="32"/>
        <v>42192.591944444444</v>
      </c>
      <c r="L528" s="5">
        <f t="shared" si="33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1.1399999999999999</v>
      </c>
      <c r="R528" s="8">
        <f t="shared" si="35"/>
        <v>74.347826086956516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5">
        <f t="shared" si="32"/>
        <v>42753.205625000002</v>
      </c>
      <c r="L529" s="5">
        <f t="shared" si="33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1.0085</v>
      </c>
      <c r="R529" s="8">
        <f t="shared" si="35"/>
        <v>63.829113924050631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5">
        <f t="shared" si="32"/>
        <v>42155.920219907406</v>
      </c>
      <c r="L530" s="5">
        <f t="shared" si="33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1.1565217391304348</v>
      </c>
      <c r="R530" s="8">
        <f t="shared" si="35"/>
        <v>44.333333333333336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5">
        <f t="shared" si="32"/>
        <v>42725.031180555554</v>
      </c>
      <c r="L531" s="5">
        <f t="shared" si="33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1.3041666666666667</v>
      </c>
      <c r="R531" s="8">
        <f t="shared" si="35"/>
        <v>86.944444444444443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5">
        <f t="shared" si="32"/>
        <v>42157.591064814813</v>
      </c>
      <c r="L532" s="5">
        <f t="shared" si="33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1.0778267254038179</v>
      </c>
      <c r="R532" s="8">
        <f t="shared" si="35"/>
        <v>126.55172413793103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5">
        <f t="shared" si="32"/>
        <v>42676.065150462964</v>
      </c>
      <c r="L533" s="5">
        <f t="shared" si="33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</v>
      </c>
      <c r="R533" s="8">
        <f t="shared" si="35"/>
        <v>129.03225806451613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5">
        <f t="shared" si="32"/>
        <v>42473.007037037038</v>
      </c>
      <c r="L534" s="5">
        <f t="shared" si="33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1.2324999999999999</v>
      </c>
      <c r="R534" s="8">
        <f t="shared" si="35"/>
        <v>71.242774566473983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5">
        <f t="shared" si="32"/>
        <v>42482.43478009259</v>
      </c>
      <c r="L535" s="5">
        <f t="shared" si="33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1.002</v>
      </c>
      <c r="R535" s="8">
        <f t="shared" si="35"/>
        <v>117.88235294117646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5">
        <f t="shared" si="32"/>
        <v>42270.810995370368</v>
      </c>
      <c r="L536" s="5">
        <f t="shared" si="33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1.0466666666666666</v>
      </c>
      <c r="R536" s="8">
        <f t="shared" si="35"/>
        <v>327.08333333333331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5">
        <f t="shared" si="32"/>
        <v>42711.545196759253</v>
      </c>
      <c r="L537" s="5">
        <f t="shared" si="33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1.0249999999999999</v>
      </c>
      <c r="R537" s="8">
        <f t="shared" si="35"/>
        <v>34.745762711864408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5">
        <f t="shared" si="32"/>
        <v>42179.344988425932</v>
      </c>
      <c r="L538" s="5">
        <f t="shared" si="33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1.1825757575757576</v>
      </c>
      <c r="R538" s="8">
        <f t="shared" si="35"/>
        <v>100.06410256410257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5">
        <f t="shared" si="32"/>
        <v>42282.768414351856</v>
      </c>
      <c r="L539" s="5">
        <f t="shared" si="33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1.2050000000000001</v>
      </c>
      <c r="R539" s="8">
        <f t="shared" si="35"/>
        <v>40.847457627118644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5">
        <f t="shared" si="32"/>
        <v>42473.794710648144</v>
      </c>
      <c r="L540" s="5">
        <f t="shared" si="33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3.0242</v>
      </c>
      <c r="R540" s="8">
        <f t="shared" si="35"/>
        <v>252.01666666666668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5">
        <f t="shared" si="32"/>
        <v>42535.049849537041</v>
      </c>
      <c r="L541" s="5">
        <f t="shared" si="33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1.00644</v>
      </c>
      <c r="R541" s="8">
        <f t="shared" si="35"/>
        <v>25.161000000000001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5">
        <f t="shared" si="32"/>
        <v>42009.817199074074</v>
      </c>
      <c r="L542" s="5">
        <f t="shared" si="33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6.666666666666667E-5</v>
      </c>
      <c r="R542" s="8">
        <f t="shared" si="35"/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5">
        <f t="shared" si="32"/>
        <v>42276.046689814815</v>
      </c>
      <c r="L543" s="5">
        <f t="shared" si="33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5.5555555555555558E-3</v>
      </c>
      <c r="R543" s="8">
        <f t="shared" si="35"/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5">
        <f t="shared" si="32"/>
        <v>42433.737453703703</v>
      </c>
      <c r="L544" s="5">
        <f t="shared" si="33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3.9999999999999998E-6</v>
      </c>
      <c r="R544" s="8">
        <f t="shared" si="35"/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5">
        <f t="shared" si="32"/>
        <v>41914.092152777775</v>
      </c>
      <c r="L545" s="5">
        <f t="shared" si="33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3.1818181818181819E-3</v>
      </c>
      <c r="R545" s="8">
        <f t="shared" si="35"/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5">
        <f t="shared" si="32"/>
        <v>42525.656944444447</v>
      </c>
      <c r="L546" s="5">
        <f t="shared" si="33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1.2E-2</v>
      </c>
      <c r="R546" s="8">
        <f t="shared" si="35"/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5">
        <f t="shared" si="32"/>
        <v>42283.592465277776</v>
      </c>
      <c r="L547" s="5">
        <f t="shared" si="33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0.27383999999999997</v>
      </c>
      <c r="R547" s="8">
        <f t="shared" si="35"/>
        <v>402.70588235294116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5">
        <f t="shared" si="32"/>
        <v>42249.667997685188</v>
      </c>
      <c r="L548" s="5">
        <f t="shared" si="33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8.6666666666666663E-4</v>
      </c>
      <c r="R548" s="8">
        <f t="shared" si="35"/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5">
        <f t="shared" si="32"/>
        <v>42380.696342592593</v>
      </c>
      <c r="L549" s="5">
        <f t="shared" si="33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8" t="e">
        <f t="shared" si="35"/>
        <v>#DIV/0!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5">
        <f t="shared" si="32"/>
        <v>42276.903333333335</v>
      </c>
      <c r="L550" s="5">
        <f t="shared" si="33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8.9999999999999998E-4</v>
      </c>
      <c r="R550" s="8">
        <f t="shared" si="35"/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5">
        <f t="shared" si="32"/>
        <v>42163.636828703704</v>
      </c>
      <c r="L551" s="5">
        <f t="shared" si="33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2.7199999999999998E-2</v>
      </c>
      <c r="R551" s="8">
        <f t="shared" si="35"/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5">
        <f t="shared" si="32"/>
        <v>42753.678761574076</v>
      </c>
      <c r="L552" s="5">
        <f t="shared" si="33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7.0000000000000001E-3</v>
      </c>
      <c r="R552" s="8">
        <f t="shared" si="35"/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5">
        <f t="shared" si="32"/>
        <v>42173.275740740741</v>
      </c>
      <c r="L553" s="5">
        <f t="shared" si="33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5.0413333333333331E-2</v>
      </c>
      <c r="R553" s="8">
        <f t="shared" si="35"/>
        <v>135.03571428571428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5">
        <f t="shared" si="32"/>
        <v>42318.616851851853</v>
      </c>
      <c r="L554" s="5">
        <f t="shared" si="33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8" t="e">
        <f t="shared" si="35"/>
        <v>#DIV/0!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5">
        <f t="shared" si="32"/>
        <v>41927.71980324074</v>
      </c>
      <c r="L555" s="5">
        <f t="shared" si="33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4.9199999999999999E-3</v>
      </c>
      <c r="R555" s="8">
        <f t="shared" si="35"/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5">
        <f t="shared" si="32"/>
        <v>41901.684861111113</v>
      </c>
      <c r="L556" s="5">
        <f t="shared" si="33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0.36589147286821705</v>
      </c>
      <c r="R556" s="8">
        <f t="shared" si="35"/>
        <v>64.36363636363636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5">
        <f t="shared" si="32"/>
        <v>42503.353506944448</v>
      </c>
      <c r="L557" s="5">
        <f t="shared" si="33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8" t="e">
        <f t="shared" si="35"/>
        <v>#DIV/0!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5">
        <f t="shared" si="32"/>
        <v>42345.860150462962</v>
      </c>
      <c r="L558" s="5">
        <f t="shared" si="33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2.5000000000000001E-2</v>
      </c>
      <c r="R558" s="8">
        <f t="shared" si="35"/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5">
        <f t="shared" si="32"/>
        <v>42676.942164351851</v>
      </c>
      <c r="L559" s="5">
        <f t="shared" si="33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9.1066666666666674E-3</v>
      </c>
      <c r="R559" s="8">
        <f t="shared" si="35"/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5">
        <f t="shared" si="32"/>
        <v>42057.883159722223</v>
      </c>
      <c r="L560" s="5">
        <f t="shared" si="33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8" t="e">
        <f t="shared" si="35"/>
        <v>#DIV/0!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5">
        <f t="shared" si="32"/>
        <v>42321.283101851848</v>
      </c>
      <c r="L561" s="5">
        <f t="shared" si="33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2.0833333333333335E-4</v>
      </c>
      <c r="R561" s="8">
        <f t="shared" si="35"/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5">
        <f t="shared" si="32"/>
        <v>41960.771354166667</v>
      </c>
      <c r="L562" s="5">
        <f t="shared" si="33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1.2E-4</v>
      </c>
      <c r="R562" s="8">
        <f t="shared" si="35"/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5">
        <f t="shared" si="32"/>
        <v>42268.658715277779</v>
      </c>
      <c r="L563" s="5">
        <f t="shared" si="33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3.6666666666666666E-3</v>
      </c>
      <c r="R563" s="8">
        <f t="shared" si="35"/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5">
        <f t="shared" si="32"/>
        <v>42692.389062500006</v>
      </c>
      <c r="L564" s="5">
        <f t="shared" si="33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8" t="e">
        <f t="shared" si="35"/>
        <v>#DIV/0!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5">
        <f t="shared" si="32"/>
        <v>42022.069988425923</v>
      </c>
      <c r="L565" s="5">
        <f t="shared" si="33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9.0666666666666662E-4</v>
      </c>
      <c r="R565" s="8">
        <f t="shared" si="35"/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5">
        <f t="shared" si="32"/>
        <v>42411.942997685182</v>
      </c>
      <c r="L566" s="5">
        <f t="shared" si="33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5.5555555555555558E-5</v>
      </c>
      <c r="R566" s="8">
        <f t="shared" si="35"/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5">
        <f t="shared" si="32"/>
        <v>42165.785289351858</v>
      </c>
      <c r="L567" s="5">
        <f t="shared" si="33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8" t="e">
        <f t="shared" si="35"/>
        <v>#DIV/0!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5">
        <f t="shared" si="32"/>
        <v>42535.68440972222</v>
      </c>
      <c r="L568" s="5">
        <f t="shared" si="33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2.0000000000000001E-4</v>
      </c>
      <c r="R568" s="8">
        <f t="shared" si="35"/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5">
        <f t="shared" si="32"/>
        <v>41975.842523148152</v>
      </c>
      <c r="L569" s="5">
        <f t="shared" si="33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8" t="e">
        <f t="shared" si="35"/>
        <v>#DIV/0!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5">
        <f t="shared" si="32"/>
        <v>42348.9215625</v>
      </c>
      <c r="L570" s="5">
        <f t="shared" si="33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0.01</v>
      </c>
      <c r="R570" s="8">
        <f t="shared" si="35"/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5">
        <f t="shared" si="32"/>
        <v>42340.847361111111</v>
      </c>
      <c r="L571" s="5">
        <f t="shared" si="33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8.0000000000000002E-3</v>
      </c>
      <c r="R571" s="8">
        <f t="shared" si="35"/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5">
        <f t="shared" si="32"/>
        <v>42388.798252314817</v>
      </c>
      <c r="L572" s="5">
        <f t="shared" si="33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1.6705882352941177E-3</v>
      </c>
      <c r="R572" s="8">
        <f t="shared" si="35"/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5">
        <f t="shared" si="32"/>
        <v>42192.816238425927</v>
      </c>
      <c r="L573" s="5">
        <f t="shared" si="33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4.2399999999999998E-3</v>
      </c>
      <c r="R573" s="8">
        <f t="shared" si="35"/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5">
        <f t="shared" si="32"/>
        <v>42282.71629629629</v>
      </c>
      <c r="L574" s="5">
        <f t="shared" si="33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8" t="e">
        <f t="shared" si="35"/>
        <v>#DIV/0!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5">
        <f t="shared" si="32"/>
        <v>41963.050127314811</v>
      </c>
      <c r="L575" s="5">
        <f t="shared" si="33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3.892538925389254E-3</v>
      </c>
      <c r="R575" s="8">
        <f t="shared" si="35"/>
        <v>38.444444444444443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5">
        <f t="shared" si="32"/>
        <v>42632.443368055552</v>
      </c>
      <c r="L576" s="5">
        <f t="shared" si="33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7.1556350626118068E-3</v>
      </c>
      <c r="R576" s="8">
        <f t="shared" si="35"/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5">
        <f t="shared" si="32"/>
        <v>42138.692627314813</v>
      </c>
      <c r="L577" s="5">
        <f t="shared" si="33"/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4.3166666666666666E-3</v>
      </c>
      <c r="R577" s="8">
        <f t="shared" si="35"/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5">
        <f t="shared" si="32"/>
        <v>42031.471666666665</v>
      </c>
      <c r="L578" s="5">
        <f t="shared" si="33"/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1.2500000000000001E-5</v>
      </c>
      <c r="R578" s="8">
        <f t="shared" si="35"/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5">
        <f t="shared" ref="K579:K642" si="36">(((J579/60)/60)/24)+DATE(1970,1,1)</f>
        <v>42450.589143518519</v>
      </c>
      <c r="L579" s="5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E579/D579</f>
        <v>2E-3</v>
      </c>
      <c r="R579" s="8">
        <f t="shared" ref="R579:R642" si="39">E579/N579</f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5">
        <f t="shared" si="36"/>
        <v>42230.578622685185</v>
      </c>
      <c r="L580" s="5">
        <f t="shared" si="37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1.12E-4</v>
      </c>
      <c r="R580" s="8">
        <f t="shared" si="39"/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5">
        <f t="shared" si="36"/>
        <v>41968.852118055554</v>
      </c>
      <c r="L581" s="5">
        <f t="shared" si="37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1.4583333333333334E-2</v>
      </c>
      <c r="R581" s="8">
        <f t="shared" si="39"/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5">
        <f t="shared" si="36"/>
        <v>42605.908182870371</v>
      </c>
      <c r="L582" s="5">
        <f t="shared" si="37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3.3333333333333332E-4</v>
      </c>
      <c r="R582" s="8">
        <f t="shared" si="39"/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5">
        <f t="shared" si="36"/>
        <v>42188.012777777782</v>
      </c>
      <c r="L583" s="5">
        <f t="shared" si="37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8" t="e">
        <f t="shared" si="39"/>
        <v>#DIV/0!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5">
        <f t="shared" si="36"/>
        <v>42055.739803240736</v>
      </c>
      <c r="L584" s="5">
        <f t="shared" si="37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8" t="e">
        <f t="shared" si="39"/>
        <v>#DIV/0!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5">
        <f t="shared" si="36"/>
        <v>42052.93850694444</v>
      </c>
      <c r="L585" s="5">
        <f t="shared" si="37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1.1111111111111112E-4</v>
      </c>
      <c r="R585" s="8">
        <f t="shared" si="39"/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5">
        <f t="shared" si="36"/>
        <v>42049.716620370367</v>
      </c>
      <c r="L586" s="5">
        <f t="shared" si="37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0.01</v>
      </c>
      <c r="R586" s="8">
        <f t="shared" si="39"/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5">
        <f t="shared" si="36"/>
        <v>42283.3909375</v>
      </c>
      <c r="L587" s="5">
        <f t="shared" si="37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8" t="e">
        <f t="shared" si="39"/>
        <v>#DIV/0!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5">
        <f t="shared" si="36"/>
        <v>42020.854247685187</v>
      </c>
      <c r="L588" s="5">
        <f t="shared" si="37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5.5999999999999999E-3</v>
      </c>
      <c r="R588" s="8">
        <f t="shared" si="39"/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5">
        <f t="shared" si="36"/>
        <v>42080.757326388892</v>
      </c>
      <c r="L589" s="5">
        <f t="shared" si="37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9.0833333333333335E-2</v>
      </c>
      <c r="R589" s="8">
        <f t="shared" si="39"/>
        <v>389.28571428571428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5">
        <f t="shared" si="36"/>
        <v>42631.769513888896</v>
      </c>
      <c r="L590" s="5">
        <f t="shared" si="37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3.3444444444444443E-2</v>
      </c>
      <c r="R590" s="8">
        <f t="shared" si="39"/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5">
        <f t="shared" si="36"/>
        <v>42178.614571759259</v>
      </c>
      <c r="L591" s="5">
        <f t="shared" si="37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1.3333333333333334E-4</v>
      </c>
      <c r="R591" s="8">
        <f t="shared" si="39"/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5">
        <f t="shared" si="36"/>
        <v>42377.554756944446</v>
      </c>
      <c r="L592" s="5">
        <f t="shared" si="37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4.4600000000000001E-2</v>
      </c>
      <c r="R592" s="8">
        <f t="shared" si="39"/>
        <v>24.777777777777779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5">
        <f t="shared" si="36"/>
        <v>42177.543171296296</v>
      </c>
      <c r="L593" s="5">
        <f t="shared" si="37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6.0999999999999997E-4</v>
      </c>
      <c r="R593" s="8">
        <f t="shared" si="39"/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5">
        <f t="shared" si="36"/>
        <v>41946.232175925928</v>
      </c>
      <c r="L594" s="5">
        <f t="shared" si="37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3.3333333333333333E-2</v>
      </c>
      <c r="R594" s="8">
        <f t="shared" si="39"/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5">
        <f t="shared" si="36"/>
        <v>42070.677604166667</v>
      </c>
      <c r="L595" s="5">
        <f t="shared" si="37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0.23</v>
      </c>
      <c r="R595" s="8">
        <f t="shared" si="39"/>
        <v>16.428571428571427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5">
        <f t="shared" si="36"/>
        <v>42446.780162037037</v>
      </c>
      <c r="L596" s="5">
        <f t="shared" si="37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1.0399999999999999E-3</v>
      </c>
      <c r="R596" s="8">
        <f t="shared" si="39"/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5">
        <f t="shared" si="36"/>
        <v>42083.069884259254</v>
      </c>
      <c r="L597" s="5">
        <f t="shared" si="37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4.2599999999999999E-3</v>
      </c>
      <c r="R597" s="8">
        <f t="shared" si="39"/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5">
        <f t="shared" si="36"/>
        <v>42646.896898148145</v>
      </c>
      <c r="L598" s="5">
        <f t="shared" si="37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2.9999999999999997E-4</v>
      </c>
      <c r="R598" s="8">
        <f t="shared" si="39"/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5">
        <f t="shared" si="36"/>
        <v>42545.705266203702</v>
      </c>
      <c r="L599" s="5">
        <f t="shared" si="37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2.6666666666666666E-3</v>
      </c>
      <c r="R599" s="8">
        <f t="shared" si="39"/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5">
        <f t="shared" si="36"/>
        <v>41948.00209490741</v>
      </c>
      <c r="L600" s="5">
        <f t="shared" si="37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0.34</v>
      </c>
      <c r="R600" s="8">
        <f t="shared" si="39"/>
        <v>121.42857142857143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5">
        <f t="shared" si="36"/>
        <v>42047.812523148154</v>
      </c>
      <c r="L601" s="5">
        <f t="shared" si="37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6.2E-4</v>
      </c>
      <c r="R601" s="8">
        <f t="shared" si="39"/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5">
        <f t="shared" si="36"/>
        <v>42073.798171296294</v>
      </c>
      <c r="L602" s="5">
        <f t="shared" si="37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0.02</v>
      </c>
      <c r="R602" s="8">
        <f t="shared" si="39"/>
        <v>100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5">
        <f t="shared" si="36"/>
        <v>41969.858090277776</v>
      </c>
      <c r="L603" s="5">
        <f t="shared" si="37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1.4E-2</v>
      </c>
      <c r="R603" s="8">
        <f t="shared" si="39"/>
        <v>23.333333333333332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5">
        <f t="shared" si="36"/>
        <v>42143.79415509259</v>
      </c>
      <c r="L604" s="5">
        <f t="shared" si="37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8" t="e">
        <f t="shared" si="39"/>
        <v>#DIV/0!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5">
        <f t="shared" si="36"/>
        <v>41835.639155092591</v>
      </c>
      <c r="L605" s="5">
        <f t="shared" si="37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3.9334666666666664E-2</v>
      </c>
      <c r="R605" s="8">
        <f t="shared" si="39"/>
        <v>45.386153846153846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5">
        <f t="shared" si="36"/>
        <v>41849.035370370373</v>
      </c>
      <c r="L606" s="5">
        <f t="shared" si="37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8" t="e">
        <f t="shared" si="39"/>
        <v>#DIV/0!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5">
        <f t="shared" si="36"/>
        <v>42194.357731481476</v>
      </c>
      <c r="L607" s="5">
        <f t="shared" si="37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2.6200000000000001E-2</v>
      </c>
      <c r="R607" s="8">
        <f t="shared" si="39"/>
        <v>16.375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5">
        <f t="shared" si="36"/>
        <v>42102.650567129633</v>
      </c>
      <c r="L608" s="5">
        <f t="shared" si="37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2E-3</v>
      </c>
      <c r="R608" s="8">
        <f t="shared" si="39"/>
        <v>10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5">
        <f t="shared" si="36"/>
        <v>42300.825648148151</v>
      </c>
      <c r="L609" s="5">
        <f t="shared" si="37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8" t="e">
        <f t="shared" si="39"/>
        <v>#DIV/0!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5">
        <f t="shared" si="36"/>
        <v>42140.921064814815</v>
      </c>
      <c r="L610" s="5">
        <f t="shared" si="37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9.7400000000000004E-3</v>
      </c>
      <c r="R610" s="8">
        <f t="shared" si="39"/>
        <v>292.2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5">
        <f t="shared" si="36"/>
        <v>42307.034074074079</v>
      </c>
      <c r="L611" s="5">
        <f t="shared" si="37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6.41025641025641E-3</v>
      </c>
      <c r="R611" s="8">
        <f t="shared" si="39"/>
        <v>5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5">
        <f t="shared" si="36"/>
        <v>42086.83085648148</v>
      </c>
      <c r="L612" s="5">
        <f t="shared" si="37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8" t="e">
        <f t="shared" si="39"/>
        <v>#DIV/0!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5">
        <f t="shared" si="36"/>
        <v>42328.560613425929</v>
      </c>
      <c r="L613" s="5">
        <f t="shared" si="37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8" t="e">
        <f t="shared" si="39"/>
        <v>#DIV/0!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5">
        <f t="shared" si="36"/>
        <v>42585.031782407401</v>
      </c>
      <c r="L614" s="5">
        <f t="shared" si="37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8" t="e">
        <f t="shared" si="39"/>
        <v>#DIV/0!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5">
        <f t="shared" si="36"/>
        <v>42247.496759259258</v>
      </c>
      <c r="L615" s="5">
        <f t="shared" si="37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0.21363333333333334</v>
      </c>
      <c r="R615" s="8">
        <f t="shared" si="39"/>
        <v>105.93388429752066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5">
        <f t="shared" si="36"/>
        <v>42515.061805555553</v>
      </c>
      <c r="L616" s="5">
        <f t="shared" si="37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8" t="e">
        <f t="shared" si="39"/>
        <v>#DIV/0!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5">
        <f t="shared" si="36"/>
        <v>42242.122210648144</v>
      </c>
      <c r="L617" s="5">
        <f t="shared" si="37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8" t="e">
        <f t="shared" si="39"/>
        <v>#DIV/0!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5">
        <f t="shared" si="36"/>
        <v>42761.376238425932</v>
      </c>
      <c r="L618" s="5">
        <f t="shared" si="37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8" t="e">
        <f t="shared" si="39"/>
        <v>#DIV/0!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5">
        <f t="shared" si="36"/>
        <v>42087.343090277776</v>
      </c>
      <c r="L619" s="5">
        <f t="shared" si="37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0.03</v>
      </c>
      <c r="R619" s="8">
        <f t="shared" si="39"/>
        <v>20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5">
        <f t="shared" si="36"/>
        <v>42317.810219907406</v>
      </c>
      <c r="L620" s="5">
        <f t="shared" si="37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8" t="e">
        <f t="shared" si="39"/>
        <v>#DIV/0!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5">
        <f t="shared" si="36"/>
        <v>41908.650347222225</v>
      </c>
      <c r="L621" s="5">
        <f t="shared" si="37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3.9999999999999998E-7</v>
      </c>
      <c r="R621" s="8">
        <f t="shared" si="39"/>
        <v>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5">
        <f t="shared" si="36"/>
        <v>41831.716874999998</v>
      </c>
      <c r="L622" s="5">
        <f t="shared" si="37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0.01</v>
      </c>
      <c r="R622" s="8">
        <f t="shared" si="39"/>
        <v>300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5">
        <f t="shared" si="36"/>
        <v>42528.987696759257</v>
      </c>
      <c r="L623" s="5">
        <f t="shared" si="37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1.044E-2</v>
      </c>
      <c r="R623" s="8">
        <f t="shared" si="39"/>
        <v>87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5">
        <f t="shared" si="36"/>
        <v>42532.774745370371</v>
      </c>
      <c r="L624" s="5">
        <f t="shared" si="37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5.6833333333333333E-2</v>
      </c>
      <c r="R624" s="8">
        <f t="shared" si="39"/>
        <v>37.888888888888886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5">
        <f t="shared" si="36"/>
        <v>42122.009224537032</v>
      </c>
      <c r="L625" s="5">
        <f t="shared" si="37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8" t="e">
        <f t="shared" si="39"/>
        <v>#DIV/0!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5">
        <f t="shared" si="36"/>
        <v>42108.988900462966</v>
      </c>
      <c r="L626" s="5">
        <f t="shared" si="37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8" t="e">
        <f t="shared" si="39"/>
        <v>#DIV/0!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5">
        <f t="shared" si="36"/>
        <v>42790.895567129628</v>
      </c>
      <c r="L627" s="5">
        <f t="shared" si="37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8" t="e">
        <f t="shared" si="39"/>
        <v>#DIV/0!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5">
        <f t="shared" si="36"/>
        <v>42198.559479166666</v>
      </c>
      <c r="L628" s="5">
        <f t="shared" si="37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0.17380000000000001</v>
      </c>
      <c r="R628" s="8">
        <f t="shared" si="39"/>
        <v>111.41025641025641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5">
        <f t="shared" si="36"/>
        <v>42384.306840277779</v>
      </c>
      <c r="L629" s="5">
        <f t="shared" si="37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2.0000000000000001E-4</v>
      </c>
      <c r="R629" s="8">
        <f t="shared" si="39"/>
        <v>90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5">
        <f t="shared" si="36"/>
        <v>41803.692789351851</v>
      </c>
      <c r="L630" s="5">
        <f t="shared" si="37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8" t="e">
        <f t="shared" si="39"/>
        <v>#DIV/0!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5">
        <f t="shared" si="36"/>
        <v>42474.637824074074</v>
      </c>
      <c r="L631" s="5">
        <f t="shared" si="37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1.75E-3</v>
      </c>
      <c r="R631" s="8">
        <f t="shared" si="39"/>
        <v>116.66666666666667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5">
        <f t="shared" si="36"/>
        <v>42223.619456018518</v>
      </c>
      <c r="L632" s="5">
        <f t="shared" si="37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8.3340278356529708E-4</v>
      </c>
      <c r="R632" s="8">
        <f t="shared" si="39"/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5">
        <f t="shared" si="36"/>
        <v>42489.772326388891</v>
      </c>
      <c r="L633" s="5">
        <f t="shared" si="37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1.38E-2</v>
      </c>
      <c r="R633" s="8">
        <f t="shared" si="39"/>
        <v>76.666666666666671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5">
        <f t="shared" si="36"/>
        <v>42303.659317129626</v>
      </c>
      <c r="L634" s="5">
        <f t="shared" si="37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8" t="e">
        <f t="shared" si="39"/>
        <v>#DIV/0!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5">
        <f t="shared" si="36"/>
        <v>42507.29932870371</v>
      </c>
      <c r="L635" s="5">
        <f t="shared" si="37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0.1245</v>
      </c>
      <c r="R635" s="8">
        <f t="shared" si="39"/>
        <v>49.8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5">
        <f t="shared" si="36"/>
        <v>42031.928576388891</v>
      </c>
      <c r="L636" s="5">
        <f t="shared" si="37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2.0000000000000001E-4</v>
      </c>
      <c r="R636" s="8">
        <f t="shared" si="39"/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5">
        <f t="shared" si="36"/>
        <v>42076.092152777783</v>
      </c>
      <c r="L637" s="5">
        <f t="shared" si="37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8.0000000000000007E-5</v>
      </c>
      <c r="R637" s="8">
        <f t="shared" si="39"/>
        <v>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5">
        <f t="shared" si="36"/>
        <v>42131.455439814818</v>
      </c>
      <c r="L638" s="5">
        <f t="shared" si="37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2E-3</v>
      </c>
      <c r="R638" s="8">
        <f t="shared" si="39"/>
        <v>4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5">
        <f t="shared" si="36"/>
        <v>42762.962013888886</v>
      </c>
      <c r="L639" s="5">
        <f t="shared" si="37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8" t="e">
        <f t="shared" si="39"/>
        <v>#DIV/0!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5">
        <f t="shared" si="36"/>
        <v>42759.593310185184</v>
      </c>
      <c r="L640" s="5">
        <f t="shared" si="37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9.0000000000000006E-5</v>
      </c>
      <c r="R640" s="8">
        <f t="shared" si="39"/>
        <v>3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5">
        <f t="shared" si="36"/>
        <v>41865.583275462966</v>
      </c>
      <c r="L641" s="5">
        <f t="shared" si="37"/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9.9999999999999995E-7</v>
      </c>
      <c r="R641" s="8">
        <f t="shared" si="39"/>
        <v>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5">
        <f t="shared" si="36"/>
        <v>42683.420312500006</v>
      </c>
      <c r="L642" s="5">
        <f t="shared" si="37"/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1.4428571428571428</v>
      </c>
      <c r="R642" s="8">
        <f t="shared" si="39"/>
        <v>50.5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5">
        <f t="shared" ref="K643:K706" si="40">(((J643/60)/60)/24)+DATE(1970,1,1)</f>
        <v>42199.57</v>
      </c>
      <c r="L643" s="5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E643/D643</f>
        <v>1.1916249999999999</v>
      </c>
      <c r="R643" s="8">
        <f t="shared" ref="R643:R706" si="43">E643/N643</f>
        <v>151.31746031746033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5">
        <f t="shared" si="40"/>
        <v>42199.651319444441</v>
      </c>
      <c r="L644" s="5">
        <f t="shared" si="4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14.604850000000001</v>
      </c>
      <c r="R644" s="8">
        <f t="shared" si="43"/>
        <v>134.3592456301748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5">
        <f t="shared" si="40"/>
        <v>42100.642071759255</v>
      </c>
      <c r="L645" s="5">
        <f t="shared" si="4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1.0580799999999999</v>
      </c>
      <c r="R645" s="8">
        <f t="shared" si="43"/>
        <v>174.02631578947367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5">
        <f t="shared" si="40"/>
        <v>41898.665960648148</v>
      </c>
      <c r="L646" s="5">
        <f t="shared" si="4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3.0011791999999997</v>
      </c>
      <c r="R646" s="8">
        <f t="shared" si="43"/>
        <v>73.486268364348675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5">
        <f t="shared" si="40"/>
        <v>42564.026319444441</v>
      </c>
      <c r="L647" s="5">
        <f t="shared" si="4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2.7869999999999999</v>
      </c>
      <c r="R647" s="8">
        <f t="shared" si="43"/>
        <v>23.518987341772153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5">
        <f t="shared" si="40"/>
        <v>41832.852627314816</v>
      </c>
      <c r="L648" s="5">
        <f t="shared" si="4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1.3187625000000001</v>
      </c>
      <c r="R648" s="8">
        <f t="shared" si="43"/>
        <v>39.074444444444445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5">
        <f t="shared" si="40"/>
        <v>42416.767928240741</v>
      </c>
      <c r="L649" s="5">
        <f t="shared" si="4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1.0705</v>
      </c>
      <c r="R649" s="8">
        <f t="shared" si="43"/>
        <v>125.94117647058823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5">
        <f t="shared" si="40"/>
        <v>41891.693379629629</v>
      </c>
      <c r="L650" s="5">
        <f t="shared" si="4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1.2682285714285715</v>
      </c>
      <c r="R650" s="8">
        <f t="shared" si="43"/>
        <v>1644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5">
        <f t="shared" si="40"/>
        <v>41877.912187499998</v>
      </c>
      <c r="L651" s="5">
        <f t="shared" si="4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1.3996</v>
      </c>
      <c r="R651" s="8">
        <f t="shared" si="43"/>
        <v>42.670731707317074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5">
        <f t="shared" si="40"/>
        <v>41932.036851851852</v>
      </c>
      <c r="L652" s="5">
        <f t="shared" si="4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1.1240000000000001</v>
      </c>
      <c r="R652" s="8">
        <f t="shared" si="43"/>
        <v>35.125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5">
        <f t="shared" si="40"/>
        <v>41956.017488425925</v>
      </c>
      <c r="L653" s="5">
        <f t="shared" si="4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1.00528</v>
      </c>
      <c r="R653" s="8">
        <f t="shared" si="43"/>
        <v>239.35238095238094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5">
        <f t="shared" si="40"/>
        <v>42675.690393518518</v>
      </c>
      <c r="L654" s="5">
        <f t="shared" si="4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1.0046666666666666</v>
      </c>
      <c r="R654" s="8">
        <f t="shared" si="43"/>
        <v>107.64285714285714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5">
        <f t="shared" si="40"/>
        <v>42199.618518518517</v>
      </c>
      <c r="L655" s="5">
        <f t="shared" si="4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1.4144600000000001</v>
      </c>
      <c r="R655" s="8">
        <f t="shared" si="43"/>
        <v>95.830623306233065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5">
        <f t="shared" si="40"/>
        <v>42163.957326388889</v>
      </c>
      <c r="L656" s="5">
        <f t="shared" si="4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2.6729166666666666</v>
      </c>
      <c r="R656" s="8">
        <f t="shared" si="43"/>
        <v>31.663376110562684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5">
        <f t="shared" si="40"/>
        <v>42045.957314814819</v>
      </c>
      <c r="L657" s="5">
        <f t="shared" si="4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1.4688749999999999</v>
      </c>
      <c r="R657" s="8">
        <f t="shared" si="43"/>
        <v>42.886861313868614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5">
        <f t="shared" si="40"/>
        <v>42417.804618055554</v>
      </c>
      <c r="L658" s="5">
        <f t="shared" si="4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2.1356000000000002</v>
      </c>
      <c r="R658" s="8">
        <f t="shared" si="43"/>
        <v>122.73563218390805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5">
        <f t="shared" si="40"/>
        <v>42331.84574074074</v>
      </c>
      <c r="L659" s="5">
        <f t="shared" si="4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1.2569999999999999</v>
      </c>
      <c r="R659" s="8">
        <f t="shared" si="43"/>
        <v>190.45454545454547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5">
        <f t="shared" si="40"/>
        <v>42179.160752314812</v>
      </c>
      <c r="L660" s="5">
        <f t="shared" si="41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1.0446206037108834</v>
      </c>
      <c r="R660" s="8">
        <f t="shared" si="43"/>
        <v>109.33695652173913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5">
        <f t="shared" si="40"/>
        <v>42209.593692129631</v>
      </c>
      <c r="L661" s="5">
        <f t="shared" si="4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1.0056666666666667</v>
      </c>
      <c r="R661" s="8">
        <f t="shared" si="43"/>
        <v>143.66666666666666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5">
        <f t="shared" si="40"/>
        <v>41922.741655092592</v>
      </c>
      <c r="L662" s="5">
        <f t="shared" si="4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3.058E-2</v>
      </c>
      <c r="R662" s="8">
        <f t="shared" si="43"/>
        <v>84.944444444444443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5">
        <f t="shared" si="40"/>
        <v>42636.645358796297</v>
      </c>
      <c r="L663" s="5">
        <f t="shared" si="4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9.4999999999999998E-3</v>
      </c>
      <c r="R663" s="8">
        <f t="shared" si="43"/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5">
        <f t="shared" si="40"/>
        <v>41990.438043981485</v>
      </c>
      <c r="L664" s="5">
        <f t="shared" si="4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4.0000000000000001E-3</v>
      </c>
      <c r="R664" s="8">
        <f t="shared" si="43"/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5">
        <f t="shared" si="40"/>
        <v>42173.843240740738</v>
      </c>
      <c r="L665" s="5">
        <f t="shared" si="4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3.5000000000000001E-3</v>
      </c>
      <c r="R665" s="8">
        <f t="shared" si="43"/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5">
        <f t="shared" si="40"/>
        <v>42077.666377314818</v>
      </c>
      <c r="L666" s="5">
        <f t="shared" si="4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7.5333333333333335E-2</v>
      </c>
      <c r="R666" s="8">
        <f t="shared" si="43"/>
        <v>31.172413793103448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5">
        <f t="shared" si="40"/>
        <v>42688.711354166662</v>
      </c>
      <c r="L667" s="5">
        <f t="shared" si="4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0.18640000000000001</v>
      </c>
      <c r="R667" s="8">
        <f t="shared" si="43"/>
        <v>155.33333333333334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5">
        <f t="shared" si="40"/>
        <v>41838.832152777781</v>
      </c>
      <c r="L668" s="5">
        <f t="shared" si="4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4.0000000000000003E-5</v>
      </c>
      <c r="R668" s="8">
        <f t="shared" si="43"/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5">
        <f t="shared" si="40"/>
        <v>42632.373414351852</v>
      </c>
      <c r="L669" s="5">
        <f t="shared" si="4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0.1002</v>
      </c>
      <c r="R669" s="8">
        <f t="shared" si="43"/>
        <v>178.92857142857142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5">
        <f t="shared" si="40"/>
        <v>42090.831273148149</v>
      </c>
      <c r="L670" s="5">
        <f t="shared" si="4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4.5600000000000002E-2</v>
      </c>
      <c r="R670" s="8">
        <f t="shared" si="43"/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5">
        <f t="shared" si="40"/>
        <v>42527.625671296293</v>
      </c>
      <c r="L671" s="5">
        <f t="shared" si="4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0.21507499999999999</v>
      </c>
      <c r="R671" s="8">
        <f t="shared" si="43"/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5">
        <f t="shared" si="40"/>
        <v>42506.709722222222</v>
      </c>
      <c r="L672" s="5">
        <f t="shared" si="4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0.29276666666666668</v>
      </c>
      <c r="R672" s="8">
        <f t="shared" si="43"/>
        <v>84.99677419354839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5">
        <f t="shared" si="40"/>
        <v>41984.692731481482</v>
      </c>
      <c r="L673" s="5">
        <f t="shared" si="4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0.39426666666666665</v>
      </c>
      <c r="R673" s="8">
        <f t="shared" si="43"/>
        <v>788.5333333333333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5">
        <f t="shared" si="40"/>
        <v>41974.219490740739</v>
      </c>
      <c r="L674" s="5">
        <f t="shared" si="4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0.21628</v>
      </c>
      <c r="R674" s="8">
        <f t="shared" si="43"/>
        <v>50.29767441860465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5">
        <f t="shared" si="40"/>
        <v>41838.840474537035</v>
      </c>
      <c r="L675" s="5">
        <f t="shared" si="4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2.0500000000000002E-3</v>
      </c>
      <c r="R675" s="8">
        <f t="shared" si="43"/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5">
        <f t="shared" si="40"/>
        <v>41803.116053240738</v>
      </c>
      <c r="L676" s="5">
        <f t="shared" si="4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2.9999999999999997E-4</v>
      </c>
      <c r="R676" s="8">
        <f t="shared" si="43"/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5">
        <f t="shared" si="40"/>
        <v>41975.930601851855</v>
      </c>
      <c r="L677" s="5">
        <f t="shared" si="4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0.14849999999999999</v>
      </c>
      <c r="R677" s="8">
        <f t="shared" si="43"/>
        <v>34.269230769230766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5">
        <f t="shared" si="40"/>
        <v>42012.768298611118</v>
      </c>
      <c r="L678" s="5">
        <f t="shared" si="4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1.4710000000000001E-2</v>
      </c>
      <c r="R678" s="8">
        <f t="shared" si="43"/>
        <v>61.291666666666664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5">
        <f t="shared" si="40"/>
        <v>42504.403877314813</v>
      </c>
      <c r="L679" s="5">
        <f t="shared" si="4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0.25584000000000001</v>
      </c>
      <c r="R679" s="8">
        <f t="shared" si="43"/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5">
        <f t="shared" si="40"/>
        <v>42481.376597222217</v>
      </c>
      <c r="L680" s="5">
        <f t="shared" si="4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3.8206896551724136E-2</v>
      </c>
      <c r="R680" s="8">
        <f t="shared" si="43"/>
        <v>65.17647058823529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5">
        <f t="shared" si="40"/>
        <v>42556.695706018523</v>
      </c>
      <c r="L681" s="5">
        <f t="shared" si="4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0.15485964912280703</v>
      </c>
      <c r="R681" s="8">
        <f t="shared" si="43"/>
        <v>93.90425531914893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5">
        <f t="shared" si="40"/>
        <v>41864.501516203702</v>
      </c>
      <c r="L682" s="5">
        <f t="shared" si="4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0.25912000000000002</v>
      </c>
      <c r="R682" s="8">
        <f t="shared" si="43"/>
        <v>150.65116279069767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5">
        <f t="shared" si="40"/>
        <v>42639.805601851855</v>
      </c>
      <c r="L683" s="5">
        <f t="shared" si="4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4.0000000000000002E-4</v>
      </c>
      <c r="R683" s="8">
        <f t="shared" si="43"/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5">
        <f t="shared" si="40"/>
        <v>42778.765300925923</v>
      </c>
      <c r="L684" s="5">
        <f t="shared" si="4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1.06E-3</v>
      </c>
      <c r="R684" s="8">
        <f t="shared" si="43"/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5">
        <f t="shared" si="40"/>
        <v>42634.900046296301</v>
      </c>
      <c r="L685" s="5">
        <f t="shared" si="4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8.5142857142857138E-3</v>
      </c>
      <c r="R685" s="8">
        <f t="shared" si="43"/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5">
        <f t="shared" si="40"/>
        <v>41809.473275462966</v>
      </c>
      <c r="L686" s="5">
        <f t="shared" si="41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7.4837500000000001E-2</v>
      </c>
      <c r="R686" s="8">
        <f t="shared" si="43"/>
        <v>177.39259259259259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5">
        <f t="shared" si="40"/>
        <v>41971.866574074069</v>
      </c>
      <c r="L687" s="5">
        <f t="shared" si="4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0.27650000000000002</v>
      </c>
      <c r="R687" s="8">
        <f t="shared" si="43"/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5">
        <f t="shared" si="40"/>
        <v>42189.673263888893</v>
      </c>
      <c r="L688" s="5">
        <f t="shared" si="4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8" t="e">
        <f t="shared" si="43"/>
        <v>#DIV/0!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5">
        <f t="shared" si="40"/>
        <v>42711.750613425931</v>
      </c>
      <c r="L689" s="5">
        <f t="shared" si="4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3.5499999999999997E-2</v>
      </c>
      <c r="R689" s="8">
        <f t="shared" si="43"/>
        <v>591.66666666666663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5">
        <f t="shared" si="40"/>
        <v>42262.104780092588</v>
      </c>
      <c r="L690" s="5">
        <f t="shared" si="4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0.72989999999999999</v>
      </c>
      <c r="R690" s="8">
        <f t="shared" si="43"/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5">
        <f t="shared" si="40"/>
        <v>42675.66778935185</v>
      </c>
      <c r="L691" s="5">
        <f t="shared" si="4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0.57648750000000004</v>
      </c>
      <c r="R691" s="8">
        <f t="shared" si="43"/>
        <v>343.14732142857144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5">
        <f t="shared" si="40"/>
        <v>42579.634733796294</v>
      </c>
      <c r="L692" s="5">
        <f t="shared" si="41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0.1234</v>
      </c>
      <c r="R692" s="8">
        <f t="shared" si="43"/>
        <v>72.588235294117652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5">
        <f t="shared" si="40"/>
        <v>42158.028310185182</v>
      </c>
      <c r="L693" s="5">
        <f t="shared" si="4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5.1999999999999998E-3</v>
      </c>
      <c r="R693" s="8">
        <f t="shared" si="43"/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5">
        <f t="shared" si="40"/>
        <v>42696.37572916667</v>
      </c>
      <c r="L694" s="5">
        <f t="shared" si="4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6.5299999999999997E-2</v>
      </c>
      <c r="R694" s="8">
        <f t="shared" si="43"/>
        <v>6.4975124378109452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5">
        <f t="shared" si="40"/>
        <v>42094.808182870373</v>
      </c>
      <c r="L695" s="5">
        <f t="shared" si="4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0.35338000000000003</v>
      </c>
      <c r="R695" s="8">
        <f t="shared" si="43"/>
        <v>119.38513513513513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5">
        <f t="shared" si="40"/>
        <v>42737.663877314815</v>
      </c>
      <c r="L696" s="5">
        <f t="shared" si="4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3.933333333333333E-3</v>
      </c>
      <c r="R696" s="8">
        <f t="shared" si="43"/>
        <v>84.285714285714292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5">
        <f t="shared" si="40"/>
        <v>41913.521064814813</v>
      </c>
      <c r="L697" s="5">
        <f t="shared" si="4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1.06E-2</v>
      </c>
      <c r="R697" s="8">
        <f t="shared" si="43"/>
        <v>90.857142857142861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5">
        <f t="shared" si="40"/>
        <v>41815.927106481482</v>
      </c>
      <c r="L698" s="5">
        <f t="shared" si="4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5.7142857142857145E-6</v>
      </c>
      <c r="R698" s="8">
        <f t="shared" si="43"/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5">
        <f t="shared" si="40"/>
        <v>42388.523020833338</v>
      </c>
      <c r="L699" s="5">
        <f t="shared" si="4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0.46379999999999999</v>
      </c>
      <c r="R699" s="8">
        <f t="shared" si="43"/>
        <v>20.342105263157894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5">
        <f t="shared" si="40"/>
        <v>41866.931076388886</v>
      </c>
      <c r="L700" s="5">
        <f t="shared" si="4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0.15390000000000001</v>
      </c>
      <c r="R700" s="8">
        <f t="shared" si="43"/>
        <v>530.68965517241384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5">
        <f t="shared" si="40"/>
        <v>41563.485509259262</v>
      </c>
      <c r="L701" s="5">
        <f t="shared" si="4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0.824221076923077</v>
      </c>
      <c r="R701" s="8">
        <f t="shared" si="43"/>
        <v>120.39184269662923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5">
        <f t="shared" si="40"/>
        <v>42715.688437500001</v>
      </c>
      <c r="L702" s="5">
        <f t="shared" si="4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2.6866666666666667E-2</v>
      </c>
      <c r="R702" s="8">
        <f t="shared" si="43"/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5">
        <f t="shared" si="40"/>
        <v>41813.662962962961</v>
      </c>
      <c r="L703" s="5">
        <f t="shared" si="4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0.26600000000000001</v>
      </c>
      <c r="R703" s="8">
        <f t="shared" si="43"/>
        <v>291.33333333333331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5">
        <f t="shared" si="40"/>
        <v>42668.726701388892</v>
      </c>
      <c r="L704" s="5">
        <f t="shared" si="4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0.30813400000000002</v>
      </c>
      <c r="R704" s="8">
        <f t="shared" si="43"/>
        <v>124.9191891891892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5">
        <f t="shared" si="40"/>
        <v>42711.950798611113</v>
      </c>
      <c r="L705" s="5">
        <f t="shared" si="41"/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5.5800000000000002E-2</v>
      </c>
      <c r="R705" s="8">
        <f t="shared" si="43"/>
        <v>119.57142857142857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5">
        <f t="shared" si="40"/>
        <v>42726.192916666667</v>
      </c>
      <c r="L706" s="5">
        <f t="shared" si="4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8.7454545454545458E-3</v>
      </c>
      <c r="R706" s="8">
        <f t="shared" si="43"/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5">
        <f t="shared" ref="K707:K770" si="44">(((J707/60)/60)/24)+DATE(1970,1,1)</f>
        <v>42726.491643518515</v>
      </c>
      <c r="L707" s="5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E707/D707</f>
        <v>9.7699999999999992E-3</v>
      </c>
      <c r="R707" s="8">
        <f t="shared" ref="R707:R770" si="47">E707/N707</f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5">
        <f t="shared" si="44"/>
        <v>42676.995173611111</v>
      </c>
      <c r="L708" s="5">
        <f t="shared" si="45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8" t="e">
        <f t="shared" si="47"/>
        <v>#DIV/0!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5">
        <f t="shared" si="44"/>
        <v>42696.663506944446</v>
      </c>
      <c r="L709" s="5">
        <f t="shared" si="45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0.78927352941176465</v>
      </c>
      <c r="R709" s="8">
        <f t="shared" si="47"/>
        <v>117.69868421052631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5">
        <f t="shared" si="44"/>
        <v>41835.581018518518</v>
      </c>
      <c r="L710" s="5">
        <f t="shared" si="45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0.22092500000000001</v>
      </c>
      <c r="R710" s="8">
        <f t="shared" si="47"/>
        <v>23.948509485094849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5">
        <f t="shared" si="44"/>
        <v>41948.041192129633</v>
      </c>
      <c r="L711" s="5">
        <f t="shared" si="45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4.0666666666666663E-3</v>
      </c>
      <c r="R711" s="8">
        <f t="shared" si="47"/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5">
        <f t="shared" si="44"/>
        <v>41837.984976851854</v>
      </c>
      <c r="L712" s="5">
        <f t="shared" si="45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8" t="e">
        <f t="shared" si="47"/>
        <v>#DIV/0!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5">
        <f t="shared" si="44"/>
        <v>42678.459120370375</v>
      </c>
      <c r="L713" s="5">
        <f t="shared" si="45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0.33790999999999999</v>
      </c>
      <c r="R713" s="8">
        <f t="shared" si="47"/>
        <v>99.973372781065095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5">
        <f t="shared" si="44"/>
        <v>42384.680925925932</v>
      </c>
      <c r="L714" s="5">
        <f t="shared" si="45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2.1649484536082476E-3</v>
      </c>
      <c r="R714" s="8">
        <f t="shared" si="47"/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5">
        <f t="shared" si="44"/>
        <v>42496.529305555552</v>
      </c>
      <c r="L715" s="5">
        <f t="shared" si="45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7.9600000000000001E-3</v>
      </c>
      <c r="R715" s="8">
        <f t="shared" si="47"/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5">
        <f t="shared" si="44"/>
        <v>42734.787986111114</v>
      </c>
      <c r="L716" s="5">
        <f t="shared" si="45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0.14993333333333334</v>
      </c>
      <c r="R716" s="8">
        <f t="shared" si="47"/>
        <v>80.321428571428569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5">
        <f t="shared" si="44"/>
        <v>42273.090740740736</v>
      </c>
      <c r="L717" s="5">
        <f t="shared" si="45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5.0509090909090906E-2</v>
      </c>
      <c r="R717" s="8">
        <f t="shared" si="47"/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5">
        <f t="shared" si="44"/>
        <v>41940.658645833333</v>
      </c>
      <c r="L718" s="5">
        <f t="shared" si="45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0.10214285714285715</v>
      </c>
      <c r="R718" s="8">
        <f t="shared" si="47"/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5">
        <f t="shared" si="44"/>
        <v>41857.854189814818</v>
      </c>
      <c r="L719" s="5">
        <f t="shared" si="45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3.0500000000000002E-3</v>
      </c>
      <c r="R719" s="8">
        <f t="shared" si="47"/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5">
        <f t="shared" si="44"/>
        <v>42752.845451388886</v>
      </c>
      <c r="L720" s="5">
        <f t="shared" si="45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7.4999999999999997E-3</v>
      </c>
      <c r="R720" s="8">
        <f t="shared" si="47"/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5">
        <f t="shared" si="44"/>
        <v>42409.040231481486</v>
      </c>
      <c r="L721" s="5">
        <f t="shared" si="45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1.2933333333333333E-2</v>
      </c>
      <c r="R721" s="8">
        <f t="shared" si="47"/>
        <v>19.399999999999999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5">
        <f t="shared" si="44"/>
        <v>40909.649201388893</v>
      </c>
      <c r="L722" s="5">
        <f t="shared" si="45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1.4394736842105262</v>
      </c>
      <c r="R722" s="8">
        <f t="shared" si="47"/>
        <v>66.707317073170728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5">
        <f t="shared" si="44"/>
        <v>41807.571840277778</v>
      </c>
      <c r="L723" s="5">
        <f t="shared" si="45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1.2210975609756098</v>
      </c>
      <c r="R723" s="8">
        <f t="shared" si="47"/>
        <v>84.142857142857139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5">
        <f t="shared" si="44"/>
        <v>40977.805300925924</v>
      </c>
      <c r="L724" s="5">
        <f t="shared" si="45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1.3202400000000001</v>
      </c>
      <c r="R724" s="8">
        <f t="shared" si="47"/>
        <v>215.72549019607843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5">
        <f t="shared" si="44"/>
        <v>42184.816539351858</v>
      </c>
      <c r="L725" s="5">
        <f t="shared" si="45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1.0938000000000001</v>
      </c>
      <c r="R725" s="8">
        <f t="shared" si="47"/>
        <v>54.69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5">
        <f t="shared" si="44"/>
        <v>40694.638460648144</v>
      </c>
      <c r="L726" s="5">
        <f t="shared" si="45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1.0547157142857144</v>
      </c>
      <c r="R726" s="8">
        <f t="shared" si="47"/>
        <v>51.62944055944056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5">
        <f t="shared" si="44"/>
        <v>42321.626296296294</v>
      </c>
      <c r="L727" s="5">
        <f t="shared" si="45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1.0035000000000001</v>
      </c>
      <c r="R727" s="8">
        <f t="shared" si="47"/>
        <v>143.35714285714286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5">
        <f t="shared" si="44"/>
        <v>41346.042673611111</v>
      </c>
      <c r="L728" s="5">
        <f t="shared" si="45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1.014</v>
      </c>
      <c r="R728" s="8">
        <f t="shared" si="47"/>
        <v>72.428571428571431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5">
        <f t="shared" si="44"/>
        <v>41247.020243055551</v>
      </c>
      <c r="L729" s="5">
        <f t="shared" si="45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1.5551428571428572</v>
      </c>
      <c r="R729" s="8">
        <f t="shared" si="47"/>
        <v>36.530201342281877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5">
        <f t="shared" si="44"/>
        <v>40731.837465277778</v>
      </c>
      <c r="L730" s="5">
        <f t="shared" si="45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1.05566</v>
      </c>
      <c r="R730" s="8">
        <f t="shared" si="47"/>
        <v>60.903461538461535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5">
        <f t="shared" si="44"/>
        <v>41111.185891203706</v>
      </c>
      <c r="L731" s="5">
        <f t="shared" si="45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1.3065</v>
      </c>
      <c r="R731" s="8">
        <f t="shared" si="47"/>
        <v>43.55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5">
        <f t="shared" si="44"/>
        <v>40854.745266203703</v>
      </c>
      <c r="L732" s="5">
        <f t="shared" si="45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1.3219000000000001</v>
      </c>
      <c r="R732" s="8">
        <f t="shared" si="47"/>
        <v>99.766037735849054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5">
        <f t="shared" si="44"/>
        <v>40879.795682870368</v>
      </c>
      <c r="L733" s="5">
        <f t="shared" si="45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1.26</v>
      </c>
      <c r="R733" s="8">
        <f t="shared" si="47"/>
        <v>88.732394366197184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5">
        <f t="shared" si="44"/>
        <v>41486.424317129626</v>
      </c>
      <c r="L734" s="5">
        <f t="shared" si="45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1.6</v>
      </c>
      <c r="R734" s="8">
        <f t="shared" si="47"/>
        <v>4.9230769230769234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5">
        <f t="shared" si="44"/>
        <v>41598.420046296298</v>
      </c>
      <c r="L735" s="5">
        <f t="shared" si="45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1.2048000000000001</v>
      </c>
      <c r="R735" s="8">
        <f t="shared" si="47"/>
        <v>17.822485207100591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5">
        <f t="shared" si="44"/>
        <v>42102.164583333331</v>
      </c>
      <c r="L736" s="5">
        <f t="shared" si="45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1.2552941176470589</v>
      </c>
      <c r="R736" s="8">
        <f t="shared" si="47"/>
        <v>187.19298245614036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5">
        <f t="shared" si="44"/>
        <v>41946.029467592591</v>
      </c>
      <c r="L737" s="5">
        <f t="shared" si="45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1.1440638297872341</v>
      </c>
      <c r="R737" s="8">
        <f t="shared" si="47"/>
        <v>234.80786026200875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5">
        <f t="shared" si="44"/>
        <v>41579.734259259261</v>
      </c>
      <c r="L738" s="5">
        <f t="shared" si="45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3.151388888888889</v>
      </c>
      <c r="R738" s="8">
        <f t="shared" si="47"/>
        <v>105.04629629629629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5">
        <f t="shared" si="44"/>
        <v>41667.275312500002</v>
      </c>
      <c r="L739" s="5">
        <f t="shared" si="45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1.224</v>
      </c>
      <c r="R739" s="8">
        <f t="shared" si="47"/>
        <v>56.666666666666664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5">
        <f t="shared" si="44"/>
        <v>41943.604097222218</v>
      </c>
      <c r="L740" s="5">
        <f t="shared" si="45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1.0673333333333332</v>
      </c>
      <c r="R740" s="8">
        <f t="shared" si="47"/>
        <v>39.048780487804876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5">
        <f t="shared" si="44"/>
        <v>41829.502650462964</v>
      </c>
      <c r="L741" s="5">
        <f t="shared" si="45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1.5833333333333333</v>
      </c>
      <c r="R741" s="8">
        <f t="shared" si="47"/>
        <v>68.345323741007192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5">
        <f t="shared" si="44"/>
        <v>42162.146782407406</v>
      </c>
      <c r="L742" s="5">
        <f t="shared" si="45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1.0740000000000001</v>
      </c>
      <c r="R742" s="8">
        <f t="shared" si="47"/>
        <v>169.57894736842104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5">
        <f t="shared" si="44"/>
        <v>41401.648217592592</v>
      </c>
      <c r="L743" s="5">
        <f t="shared" si="45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1.0226</v>
      </c>
      <c r="R743" s="8">
        <f t="shared" si="47"/>
        <v>141.42340425531913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5">
        <f t="shared" si="44"/>
        <v>41689.917962962965</v>
      </c>
      <c r="L744" s="5">
        <f t="shared" si="45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1.1071428571428572</v>
      </c>
      <c r="R744" s="8">
        <f t="shared" si="47"/>
        <v>67.391304347826093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5">
        <f t="shared" si="44"/>
        <v>40990.709317129629</v>
      </c>
      <c r="L745" s="5">
        <f t="shared" si="45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1.48</v>
      </c>
      <c r="R745" s="8">
        <f t="shared" si="47"/>
        <v>54.266666666666666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5">
        <f t="shared" si="44"/>
        <v>41226.95721064815</v>
      </c>
      <c r="L746" s="5">
        <f t="shared" si="45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1.0232000000000001</v>
      </c>
      <c r="R746" s="8">
        <f t="shared" si="47"/>
        <v>82.516129032258064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5">
        <f t="shared" si="44"/>
        <v>41367.572280092594</v>
      </c>
      <c r="L747" s="5">
        <f t="shared" si="45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1.7909909909909909</v>
      </c>
      <c r="R747" s="8">
        <f t="shared" si="47"/>
        <v>53.729729729729726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5">
        <f t="shared" si="44"/>
        <v>41157.042928240742</v>
      </c>
      <c r="L748" s="5">
        <f t="shared" si="45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1.1108135252761968</v>
      </c>
      <c r="R748" s="8">
        <f t="shared" si="47"/>
        <v>34.206185567010309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5">
        <f t="shared" si="44"/>
        <v>41988.548831018517</v>
      </c>
      <c r="L749" s="5">
        <f t="shared" si="45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1.0004285714285714</v>
      </c>
      <c r="R749" s="8">
        <f t="shared" si="47"/>
        <v>127.32727272727273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5">
        <f t="shared" si="44"/>
        <v>41831.846828703703</v>
      </c>
      <c r="L750" s="5">
        <f t="shared" si="45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1.0024999999999999</v>
      </c>
      <c r="R750" s="8">
        <f t="shared" si="47"/>
        <v>45.56818181818182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5">
        <f t="shared" si="44"/>
        <v>42733.94131944445</v>
      </c>
      <c r="L751" s="5">
        <f t="shared" si="45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1.0556000000000001</v>
      </c>
      <c r="R751" s="8">
        <f t="shared" si="47"/>
        <v>95.963636363636368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5">
        <f t="shared" si="44"/>
        <v>41299.878148148149</v>
      </c>
      <c r="L752" s="5">
        <f t="shared" si="45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1.0258775877587758</v>
      </c>
      <c r="R752" s="8">
        <f t="shared" si="47"/>
        <v>77.271186440677965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5">
        <f t="shared" si="44"/>
        <v>40713.630497685182</v>
      </c>
      <c r="L753" s="5">
        <f t="shared" si="45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1.1850000000000001</v>
      </c>
      <c r="R753" s="8">
        <f t="shared" si="47"/>
        <v>57.338709677419352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5">
        <f t="shared" si="44"/>
        <v>42639.421493055561</v>
      </c>
      <c r="L754" s="5">
        <f t="shared" si="45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1.117</v>
      </c>
      <c r="R754" s="8">
        <f t="shared" si="47"/>
        <v>53.19047619047619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5">
        <f t="shared" si="44"/>
        <v>42019.590173611112</v>
      </c>
      <c r="L755" s="5">
        <f t="shared" si="45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1.28</v>
      </c>
      <c r="R755" s="8">
        <f t="shared" si="47"/>
        <v>492.30769230769232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5">
        <f t="shared" si="44"/>
        <v>41249.749085648145</v>
      </c>
      <c r="L756" s="5">
        <f t="shared" si="45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1.0375000000000001</v>
      </c>
      <c r="R756" s="8">
        <f t="shared" si="47"/>
        <v>42.346938775510203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5">
        <f t="shared" si="44"/>
        <v>41383.605057870373</v>
      </c>
      <c r="L757" s="5">
        <f t="shared" si="45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1.0190760000000001</v>
      </c>
      <c r="R757" s="8">
        <f t="shared" si="47"/>
        <v>37.466029411764708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5">
        <f t="shared" si="44"/>
        <v>40590.766886574071</v>
      </c>
      <c r="L758" s="5">
        <f t="shared" si="45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1.177142857142857</v>
      </c>
      <c r="R758" s="8">
        <f t="shared" si="47"/>
        <v>37.454545454545453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5">
        <f t="shared" si="44"/>
        <v>41235.054560185185</v>
      </c>
      <c r="L759" s="5">
        <f t="shared" si="45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2.38</v>
      </c>
      <c r="R759" s="8">
        <f t="shared" si="47"/>
        <v>33.055555555555557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5">
        <f t="shared" si="44"/>
        <v>40429.836435185185</v>
      </c>
      <c r="L760" s="5">
        <f t="shared" si="45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1.02</v>
      </c>
      <c r="R760" s="8">
        <f t="shared" si="47"/>
        <v>134.21052631578948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5">
        <f t="shared" si="44"/>
        <v>41789.330312500002</v>
      </c>
      <c r="L761" s="5">
        <f t="shared" si="45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1.0192000000000001</v>
      </c>
      <c r="R761" s="8">
        <f t="shared" si="47"/>
        <v>51.474747474747474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5">
        <f t="shared" si="44"/>
        <v>42670.764039351852</v>
      </c>
      <c r="L762" s="5">
        <f t="shared" si="45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8" t="e">
        <f t="shared" si="47"/>
        <v>#DIV/0!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5">
        <f t="shared" si="44"/>
        <v>41642.751458333332</v>
      </c>
      <c r="L763" s="5">
        <f t="shared" si="45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4.7E-2</v>
      </c>
      <c r="R763" s="8">
        <f t="shared" si="47"/>
        <v>39.166666666666664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5">
        <f t="shared" si="44"/>
        <v>42690.858449074076</v>
      </c>
      <c r="L764" s="5">
        <f t="shared" si="45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8" t="e">
        <f t="shared" si="47"/>
        <v>#DIV/0!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5">
        <f t="shared" si="44"/>
        <v>41471.446851851848</v>
      </c>
      <c r="L765" s="5">
        <f t="shared" si="45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1.1655011655011655E-3</v>
      </c>
      <c r="R765" s="8">
        <f t="shared" si="47"/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5">
        <f t="shared" si="44"/>
        <v>42227.173159722224</v>
      </c>
      <c r="L766" s="5">
        <f t="shared" si="45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8" t="e">
        <f t="shared" si="47"/>
        <v>#DIV/0!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5">
        <f t="shared" si="44"/>
        <v>41901.542638888888</v>
      </c>
      <c r="L767" s="5">
        <f t="shared" si="45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0.36014285714285715</v>
      </c>
      <c r="R767" s="8">
        <f t="shared" si="47"/>
        <v>57.295454545454547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5">
        <f t="shared" si="44"/>
        <v>42021.783368055556</v>
      </c>
      <c r="L768" s="5">
        <f t="shared" si="45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8" t="e">
        <f t="shared" si="47"/>
        <v>#DIV/0!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5">
        <f t="shared" si="44"/>
        <v>42115.143634259264</v>
      </c>
      <c r="L769" s="5">
        <f t="shared" si="45"/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3.5400000000000001E-2</v>
      </c>
      <c r="R769" s="8">
        <f t="shared" si="47"/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5">
        <f t="shared" si="44"/>
        <v>41594.207060185188</v>
      </c>
      <c r="L770" s="5">
        <f t="shared" si="45"/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8" t="e">
        <f t="shared" si="47"/>
        <v>#DIV/0!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5">
        <f t="shared" ref="K771:K834" si="48">(((J771/60)/60)/24)+DATE(1970,1,1)</f>
        <v>41604.996458333335</v>
      </c>
      <c r="L771" s="5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E771/D771</f>
        <v>0.41399999999999998</v>
      </c>
      <c r="R771" s="8">
        <f t="shared" ref="R771:R834" si="51">E771/N771</f>
        <v>31.846153846153847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5">
        <f t="shared" si="48"/>
        <v>41289.999641203707</v>
      </c>
      <c r="L772" s="5">
        <f t="shared" si="49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8" t="e">
        <f t="shared" si="51"/>
        <v>#DIV/0!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5">
        <f t="shared" si="48"/>
        <v>42349.824097222227</v>
      </c>
      <c r="L773" s="5">
        <f t="shared" si="49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2.631578947368421E-4</v>
      </c>
      <c r="R773" s="8">
        <f t="shared" si="51"/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5">
        <f t="shared" si="48"/>
        <v>40068.056932870371</v>
      </c>
      <c r="L774" s="5">
        <f t="shared" si="49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3.3333333333333333E-2</v>
      </c>
      <c r="R774" s="8">
        <f t="shared" si="51"/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5">
        <f t="shared" si="48"/>
        <v>42100.735937499994</v>
      </c>
      <c r="L775" s="5">
        <f t="shared" si="49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8.5129023676509714E-3</v>
      </c>
      <c r="R775" s="8">
        <f t="shared" si="51"/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5">
        <f t="shared" si="48"/>
        <v>41663.780300925922</v>
      </c>
      <c r="L776" s="5">
        <f t="shared" si="49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0.70199999999999996</v>
      </c>
      <c r="R776" s="8">
        <f t="shared" si="51"/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5">
        <f t="shared" si="48"/>
        <v>40863.060127314813</v>
      </c>
      <c r="L777" s="5">
        <f t="shared" si="49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1.7000000000000001E-2</v>
      </c>
      <c r="R777" s="8">
        <f t="shared" si="51"/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5">
        <f t="shared" si="48"/>
        <v>42250.685706018514</v>
      </c>
      <c r="L778" s="5">
        <f t="shared" si="49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0.51400000000000001</v>
      </c>
      <c r="R778" s="8">
        <f t="shared" si="51"/>
        <v>63.122807017543863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5">
        <f t="shared" si="48"/>
        <v>41456.981215277774</v>
      </c>
      <c r="L779" s="5">
        <f t="shared" si="49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7.0000000000000001E-3</v>
      </c>
      <c r="R779" s="8">
        <f t="shared" si="51"/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5">
        <f t="shared" si="48"/>
        <v>41729.702314814815</v>
      </c>
      <c r="L780" s="5">
        <f t="shared" si="49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4.0000000000000001E-3</v>
      </c>
      <c r="R780" s="8">
        <f t="shared" si="51"/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5">
        <f t="shared" si="48"/>
        <v>40436.68408564815</v>
      </c>
      <c r="L781" s="5">
        <f t="shared" si="49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2.6666666666666668E-2</v>
      </c>
      <c r="R781" s="8">
        <f t="shared" si="51"/>
        <v>66.666666666666671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5">
        <f t="shared" si="48"/>
        <v>40636.673900462964</v>
      </c>
      <c r="L782" s="5">
        <f t="shared" si="49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1.04</v>
      </c>
      <c r="R782" s="8">
        <f t="shared" si="51"/>
        <v>38.518518518518519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5">
        <f t="shared" si="48"/>
        <v>41403.000856481485</v>
      </c>
      <c r="L783" s="5">
        <f t="shared" si="49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1.3315375</v>
      </c>
      <c r="R783" s="8">
        <f t="shared" si="51"/>
        <v>42.609200000000001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5">
        <f t="shared" si="48"/>
        <v>41116.758125</v>
      </c>
      <c r="L784" s="5">
        <f t="shared" si="49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</v>
      </c>
      <c r="R784" s="8">
        <f t="shared" si="51"/>
        <v>50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5">
        <f t="shared" si="48"/>
        <v>40987.773715277777</v>
      </c>
      <c r="L785" s="5">
        <f t="shared" si="49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1.4813333333333334</v>
      </c>
      <c r="R785" s="8">
        <f t="shared" si="51"/>
        <v>63.485714285714288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5">
        <f t="shared" si="48"/>
        <v>41675.149525462963</v>
      </c>
      <c r="L786" s="5">
        <f t="shared" si="49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1.0249999999999999</v>
      </c>
      <c r="R786" s="8">
        <f t="shared" si="51"/>
        <v>102.5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5">
        <f t="shared" si="48"/>
        <v>41303.593923611108</v>
      </c>
      <c r="L787" s="5">
        <f t="shared" si="49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1.8062799999999999</v>
      </c>
      <c r="R787" s="8">
        <f t="shared" si="51"/>
        <v>31.142758620689655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5">
        <f t="shared" si="48"/>
        <v>40983.055949074071</v>
      </c>
      <c r="L788" s="5">
        <f t="shared" si="49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1.4279999999999999</v>
      </c>
      <c r="R788" s="8">
        <f t="shared" si="51"/>
        <v>162.27272727272728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5">
        <f t="shared" si="48"/>
        <v>41549.627615740741</v>
      </c>
      <c r="L789" s="5">
        <f t="shared" si="49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1.1416666666666666</v>
      </c>
      <c r="R789" s="8">
        <f t="shared" si="51"/>
        <v>80.588235294117652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5">
        <f t="shared" si="48"/>
        <v>41059.006805555553</v>
      </c>
      <c r="L790" s="5">
        <f t="shared" si="49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2.03505</v>
      </c>
      <c r="R790" s="8">
        <f t="shared" si="51"/>
        <v>59.85441176470588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5">
        <f t="shared" si="48"/>
        <v>41277.186111111114</v>
      </c>
      <c r="L791" s="5">
        <f t="shared" si="49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1.0941176470588236</v>
      </c>
      <c r="R791" s="8">
        <f t="shared" si="51"/>
        <v>132.85714285714286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5">
        <f t="shared" si="48"/>
        <v>41276.047905092593</v>
      </c>
      <c r="L792" s="5">
        <f t="shared" si="49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1.443746</v>
      </c>
      <c r="R792" s="8">
        <f t="shared" si="51"/>
        <v>92.547820512820508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5">
        <f t="shared" si="48"/>
        <v>41557.780624999999</v>
      </c>
      <c r="L793" s="5">
        <f t="shared" si="49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1.0386666666666666</v>
      </c>
      <c r="R793" s="8">
        <f t="shared" si="51"/>
        <v>60.859375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5">
        <f t="shared" si="48"/>
        <v>41555.873645833337</v>
      </c>
      <c r="L794" s="5">
        <f t="shared" si="49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1.0044440000000001</v>
      </c>
      <c r="R794" s="8">
        <f t="shared" si="51"/>
        <v>41.851833333333339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5">
        <f t="shared" si="48"/>
        <v>41442.741249999999</v>
      </c>
      <c r="L795" s="5">
        <f t="shared" si="49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1.0277927272727272</v>
      </c>
      <c r="R795" s="8">
        <f t="shared" si="51"/>
        <v>88.325937499999995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5">
        <f t="shared" si="48"/>
        <v>40736.115011574075</v>
      </c>
      <c r="L796" s="5">
        <f t="shared" si="49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1.0531250000000001</v>
      </c>
      <c r="R796" s="8">
        <f t="shared" si="51"/>
        <v>158.96226415094338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5">
        <f t="shared" si="48"/>
        <v>40963.613032407404</v>
      </c>
      <c r="L797" s="5">
        <f t="shared" si="49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1.1178571428571429</v>
      </c>
      <c r="R797" s="8">
        <f t="shared" si="51"/>
        <v>85.054347826086953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5">
        <f t="shared" si="48"/>
        <v>41502.882928240739</v>
      </c>
      <c r="L798" s="5">
        <f t="shared" si="49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1.0135000000000001</v>
      </c>
      <c r="R798" s="8">
        <f t="shared" si="51"/>
        <v>112.61111111111111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5">
        <f t="shared" si="48"/>
        <v>40996.994074074071</v>
      </c>
      <c r="L799" s="5">
        <f t="shared" si="49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1.0753333333333333</v>
      </c>
      <c r="R799" s="8">
        <f t="shared" si="51"/>
        <v>45.436619718309856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5">
        <f t="shared" si="48"/>
        <v>41882.590127314819</v>
      </c>
      <c r="L800" s="5">
        <f t="shared" si="49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1.1488571428571428</v>
      </c>
      <c r="R800" s="8">
        <f t="shared" si="51"/>
        <v>46.218390804597703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5">
        <f t="shared" si="48"/>
        <v>40996.667199074072</v>
      </c>
      <c r="L801" s="5">
        <f t="shared" si="49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1.0002</v>
      </c>
      <c r="R801" s="8">
        <f t="shared" si="51"/>
        <v>178.60714285714286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5">
        <f t="shared" si="48"/>
        <v>41863.433495370373</v>
      </c>
      <c r="L802" s="5">
        <f t="shared" si="49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1.5213333333333334</v>
      </c>
      <c r="R802" s="8">
        <f t="shared" si="51"/>
        <v>40.75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5">
        <f t="shared" si="48"/>
        <v>40695.795370370368</v>
      </c>
      <c r="L803" s="5">
        <f t="shared" si="49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1.1152149999999998</v>
      </c>
      <c r="R803" s="8">
        <f t="shared" si="51"/>
        <v>43.733921568627444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5">
        <f t="shared" si="48"/>
        <v>41123.022268518522</v>
      </c>
      <c r="L804" s="5">
        <f t="shared" si="49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1.0133333333333334</v>
      </c>
      <c r="R804" s="8">
        <f t="shared" si="51"/>
        <v>81.066666666666663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5">
        <f t="shared" si="48"/>
        <v>40665.949976851851</v>
      </c>
      <c r="L805" s="5">
        <f t="shared" si="49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1.232608695652174</v>
      </c>
      <c r="R805" s="8">
        <f t="shared" si="51"/>
        <v>74.60526315789474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5">
        <f t="shared" si="48"/>
        <v>40730.105625000004</v>
      </c>
      <c r="L806" s="5">
        <f t="shared" si="49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</v>
      </c>
      <c r="R806" s="8">
        <f t="shared" si="51"/>
        <v>305.55555555555554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5">
        <f t="shared" si="48"/>
        <v>40690.823055555556</v>
      </c>
      <c r="L807" s="5">
        <f t="shared" si="49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1.05</v>
      </c>
      <c r="R807" s="8">
        <f t="shared" si="51"/>
        <v>58.333333333333336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5">
        <f t="shared" si="48"/>
        <v>40763.691423611112</v>
      </c>
      <c r="L808" s="5">
        <f t="shared" si="49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1.0443750000000001</v>
      </c>
      <c r="R808" s="8">
        <f t="shared" si="51"/>
        <v>117.67605633802818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5">
        <f t="shared" si="48"/>
        <v>42759.628599537042</v>
      </c>
      <c r="L809" s="5">
        <f t="shared" si="49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1.05125</v>
      </c>
      <c r="R809" s="8">
        <f t="shared" si="51"/>
        <v>73.771929824561397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5">
        <f t="shared" si="48"/>
        <v>41962.100532407407</v>
      </c>
      <c r="L810" s="5">
        <f t="shared" si="49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</v>
      </c>
      <c r="R810" s="8">
        <f t="shared" si="51"/>
        <v>104.65116279069767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5">
        <f t="shared" si="48"/>
        <v>41628.833680555559</v>
      </c>
      <c r="L811" s="5">
        <f t="shared" si="49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1.03775</v>
      </c>
      <c r="R811" s="8">
        <f t="shared" si="51"/>
        <v>79.82692307692308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5">
        <f t="shared" si="48"/>
        <v>41123.056273148148</v>
      </c>
      <c r="L812" s="5">
        <f t="shared" si="49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1.05</v>
      </c>
      <c r="R812" s="8">
        <f t="shared" si="51"/>
        <v>58.333333333333336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5">
        <f t="shared" si="48"/>
        <v>41443.643541666665</v>
      </c>
      <c r="L813" s="5">
        <f t="shared" si="49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1.04</v>
      </c>
      <c r="R813" s="8">
        <f t="shared" si="51"/>
        <v>86.666666666666671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5">
        <f t="shared" si="48"/>
        <v>41282.017962962964</v>
      </c>
      <c r="L814" s="5">
        <f t="shared" si="49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1.5183333333333333</v>
      </c>
      <c r="R814" s="8">
        <f t="shared" si="51"/>
        <v>27.606060606060606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5">
        <f t="shared" si="48"/>
        <v>41080.960243055553</v>
      </c>
      <c r="L815" s="5">
        <f t="shared" si="49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1.59996</v>
      </c>
      <c r="R815" s="8">
        <f t="shared" si="51"/>
        <v>24.999375000000001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5">
        <f t="shared" si="48"/>
        <v>40679.743067129632</v>
      </c>
      <c r="L816" s="5">
        <f t="shared" si="49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1.2729999999999999</v>
      </c>
      <c r="R816" s="8">
        <f t="shared" si="51"/>
        <v>45.464285714285715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5">
        <f t="shared" si="48"/>
        <v>41914.917858796296</v>
      </c>
      <c r="L817" s="5">
        <f t="shared" si="49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1.07</v>
      </c>
      <c r="R817" s="8">
        <f t="shared" si="51"/>
        <v>99.534883720930239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5">
        <f t="shared" si="48"/>
        <v>41341.870868055557</v>
      </c>
      <c r="L818" s="5">
        <f t="shared" si="49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1.1512214285714286</v>
      </c>
      <c r="R818" s="8">
        <f t="shared" si="51"/>
        <v>39.31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5">
        <f t="shared" si="48"/>
        <v>40925.599664351852</v>
      </c>
      <c r="L819" s="5">
        <f t="shared" si="49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1.3711066666666665</v>
      </c>
      <c r="R819" s="8">
        <f t="shared" si="51"/>
        <v>89.419999999999987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5">
        <f t="shared" si="48"/>
        <v>41120.882881944446</v>
      </c>
      <c r="L820" s="5">
        <f t="shared" si="49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1.5571428571428572</v>
      </c>
      <c r="R820" s="8">
        <f t="shared" si="51"/>
        <v>28.684210526315791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5">
        <f t="shared" si="48"/>
        <v>41619.998310185183</v>
      </c>
      <c r="L821" s="5">
        <f t="shared" si="49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1.0874999999999999</v>
      </c>
      <c r="R821" s="8">
        <f t="shared" si="51"/>
        <v>31.071428571428573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5">
        <f t="shared" si="48"/>
        <v>41768.841921296298</v>
      </c>
      <c r="L822" s="5">
        <f t="shared" si="49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1.3405</v>
      </c>
      <c r="R822" s="8">
        <f t="shared" si="51"/>
        <v>70.55263157894737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5">
        <f t="shared" si="48"/>
        <v>42093.922048611115</v>
      </c>
      <c r="L823" s="5">
        <f t="shared" si="49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</v>
      </c>
      <c r="R823" s="8">
        <f t="shared" si="51"/>
        <v>224.12820512820514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5">
        <f t="shared" si="48"/>
        <v>41157.947337962964</v>
      </c>
      <c r="L824" s="5">
        <f t="shared" si="49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1.1916666666666667</v>
      </c>
      <c r="R824" s="8">
        <f t="shared" si="51"/>
        <v>51.811594202898547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5">
        <f t="shared" si="48"/>
        <v>42055.972824074073</v>
      </c>
      <c r="L825" s="5">
        <f t="shared" si="49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1.7949999999999999</v>
      </c>
      <c r="R825" s="8">
        <f t="shared" si="51"/>
        <v>43.515151515151516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5">
        <f t="shared" si="48"/>
        <v>40250.242106481484</v>
      </c>
      <c r="L826" s="5">
        <f t="shared" si="49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1.3438124999999999</v>
      </c>
      <c r="R826" s="8">
        <f t="shared" si="51"/>
        <v>39.816666666666663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5">
        <f t="shared" si="48"/>
        <v>41186.306527777779</v>
      </c>
      <c r="L827" s="5">
        <f t="shared" si="49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1.0043200000000001</v>
      </c>
      <c r="R827" s="8">
        <f t="shared" si="51"/>
        <v>126.8080808080808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5">
        <f t="shared" si="48"/>
        <v>40973.038541666669</v>
      </c>
      <c r="L828" s="5">
        <f t="shared" si="49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1.0145454545454546</v>
      </c>
      <c r="R828" s="8">
        <f t="shared" si="51"/>
        <v>113.87755102040816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5">
        <f t="shared" si="48"/>
        <v>40927.473460648151</v>
      </c>
      <c r="L829" s="5">
        <f t="shared" si="49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1.0333333333333334</v>
      </c>
      <c r="R829" s="8">
        <f t="shared" si="51"/>
        <v>28.181818181818183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5">
        <f t="shared" si="48"/>
        <v>41073.050717592596</v>
      </c>
      <c r="L830" s="5">
        <f t="shared" si="49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1.07</v>
      </c>
      <c r="R830" s="8">
        <f t="shared" si="51"/>
        <v>36.60526315789474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5">
        <f t="shared" si="48"/>
        <v>42504.801388888889</v>
      </c>
      <c r="L831" s="5">
        <f t="shared" si="49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1.04</v>
      </c>
      <c r="R831" s="8">
        <f t="shared" si="51"/>
        <v>32.5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5">
        <f t="shared" si="48"/>
        <v>41325.525752314818</v>
      </c>
      <c r="L832" s="5">
        <f t="shared" si="49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1.0783333333333334</v>
      </c>
      <c r="R832" s="8">
        <f t="shared" si="51"/>
        <v>60.65625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5">
        <f t="shared" si="48"/>
        <v>40996.646921296298</v>
      </c>
      <c r="L833" s="5">
        <f t="shared" si="49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2.3333333333333335</v>
      </c>
      <c r="R833" s="8">
        <f t="shared" si="51"/>
        <v>175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5">
        <f t="shared" si="48"/>
        <v>40869.675173611111</v>
      </c>
      <c r="L834" s="5">
        <f t="shared" si="49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1.0060706666666666</v>
      </c>
      <c r="R834" s="8">
        <f t="shared" si="51"/>
        <v>97.993896103896105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5">
        <f t="shared" ref="K835:K898" si="52">(((J835/60)/60)/24)+DATE(1970,1,1)</f>
        <v>41718.878182870372</v>
      </c>
      <c r="L835" s="5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E835/D835</f>
        <v>1.0166666666666666</v>
      </c>
      <c r="R835" s="8">
        <f t="shared" ref="R835:R898" si="55">E835/N835</f>
        <v>148.78048780487805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5">
        <f t="shared" si="52"/>
        <v>41422.822824074072</v>
      </c>
      <c r="L836" s="5">
        <f t="shared" si="53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1.3101818181818181</v>
      </c>
      <c r="R836" s="8">
        <f t="shared" si="55"/>
        <v>96.08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5">
        <f t="shared" si="52"/>
        <v>41005.45784722222</v>
      </c>
      <c r="L837" s="5">
        <f t="shared" si="53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1.1725000000000001</v>
      </c>
      <c r="R837" s="8">
        <f t="shared" si="55"/>
        <v>58.625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5">
        <f t="shared" si="52"/>
        <v>41524.056921296295</v>
      </c>
      <c r="L838" s="5">
        <f t="shared" si="53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1.009304</v>
      </c>
      <c r="R838" s="8">
        <f t="shared" si="55"/>
        <v>109.70695652173914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5">
        <f t="shared" si="52"/>
        <v>41730.998402777775</v>
      </c>
      <c r="L839" s="5">
        <f t="shared" si="53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1.218</v>
      </c>
      <c r="R839" s="8">
        <f t="shared" si="55"/>
        <v>49.112903225806448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5">
        <f t="shared" si="52"/>
        <v>40895.897974537038</v>
      </c>
      <c r="L840" s="5">
        <f t="shared" si="53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1.454</v>
      </c>
      <c r="R840" s="8">
        <f t="shared" si="55"/>
        <v>47.672131147540981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5">
        <f t="shared" si="52"/>
        <v>41144.763379629629</v>
      </c>
      <c r="L841" s="5">
        <f t="shared" si="53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1.166166</v>
      </c>
      <c r="R841" s="8">
        <f t="shared" si="55"/>
        <v>60.737812499999997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5">
        <f t="shared" si="52"/>
        <v>42607.226701388892</v>
      </c>
      <c r="L842" s="5">
        <f t="shared" si="53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1.2041660000000001</v>
      </c>
      <c r="R842" s="8">
        <f t="shared" si="55"/>
        <v>63.37715789473684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5">
        <f t="shared" si="52"/>
        <v>41923.838692129626</v>
      </c>
      <c r="L843" s="5">
        <f t="shared" si="53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1.0132000000000001</v>
      </c>
      <c r="R843" s="8">
        <f t="shared" si="55"/>
        <v>53.893617021276597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5">
        <f t="shared" si="52"/>
        <v>41526.592395833337</v>
      </c>
      <c r="L844" s="5">
        <f t="shared" si="53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1.0431999999999999</v>
      </c>
      <c r="R844" s="8">
        <f t="shared" si="55"/>
        <v>66.871794871794876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5">
        <f t="shared" si="52"/>
        <v>42695.257870370369</v>
      </c>
      <c r="L845" s="5">
        <f t="shared" si="53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2.6713333333333331</v>
      </c>
      <c r="R845" s="8">
        <f t="shared" si="55"/>
        <v>63.102362204724407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5">
        <f t="shared" si="52"/>
        <v>41905.684629629628</v>
      </c>
      <c r="L846" s="5">
        <f t="shared" si="53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1.9413333333333334</v>
      </c>
      <c r="R846" s="8">
        <f t="shared" si="55"/>
        <v>36.628930817610062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5">
        <f t="shared" si="52"/>
        <v>42578.205972222218</v>
      </c>
      <c r="L847" s="5">
        <f t="shared" si="53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1.203802</v>
      </c>
      <c r="R847" s="8">
        <f t="shared" si="55"/>
        <v>34.005706214689269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5">
        <f t="shared" si="52"/>
        <v>41694.391840277778</v>
      </c>
      <c r="L848" s="5">
        <f t="shared" si="53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1.2200090909090908</v>
      </c>
      <c r="R848" s="8">
        <f t="shared" si="55"/>
        <v>28.553404255319148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5">
        <f t="shared" si="52"/>
        <v>42165.79833333334</v>
      </c>
      <c r="L849" s="5">
        <f t="shared" si="53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</v>
      </c>
      <c r="R849" s="8">
        <f t="shared" si="55"/>
        <v>10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5">
        <f t="shared" si="52"/>
        <v>42078.792048611111</v>
      </c>
      <c r="L850" s="5">
        <f t="shared" si="53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</v>
      </c>
      <c r="R850" s="8">
        <f t="shared" si="55"/>
        <v>18.75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5">
        <f t="shared" si="52"/>
        <v>42051.148888888885</v>
      </c>
      <c r="L851" s="5">
        <f t="shared" si="53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1.1990000000000001</v>
      </c>
      <c r="R851" s="8">
        <f t="shared" si="55"/>
        <v>41.704347826086959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5">
        <f t="shared" si="52"/>
        <v>42452.827743055561</v>
      </c>
      <c r="L852" s="5">
        <f t="shared" si="53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1.55175</v>
      </c>
      <c r="R852" s="8">
        <f t="shared" si="55"/>
        <v>46.669172932330824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5">
        <f t="shared" si="52"/>
        <v>42522.880243055552</v>
      </c>
      <c r="L853" s="5">
        <f t="shared" si="53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1.3045</v>
      </c>
      <c r="R853" s="8">
        <f t="shared" si="55"/>
        <v>37.271428571428572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5">
        <f t="shared" si="52"/>
        <v>42656.805497685185</v>
      </c>
      <c r="L854" s="5">
        <f t="shared" si="53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1.0497142857142858</v>
      </c>
      <c r="R854" s="8">
        <f t="shared" si="55"/>
        <v>59.258064516129032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5">
        <f t="shared" si="52"/>
        <v>42021.832280092596</v>
      </c>
      <c r="L855" s="5">
        <f t="shared" si="53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</v>
      </c>
      <c r="R855" s="8">
        <f t="shared" si="55"/>
        <v>30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5">
        <f t="shared" si="52"/>
        <v>42702.212337962963</v>
      </c>
      <c r="L856" s="5">
        <f t="shared" si="53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1.1822050359712231</v>
      </c>
      <c r="R856" s="8">
        <f t="shared" si="55"/>
        <v>65.8623246492986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5">
        <f t="shared" si="52"/>
        <v>42545.125196759262</v>
      </c>
      <c r="L857" s="5">
        <f t="shared" si="53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1.0344827586206897</v>
      </c>
      <c r="R857" s="8">
        <f t="shared" si="55"/>
        <v>31.914893617021278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5">
        <f t="shared" si="52"/>
        <v>42609.311990740738</v>
      </c>
      <c r="L858" s="5">
        <f t="shared" si="53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2.1800000000000002</v>
      </c>
      <c r="R858" s="8">
        <f t="shared" si="55"/>
        <v>19.464285714285715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5">
        <f t="shared" si="52"/>
        <v>42291.581377314811</v>
      </c>
      <c r="L859" s="5">
        <f t="shared" si="53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</v>
      </c>
      <c r="R859" s="8">
        <f t="shared" si="55"/>
        <v>50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5">
        <f t="shared" si="52"/>
        <v>42079.745578703703</v>
      </c>
      <c r="L860" s="5">
        <f t="shared" si="53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1.4400583333333332</v>
      </c>
      <c r="R860" s="8">
        <f t="shared" si="55"/>
        <v>22.737763157894737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5">
        <f t="shared" si="52"/>
        <v>42128.820231481484</v>
      </c>
      <c r="L861" s="5">
        <f t="shared" si="53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1.0467500000000001</v>
      </c>
      <c r="R861" s="8">
        <f t="shared" si="55"/>
        <v>42.724489795918366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5">
        <f t="shared" si="52"/>
        <v>41570.482789351852</v>
      </c>
      <c r="L862" s="5">
        <f t="shared" si="53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0.18142857142857144</v>
      </c>
      <c r="R862" s="8">
        <f t="shared" si="55"/>
        <v>52.916666666666664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5">
        <f t="shared" si="52"/>
        <v>42599.965324074074</v>
      </c>
      <c r="L863" s="5">
        <f t="shared" si="53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2.2444444444444444E-2</v>
      </c>
      <c r="R863" s="8">
        <f t="shared" si="55"/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5">
        <f t="shared" si="52"/>
        <v>41559.5549537037</v>
      </c>
      <c r="L864" s="5">
        <f t="shared" si="53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3.3999999999999998E-3</v>
      </c>
      <c r="R864" s="8">
        <f t="shared" si="55"/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5">
        <f t="shared" si="52"/>
        <v>40921.117662037039</v>
      </c>
      <c r="L865" s="5">
        <f t="shared" si="53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4.4999999999999998E-2</v>
      </c>
      <c r="R865" s="8">
        <f t="shared" si="55"/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5">
        <f t="shared" si="52"/>
        <v>41541.106921296298</v>
      </c>
      <c r="L866" s="5">
        <f t="shared" si="53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0.41538461538461541</v>
      </c>
      <c r="R866" s="8">
        <f t="shared" si="55"/>
        <v>34.177215189873415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5">
        <f t="shared" si="52"/>
        <v>41230.77311342593</v>
      </c>
      <c r="L867" s="5">
        <f t="shared" si="53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2.0454545454545454E-2</v>
      </c>
      <c r="R867" s="8">
        <f t="shared" si="55"/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5">
        <f t="shared" si="52"/>
        <v>42025.637939814813</v>
      </c>
      <c r="L868" s="5">
        <f t="shared" si="53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0.18285714285714286</v>
      </c>
      <c r="R868" s="8">
        <f t="shared" si="55"/>
        <v>58.18181818181818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5">
        <f t="shared" si="52"/>
        <v>40088.105393518519</v>
      </c>
      <c r="L869" s="5">
        <f t="shared" si="53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0.2402</v>
      </c>
      <c r="R869" s="8">
        <f t="shared" si="55"/>
        <v>109.18181818181819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5">
        <f t="shared" si="52"/>
        <v>41616.027754629627</v>
      </c>
      <c r="L870" s="5">
        <f t="shared" si="53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1.1111111111111111E-3</v>
      </c>
      <c r="R870" s="8">
        <f t="shared" si="55"/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5">
        <f t="shared" si="52"/>
        <v>41342.845567129632</v>
      </c>
      <c r="L871" s="5">
        <f t="shared" si="53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0.11818181818181818</v>
      </c>
      <c r="R871" s="8">
        <f t="shared" si="55"/>
        <v>346.66666666666669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5">
        <f t="shared" si="52"/>
        <v>41488.022256944445</v>
      </c>
      <c r="L872" s="5">
        <f t="shared" si="53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3.0999999999999999E-3</v>
      </c>
      <c r="R872" s="8">
        <f t="shared" si="55"/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5">
        <f t="shared" si="52"/>
        <v>41577.561284722222</v>
      </c>
      <c r="L873" s="5">
        <f t="shared" si="53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5.4166666666666669E-2</v>
      </c>
      <c r="R873" s="8">
        <f t="shared" si="55"/>
        <v>27.083333333333332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5">
        <f t="shared" si="52"/>
        <v>40567.825543981482</v>
      </c>
      <c r="L874" s="5">
        <f t="shared" si="53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8.1250000000000003E-3</v>
      </c>
      <c r="R874" s="8">
        <f t="shared" si="55"/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5">
        <f t="shared" si="52"/>
        <v>41184.167129629634</v>
      </c>
      <c r="L875" s="5">
        <f t="shared" si="53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1.2857142857142857E-2</v>
      </c>
      <c r="R875" s="8">
        <f t="shared" si="55"/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5">
        <f t="shared" si="52"/>
        <v>41368.583726851852</v>
      </c>
      <c r="L876" s="5">
        <f t="shared" si="53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0.24333333333333335</v>
      </c>
      <c r="R876" s="8">
        <f t="shared" si="55"/>
        <v>34.761904761904759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5">
        <f t="shared" si="52"/>
        <v>42248.723738425921</v>
      </c>
      <c r="L877" s="5">
        <f t="shared" si="53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8" t="e">
        <f t="shared" si="55"/>
        <v>#DIV/0!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5">
        <f t="shared" si="52"/>
        <v>41276.496840277774</v>
      </c>
      <c r="L878" s="5">
        <f t="shared" si="53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0.40799492385786801</v>
      </c>
      <c r="R878" s="8">
        <f t="shared" si="55"/>
        <v>28.577777777777779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5">
        <f t="shared" si="52"/>
        <v>41597.788888888892</v>
      </c>
      <c r="L879" s="5">
        <f t="shared" si="53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0.67549999999999999</v>
      </c>
      <c r="R879" s="8">
        <f t="shared" si="55"/>
        <v>46.586206896551722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5">
        <f t="shared" si="52"/>
        <v>40505.232916666668</v>
      </c>
      <c r="L880" s="5">
        <f t="shared" si="53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1.2999999999999999E-2</v>
      </c>
      <c r="R880" s="8">
        <f t="shared" si="55"/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5">
        <f t="shared" si="52"/>
        <v>41037.829918981479</v>
      </c>
      <c r="L881" s="5">
        <f t="shared" si="53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0.30666666666666664</v>
      </c>
      <c r="R881" s="8">
        <f t="shared" si="55"/>
        <v>21.466666666666665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5">
        <f t="shared" si="52"/>
        <v>41179.32104166667</v>
      </c>
      <c r="L882" s="5">
        <f t="shared" si="53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2.9894179894179893E-2</v>
      </c>
      <c r="R882" s="8">
        <f t="shared" si="55"/>
        <v>14.125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5">
        <f t="shared" si="52"/>
        <v>40877.25099537037</v>
      </c>
      <c r="L883" s="5">
        <f t="shared" si="53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8.0000000000000002E-3</v>
      </c>
      <c r="R883" s="8">
        <f t="shared" si="55"/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5">
        <f t="shared" si="52"/>
        <v>40759.860532407409</v>
      </c>
      <c r="L884" s="5">
        <f t="shared" si="53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0.20133333333333334</v>
      </c>
      <c r="R884" s="8">
        <f t="shared" si="55"/>
        <v>21.571428571428573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5">
        <f t="shared" si="52"/>
        <v>42371.935590277775</v>
      </c>
      <c r="L885" s="5">
        <f t="shared" si="53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0.4002</v>
      </c>
      <c r="R885" s="8">
        <f t="shared" si="55"/>
        <v>83.375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5">
        <f t="shared" si="52"/>
        <v>40981.802615740737</v>
      </c>
      <c r="L886" s="5">
        <f t="shared" si="53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0.01</v>
      </c>
      <c r="R886" s="8">
        <f t="shared" si="55"/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5">
        <f t="shared" si="52"/>
        <v>42713.941099537042</v>
      </c>
      <c r="L887" s="5">
        <f t="shared" si="53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0.75</v>
      </c>
      <c r="R887" s="8">
        <f t="shared" si="55"/>
        <v>35.714285714285715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5">
        <f t="shared" si="52"/>
        <v>42603.870520833334</v>
      </c>
      <c r="L888" s="5">
        <f t="shared" si="53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0.41</v>
      </c>
      <c r="R888" s="8">
        <f t="shared" si="55"/>
        <v>29.285714285714285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5">
        <f t="shared" si="52"/>
        <v>41026.958969907406</v>
      </c>
      <c r="L889" s="5">
        <f t="shared" si="53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8" t="e">
        <f t="shared" si="55"/>
        <v>#DIV/0!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5">
        <f t="shared" si="52"/>
        <v>40751.753298611111</v>
      </c>
      <c r="L890" s="5">
        <f t="shared" si="53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7.1999999999999995E-2</v>
      </c>
      <c r="R890" s="8">
        <f t="shared" si="55"/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5">
        <f t="shared" si="52"/>
        <v>41887.784062500003</v>
      </c>
      <c r="L891" s="5">
        <f t="shared" si="53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9.4412800000000005E-2</v>
      </c>
      <c r="R891" s="8">
        <f t="shared" si="55"/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5">
        <f t="shared" si="52"/>
        <v>41569.698831018519</v>
      </c>
      <c r="L892" s="5">
        <f t="shared" si="53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4.1666666666666664E-2</v>
      </c>
      <c r="R892" s="8">
        <f t="shared" si="55"/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5">
        <f t="shared" si="52"/>
        <v>41842.031597222223</v>
      </c>
      <c r="L893" s="5">
        <f t="shared" si="53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3.2500000000000001E-2</v>
      </c>
      <c r="R893" s="8">
        <f t="shared" si="55"/>
        <v>28.888888888888889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5">
        <f t="shared" si="52"/>
        <v>40304.20003472222</v>
      </c>
      <c r="L894" s="5">
        <f t="shared" si="53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0.40749999999999997</v>
      </c>
      <c r="R894" s="8">
        <f t="shared" si="55"/>
        <v>143.8235294117647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5">
        <f t="shared" si="52"/>
        <v>42065.897719907407</v>
      </c>
      <c r="L895" s="5">
        <f t="shared" si="53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0.1</v>
      </c>
      <c r="R895" s="8">
        <f t="shared" si="55"/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5">
        <f t="shared" si="52"/>
        <v>42496.981597222228</v>
      </c>
      <c r="L896" s="5">
        <f t="shared" si="53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0.39169999999999999</v>
      </c>
      <c r="R896" s="8">
        <f t="shared" si="55"/>
        <v>147.81132075471697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5">
        <f t="shared" si="52"/>
        <v>40431.127650462964</v>
      </c>
      <c r="L897" s="5">
        <f t="shared" si="53"/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2.4375000000000001E-2</v>
      </c>
      <c r="R897" s="8">
        <f t="shared" si="55"/>
        <v>27.857142857142858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5">
        <f t="shared" si="52"/>
        <v>42218.872986111113</v>
      </c>
      <c r="L898" s="5">
        <f t="shared" si="53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0.4</v>
      </c>
      <c r="R898" s="8">
        <f t="shared" si="55"/>
        <v>44.444444444444443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5">
        <f t="shared" ref="K899:K962" si="56">(((J899/60)/60)/24)+DATE(1970,1,1)</f>
        <v>41211.688750000001</v>
      </c>
      <c r="L899" s="5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E899/D899</f>
        <v>0</v>
      </c>
      <c r="R899" s="8" t="e">
        <f t="shared" ref="R899:R962" si="59">E899/N899</f>
        <v>#DIV/0!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5">
        <f t="shared" si="56"/>
        <v>40878.758217592593</v>
      </c>
      <c r="L900" s="5">
        <f t="shared" si="5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2.8000000000000001E-2</v>
      </c>
      <c r="R900" s="8">
        <f t="shared" si="59"/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5">
        <f t="shared" si="56"/>
        <v>40646.099097222221</v>
      </c>
      <c r="L901" s="5">
        <f t="shared" si="5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0.37333333333333335</v>
      </c>
      <c r="R901" s="8">
        <f t="shared" si="59"/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5">
        <f t="shared" si="56"/>
        <v>42429.84956018519</v>
      </c>
      <c r="L902" s="5">
        <f t="shared" si="5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4.1999999999999997E-3</v>
      </c>
      <c r="R902" s="8">
        <f t="shared" si="59"/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5">
        <f t="shared" si="56"/>
        <v>40291.81150462963</v>
      </c>
      <c r="L903" s="5">
        <f t="shared" si="5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8" t="e">
        <f t="shared" si="59"/>
        <v>#DIV/0!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5">
        <f t="shared" si="56"/>
        <v>41829.965532407405</v>
      </c>
      <c r="L904" s="5">
        <f t="shared" si="5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3.0000000000000001E-3</v>
      </c>
      <c r="R904" s="8">
        <f t="shared" si="59"/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5">
        <f t="shared" si="56"/>
        <v>41149.796064814815</v>
      </c>
      <c r="L905" s="5">
        <f t="shared" si="5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3.2000000000000001E-2</v>
      </c>
      <c r="R905" s="8">
        <f t="shared" si="59"/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5">
        <f t="shared" si="56"/>
        <v>42342.080289351856</v>
      </c>
      <c r="L906" s="5">
        <f t="shared" si="5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3.0200000000000001E-3</v>
      </c>
      <c r="R906" s="8">
        <f t="shared" si="59"/>
        <v>50.333333333333336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5">
        <f t="shared" si="56"/>
        <v>40507.239884259259</v>
      </c>
      <c r="L907" s="5">
        <f t="shared" si="5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3.0153846153846153E-2</v>
      </c>
      <c r="R907" s="8">
        <f t="shared" si="59"/>
        <v>32.666666666666664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5">
        <f t="shared" si="56"/>
        <v>41681.189699074072</v>
      </c>
      <c r="L908" s="5">
        <f t="shared" si="5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8" t="e">
        <f t="shared" si="59"/>
        <v>#DIV/0!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5">
        <f t="shared" si="56"/>
        <v>40767.192395833335</v>
      </c>
      <c r="L909" s="5">
        <f t="shared" si="5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8" t="e">
        <f t="shared" si="59"/>
        <v>#DIV/0!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5">
        <f t="shared" si="56"/>
        <v>40340.801562499997</v>
      </c>
      <c r="L910" s="5">
        <f t="shared" si="5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8" t="e">
        <f t="shared" si="59"/>
        <v>#DIV/0!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5">
        <f t="shared" si="56"/>
        <v>41081.69027777778</v>
      </c>
      <c r="L911" s="5">
        <f t="shared" si="5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3.2500000000000001E-2</v>
      </c>
      <c r="R911" s="8">
        <f t="shared" si="59"/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5">
        <f t="shared" si="56"/>
        <v>42737.545358796298</v>
      </c>
      <c r="L912" s="5">
        <f t="shared" si="5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0.22363636363636363</v>
      </c>
      <c r="R912" s="8">
        <f t="shared" si="59"/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5">
        <f t="shared" si="56"/>
        <v>41642.005150462966</v>
      </c>
      <c r="L913" s="5">
        <f t="shared" si="5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8" t="e">
        <f t="shared" si="59"/>
        <v>#DIV/0!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5">
        <f t="shared" si="56"/>
        <v>41194.109340277777</v>
      </c>
      <c r="L914" s="5">
        <f t="shared" si="57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8.5714285714285719E-3</v>
      </c>
      <c r="R914" s="8">
        <f t="shared" si="59"/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5">
        <f t="shared" si="56"/>
        <v>41004.139108796298</v>
      </c>
      <c r="L915" s="5">
        <f t="shared" si="5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6.6066666666666662E-2</v>
      </c>
      <c r="R915" s="8">
        <f t="shared" si="59"/>
        <v>82.583333333333329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5">
        <f t="shared" si="56"/>
        <v>41116.763275462967</v>
      </c>
      <c r="L916" s="5">
        <f t="shared" si="57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8" t="e">
        <f t="shared" si="59"/>
        <v>#DIV/0!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5">
        <f t="shared" si="56"/>
        <v>40937.679560185185</v>
      </c>
      <c r="L917" s="5">
        <f t="shared" si="5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5.7692307692307696E-2</v>
      </c>
      <c r="R917" s="8">
        <f t="shared" si="59"/>
        <v>41.666666666666664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5">
        <f t="shared" si="56"/>
        <v>40434.853402777779</v>
      </c>
      <c r="L918" s="5">
        <f t="shared" si="5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8" t="e">
        <f t="shared" si="59"/>
        <v>#DIV/0!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5">
        <f t="shared" si="56"/>
        <v>41802.94363425926</v>
      </c>
      <c r="L919" s="5">
        <f t="shared" si="5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6.0000000000000001E-3</v>
      </c>
      <c r="R919" s="8">
        <f t="shared" si="59"/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5">
        <f t="shared" si="56"/>
        <v>41944.916215277779</v>
      </c>
      <c r="L920" s="5">
        <f t="shared" si="5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5.0256410256410255E-2</v>
      </c>
      <c r="R920" s="8">
        <f t="shared" si="59"/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5">
        <f t="shared" si="56"/>
        <v>41227.641724537039</v>
      </c>
      <c r="L921" s="5">
        <f t="shared" si="5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5.0000000000000001E-3</v>
      </c>
      <c r="R921" s="8">
        <f t="shared" si="59"/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5">
        <f t="shared" si="56"/>
        <v>41562.67155092593</v>
      </c>
      <c r="L922" s="5">
        <f t="shared" si="5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8" t="e">
        <f t="shared" si="59"/>
        <v>#DIV/0!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5">
        <f t="shared" si="56"/>
        <v>40847.171018518515</v>
      </c>
      <c r="L923" s="5">
        <f t="shared" si="5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0.309</v>
      </c>
      <c r="R923" s="8">
        <f t="shared" si="59"/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5">
        <f t="shared" si="56"/>
        <v>41878.530011574076</v>
      </c>
      <c r="L924" s="5">
        <f t="shared" si="5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0.21037037037037037</v>
      </c>
      <c r="R924" s="8">
        <f t="shared" si="59"/>
        <v>189.33333333333334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5">
        <f t="shared" si="56"/>
        <v>41934.959756944445</v>
      </c>
      <c r="L925" s="5">
        <f t="shared" si="5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2.1999999999999999E-2</v>
      </c>
      <c r="R925" s="8">
        <f t="shared" si="59"/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5">
        <f t="shared" si="56"/>
        <v>41288.942928240744</v>
      </c>
      <c r="L926" s="5">
        <f t="shared" si="57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0.109</v>
      </c>
      <c r="R926" s="8">
        <f t="shared" si="59"/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5">
        <f t="shared" si="56"/>
        <v>41575.880914351852</v>
      </c>
      <c r="L927" s="5">
        <f t="shared" si="5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2.6666666666666668E-2</v>
      </c>
      <c r="R927" s="8">
        <f t="shared" si="59"/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5">
        <f t="shared" si="56"/>
        <v>40338.02002314815</v>
      </c>
      <c r="L928" s="5">
        <f t="shared" si="5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8" t="e">
        <f t="shared" si="59"/>
        <v>#DIV/0!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5">
        <f t="shared" si="56"/>
        <v>41013.822858796295</v>
      </c>
      <c r="L929" s="5">
        <f t="shared" si="5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8" t="e">
        <f t="shared" si="59"/>
        <v>#DIV/0!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5">
        <f t="shared" si="56"/>
        <v>41180.86241898148</v>
      </c>
      <c r="L930" s="5">
        <f t="shared" si="57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0.10862068965517241</v>
      </c>
      <c r="R930" s="8">
        <f t="shared" si="59"/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5">
        <f t="shared" si="56"/>
        <v>40978.238067129627</v>
      </c>
      <c r="L931" s="5">
        <f t="shared" si="5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8" t="e">
        <f t="shared" si="59"/>
        <v>#DIV/0!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5">
        <f t="shared" si="56"/>
        <v>40312.915578703702</v>
      </c>
      <c r="L932" s="5">
        <f t="shared" si="5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0.38333333333333336</v>
      </c>
      <c r="R932" s="8">
        <f t="shared" si="59"/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5">
        <f t="shared" si="56"/>
        <v>41680.359976851854</v>
      </c>
      <c r="L933" s="5">
        <f t="shared" si="5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6.5500000000000003E-2</v>
      </c>
      <c r="R933" s="8">
        <f t="shared" si="59"/>
        <v>18.714285714285715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5">
        <f t="shared" si="56"/>
        <v>41310.969270833331</v>
      </c>
      <c r="L934" s="5">
        <f t="shared" si="5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0.14536842105263159</v>
      </c>
      <c r="R934" s="8">
        <f t="shared" si="59"/>
        <v>46.033333333333331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5">
        <f t="shared" si="56"/>
        <v>41711.169085648151</v>
      </c>
      <c r="L935" s="5">
        <f t="shared" si="57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0.06</v>
      </c>
      <c r="R935" s="8">
        <f t="shared" si="59"/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5">
        <f t="shared" si="56"/>
        <v>41733.737083333333</v>
      </c>
      <c r="L936" s="5">
        <f t="shared" si="57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0.30399999999999999</v>
      </c>
      <c r="R936" s="8">
        <f t="shared" si="59"/>
        <v>50.666666666666664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5">
        <f t="shared" si="56"/>
        <v>42368.333668981482</v>
      </c>
      <c r="L937" s="5">
        <f t="shared" si="5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1.4285714285714285E-2</v>
      </c>
      <c r="R937" s="8">
        <f t="shared" si="59"/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5">
        <f t="shared" si="56"/>
        <v>40883.024178240739</v>
      </c>
      <c r="L938" s="5">
        <f t="shared" si="5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8" t="e">
        <f t="shared" si="59"/>
        <v>#DIV/0!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5">
        <f t="shared" si="56"/>
        <v>41551.798113425924</v>
      </c>
      <c r="L939" s="5">
        <f t="shared" si="57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1.1428571428571429E-2</v>
      </c>
      <c r="R939" s="8">
        <f t="shared" si="59"/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5">
        <f t="shared" si="56"/>
        <v>41124.479722222226</v>
      </c>
      <c r="L940" s="5">
        <f t="shared" si="5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3.5714285714285713E-3</v>
      </c>
      <c r="R940" s="8">
        <f t="shared" si="59"/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5">
        <f t="shared" si="56"/>
        <v>41416.763171296298</v>
      </c>
      <c r="L941" s="5">
        <f t="shared" si="5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1.4545454545454545E-2</v>
      </c>
      <c r="R941" s="8">
        <f t="shared" si="59"/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5">
        <f t="shared" si="56"/>
        <v>42182.008402777778</v>
      </c>
      <c r="L942" s="5">
        <f t="shared" si="5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0.17155555555555554</v>
      </c>
      <c r="R942" s="8">
        <f t="shared" si="59"/>
        <v>110.28571428571429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5">
        <f t="shared" si="56"/>
        <v>42746.096585648149</v>
      </c>
      <c r="L943" s="5">
        <f t="shared" si="5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2.3220000000000001E-2</v>
      </c>
      <c r="R943" s="8">
        <f t="shared" si="59"/>
        <v>37.451612903225808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5">
        <f t="shared" si="56"/>
        <v>42382.843287037031</v>
      </c>
      <c r="L944" s="5">
        <f t="shared" si="57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8.9066666666666669E-2</v>
      </c>
      <c r="R944" s="8">
        <f t="shared" si="59"/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5">
        <f t="shared" si="56"/>
        <v>42673.66788194445</v>
      </c>
      <c r="L945" s="5">
        <f t="shared" si="5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9.633333333333334E-2</v>
      </c>
      <c r="R945" s="8">
        <f t="shared" si="59"/>
        <v>24.083333333333332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5">
        <f t="shared" si="56"/>
        <v>42444.583912037036</v>
      </c>
      <c r="L946" s="5">
        <f t="shared" si="5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0.13325999999999999</v>
      </c>
      <c r="R946" s="8">
        <f t="shared" si="59"/>
        <v>69.40625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5">
        <f t="shared" si="56"/>
        <v>42732.872986111113</v>
      </c>
      <c r="L947" s="5">
        <f t="shared" si="5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2.4840000000000001E-2</v>
      </c>
      <c r="R947" s="8">
        <f t="shared" si="59"/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5">
        <f t="shared" si="56"/>
        <v>42592.750555555554</v>
      </c>
      <c r="L948" s="5">
        <f t="shared" si="5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1.9066666666666666E-2</v>
      </c>
      <c r="R948" s="8">
        <f t="shared" si="59"/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5">
        <f t="shared" si="56"/>
        <v>42491.781319444446</v>
      </c>
      <c r="L949" s="5">
        <f t="shared" si="5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8" t="e">
        <f t="shared" si="59"/>
        <v>#DIV/0!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5">
        <f t="shared" si="56"/>
        <v>42411.828287037039</v>
      </c>
      <c r="L950" s="5">
        <f t="shared" si="5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0.12</v>
      </c>
      <c r="R950" s="8">
        <f t="shared" si="59"/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5">
        <f t="shared" si="56"/>
        <v>42361.043703703705</v>
      </c>
      <c r="L951" s="5">
        <f t="shared" si="5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1.3650000000000001E-2</v>
      </c>
      <c r="R951" s="8">
        <f t="shared" si="59"/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5">
        <f t="shared" si="56"/>
        <v>42356.750706018516</v>
      </c>
      <c r="L952" s="5">
        <f t="shared" si="5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0.28039999999999998</v>
      </c>
      <c r="R952" s="8">
        <f t="shared" si="59"/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5">
        <f t="shared" si="56"/>
        <v>42480.653611111105</v>
      </c>
      <c r="L953" s="5">
        <f t="shared" si="57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0.38390000000000002</v>
      </c>
      <c r="R953" s="8">
        <f t="shared" si="59"/>
        <v>158.63636363636363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5">
        <f t="shared" si="56"/>
        <v>42662.613564814819</v>
      </c>
      <c r="L954" s="5">
        <f t="shared" si="57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0.39942857142857141</v>
      </c>
      <c r="R954" s="8">
        <f t="shared" si="59"/>
        <v>99.857142857142861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5">
        <f t="shared" si="56"/>
        <v>41999.164340277777</v>
      </c>
      <c r="L955" s="5">
        <f t="shared" si="5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8.3999999999999995E-3</v>
      </c>
      <c r="R955" s="8">
        <f t="shared" si="59"/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5">
        <f t="shared" si="56"/>
        <v>42194.833784722221</v>
      </c>
      <c r="L956" s="5">
        <f t="shared" si="5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0.43406666666666666</v>
      </c>
      <c r="R956" s="8">
        <f t="shared" si="59"/>
        <v>89.191780821917803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5">
        <f t="shared" si="56"/>
        <v>42586.295138888891</v>
      </c>
      <c r="L957" s="5">
        <f t="shared" si="5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5.6613333333333335E-2</v>
      </c>
      <c r="R957" s="8">
        <f t="shared" si="59"/>
        <v>182.6236559139785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5">
        <f t="shared" si="56"/>
        <v>42060.913877314815</v>
      </c>
      <c r="L958" s="5">
        <f t="shared" si="5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1.7219999999999999E-2</v>
      </c>
      <c r="R958" s="8">
        <f t="shared" si="59"/>
        <v>50.647058823529413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5">
        <f t="shared" si="56"/>
        <v>42660.552465277782</v>
      </c>
      <c r="L959" s="5">
        <f t="shared" si="5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1.9416666666666665E-2</v>
      </c>
      <c r="R959" s="8">
        <f t="shared" si="59"/>
        <v>33.285714285714285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5">
        <f t="shared" si="56"/>
        <v>42082.802812499998</v>
      </c>
      <c r="L960" s="5">
        <f t="shared" si="5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0.11328275684711328</v>
      </c>
      <c r="R960" s="8">
        <f t="shared" si="59"/>
        <v>51.823529411764703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5">
        <f t="shared" si="56"/>
        <v>41993.174363425926</v>
      </c>
      <c r="L961" s="5">
        <f t="shared" si="5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0.3886</v>
      </c>
      <c r="R961" s="8">
        <f t="shared" si="59"/>
        <v>113.62573099415205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5">
        <f t="shared" si="56"/>
        <v>42766.626793981486</v>
      </c>
      <c r="L962" s="5">
        <f t="shared" si="5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0.46100628930817611</v>
      </c>
      <c r="R962" s="8">
        <f t="shared" si="59"/>
        <v>136.46276595744681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5">
        <f t="shared" ref="K963:K1026" si="60">(((J963/60)/60)/24)+DATE(1970,1,1)</f>
        <v>42740.693692129629</v>
      </c>
      <c r="L963" s="5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E963/D963</f>
        <v>0.42188421052631581</v>
      </c>
      <c r="R963" s="8">
        <f t="shared" ref="R963:R1026" si="63">E963/N963</f>
        <v>364.35454545454547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5">
        <f t="shared" si="60"/>
        <v>42373.712418981479</v>
      </c>
      <c r="L964" s="5">
        <f t="shared" si="6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0.2848</v>
      </c>
      <c r="R964" s="8">
        <f t="shared" si="63"/>
        <v>19.243243243243242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5">
        <f t="shared" si="60"/>
        <v>42625.635636574079</v>
      </c>
      <c r="L965" s="5">
        <f t="shared" si="6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1.0771428571428571E-2</v>
      </c>
      <c r="R965" s="8">
        <f t="shared" si="63"/>
        <v>41.888888888888886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5">
        <f t="shared" si="60"/>
        <v>42208.628692129627</v>
      </c>
      <c r="L966" s="5">
        <f t="shared" si="6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7.9909090909090902E-3</v>
      </c>
      <c r="R966" s="8">
        <f t="shared" si="63"/>
        <v>30.310344827586206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5">
        <f t="shared" si="60"/>
        <v>42637.016736111109</v>
      </c>
      <c r="L967" s="5">
        <f t="shared" si="6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1.192E-2</v>
      </c>
      <c r="R967" s="8">
        <f t="shared" si="63"/>
        <v>49.666666666666664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5">
        <f t="shared" si="60"/>
        <v>42619.635787037041</v>
      </c>
      <c r="L968" s="5">
        <f t="shared" si="6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0.14799999999999999</v>
      </c>
      <c r="R968" s="8">
        <f t="shared" si="63"/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5">
        <f t="shared" si="60"/>
        <v>42422.254328703704</v>
      </c>
      <c r="L969" s="5">
        <f t="shared" si="6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0.17810000000000001</v>
      </c>
      <c r="R969" s="8">
        <f t="shared" si="63"/>
        <v>43.97530864197531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5">
        <f t="shared" si="60"/>
        <v>41836.847615740742</v>
      </c>
      <c r="L970" s="5">
        <f t="shared" si="6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1.325E-2</v>
      </c>
      <c r="R970" s="8">
        <f t="shared" si="63"/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5">
        <f t="shared" si="60"/>
        <v>42742.30332175926</v>
      </c>
      <c r="L971" s="5">
        <f t="shared" si="6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0.46666666666666667</v>
      </c>
      <c r="R971" s="8">
        <f t="shared" si="63"/>
        <v>1272.7272727272727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5">
        <f t="shared" si="60"/>
        <v>42721.220520833333</v>
      </c>
      <c r="L972" s="5">
        <f t="shared" si="6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0.4592</v>
      </c>
      <c r="R972" s="8">
        <f t="shared" si="63"/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5">
        <f t="shared" si="60"/>
        <v>42111.709027777775</v>
      </c>
      <c r="L973" s="5">
        <f t="shared" si="6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2.2599999999999999E-3</v>
      </c>
      <c r="R973" s="8">
        <f t="shared" si="63"/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5">
        <f t="shared" si="60"/>
        <v>41856.865717592591</v>
      </c>
      <c r="L974" s="5">
        <f t="shared" si="6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0.34625</v>
      </c>
      <c r="R974" s="8">
        <f t="shared" si="63"/>
        <v>153.88888888888889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5">
        <f t="shared" si="60"/>
        <v>42257.014965277776</v>
      </c>
      <c r="L975" s="5">
        <f t="shared" si="6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2.0549999999999999E-2</v>
      </c>
      <c r="R975" s="8">
        <f t="shared" si="63"/>
        <v>51.375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5">
        <f t="shared" si="60"/>
        <v>42424.749490740738</v>
      </c>
      <c r="L976" s="5">
        <f t="shared" si="6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5.5999999999999999E-3</v>
      </c>
      <c r="R976" s="8">
        <f t="shared" si="63"/>
        <v>93.333333333333329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5">
        <f t="shared" si="60"/>
        <v>42489.696585648147</v>
      </c>
      <c r="L977" s="5">
        <f t="shared" si="6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2.6069999999999999E-2</v>
      </c>
      <c r="R977" s="8">
        <f t="shared" si="63"/>
        <v>108.625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5">
        <f t="shared" si="60"/>
        <v>42185.058993055558</v>
      </c>
      <c r="L978" s="5">
        <f t="shared" si="6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1.9259999999999999E-2</v>
      </c>
      <c r="R978" s="8">
        <f t="shared" si="63"/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5">
        <f t="shared" si="60"/>
        <v>42391.942094907412</v>
      </c>
      <c r="L979" s="5">
        <f t="shared" si="6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0.33666666666666667</v>
      </c>
      <c r="R979" s="8">
        <f t="shared" si="63"/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5">
        <f t="shared" si="60"/>
        <v>42395.309039351851</v>
      </c>
      <c r="L980" s="5">
        <f t="shared" si="6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0.5626326718299024</v>
      </c>
      <c r="R980" s="8">
        <f t="shared" si="63"/>
        <v>790.83739837398377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5">
        <f t="shared" si="60"/>
        <v>42506.416990740734</v>
      </c>
      <c r="L981" s="5">
        <f t="shared" si="6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0.82817600000000002</v>
      </c>
      <c r="R981" s="8">
        <f t="shared" si="63"/>
        <v>301.93916666666667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5">
        <f t="shared" si="60"/>
        <v>41928.904189814813</v>
      </c>
      <c r="L982" s="5">
        <f t="shared" si="6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0.14860000000000001</v>
      </c>
      <c r="R982" s="8">
        <f t="shared" si="63"/>
        <v>47.935483870967744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5">
        <f t="shared" si="60"/>
        <v>41830.947013888886</v>
      </c>
      <c r="L983" s="5">
        <f t="shared" si="6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1.2375123751237513E-4</v>
      </c>
      <c r="R983" s="8">
        <f t="shared" si="63"/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5">
        <f t="shared" si="60"/>
        <v>42615.753310185188</v>
      </c>
      <c r="L984" s="5">
        <f t="shared" si="6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1.7142857142857143E-4</v>
      </c>
      <c r="R984" s="8">
        <f t="shared" si="63"/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5">
        <f t="shared" si="60"/>
        <v>42574.667650462965</v>
      </c>
      <c r="L985" s="5">
        <f t="shared" si="6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0.2950613611721471</v>
      </c>
      <c r="R985" s="8">
        <f t="shared" si="63"/>
        <v>171.79329608938548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5">
        <f t="shared" si="60"/>
        <v>42061.11583333333</v>
      </c>
      <c r="L986" s="5">
        <f t="shared" si="6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1.06E-2</v>
      </c>
      <c r="R986" s="8">
        <f t="shared" si="63"/>
        <v>35.333333333333336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5">
        <f t="shared" si="60"/>
        <v>42339.967708333337</v>
      </c>
      <c r="L987" s="5">
        <f t="shared" si="6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6.2933333333333327E-2</v>
      </c>
      <c r="R987" s="8">
        <f t="shared" si="63"/>
        <v>82.086956521739125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5">
        <f t="shared" si="60"/>
        <v>42324.767361111109</v>
      </c>
      <c r="L988" s="5">
        <f t="shared" si="61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0.1275</v>
      </c>
      <c r="R988" s="8">
        <f t="shared" si="63"/>
        <v>110.8695652173913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5">
        <f t="shared" si="60"/>
        <v>41773.294560185182</v>
      </c>
      <c r="L989" s="5">
        <f t="shared" si="6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0.13220000000000001</v>
      </c>
      <c r="R989" s="8">
        <f t="shared" si="63"/>
        <v>161.21951219512195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5">
        <f t="shared" si="60"/>
        <v>42614.356770833328</v>
      </c>
      <c r="L990" s="5">
        <f t="shared" si="6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8" t="e">
        <f t="shared" si="63"/>
        <v>#DIV/0!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5">
        <f t="shared" si="60"/>
        <v>42611.933969907404</v>
      </c>
      <c r="L991" s="5">
        <f t="shared" si="6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0.16769999999999999</v>
      </c>
      <c r="R991" s="8">
        <f t="shared" si="63"/>
        <v>52.40625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5">
        <f t="shared" si="60"/>
        <v>41855.784305555557</v>
      </c>
      <c r="L992" s="5">
        <f t="shared" si="6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1.0399999999999999E-3</v>
      </c>
      <c r="R992" s="8">
        <f t="shared" si="63"/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5">
        <f t="shared" si="60"/>
        <v>42538.75680555556</v>
      </c>
      <c r="L993" s="5">
        <f t="shared" si="6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4.24E-2</v>
      </c>
      <c r="R993" s="8">
        <f t="shared" si="63"/>
        <v>30.285714285714285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5">
        <f t="shared" si="60"/>
        <v>42437.924988425926</v>
      </c>
      <c r="L994" s="5">
        <f t="shared" si="6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4.6699999999999997E-3</v>
      </c>
      <c r="R994" s="8">
        <f t="shared" si="63"/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5">
        <f t="shared" si="60"/>
        <v>42652.964907407411</v>
      </c>
      <c r="L995" s="5">
        <f t="shared" si="6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0.25087142857142858</v>
      </c>
      <c r="R995" s="8">
        <f t="shared" si="63"/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5">
        <f t="shared" si="60"/>
        <v>41921.263078703705</v>
      </c>
      <c r="L996" s="5">
        <f t="shared" si="6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2.3345000000000001E-2</v>
      </c>
      <c r="R996" s="8">
        <f t="shared" si="63"/>
        <v>424.45454545454544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5">
        <f t="shared" si="60"/>
        <v>41947.940740740742</v>
      </c>
      <c r="L997" s="5">
        <f t="shared" si="6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7.2599999999999998E-2</v>
      </c>
      <c r="R997" s="8">
        <f t="shared" si="63"/>
        <v>80.666666666666671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5">
        <f t="shared" si="60"/>
        <v>41817.866435185184</v>
      </c>
      <c r="L998" s="5">
        <f t="shared" si="6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1.6250000000000001E-2</v>
      </c>
      <c r="R998" s="8">
        <f t="shared" si="63"/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5">
        <f t="shared" si="60"/>
        <v>41941.10297453704</v>
      </c>
      <c r="L999" s="5">
        <f t="shared" si="6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1.2999999999999999E-2</v>
      </c>
      <c r="R999" s="8">
        <f t="shared" si="63"/>
        <v>8.125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5">
        <f t="shared" si="60"/>
        <v>42282.168993055559</v>
      </c>
      <c r="L1000" s="5">
        <f t="shared" si="6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0.58558333333333334</v>
      </c>
      <c r="R1000" s="8">
        <f t="shared" si="63"/>
        <v>153.42794759825327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5">
        <f t="shared" si="60"/>
        <v>41926.29965277778</v>
      </c>
      <c r="L1001" s="5">
        <f t="shared" si="6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7.7886666666666673E-2</v>
      </c>
      <c r="R1001" s="8">
        <f t="shared" si="63"/>
        <v>292.07499999999999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5">
        <f t="shared" si="60"/>
        <v>42749.059722222228</v>
      </c>
      <c r="L1002" s="5">
        <f t="shared" si="6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2.2157147647256063E-2</v>
      </c>
      <c r="R1002" s="8">
        <f t="shared" si="63"/>
        <v>3304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5">
        <f t="shared" si="60"/>
        <v>42720.720057870371</v>
      </c>
      <c r="L1003" s="5">
        <f t="shared" si="6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1.04</v>
      </c>
      <c r="R1003" s="8">
        <f t="shared" si="63"/>
        <v>1300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5">
        <f t="shared" si="60"/>
        <v>42325.684189814812</v>
      </c>
      <c r="L1004" s="5">
        <f t="shared" si="6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0.29602960296029601</v>
      </c>
      <c r="R1004" s="8">
        <f t="shared" si="63"/>
        <v>134.54545454545453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5">
        <f t="shared" si="60"/>
        <v>42780.709039351852</v>
      </c>
      <c r="L1005" s="5">
        <f t="shared" si="6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0.16055</v>
      </c>
      <c r="R1005" s="8">
        <f t="shared" si="63"/>
        <v>214.06666666666666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5">
        <f t="shared" si="60"/>
        <v>42388.708645833336</v>
      </c>
      <c r="L1006" s="5">
        <f t="shared" si="6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0.82208000000000003</v>
      </c>
      <c r="R1006" s="8">
        <f t="shared" si="63"/>
        <v>216.33684210526314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5">
        <f t="shared" si="60"/>
        <v>42276.624803240738</v>
      </c>
      <c r="L1007" s="5">
        <f t="shared" si="6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0.75051000000000001</v>
      </c>
      <c r="R1007" s="8">
        <f t="shared" si="63"/>
        <v>932.31055900621118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5">
        <f t="shared" si="60"/>
        <v>41977.040185185186</v>
      </c>
      <c r="L1008" s="5">
        <f t="shared" si="6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5.8500000000000003E-2</v>
      </c>
      <c r="R1008" s="8">
        <f t="shared" si="63"/>
        <v>29.25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5">
        <f t="shared" si="60"/>
        <v>42676.583599537036</v>
      </c>
      <c r="L1009" s="5">
        <f t="shared" si="6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0.44319999999999998</v>
      </c>
      <c r="R1009" s="8">
        <f t="shared" si="63"/>
        <v>174.94736842105263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5">
        <f t="shared" si="60"/>
        <v>42702.809201388889</v>
      </c>
      <c r="L1010" s="5">
        <f t="shared" si="6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2.6737967914438501E-3</v>
      </c>
      <c r="R1010" s="8">
        <f t="shared" si="63"/>
        <v>250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5">
        <f t="shared" si="60"/>
        <v>42510.604699074072</v>
      </c>
      <c r="L1011" s="5">
        <f t="shared" si="6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0.1313</v>
      </c>
      <c r="R1011" s="8">
        <f t="shared" si="63"/>
        <v>65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5">
        <f t="shared" si="60"/>
        <v>42561.829421296294</v>
      </c>
      <c r="L1012" s="5">
        <f t="shared" si="6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1.9088937093275488E-3</v>
      </c>
      <c r="R1012" s="8">
        <f t="shared" si="63"/>
        <v>55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5">
        <f t="shared" si="60"/>
        <v>41946.898090277777</v>
      </c>
      <c r="L1013" s="5">
        <f t="shared" si="6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3.7499999999999999E-3</v>
      </c>
      <c r="R1013" s="8">
        <f t="shared" si="63"/>
        <v>75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5">
        <f t="shared" si="60"/>
        <v>42714.440416666665</v>
      </c>
      <c r="L1014" s="5">
        <f t="shared" si="6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215.35021</v>
      </c>
      <c r="R1014" s="8">
        <f t="shared" si="63"/>
        <v>1389.3561935483872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5">
        <f t="shared" si="60"/>
        <v>42339.833981481483</v>
      </c>
      <c r="L1015" s="5">
        <f t="shared" si="6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0.34527999999999998</v>
      </c>
      <c r="R1015" s="8">
        <f t="shared" si="63"/>
        <v>95.911111111111111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5">
        <f t="shared" si="60"/>
        <v>41955.002488425926</v>
      </c>
      <c r="L1016" s="5">
        <f t="shared" si="6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0.30599999999999999</v>
      </c>
      <c r="R1016" s="8">
        <f t="shared" si="63"/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5">
        <f t="shared" si="60"/>
        <v>42303.878414351857</v>
      </c>
      <c r="L1017" s="5">
        <f t="shared" si="6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2.6666666666666668E-2</v>
      </c>
      <c r="R1017" s="8">
        <f t="shared" si="63"/>
        <v>40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5">
        <f t="shared" si="60"/>
        <v>42422.107129629629</v>
      </c>
      <c r="L1018" s="5">
        <f t="shared" si="6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2.8420000000000001E-2</v>
      </c>
      <c r="R1018" s="8">
        <f t="shared" si="63"/>
        <v>74.78947368421052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5">
        <f t="shared" si="60"/>
        <v>42289.675173611111</v>
      </c>
      <c r="L1019" s="5">
        <f t="shared" si="6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0.22878799999999999</v>
      </c>
      <c r="R1019" s="8">
        <f t="shared" si="63"/>
        <v>161.11830985915492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5">
        <f t="shared" si="60"/>
        <v>42535.492280092592</v>
      </c>
      <c r="L1020" s="5">
        <f t="shared" si="6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3.1050000000000001E-2</v>
      </c>
      <c r="R1020" s="8">
        <f t="shared" si="63"/>
        <v>88.714285714285708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5">
        <f t="shared" si="60"/>
        <v>42009.973946759259</v>
      </c>
      <c r="L1021" s="5">
        <f t="shared" si="6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0.47333333333333333</v>
      </c>
      <c r="R1021" s="8">
        <f t="shared" si="63"/>
        <v>53.25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5">
        <f t="shared" si="60"/>
        <v>42127.069548611107</v>
      </c>
      <c r="L1022" s="5">
        <f t="shared" si="6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2.0554838709677421</v>
      </c>
      <c r="R1022" s="8">
        <f t="shared" si="63"/>
        <v>106.2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5">
        <f t="shared" si="60"/>
        <v>42271.251979166671</v>
      </c>
      <c r="L1023" s="5">
        <f t="shared" si="6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3.5180366666666667</v>
      </c>
      <c r="R1023" s="8">
        <f t="shared" si="63"/>
        <v>22.079728033472804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5">
        <f t="shared" si="60"/>
        <v>42111.646724537044</v>
      </c>
      <c r="L1024" s="5">
        <f t="shared" si="6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1.149</v>
      </c>
      <c r="R1024" s="8">
        <f t="shared" si="63"/>
        <v>31.054054054054053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5">
        <f t="shared" si="60"/>
        <v>42145.919687500005</v>
      </c>
      <c r="L1025" s="5">
        <f t="shared" si="6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2.3715000000000002</v>
      </c>
      <c r="R1025" s="8">
        <f t="shared" si="63"/>
        <v>36.206106870229007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5">
        <f t="shared" si="60"/>
        <v>42370.580590277779</v>
      </c>
      <c r="L1026" s="5">
        <f t="shared" si="6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1.1863774999999999</v>
      </c>
      <c r="R1026" s="8">
        <f t="shared" si="63"/>
        <v>388.9762295081967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5">
        <f t="shared" ref="K1027:K1090" si="64">(((J1027/60)/60)/24)+DATE(1970,1,1)</f>
        <v>42049.833761574075</v>
      </c>
      <c r="L1027" s="5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E1027/D1027</f>
        <v>1.099283142857143</v>
      </c>
      <c r="R1027" s="8">
        <f t="shared" ref="R1027:R1090" si="67">E1027/N1027</f>
        <v>71.848571428571432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5">
        <f t="shared" si="64"/>
        <v>42426.407592592594</v>
      </c>
      <c r="L1028" s="5">
        <f t="shared" si="65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1.0000828571428571</v>
      </c>
      <c r="R1028" s="8">
        <f t="shared" si="67"/>
        <v>57.381803278688523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5">
        <f t="shared" si="64"/>
        <v>41905.034108796295</v>
      </c>
      <c r="L1029" s="5">
        <f t="shared" si="65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1.0309292094387414</v>
      </c>
      <c r="R1029" s="8">
        <f t="shared" si="67"/>
        <v>69.666666666666671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5">
        <f t="shared" si="64"/>
        <v>42755.627372685187</v>
      </c>
      <c r="L1030" s="5">
        <f t="shared" si="65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1.1727000000000001</v>
      </c>
      <c r="R1030" s="8">
        <f t="shared" si="67"/>
        <v>45.988235294117644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5">
        <f t="shared" si="64"/>
        <v>42044.711886574078</v>
      </c>
      <c r="L1031" s="5">
        <f t="shared" si="65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1.1175999999999999</v>
      </c>
      <c r="R1031" s="8">
        <f t="shared" si="67"/>
        <v>79.262411347517727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5">
        <f t="shared" si="64"/>
        <v>42611.483206018514</v>
      </c>
      <c r="L1032" s="5">
        <f t="shared" si="65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3.4209999999999998</v>
      </c>
      <c r="R1032" s="8">
        <f t="shared" si="67"/>
        <v>43.031446540880502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5">
        <f t="shared" si="64"/>
        <v>42324.764004629629</v>
      </c>
      <c r="L1033" s="5">
        <f t="shared" si="65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1.0740000000000001</v>
      </c>
      <c r="R1033" s="8">
        <f t="shared" si="67"/>
        <v>108.48484848484848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5">
        <f t="shared" si="64"/>
        <v>42514.666956018518</v>
      </c>
      <c r="L1034" s="5">
        <f t="shared" si="65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1.0849703703703704</v>
      </c>
      <c r="R1034" s="8">
        <f t="shared" si="67"/>
        <v>61.029583333333335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5">
        <f t="shared" si="64"/>
        <v>42688.732407407413</v>
      </c>
      <c r="L1035" s="5">
        <f t="shared" si="65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1.0286144578313252</v>
      </c>
      <c r="R1035" s="8">
        <f t="shared" si="67"/>
        <v>50.592592592592595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5">
        <f t="shared" si="64"/>
        <v>42555.166712962964</v>
      </c>
      <c r="L1036" s="5">
        <f t="shared" si="65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1.3000180000000001</v>
      </c>
      <c r="R1036" s="8">
        <f t="shared" si="67"/>
        <v>39.157168674698795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5">
        <f t="shared" si="64"/>
        <v>42016.641435185185</v>
      </c>
      <c r="L1037" s="5">
        <f t="shared" si="65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1.0765217391304347</v>
      </c>
      <c r="R1037" s="8">
        <f t="shared" si="67"/>
        <v>65.15789473684211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5">
        <f t="shared" si="64"/>
        <v>41249.448958333334</v>
      </c>
      <c r="L1038" s="5">
        <f t="shared" si="65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1.1236044444444444</v>
      </c>
      <c r="R1038" s="8">
        <f t="shared" si="67"/>
        <v>23.963127962085309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5">
        <f t="shared" si="64"/>
        <v>42119.822476851856</v>
      </c>
      <c r="L1039" s="5">
        <f t="shared" si="65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1.0209999999999999</v>
      </c>
      <c r="R1039" s="8">
        <f t="shared" si="67"/>
        <v>48.61904761904762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5">
        <f t="shared" si="64"/>
        <v>42418.231747685189</v>
      </c>
      <c r="L1040" s="5">
        <f t="shared" si="65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1.4533333333333334</v>
      </c>
      <c r="R1040" s="8">
        <f t="shared" si="67"/>
        <v>35.73770491803279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5">
        <f t="shared" si="64"/>
        <v>42692.109328703707</v>
      </c>
      <c r="L1041" s="5">
        <f t="shared" si="65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1.282</v>
      </c>
      <c r="R1041" s="8">
        <f t="shared" si="67"/>
        <v>21.366666666666667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5">
        <f t="shared" si="64"/>
        <v>42579.708437499998</v>
      </c>
      <c r="L1042" s="5">
        <f t="shared" si="65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2.9411764705882353E-3</v>
      </c>
      <c r="R1042" s="8">
        <f t="shared" si="67"/>
        <v>250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5">
        <f t="shared" si="64"/>
        <v>41831.060092592597</v>
      </c>
      <c r="L1043" s="5">
        <f t="shared" si="65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8" t="e">
        <f t="shared" si="67"/>
        <v>#DIV/0!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5">
        <f t="shared" si="64"/>
        <v>41851.696157407408</v>
      </c>
      <c r="L1044" s="5">
        <f t="shared" si="65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1.5384615384615385E-2</v>
      </c>
      <c r="R1044" s="8">
        <f t="shared" si="67"/>
        <v>10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5">
        <f t="shared" si="64"/>
        <v>42114.252951388888</v>
      </c>
      <c r="L1045" s="5">
        <f t="shared" si="65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8.5370000000000001E-2</v>
      </c>
      <c r="R1045" s="8">
        <f t="shared" si="67"/>
        <v>29.236301369863014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5">
        <f t="shared" si="64"/>
        <v>42011.925937499997</v>
      </c>
      <c r="L1046" s="5">
        <f t="shared" si="65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8.571428571428571E-4</v>
      </c>
      <c r="R1046" s="8">
        <f t="shared" si="67"/>
        <v>3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5">
        <f t="shared" si="64"/>
        <v>41844.874421296299</v>
      </c>
      <c r="L1047" s="5">
        <f t="shared" si="65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2.6599999999999999E-2</v>
      </c>
      <c r="R1047" s="8">
        <f t="shared" si="67"/>
        <v>33.25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5">
        <f t="shared" si="64"/>
        <v>42319.851388888885</v>
      </c>
      <c r="L1048" s="5">
        <f t="shared" si="65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8" t="e">
        <f t="shared" si="67"/>
        <v>#DIV/0!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5">
        <f t="shared" si="64"/>
        <v>41918.818460648145</v>
      </c>
      <c r="L1049" s="5">
        <f t="shared" si="65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5.0000000000000001E-4</v>
      </c>
      <c r="R1049" s="8">
        <f t="shared" si="67"/>
        <v>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5">
        <f t="shared" si="64"/>
        <v>42598.053113425922</v>
      </c>
      <c r="L1050" s="5">
        <f t="shared" si="65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1.4133333333333333E-2</v>
      </c>
      <c r="R1050" s="8">
        <f t="shared" si="67"/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5">
        <f t="shared" si="64"/>
        <v>42382.431076388893</v>
      </c>
      <c r="L1051" s="5">
        <f t="shared" si="65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8" t="e">
        <f t="shared" si="67"/>
        <v>#DIV/0!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5">
        <f t="shared" si="64"/>
        <v>42231.7971875</v>
      </c>
      <c r="L1052" s="5">
        <f t="shared" si="65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8" t="e">
        <f t="shared" si="67"/>
        <v>#DIV/0!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5">
        <f t="shared" si="64"/>
        <v>41850.014178240745</v>
      </c>
      <c r="L1053" s="5">
        <f t="shared" si="65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8" t="e">
        <f t="shared" si="67"/>
        <v>#DIV/0!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5">
        <f t="shared" si="64"/>
        <v>42483.797395833331</v>
      </c>
      <c r="L1054" s="5">
        <f t="shared" si="65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8" t="e">
        <f t="shared" si="67"/>
        <v>#DIV/0!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5">
        <f t="shared" si="64"/>
        <v>42775.172824074078</v>
      </c>
      <c r="L1055" s="5">
        <f t="shared" si="65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0.01</v>
      </c>
      <c r="R1055" s="8">
        <f t="shared" si="67"/>
        <v>15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5">
        <f t="shared" si="64"/>
        <v>41831.851840277777</v>
      </c>
      <c r="L1056" s="5">
        <f t="shared" si="65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8" t="e">
        <f t="shared" si="67"/>
        <v>#DIV/0!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5">
        <f t="shared" si="64"/>
        <v>42406.992418981477</v>
      </c>
      <c r="L1057" s="5">
        <f t="shared" si="65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8" t="e">
        <f t="shared" si="67"/>
        <v>#DIV/0!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5">
        <f t="shared" si="64"/>
        <v>42058.719641203701</v>
      </c>
      <c r="L1058" s="5">
        <f t="shared" si="65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8" t="e">
        <f t="shared" si="67"/>
        <v>#DIV/0!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5">
        <f t="shared" si="64"/>
        <v>42678.871331018512</v>
      </c>
      <c r="L1059" s="5">
        <f t="shared" si="65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8" t="e">
        <f t="shared" si="67"/>
        <v>#DIV/0!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5">
        <f t="shared" si="64"/>
        <v>42047.900960648149</v>
      </c>
      <c r="L1060" s="5">
        <f t="shared" si="65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8" t="e">
        <f t="shared" si="67"/>
        <v>#DIV/0!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5">
        <f t="shared" si="64"/>
        <v>42046.79</v>
      </c>
      <c r="L1061" s="5">
        <f t="shared" si="65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8" t="e">
        <f t="shared" si="67"/>
        <v>#DIV/0!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5">
        <f t="shared" si="64"/>
        <v>42079.913113425922</v>
      </c>
      <c r="L1062" s="5">
        <f t="shared" si="65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0.01</v>
      </c>
      <c r="R1062" s="8">
        <f t="shared" si="67"/>
        <v>50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5">
        <f t="shared" si="64"/>
        <v>42432.276712962965</v>
      </c>
      <c r="L1063" s="5">
        <f t="shared" si="65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8" t="e">
        <f t="shared" si="67"/>
        <v>#DIV/0!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5">
        <f t="shared" si="64"/>
        <v>42556.807187500002</v>
      </c>
      <c r="L1064" s="5">
        <f t="shared" si="65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0.95477386934673369</v>
      </c>
      <c r="R1064" s="8">
        <f t="shared" si="67"/>
        <v>47.5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5">
        <f t="shared" si="64"/>
        <v>42583.030810185184</v>
      </c>
      <c r="L1065" s="5">
        <f t="shared" si="65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8" t="e">
        <f t="shared" si="67"/>
        <v>#DIV/0!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5">
        <f t="shared" si="64"/>
        <v>41417.228043981479</v>
      </c>
      <c r="L1066" s="5">
        <f t="shared" si="65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8.9744444444444446E-2</v>
      </c>
      <c r="R1066" s="8">
        <f t="shared" si="67"/>
        <v>65.666666666666671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5">
        <f t="shared" si="64"/>
        <v>41661.381041666667</v>
      </c>
      <c r="L1067" s="5">
        <f t="shared" si="65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2.7E-2</v>
      </c>
      <c r="R1067" s="8">
        <f t="shared" si="67"/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5">
        <f t="shared" si="64"/>
        <v>41445.962754629632</v>
      </c>
      <c r="L1068" s="5">
        <f t="shared" si="65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3.3673333333333333E-2</v>
      </c>
      <c r="R1068" s="8">
        <f t="shared" si="67"/>
        <v>34.128378378378379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5">
        <f t="shared" si="64"/>
        <v>41599.855682870373</v>
      </c>
      <c r="L1069" s="5">
        <f t="shared" si="65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0.26</v>
      </c>
      <c r="R1069" s="8">
        <f t="shared" si="67"/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5">
        <f t="shared" si="64"/>
        <v>42440.371111111104</v>
      </c>
      <c r="L1070" s="5">
        <f t="shared" si="65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1.5E-3</v>
      </c>
      <c r="R1070" s="8">
        <f t="shared" si="67"/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5">
        <f t="shared" si="64"/>
        <v>41572.229849537034</v>
      </c>
      <c r="L1071" s="5">
        <f t="shared" si="65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0.38636363636363635</v>
      </c>
      <c r="R1071" s="8">
        <f t="shared" si="67"/>
        <v>40.476190476190474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5">
        <f t="shared" si="64"/>
        <v>41163.011828703704</v>
      </c>
      <c r="L1072" s="5">
        <f t="shared" si="65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7.0000000000000001E-3</v>
      </c>
      <c r="R1072" s="8">
        <f t="shared" si="67"/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5">
        <f t="shared" si="64"/>
        <v>42295.753391203703</v>
      </c>
      <c r="L1073" s="5">
        <f t="shared" si="65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8" t="e">
        <f t="shared" si="67"/>
        <v>#DIV/0!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5">
        <f t="shared" si="64"/>
        <v>41645.832141203704</v>
      </c>
      <c r="L1074" s="5">
        <f t="shared" si="65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6.8000000000000005E-4</v>
      </c>
      <c r="R1074" s="8">
        <f t="shared" si="67"/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5">
        <f t="shared" si="64"/>
        <v>40802.964594907404</v>
      </c>
      <c r="L1075" s="5">
        <f t="shared" si="65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1.3333333333333334E-2</v>
      </c>
      <c r="R1075" s="8">
        <f t="shared" si="67"/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5">
        <f t="shared" si="64"/>
        <v>41613.172974537039</v>
      </c>
      <c r="L1076" s="5">
        <f t="shared" si="65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6.3092592592592589E-2</v>
      </c>
      <c r="R1076" s="8">
        <f t="shared" si="67"/>
        <v>113.56666666666666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5">
        <f t="shared" si="64"/>
        <v>41005.904120370367</v>
      </c>
      <c r="L1077" s="5">
        <f t="shared" si="65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4.4999999999999998E-2</v>
      </c>
      <c r="R1077" s="8">
        <f t="shared" si="67"/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5">
        <f t="shared" si="64"/>
        <v>41838.377893518518</v>
      </c>
      <c r="L1078" s="5">
        <f t="shared" si="65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0.62765333333333329</v>
      </c>
      <c r="R1078" s="8">
        <f t="shared" si="67"/>
        <v>48.281025641025643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5">
        <f t="shared" si="64"/>
        <v>42353.16679398148</v>
      </c>
      <c r="L1079" s="5">
        <f t="shared" si="65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0.29376000000000002</v>
      </c>
      <c r="R1079" s="8">
        <f t="shared" si="67"/>
        <v>43.976047904191617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5">
        <f t="shared" si="64"/>
        <v>40701.195844907408</v>
      </c>
      <c r="L1080" s="5">
        <f t="shared" si="65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7.4999999999999997E-2</v>
      </c>
      <c r="R1080" s="8">
        <f t="shared" si="67"/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5">
        <f t="shared" si="64"/>
        <v>42479.566388888896</v>
      </c>
      <c r="L1081" s="5">
        <f t="shared" si="65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2.6076923076923077E-2</v>
      </c>
      <c r="R1081" s="8">
        <f t="shared" si="67"/>
        <v>37.666666666666664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5">
        <f t="shared" si="64"/>
        <v>41740.138113425928</v>
      </c>
      <c r="L1082" s="5">
        <f t="shared" si="65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9.1050000000000006E-2</v>
      </c>
      <c r="R1082" s="8">
        <f t="shared" si="67"/>
        <v>18.581632653061224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5">
        <f t="shared" si="64"/>
        <v>42002.926990740743</v>
      </c>
      <c r="L1083" s="5">
        <f t="shared" si="65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1.7647058823529413E-4</v>
      </c>
      <c r="R1083" s="8">
        <f t="shared" si="67"/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5">
        <f t="shared" si="64"/>
        <v>41101.906111111115</v>
      </c>
      <c r="L1084" s="5">
        <f t="shared" si="65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5.5999999999999999E-3</v>
      </c>
      <c r="R1084" s="8">
        <f t="shared" si="67"/>
        <v>18.666666666666668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5">
        <f t="shared" si="64"/>
        <v>41793.659525462965</v>
      </c>
      <c r="L1085" s="5">
        <f t="shared" si="65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8.2000000000000007E-3</v>
      </c>
      <c r="R1085" s="8">
        <f t="shared" si="67"/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5">
        <f t="shared" si="64"/>
        <v>41829.912083333329</v>
      </c>
      <c r="L1086" s="5">
        <f t="shared" si="65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8" t="e">
        <f t="shared" si="67"/>
        <v>#DIV/0!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5">
        <f t="shared" si="64"/>
        <v>42413.671006944445</v>
      </c>
      <c r="L1087" s="5">
        <f t="shared" si="65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3.4200000000000001E-2</v>
      </c>
      <c r="R1087" s="8">
        <f t="shared" si="67"/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5">
        <f t="shared" si="64"/>
        <v>41845.866793981484</v>
      </c>
      <c r="L1088" s="5">
        <f t="shared" si="65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8.3333333333333339E-4</v>
      </c>
      <c r="R1088" s="8">
        <f t="shared" si="67"/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5">
        <f t="shared" si="64"/>
        <v>41775.713969907411</v>
      </c>
      <c r="L1089" s="5">
        <f t="shared" si="65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8" t="e">
        <f t="shared" si="67"/>
        <v>#DIV/0!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5">
        <f t="shared" si="64"/>
        <v>41723.799386574072</v>
      </c>
      <c r="L1090" s="5">
        <f t="shared" si="65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0.14182977777777778</v>
      </c>
      <c r="R1090" s="8">
        <f t="shared" si="67"/>
        <v>43.41727891156463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5">
        <f t="shared" ref="K1091:K1154" si="68">(((J1091/60)/60)/24)+DATE(1970,1,1)</f>
        <v>42151.189525462964</v>
      </c>
      <c r="L1091" s="5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E1091/D1091</f>
        <v>7.8266666666666665E-2</v>
      </c>
      <c r="R1091" s="8">
        <f t="shared" ref="R1091:R1154" si="71">E1091/N1091</f>
        <v>23.959183673469386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5">
        <f t="shared" si="68"/>
        <v>42123.185798611114</v>
      </c>
      <c r="L1092" s="5">
        <f t="shared" si="69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3.8464497269020693E-4</v>
      </c>
      <c r="R1092" s="8">
        <f t="shared" si="71"/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5">
        <f t="shared" si="68"/>
        <v>42440.820277777777</v>
      </c>
      <c r="L1093" s="5">
        <f t="shared" si="69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0.125</v>
      </c>
      <c r="R1093" s="8">
        <f t="shared" si="71"/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5">
        <f t="shared" si="68"/>
        <v>41250.025902777779</v>
      </c>
      <c r="L1094" s="5">
        <f t="shared" si="69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1.0500000000000001E-2</v>
      </c>
      <c r="R1094" s="8">
        <f t="shared" si="71"/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5">
        <f t="shared" si="68"/>
        <v>42396.973807870367</v>
      </c>
      <c r="L1095" s="5">
        <f t="shared" si="69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0.14083333333333334</v>
      </c>
      <c r="R1095" s="8">
        <f t="shared" si="71"/>
        <v>10.5625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5">
        <f t="shared" si="68"/>
        <v>40795.713344907403</v>
      </c>
      <c r="L1096" s="5">
        <f t="shared" si="69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0.18300055555555556</v>
      </c>
      <c r="R1096" s="8">
        <f t="shared" si="71"/>
        <v>122.00037037037038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5">
        <f t="shared" si="68"/>
        <v>41486.537268518521</v>
      </c>
      <c r="L1097" s="5">
        <f t="shared" si="69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5.0347999999999997E-2</v>
      </c>
      <c r="R1097" s="8">
        <f t="shared" si="71"/>
        <v>267.80851063829789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5">
        <f t="shared" si="68"/>
        <v>41885.51798611111</v>
      </c>
      <c r="L1098" s="5">
        <f t="shared" si="69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0.17933333333333334</v>
      </c>
      <c r="R1098" s="8">
        <f t="shared" si="71"/>
        <v>74.206896551724142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5">
        <f t="shared" si="68"/>
        <v>41660.792557870373</v>
      </c>
      <c r="L1099" s="5">
        <f t="shared" si="69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4.6999999999999999E-4</v>
      </c>
      <c r="R1099" s="8">
        <f t="shared" si="71"/>
        <v>6.7142857142857144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5">
        <f t="shared" si="68"/>
        <v>41712.762673611112</v>
      </c>
      <c r="L1100" s="5">
        <f t="shared" si="69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7.2120000000000004E-2</v>
      </c>
      <c r="R1100" s="8">
        <f t="shared" si="71"/>
        <v>81.954545454545453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5">
        <f t="shared" si="68"/>
        <v>42107.836435185185</v>
      </c>
      <c r="L1101" s="5">
        <f t="shared" si="69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5.0000000000000001E-3</v>
      </c>
      <c r="R1101" s="8">
        <f t="shared" si="71"/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5">
        <f t="shared" si="68"/>
        <v>42384.110775462963</v>
      </c>
      <c r="L1102" s="5">
        <f t="shared" si="69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2.5000000000000001E-2</v>
      </c>
      <c r="R1102" s="8">
        <f t="shared" si="71"/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5">
        <f t="shared" si="68"/>
        <v>42538.77243055556</v>
      </c>
      <c r="L1103" s="5">
        <f t="shared" si="69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4.0999999999999999E-4</v>
      </c>
      <c r="R1103" s="8">
        <f t="shared" si="71"/>
        <v>6.833333333333333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5">
        <f t="shared" si="68"/>
        <v>41577.045428240745</v>
      </c>
      <c r="L1104" s="5">
        <f t="shared" si="69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5.3124999999999999E-2</v>
      </c>
      <c r="R1104" s="8">
        <f t="shared" si="71"/>
        <v>17.708333333333332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5">
        <f t="shared" si="68"/>
        <v>42479.22210648148</v>
      </c>
      <c r="L1105" s="5">
        <f t="shared" si="69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1.6199999999999999E-2</v>
      </c>
      <c r="R1105" s="8">
        <f t="shared" si="71"/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5">
        <f t="shared" si="68"/>
        <v>41771.40996527778</v>
      </c>
      <c r="L1106" s="5">
        <f t="shared" si="69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4.9516666666666667E-2</v>
      </c>
      <c r="R1106" s="8">
        <f t="shared" si="71"/>
        <v>80.297297297297291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5">
        <f t="shared" si="68"/>
        <v>41692.135729166665</v>
      </c>
      <c r="L1107" s="5">
        <f t="shared" si="69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1.5900000000000001E-3</v>
      </c>
      <c r="R1107" s="8">
        <f t="shared" si="71"/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5">
        <f t="shared" si="68"/>
        <v>40973.740451388891</v>
      </c>
      <c r="L1108" s="5">
        <f t="shared" si="69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0.41249999999999998</v>
      </c>
      <c r="R1108" s="8">
        <f t="shared" si="71"/>
        <v>23.571428571428573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5">
        <f t="shared" si="68"/>
        <v>41813.861388888887</v>
      </c>
      <c r="L1109" s="5">
        <f t="shared" si="69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8" t="e">
        <f t="shared" si="71"/>
        <v>#DIV/0!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5">
        <f t="shared" si="68"/>
        <v>40952.636979166666</v>
      </c>
      <c r="L1110" s="5">
        <f t="shared" si="69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2.93E-2</v>
      </c>
      <c r="R1110" s="8">
        <f t="shared" si="71"/>
        <v>34.88095238095238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5">
        <f t="shared" si="68"/>
        <v>42662.752199074079</v>
      </c>
      <c r="L1111" s="5">
        <f t="shared" si="69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4.4999999999999997E-3</v>
      </c>
      <c r="R1111" s="8">
        <f t="shared" si="71"/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5">
        <f t="shared" si="68"/>
        <v>41220.933124999996</v>
      </c>
      <c r="L1112" s="5">
        <f t="shared" si="69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5.1000000000000004E-3</v>
      </c>
      <c r="R1112" s="8">
        <f t="shared" si="71"/>
        <v>23.181818181818183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5">
        <f t="shared" si="68"/>
        <v>42347.203587962969</v>
      </c>
      <c r="L1113" s="5">
        <f t="shared" si="69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4.0000000000000002E-4</v>
      </c>
      <c r="R1113" s="8">
        <f t="shared" si="71"/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5">
        <f t="shared" si="68"/>
        <v>41963.759386574078</v>
      </c>
      <c r="L1114" s="5">
        <f t="shared" si="69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0.35537409090909089</v>
      </c>
      <c r="R1114" s="8">
        <f t="shared" si="71"/>
        <v>100.23371794871794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5">
        <f t="shared" si="68"/>
        <v>41835.977083333331</v>
      </c>
      <c r="L1115" s="5">
        <f t="shared" si="69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5.0000000000000001E-3</v>
      </c>
      <c r="R1115" s="8">
        <f t="shared" si="71"/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5">
        <f t="shared" si="68"/>
        <v>41526.345914351856</v>
      </c>
      <c r="L1116" s="5">
        <f t="shared" si="69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1.6666666666666668E-3</v>
      </c>
      <c r="R1116" s="8">
        <f t="shared" si="71"/>
        <v>3.3333333333333335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5">
        <f t="shared" si="68"/>
        <v>42429.695543981477</v>
      </c>
      <c r="L1117" s="5">
        <f t="shared" si="69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1.325E-3</v>
      </c>
      <c r="R1117" s="8">
        <f t="shared" si="71"/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5">
        <f t="shared" si="68"/>
        <v>41009.847314814811</v>
      </c>
      <c r="L1118" s="5">
        <f t="shared" si="69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3.5704000000000004E-4</v>
      </c>
      <c r="R1118" s="8">
        <f t="shared" si="71"/>
        <v>17.852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5">
        <f t="shared" si="68"/>
        <v>42333.598530092597</v>
      </c>
      <c r="L1119" s="5">
        <f t="shared" si="69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8.3000000000000004E-2</v>
      </c>
      <c r="R1119" s="8">
        <f t="shared" si="71"/>
        <v>10.375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5">
        <f t="shared" si="68"/>
        <v>41704.16642361111</v>
      </c>
      <c r="L1120" s="5">
        <f t="shared" si="69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2.4222222222222221E-2</v>
      </c>
      <c r="R1120" s="8">
        <f t="shared" si="71"/>
        <v>36.333333333333336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5">
        <f t="shared" si="68"/>
        <v>41722.792407407411</v>
      </c>
      <c r="L1121" s="5">
        <f t="shared" si="69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2.3809523809523812E-3</v>
      </c>
      <c r="R1121" s="8">
        <f t="shared" si="71"/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5">
        <f t="shared" si="68"/>
        <v>40799.872685185182</v>
      </c>
      <c r="L1122" s="5">
        <f t="shared" si="69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8" t="e">
        <f t="shared" si="71"/>
        <v>#DIV/0!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5">
        <f t="shared" si="68"/>
        <v>42412.934212962966</v>
      </c>
      <c r="L1123" s="5">
        <f t="shared" si="69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1.16E-4</v>
      </c>
      <c r="R1123" s="8">
        <f t="shared" si="71"/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5">
        <f t="shared" si="68"/>
        <v>41410.703993055555</v>
      </c>
      <c r="L1124" s="5">
        <f t="shared" si="69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8" t="e">
        <f t="shared" si="71"/>
        <v>#DIV/0!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5">
        <f t="shared" si="68"/>
        <v>41718.5237037037</v>
      </c>
      <c r="L1125" s="5">
        <f t="shared" si="69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2.2000000000000001E-3</v>
      </c>
      <c r="R1125" s="8">
        <f t="shared" si="71"/>
        <v>3.6666666666666665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5">
        <f t="shared" si="68"/>
        <v>42094.667256944449</v>
      </c>
      <c r="L1126" s="5">
        <f t="shared" si="69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4.7222222222222223E-3</v>
      </c>
      <c r="R1126" s="8">
        <f t="shared" si="71"/>
        <v>60.714285714285715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5">
        <f t="shared" si="68"/>
        <v>42212.624189814815</v>
      </c>
      <c r="L1127" s="5">
        <f t="shared" si="69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8" t="e">
        <f t="shared" si="71"/>
        <v>#DIV/0!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5">
        <f t="shared" si="68"/>
        <v>42535.327476851846</v>
      </c>
      <c r="L1128" s="5">
        <f t="shared" si="69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5.0000000000000001E-3</v>
      </c>
      <c r="R1128" s="8">
        <f t="shared" si="71"/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5">
        <f t="shared" si="68"/>
        <v>41926.854166666664</v>
      </c>
      <c r="L1129" s="5">
        <f t="shared" si="69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1.6714285714285713E-2</v>
      </c>
      <c r="R1129" s="8">
        <f t="shared" si="71"/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5">
        <f t="shared" si="68"/>
        <v>41828.649502314816</v>
      </c>
      <c r="L1130" s="5">
        <f t="shared" si="69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1E-3</v>
      </c>
      <c r="R1130" s="8">
        <f t="shared" si="71"/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5">
        <f t="shared" si="68"/>
        <v>42496.264965277776</v>
      </c>
      <c r="L1131" s="5">
        <f t="shared" si="69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1.0499999999999999E-3</v>
      </c>
      <c r="R1131" s="8">
        <f t="shared" si="71"/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5">
        <f t="shared" si="68"/>
        <v>41908.996527777781</v>
      </c>
      <c r="L1132" s="5">
        <f t="shared" si="69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2.2000000000000001E-3</v>
      </c>
      <c r="R1132" s="8">
        <f t="shared" si="71"/>
        <v>3.6666666666666665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5">
        <f t="shared" si="68"/>
        <v>42332.908194444448</v>
      </c>
      <c r="L1133" s="5">
        <f t="shared" si="69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8" t="e">
        <f t="shared" si="71"/>
        <v>#DIV/0!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5">
        <f t="shared" si="68"/>
        <v>42706.115405092598</v>
      </c>
      <c r="L1134" s="5">
        <f t="shared" si="69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0.14380000000000001</v>
      </c>
      <c r="R1134" s="8">
        <f t="shared" si="71"/>
        <v>110.61538461538461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5">
        <f t="shared" si="68"/>
        <v>41821.407187500001</v>
      </c>
      <c r="L1135" s="5">
        <f t="shared" si="69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6.6666666666666671E-3</v>
      </c>
      <c r="R1135" s="8">
        <f t="shared" si="71"/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5">
        <f t="shared" si="68"/>
        <v>41958.285046296296</v>
      </c>
      <c r="L1136" s="5">
        <f t="shared" si="69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4.0000000000000003E-5</v>
      </c>
      <c r="R1136" s="8">
        <f t="shared" si="71"/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5">
        <f t="shared" si="68"/>
        <v>42558.989513888882</v>
      </c>
      <c r="L1137" s="5">
        <f t="shared" si="69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0.05</v>
      </c>
      <c r="R1137" s="8">
        <f t="shared" si="71"/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5">
        <f t="shared" si="68"/>
        <v>42327.671631944439</v>
      </c>
      <c r="L1138" s="5">
        <f t="shared" si="69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6.4439140811455853E-2</v>
      </c>
      <c r="R1138" s="8">
        <f t="shared" si="71"/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5">
        <f t="shared" si="68"/>
        <v>42453.819687499999</v>
      </c>
      <c r="L1139" s="5">
        <f t="shared" si="69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0.39500000000000002</v>
      </c>
      <c r="R1139" s="8">
        <f t="shared" si="71"/>
        <v>253.2051282051282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5">
        <f t="shared" si="68"/>
        <v>42736.9066087963</v>
      </c>
      <c r="L1140" s="5">
        <f t="shared" si="69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3.5714285714285713E-3</v>
      </c>
      <c r="R1140" s="8">
        <f t="shared" si="71"/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5">
        <f t="shared" si="68"/>
        <v>41975.347523148142</v>
      </c>
      <c r="L1141" s="5">
        <f t="shared" si="69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6.2500000000000001E-4</v>
      </c>
      <c r="R1141" s="8">
        <f t="shared" si="71"/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5">
        <f t="shared" si="68"/>
        <v>42192.462048611109</v>
      </c>
      <c r="L1142" s="5">
        <f t="shared" si="69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8" t="e">
        <f t="shared" si="71"/>
        <v>#DIV/0!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5">
        <f t="shared" si="68"/>
        <v>42164.699652777781</v>
      </c>
      <c r="L1143" s="5">
        <f t="shared" si="69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8" t="e">
        <f t="shared" si="71"/>
        <v>#DIV/0!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5">
        <f t="shared" si="68"/>
        <v>42022.006099537044</v>
      </c>
      <c r="L1144" s="5">
        <f t="shared" si="69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8" t="e">
        <f t="shared" si="71"/>
        <v>#DIV/0!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5">
        <f t="shared" si="68"/>
        <v>42325.19358796296</v>
      </c>
      <c r="L1145" s="5">
        <f t="shared" si="69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4.1333333333333335E-3</v>
      </c>
      <c r="R1145" s="8">
        <f t="shared" si="71"/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5">
        <f t="shared" si="68"/>
        <v>42093.181944444441</v>
      </c>
      <c r="L1146" s="5">
        <f t="shared" si="69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8" t="e">
        <f t="shared" si="71"/>
        <v>#DIV/0!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5">
        <f t="shared" si="68"/>
        <v>41854.747592592597</v>
      </c>
      <c r="L1147" s="5">
        <f t="shared" si="69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1.25E-3</v>
      </c>
      <c r="R1147" s="8">
        <f t="shared" si="71"/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5">
        <f t="shared" si="68"/>
        <v>41723.9533912037</v>
      </c>
      <c r="L1148" s="5">
        <f t="shared" si="69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8.8333333333333333E-2</v>
      </c>
      <c r="R1148" s="8">
        <f t="shared" si="71"/>
        <v>44.166666666666664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5">
        <f t="shared" si="68"/>
        <v>41871.972025462965</v>
      </c>
      <c r="L1149" s="5">
        <f t="shared" si="69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8" t="e">
        <f t="shared" si="71"/>
        <v>#DIV/0!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5">
        <f t="shared" si="68"/>
        <v>42675.171076388884</v>
      </c>
      <c r="L1150" s="5">
        <f t="shared" si="69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4.8666666666666667E-3</v>
      </c>
      <c r="R1150" s="8">
        <f t="shared" si="71"/>
        <v>24.333333333333332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5">
        <f t="shared" si="68"/>
        <v>42507.71025462963</v>
      </c>
      <c r="L1151" s="5">
        <f t="shared" si="69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1.5E-3</v>
      </c>
      <c r="R1151" s="8">
        <f t="shared" si="71"/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5">
        <f t="shared" si="68"/>
        <v>42317.954571759255</v>
      </c>
      <c r="L1152" s="5">
        <f t="shared" si="69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0.1008</v>
      </c>
      <c r="R1152" s="8">
        <f t="shared" si="71"/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5">
        <f t="shared" si="68"/>
        <v>42224.102581018517</v>
      </c>
      <c r="L1153" s="5">
        <f t="shared" si="69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8" t="e">
        <f t="shared" si="71"/>
        <v>#DIV/0!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5">
        <f t="shared" si="68"/>
        <v>42109.709629629629</v>
      </c>
      <c r="L1154" s="5">
        <f t="shared" si="69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5.6937500000000002E-2</v>
      </c>
      <c r="R1154" s="8">
        <f t="shared" si="71"/>
        <v>60.733333333333334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5">
        <f t="shared" ref="K1155:K1218" si="72">(((J1155/60)/60)/24)+DATE(1970,1,1)</f>
        <v>42143.714178240742</v>
      </c>
      <c r="L1155" s="5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E1155/D1155</f>
        <v>6.2500000000000003E-3</v>
      </c>
      <c r="R1155" s="8">
        <f t="shared" ref="R1155:R1218" si="75">E1155/N1155</f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5">
        <f t="shared" si="72"/>
        <v>42223.108865740738</v>
      </c>
      <c r="L1156" s="5">
        <f t="shared" si="73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6.5000000000000002E-2</v>
      </c>
      <c r="R1156" s="8">
        <f t="shared" si="75"/>
        <v>108.33333333333333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5">
        <f t="shared" si="72"/>
        <v>41835.763981481483</v>
      </c>
      <c r="L1157" s="5">
        <f t="shared" si="73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7.5199999999999998E-3</v>
      </c>
      <c r="R1157" s="8">
        <f t="shared" si="75"/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5">
        <f t="shared" si="72"/>
        <v>42029.07131944444</v>
      </c>
      <c r="L1158" s="5">
        <f t="shared" si="73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8" t="e">
        <f t="shared" si="75"/>
        <v>#DIV/0!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5">
        <f t="shared" si="72"/>
        <v>41918.628240740742</v>
      </c>
      <c r="L1159" s="5">
        <f t="shared" si="73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1.5100000000000001E-2</v>
      </c>
      <c r="R1159" s="8">
        <f t="shared" si="75"/>
        <v>50.333333333333336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5">
        <f t="shared" si="72"/>
        <v>41952.09175925926</v>
      </c>
      <c r="L1160" s="5">
        <f t="shared" si="73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4.6666666666666671E-3</v>
      </c>
      <c r="R1160" s="8">
        <f t="shared" si="75"/>
        <v>11.666666666666666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5">
        <f t="shared" si="72"/>
        <v>42154.726446759261</v>
      </c>
      <c r="L1161" s="5">
        <f t="shared" si="73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8" t="e">
        <f t="shared" si="75"/>
        <v>#DIV/0!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5">
        <f t="shared" si="72"/>
        <v>42061.154930555553</v>
      </c>
      <c r="L1162" s="5">
        <f t="shared" si="73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3.85E-2</v>
      </c>
      <c r="R1162" s="8">
        <f t="shared" si="75"/>
        <v>60.789473684210527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5">
        <f t="shared" si="72"/>
        <v>42122.629502314812</v>
      </c>
      <c r="L1163" s="5">
        <f t="shared" si="73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8" t="e">
        <f t="shared" si="75"/>
        <v>#DIV/0!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5">
        <f t="shared" si="72"/>
        <v>41876.683611111112</v>
      </c>
      <c r="L1164" s="5">
        <f t="shared" si="73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5.8333333333333338E-4</v>
      </c>
      <c r="R1164" s="8">
        <f t="shared" si="75"/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5">
        <f t="shared" si="72"/>
        <v>41830.723611111112</v>
      </c>
      <c r="L1165" s="5">
        <f t="shared" si="73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8" t="e">
        <f t="shared" si="75"/>
        <v>#DIV/0!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5">
        <f t="shared" si="72"/>
        <v>42509.724328703705</v>
      </c>
      <c r="L1166" s="5">
        <f t="shared" si="73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8" t="e">
        <f t="shared" si="75"/>
        <v>#DIV/0!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5">
        <f t="shared" si="72"/>
        <v>41792.214467592588</v>
      </c>
      <c r="L1167" s="5">
        <f t="shared" si="73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0.20705000000000001</v>
      </c>
      <c r="R1167" s="8">
        <f t="shared" si="75"/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5">
        <f t="shared" si="72"/>
        <v>42150.485439814816</v>
      </c>
      <c r="L1168" s="5">
        <f t="shared" si="73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0.19139999999999999</v>
      </c>
      <c r="R1168" s="8">
        <f t="shared" si="75"/>
        <v>358.875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5">
        <f t="shared" si="72"/>
        <v>41863.734895833331</v>
      </c>
      <c r="L1169" s="5">
        <f t="shared" si="73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1.6316666666666667E-2</v>
      </c>
      <c r="R1169" s="8">
        <f t="shared" si="75"/>
        <v>61.1875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5">
        <f t="shared" si="72"/>
        <v>42605.053993055553</v>
      </c>
      <c r="L1170" s="5">
        <f t="shared" si="73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5.6666666666666664E-2</v>
      </c>
      <c r="R1170" s="8">
        <f t="shared" si="75"/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5">
        <f t="shared" si="72"/>
        <v>42027.353738425925</v>
      </c>
      <c r="L1171" s="5">
        <f t="shared" si="73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1.6999999999999999E-3</v>
      </c>
      <c r="R1171" s="8">
        <f t="shared" si="75"/>
        <v>5.666666666666667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5">
        <f t="shared" si="72"/>
        <v>42124.893182870372</v>
      </c>
      <c r="L1172" s="5">
        <f t="shared" si="73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4.0000000000000001E-3</v>
      </c>
      <c r="R1172" s="8">
        <f t="shared" si="75"/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5">
        <f t="shared" si="72"/>
        <v>41938.804710648146</v>
      </c>
      <c r="L1173" s="5">
        <f t="shared" si="73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1E-3</v>
      </c>
      <c r="R1173" s="8">
        <f t="shared" si="75"/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5">
        <f t="shared" si="72"/>
        <v>41841.682314814818</v>
      </c>
      <c r="L1174" s="5">
        <f t="shared" si="73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8" t="e">
        <f t="shared" si="75"/>
        <v>#DIV/0!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5">
        <f t="shared" si="72"/>
        <v>42184.185844907406</v>
      </c>
      <c r="L1175" s="5">
        <f t="shared" si="73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2.4000000000000001E-4</v>
      </c>
      <c r="R1175" s="8">
        <f t="shared" si="75"/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5">
        <f t="shared" si="72"/>
        <v>42468.84174768519</v>
      </c>
      <c r="L1176" s="5">
        <f t="shared" si="73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5.906666666666667E-2</v>
      </c>
      <c r="R1176" s="8">
        <f t="shared" si="75"/>
        <v>46.631578947368418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5">
        <f t="shared" si="72"/>
        <v>42170.728460648148</v>
      </c>
      <c r="L1177" s="5">
        <f t="shared" si="73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2.9250000000000002E-2</v>
      </c>
      <c r="R1177" s="8">
        <f t="shared" si="75"/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5">
        <f t="shared" si="72"/>
        <v>42746.019652777773</v>
      </c>
      <c r="L1178" s="5">
        <f t="shared" si="73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5.7142857142857142E-5</v>
      </c>
      <c r="R1178" s="8">
        <f t="shared" si="75"/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5">
        <f t="shared" si="72"/>
        <v>41897.660833333335</v>
      </c>
      <c r="L1179" s="5">
        <f t="shared" si="73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8" t="e">
        <f t="shared" si="75"/>
        <v>#DIV/0!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5">
        <f t="shared" si="72"/>
        <v>41837.905694444446</v>
      </c>
      <c r="L1180" s="5">
        <f t="shared" si="73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6.666666666666667E-5</v>
      </c>
      <c r="R1180" s="8">
        <f t="shared" si="75"/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5">
        <f t="shared" si="72"/>
        <v>42275.720219907409</v>
      </c>
      <c r="L1181" s="5">
        <f t="shared" si="73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5.3333333333333337E-2</v>
      </c>
      <c r="R1181" s="8">
        <f t="shared" si="75"/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5">
        <f t="shared" si="72"/>
        <v>41781.806875000002</v>
      </c>
      <c r="L1182" s="5">
        <f t="shared" si="73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0.11749999999999999</v>
      </c>
      <c r="R1182" s="8">
        <f t="shared" si="75"/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5">
        <f t="shared" si="72"/>
        <v>42034.339363425926</v>
      </c>
      <c r="L1183" s="5">
        <f t="shared" si="73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8.0000000000000007E-5</v>
      </c>
      <c r="R1183" s="8">
        <f t="shared" si="75"/>
        <v>1.3333333333333333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5">
        <f t="shared" si="72"/>
        <v>42728.827407407407</v>
      </c>
      <c r="L1184" s="5">
        <f t="shared" si="73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4.2000000000000003E-2</v>
      </c>
      <c r="R1184" s="8">
        <f t="shared" si="75"/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5">
        <f t="shared" si="72"/>
        <v>42656.86137731481</v>
      </c>
      <c r="L1185" s="5">
        <f t="shared" si="73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0.04</v>
      </c>
      <c r="R1185" s="8">
        <f t="shared" si="75"/>
        <v>33.333333333333336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5">
        <f t="shared" si="72"/>
        <v>42741.599664351852</v>
      </c>
      <c r="L1186" s="5">
        <f t="shared" si="73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1.0493636363636363</v>
      </c>
      <c r="R1186" s="8">
        <f t="shared" si="75"/>
        <v>61.562666666666665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5">
        <f t="shared" si="72"/>
        <v>42130.865150462967</v>
      </c>
      <c r="L1187" s="5">
        <f t="shared" si="73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1.0544</v>
      </c>
      <c r="R1187" s="8">
        <f t="shared" si="75"/>
        <v>118.73873873873873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5">
        <f t="shared" si="72"/>
        <v>42123.86336805555</v>
      </c>
      <c r="L1188" s="5">
        <f t="shared" si="73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1.0673333333333332</v>
      </c>
      <c r="R1188" s="8">
        <f t="shared" si="75"/>
        <v>65.081300813008127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5">
        <f t="shared" si="72"/>
        <v>42109.894942129627</v>
      </c>
      <c r="L1189" s="5">
        <f t="shared" si="73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1.0412571428571429</v>
      </c>
      <c r="R1189" s="8">
        <f t="shared" si="75"/>
        <v>130.15714285714284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5">
        <f t="shared" si="72"/>
        <v>42711.700694444444</v>
      </c>
      <c r="L1190" s="5">
        <f t="shared" si="73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1.6054999999999999</v>
      </c>
      <c r="R1190" s="8">
        <f t="shared" si="75"/>
        <v>37.776470588235291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5">
        <f t="shared" si="72"/>
        <v>42529.979108796295</v>
      </c>
      <c r="L1191" s="5">
        <f t="shared" si="73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1.0777777777777777</v>
      </c>
      <c r="R1191" s="8">
        <f t="shared" si="75"/>
        <v>112.79069767441861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5">
        <f t="shared" si="72"/>
        <v>41852.665798611109</v>
      </c>
      <c r="L1192" s="5">
        <f t="shared" si="73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1.35</v>
      </c>
      <c r="R1192" s="8">
        <f t="shared" si="75"/>
        <v>51.92307692307692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5">
        <f t="shared" si="72"/>
        <v>42419.603703703702</v>
      </c>
      <c r="L1193" s="5">
        <f t="shared" si="73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1.0907407407407408</v>
      </c>
      <c r="R1193" s="8">
        <f t="shared" si="75"/>
        <v>89.242424242424249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5">
        <f t="shared" si="72"/>
        <v>42747.506689814814</v>
      </c>
      <c r="L1194" s="5">
        <f t="shared" si="73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2.9</v>
      </c>
      <c r="R1194" s="8">
        <f t="shared" si="75"/>
        <v>19.333333333333332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5">
        <f t="shared" si="72"/>
        <v>42409.776076388895</v>
      </c>
      <c r="L1195" s="5">
        <f t="shared" si="73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1.0395714285714286</v>
      </c>
      <c r="R1195" s="8">
        <f t="shared" si="75"/>
        <v>79.967032967032964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5">
        <f t="shared" si="72"/>
        <v>42072.488182870366</v>
      </c>
      <c r="L1196" s="5">
        <f t="shared" si="73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3.2223999999999999</v>
      </c>
      <c r="R1196" s="8">
        <f t="shared" si="75"/>
        <v>56.414565826330531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5">
        <f t="shared" si="72"/>
        <v>42298.34783564815</v>
      </c>
      <c r="L1197" s="5">
        <f t="shared" si="73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1.35</v>
      </c>
      <c r="R1197" s="8">
        <f t="shared" si="75"/>
        <v>79.411764705882348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5">
        <f t="shared" si="72"/>
        <v>42326.818738425922</v>
      </c>
      <c r="L1198" s="5">
        <f t="shared" si="73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2.6991034482758622</v>
      </c>
      <c r="R1198" s="8">
        <f t="shared" si="75"/>
        <v>76.439453125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5">
        <f t="shared" si="72"/>
        <v>42503.66474537037</v>
      </c>
      <c r="L1199" s="5">
        <f t="shared" si="73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2.5329333333333333</v>
      </c>
      <c r="R1199" s="8">
        <f t="shared" si="75"/>
        <v>121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5">
        <f t="shared" si="72"/>
        <v>42333.619050925925</v>
      </c>
      <c r="L1200" s="5">
        <f t="shared" si="73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2.6059999999999999</v>
      </c>
      <c r="R1200" s="8">
        <f t="shared" si="75"/>
        <v>54.616766467065865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5">
        <f t="shared" si="72"/>
        <v>42161.770833333328</v>
      </c>
      <c r="L1201" s="5">
        <f t="shared" si="73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1.0131677953348381</v>
      </c>
      <c r="R1201" s="8">
        <f t="shared" si="75"/>
        <v>299.22222222222223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5">
        <f t="shared" si="72"/>
        <v>42089.477500000001</v>
      </c>
      <c r="L1202" s="5">
        <f t="shared" si="73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1.2560416666666667</v>
      </c>
      <c r="R1202" s="8">
        <f t="shared" si="75"/>
        <v>58.533980582524272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5">
        <f t="shared" si="72"/>
        <v>42536.60701388889</v>
      </c>
      <c r="L1203" s="5">
        <f t="shared" si="73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1.0243783333333334</v>
      </c>
      <c r="R1203" s="8">
        <f t="shared" si="75"/>
        <v>55.371801801801809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5">
        <f t="shared" si="72"/>
        <v>42152.288819444439</v>
      </c>
      <c r="L1204" s="5">
        <f t="shared" si="73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1.99244</v>
      </c>
      <c r="R1204" s="8">
        <f t="shared" si="75"/>
        <v>183.80442804428046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5">
        <f t="shared" si="72"/>
        <v>42125.614895833336</v>
      </c>
      <c r="L1205" s="5">
        <f t="shared" si="73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1.0245398773006136</v>
      </c>
      <c r="R1205" s="8">
        <f t="shared" si="75"/>
        <v>165.34653465346534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5">
        <f t="shared" si="72"/>
        <v>42297.748067129629</v>
      </c>
      <c r="L1206" s="5">
        <f t="shared" si="73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1.0294615384615384</v>
      </c>
      <c r="R1206" s="8">
        <f t="shared" si="75"/>
        <v>234.78947368421052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5">
        <f t="shared" si="72"/>
        <v>42138.506377314814</v>
      </c>
      <c r="L1207" s="5">
        <f t="shared" si="73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1.0086153846153847</v>
      </c>
      <c r="R1207" s="8">
        <f t="shared" si="75"/>
        <v>211.48387096774192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5">
        <f t="shared" si="72"/>
        <v>42772.776076388895</v>
      </c>
      <c r="L1208" s="5">
        <f t="shared" si="73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1.1499999999999999</v>
      </c>
      <c r="R1208" s="8">
        <f t="shared" si="75"/>
        <v>32.34375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5">
        <f t="shared" si="72"/>
        <v>42430.430243055554</v>
      </c>
      <c r="L1209" s="5">
        <f t="shared" si="73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1.0416766467065868</v>
      </c>
      <c r="R1209" s="8">
        <f t="shared" si="75"/>
        <v>123.37588652482269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5">
        <f t="shared" si="72"/>
        <v>42423.709074074075</v>
      </c>
      <c r="L1210" s="5">
        <f t="shared" si="73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1.5529999999999999</v>
      </c>
      <c r="R1210" s="8">
        <f t="shared" si="75"/>
        <v>207.06666666666666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5">
        <f t="shared" si="72"/>
        <v>42761.846122685187</v>
      </c>
      <c r="L1211" s="5">
        <f t="shared" si="73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1.06</v>
      </c>
      <c r="R1211" s="8">
        <f t="shared" si="75"/>
        <v>138.2608695652174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5">
        <f t="shared" si="72"/>
        <v>42132.941805555558</v>
      </c>
      <c r="L1212" s="5">
        <f t="shared" si="73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2.5431499999999998</v>
      </c>
      <c r="R1212" s="8">
        <f t="shared" si="75"/>
        <v>493.81553398058253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5">
        <f t="shared" si="72"/>
        <v>42515.866446759261</v>
      </c>
      <c r="L1213" s="5">
        <f t="shared" si="73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1.0109999999999999</v>
      </c>
      <c r="R1213" s="8">
        <f t="shared" si="75"/>
        <v>168.5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5">
        <f t="shared" si="72"/>
        <v>42318.950173611112</v>
      </c>
      <c r="L1214" s="5">
        <f t="shared" si="73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1.2904</v>
      </c>
      <c r="R1214" s="8">
        <f t="shared" si="75"/>
        <v>38.867469879518069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5">
        <f t="shared" si="72"/>
        <v>42731.755787037036</v>
      </c>
      <c r="L1215" s="5">
        <f t="shared" si="73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1.0223076923076924</v>
      </c>
      <c r="R1215" s="8">
        <f t="shared" si="75"/>
        <v>61.527777777777779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5">
        <f t="shared" si="72"/>
        <v>42104.840335648143</v>
      </c>
      <c r="L1216" s="5">
        <f t="shared" si="73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1.3180000000000001</v>
      </c>
      <c r="R1216" s="8">
        <f t="shared" si="75"/>
        <v>105.44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5">
        <f t="shared" si="72"/>
        <v>41759.923101851848</v>
      </c>
      <c r="L1217" s="5">
        <f t="shared" si="73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7.8608020000000005</v>
      </c>
      <c r="R1217" s="8">
        <f t="shared" si="75"/>
        <v>71.592003642987251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5">
        <f t="shared" si="72"/>
        <v>42247.616400462968</v>
      </c>
      <c r="L1218" s="5">
        <f t="shared" si="73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1.4570000000000001</v>
      </c>
      <c r="R1218" s="8">
        <f t="shared" si="75"/>
        <v>91.882882882882882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5">
        <f t="shared" ref="K1219:K1282" si="76">(((J1219/60)/60)/24)+DATE(1970,1,1)</f>
        <v>42535.809490740736</v>
      </c>
      <c r="L1219" s="5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E1219/D1219</f>
        <v>1.026</v>
      </c>
      <c r="R1219" s="8">
        <f t="shared" ref="R1219:R1282" si="79">E1219/N1219</f>
        <v>148.57377049180329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5">
        <f t="shared" si="76"/>
        <v>42278.662037037036</v>
      </c>
      <c r="L1220" s="5">
        <f t="shared" si="77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1.7227777777777777</v>
      </c>
      <c r="R1220" s="8">
        <f t="shared" si="79"/>
        <v>174.2134831460674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5">
        <f t="shared" si="76"/>
        <v>42633.461956018517</v>
      </c>
      <c r="L1221" s="5">
        <f t="shared" si="77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1.5916819571865444</v>
      </c>
      <c r="R1221" s="8">
        <f t="shared" si="79"/>
        <v>102.86166007905139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5">
        <f t="shared" si="76"/>
        <v>42211.628611111111</v>
      </c>
      <c r="L1222" s="5">
        <f t="shared" si="7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1.0376666666666667</v>
      </c>
      <c r="R1222" s="8">
        <f t="shared" si="79"/>
        <v>111.17857142857143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5">
        <f t="shared" si="76"/>
        <v>42680.47555555556</v>
      </c>
      <c r="L1223" s="5">
        <f t="shared" si="77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1.1140954545454547</v>
      </c>
      <c r="R1223" s="8">
        <f t="shared" si="79"/>
        <v>23.796213592233013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5">
        <f t="shared" si="76"/>
        <v>42430.720451388886</v>
      </c>
      <c r="L1224" s="5">
        <f t="shared" si="7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2.80375</v>
      </c>
      <c r="R1224" s="8">
        <f t="shared" si="79"/>
        <v>81.268115942028984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5">
        <f t="shared" si="76"/>
        <v>42654.177187499998</v>
      </c>
      <c r="L1225" s="5">
        <f t="shared" si="7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1.1210606060606061</v>
      </c>
      <c r="R1225" s="8">
        <f t="shared" si="79"/>
        <v>116.21465968586388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5">
        <f t="shared" si="76"/>
        <v>41736.549791666665</v>
      </c>
      <c r="L1226" s="5">
        <f t="shared" si="7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7.0666666666666669E-2</v>
      </c>
      <c r="R1226" s="8">
        <f t="shared" si="79"/>
        <v>58.888888888888886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5">
        <f t="shared" si="76"/>
        <v>41509.905995370369</v>
      </c>
      <c r="L1227" s="5">
        <f t="shared" si="7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4.3999999999999997E-2</v>
      </c>
      <c r="R1227" s="8">
        <f t="shared" si="79"/>
        <v>44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5">
        <f t="shared" si="76"/>
        <v>41715.874780092592</v>
      </c>
      <c r="L1228" s="5">
        <f t="shared" si="7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3.8739999999999997E-2</v>
      </c>
      <c r="R1228" s="8">
        <f t="shared" si="79"/>
        <v>48.424999999999997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5">
        <f t="shared" si="76"/>
        <v>41827.919166666667</v>
      </c>
      <c r="L1229" s="5">
        <f t="shared" si="7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8" t="e">
        <f t="shared" si="79"/>
        <v>#DIV/0!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5">
        <f t="shared" si="76"/>
        <v>40754.729259259257</v>
      </c>
      <c r="L1230" s="5">
        <f t="shared" si="7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0.29299999999999998</v>
      </c>
      <c r="R1230" s="8">
        <f t="shared" si="79"/>
        <v>61.041666666666664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5">
        <f t="shared" si="76"/>
        <v>40985.459803240738</v>
      </c>
      <c r="L1231" s="5">
        <f t="shared" si="7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9.0909090909090905E-3</v>
      </c>
      <c r="R1231" s="8">
        <f t="shared" si="79"/>
        <v>25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5">
        <f t="shared" si="76"/>
        <v>40568.972569444442</v>
      </c>
      <c r="L1232" s="5">
        <f t="shared" si="7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8" t="e">
        <f t="shared" si="79"/>
        <v>#DIV/0!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5">
        <f t="shared" si="76"/>
        <v>42193.941759259258</v>
      </c>
      <c r="L1233" s="5">
        <f t="shared" si="7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8" t="e">
        <f t="shared" si="79"/>
        <v>#DIV/0!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5">
        <f t="shared" si="76"/>
        <v>41506.848032407412</v>
      </c>
      <c r="L1234" s="5">
        <f t="shared" si="77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8.0000000000000002E-3</v>
      </c>
      <c r="R1234" s="8">
        <f t="shared" si="79"/>
        <v>40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5">
        <f t="shared" si="76"/>
        <v>40939.948773148149</v>
      </c>
      <c r="L1235" s="5">
        <f t="shared" si="7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0.11600000000000001</v>
      </c>
      <c r="R1235" s="8">
        <f t="shared" si="79"/>
        <v>19.333333333333332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5">
        <f t="shared" si="76"/>
        <v>42007.788680555561</v>
      </c>
      <c r="L1236" s="5">
        <f t="shared" si="7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8" t="e">
        <f t="shared" si="79"/>
        <v>#DIV/0!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5">
        <f t="shared" si="76"/>
        <v>41583.135405092595</v>
      </c>
      <c r="L1237" s="5">
        <f t="shared" si="7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2.787363950092912E-2</v>
      </c>
      <c r="R1237" s="8">
        <f t="shared" si="79"/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5">
        <f t="shared" si="76"/>
        <v>41110.680138888885</v>
      </c>
      <c r="L1238" s="5">
        <f t="shared" si="7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8" t="e">
        <f t="shared" si="79"/>
        <v>#DIV/0!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5">
        <f t="shared" si="76"/>
        <v>41125.283159722225</v>
      </c>
      <c r="L1239" s="5">
        <f t="shared" si="7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8" t="e">
        <f t="shared" si="79"/>
        <v>#DIV/0!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5">
        <f t="shared" si="76"/>
        <v>40731.61037037037</v>
      </c>
      <c r="L1240" s="5">
        <f t="shared" si="7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0.17799999999999999</v>
      </c>
      <c r="R1240" s="8">
        <f t="shared" si="79"/>
        <v>59.333333333333336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5">
        <f t="shared" si="76"/>
        <v>40883.962581018517</v>
      </c>
      <c r="L1241" s="5">
        <f t="shared" si="7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8" t="e">
        <f t="shared" si="79"/>
        <v>#DIV/0!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5">
        <f t="shared" si="76"/>
        <v>41409.040011574078</v>
      </c>
      <c r="L1242" s="5">
        <f t="shared" si="7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3.0124999999999999E-2</v>
      </c>
      <c r="R1242" s="8">
        <f t="shared" si="79"/>
        <v>30.125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5">
        <f t="shared" si="76"/>
        <v>41923.837731481479</v>
      </c>
      <c r="L1243" s="5">
        <f t="shared" si="7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0.50739999999999996</v>
      </c>
      <c r="R1243" s="8">
        <f t="shared" si="79"/>
        <v>74.617647058823536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5">
        <f t="shared" si="76"/>
        <v>40782.165532407409</v>
      </c>
      <c r="L1244" s="5">
        <f t="shared" si="7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5.4884742041712408E-3</v>
      </c>
      <c r="R1244" s="8">
        <f t="shared" si="79"/>
        <v>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5">
        <f t="shared" si="76"/>
        <v>40671.879293981481</v>
      </c>
      <c r="L1245" s="5">
        <f t="shared" si="77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0.14091666666666666</v>
      </c>
      <c r="R1245" s="8">
        <f t="shared" si="79"/>
        <v>44.5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5">
        <f t="shared" si="76"/>
        <v>41355.825497685182</v>
      </c>
      <c r="L1246" s="5">
        <f t="shared" si="77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1.038</v>
      </c>
      <c r="R1246" s="8">
        <f t="shared" si="79"/>
        <v>46.133333333333333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5">
        <f t="shared" si="76"/>
        <v>41774.599930555552</v>
      </c>
      <c r="L1247" s="5">
        <f t="shared" si="77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1.2024999999999999</v>
      </c>
      <c r="R1247" s="8">
        <f t="shared" si="79"/>
        <v>141.47058823529412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5">
        <f t="shared" si="76"/>
        <v>40838.043391203704</v>
      </c>
      <c r="L1248" s="5">
        <f t="shared" si="7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1.17</v>
      </c>
      <c r="R1248" s="8">
        <f t="shared" si="79"/>
        <v>75.483870967741936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5">
        <f t="shared" si="76"/>
        <v>41370.292303240742</v>
      </c>
      <c r="L1249" s="5">
        <f t="shared" si="7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1.2214285714285715</v>
      </c>
      <c r="R1249" s="8">
        <f t="shared" si="79"/>
        <v>85.5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5">
        <f t="shared" si="76"/>
        <v>41767.656863425924</v>
      </c>
      <c r="L1250" s="5">
        <f t="shared" si="7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1.5164</v>
      </c>
      <c r="R1250" s="8">
        <f t="shared" si="79"/>
        <v>64.254237288135599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5">
        <f t="shared" si="76"/>
        <v>41067.74086805556</v>
      </c>
      <c r="L1251" s="5">
        <f t="shared" si="77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1.0444</v>
      </c>
      <c r="R1251" s="8">
        <f t="shared" si="79"/>
        <v>64.46913580246914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5">
        <f t="shared" si="76"/>
        <v>41843.64271990741</v>
      </c>
      <c r="L1252" s="5">
        <f t="shared" si="7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2.0015333333333332</v>
      </c>
      <c r="R1252" s="8">
        <f t="shared" si="79"/>
        <v>118.2007874015748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5">
        <f t="shared" si="76"/>
        <v>40751.814432870371</v>
      </c>
      <c r="L1253" s="5">
        <f t="shared" si="7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1.018</v>
      </c>
      <c r="R1253" s="8">
        <f t="shared" si="79"/>
        <v>82.540540540540547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5">
        <f t="shared" si="76"/>
        <v>41543.988067129627</v>
      </c>
      <c r="L1254" s="5">
        <f t="shared" si="7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1.3765714285714286</v>
      </c>
      <c r="R1254" s="8">
        <f t="shared" si="79"/>
        <v>34.170212765957444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5">
        <f t="shared" si="76"/>
        <v>41855.783645833333</v>
      </c>
      <c r="L1255" s="5">
        <f t="shared" si="7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3038.3319999999999</v>
      </c>
      <c r="R1255" s="8">
        <f t="shared" si="79"/>
        <v>42.73322081575246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5">
        <f t="shared" si="76"/>
        <v>40487.621365740742</v>
      </c>
      <c r="L1256" s="5">
        <f t="shared" si="7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1.9885074626865671</v>
      </c>
      <c r="R1256" s="8">
        <f t="shared" si="79"/>
        <v>94.489361702127653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5">
        <f t="shared" si="76"/>
        <v>41579.845509259263</v>
      </c>
      <c r="L1257" s="5">
        <f t="shared" si="7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2.0236666666666667</v>
      </c>
      <c r="R1257" s="8">
        <f t="shared" si="79"/>
        <v>55.697247706422019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5">
        <f t="shared" si="76"/>
        <v>40921.919340277782</v>
      </c>
      <c r="L1258" s="5">
        <f t="shared" si="77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1.1796376666666666</v>
      </c>
      <c r="R1258" s="8">
        <f t="shared" si="79"/>
        <v>98.030831024930734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5">
        <f t="shared" si="76"/>
        <v>40587.085532407407</v>
      </c>
      <c r="L1259" s="5">
        <f t="shared" si="7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2.9472727272727273</v>
      </c>
      <c r="R1259" s="8">
        <f t="shared" si="79"/>
        <v>92.102272727272734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5">
        <f t="shared" si="76"/>
        <v>41487.611250000002</v>
      </c>
      <c r="L1260" s="5">
        <f t="shared" si="7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2.1314633333333335</v>
      </c>
      <c r="R1260" s="8">
        <f t="shared" si="79"/>
        <v>38.175462686567165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5">
        <f t="shared" si="76"/>
        <v>41766.970648148148</v>
      </c>
      <c r="L1261" s="5">
        <f t="shared" si="7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1.0424</v>
      </c>
      <c r="R1261" s="8">
        <f t="shared" si="79"/>
        <v>27.145833333333332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5">
        <f t="shared" si="76"/>
        <v>41666.842824074076</v>
      </c>
      <c r="L1262" s="5">
        <f t="shared" si="7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1.1366666666666667</v>
      </c>
      <c r="R1262" s="8">
        <f t="shared" si="79"/>
        <v>50.689189189189186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5">
        <f t="shared" si="76"/>
        <v>41638.342905092592</v>
      </c>
      <c r="L1263" s="5">
        <f t="shared" si="7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1.0125</v>
      </c>
      <c r="R1263" s="8">
        <f t="shared" si="79"/>
        <v>38.942307692307693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5">
        <f t="shared" si="76"/>
        <v>41656.762638888889</v>
      </c>
      <c r="L1264" s="5">
        <f t="shared" si="7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1.2541538461538462</v>
      </c>
      <c r="R1264" s="8">
        <f t="shared" si="79"/>
        <v>77.638095238095232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5">
        <f t="shared" si="76"/>
        <v>41692.084143518521</v>
      </c>
      <c r="L1265" s="5">
        <f t="shared" si="7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1.19</v>
      </c>
      <c r="R1265" s="8">
        <f t="shared" si="79"/>
        <v>43.536585365853661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5">
        <f t="shared" si="76"/>
        <v>41547.662997685184</v>
      </c>
      <c r="L1266" s="5">
        <f t="shared" si="7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1.6646153846153846</v>
      </c>
      <c r="R1266" s="8">
        <f t="shared" si="79"/>
        <v>31.823529411764707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5">
        <f t="shared" si="76"/>
        <v>40465.655266203699</v>
      </c>
      <c r="L1267" s="5">
        <f t="shared" si="7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1.1914771428571429</v>
      </c>
      <c r="R1267" s="8">
        <f t="shared" si="79"/>
        <v>63.184393939393942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5">
        <f t="shared" si="76"/>
        <v>41620.87667824074</v>
      </c>
      <c r="L1268" s="5">
        <f t="shared" si="7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1.0047368421052632</v>
      </c>
      <c r="R1268" s="8">
        <f t="shared" si="79"/>
        <v>190.9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5">
        <f t="shared" si="76"/>
        <v>41449.585162037038</v>
      </c>
      <c r="L1269" s="5">
        <f t="shared" si="7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1.018</v>
      </c>
      <c r="R1269" s="8">
        <f t="shared" si="79"/>
        <v>140.85534591194968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5">
        <f t="shared" si="76"/>
        <v>41507.845451388886</v>
      </c>
      <c r="L1270" s="5">
        <f t="shared" si="7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1.1666666666666667</v>
      </c>
      <c r="R1270" s="8">
        <f t="shared" si="79"/>
        <v>76.92307692307692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5">
        <f t="shared" si="76"/>
        <v>42445.823055555549</v>
      </c>
      <c r="L1271" s="5">
        <f t="shared" si="77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1.0864893617021276</v>
      </c>
      <c r="R1271" s="8">
        <f t="shared" si="79"/>
        <v>99.15533980582525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5">
        <f t="shared" si="76"/>
        <v>40933.856967592597</v>
      </c>
      <c r="L1272" s="5">
        <f t="shared" si="7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1.1472</v>
      </c>
      <c r="R1272" s="8">
        <f t="shared" si="79"/>
        <v>67.881656804733723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5">
        <f t="shared" si="76"/>
        <v>41561.683553240742</v>
      </c>
      <c r="L1273" s="5">
        <f t="shared" si="7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1.018</v>
      </c>
      <c r="R1273" s="8">
        <f t="shared" si="79"/>
        <v>246.29032258064515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5">
        <f t="shared" si="76"/>
        <v>40274.745127314818</v>
      </c>
      <c r="L1274" s="5">
        <f t="shared" si="7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1.06</v>
      </c>
      <c r="R1274" s="8">
        <f t="shared" si="79"/>
        <v>189.28571428571428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5">
        <f t="shared" si="76"/>
        <v>41852.730219907404</v>
      </c>
      <c r="L1275" s="5">
        <f t="shared" si="7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1.0349999999999999</v>
      </c>
      <c r="R1275" s="8">
        <f t="shared" si="79"/>
        <v>76.666666666666671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5">
        <f t="shared" si="76"/>
        <v>41116.690104166664</v>
      </c>
      <c r="L1276" s="5">
        <f t="shared" si="7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1.5497535999999998</v>
      </c>
      <c r="R1276" s="8">
        <f t="shared" si="79"/>
        <v>82.963254817987149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5">
        <f t="shared" si="76"/>
        <v>41458.867905092593</v>
      </c>
      <c r="L1277" s="5">
        <f t="shared" si="7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1.6214066666666667</v>
      </c>
      <c r="R1277" s="8">
        <f t="shared" si="79"/>
        <v>62.522107969151669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5">
        <f t="shared" si="76"/>
        <v>40007.704247685186</v>
      </c>
      <c r="L1278" s="5">
        <f t="shared" si="7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1.0442100000000001</v>
      </c>
      <c r="R1278" s="8">
        <f t="shared" si="79"/>
        <v>46.06808823529412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5">
        <f t="shared" si="76"/>
        <v>41121.561886574076</v>
      </c>
      <c r="L1279" s="5">
        <f t="shared" si="7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1.0612433333333333</v>
      </c>
      <c r="R1279" s="8">
        <f t="shared" si="79"/>
        <v>38.543946731234868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5">
        <f t="shared" si="76"/>
        <v>41786.555162037039</v>
      </c>
      <c r="L1280" s="5">
        <f t="shared" si="7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1.5493846153846154</v>
      </c>
      <c r="R1280" s="8">
        <f t="shared" si="79"/>
        <v>53.005263157894738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5">
        <f t="shared" si="76"/>
        <v>41682.099189814813</v>
      </c>
      <c r="L1281" s="5">
        <f t="shared" si="7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1.1077157238734421</v>
      </c>
      <c r="R1281" s="8">
        <f t="shared" si="79"/>
        <v>73.355396825396824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5">
        <f t="shared" si="76"/>
        <v>40513.757569444446</v>
      </c>
      <c r="L1282" s="5">
        <f t="shared" si="7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1.1091186666666666</v>
      </c>
      <c r="R1282" s="8">
        <f t="shared" si="79"/>
        <v>127.97523076923076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5">
        <f t="shared" ref="K1283:K1346" si="80">(((J1283/60)/60)/24)+DATE(1970,1,1)</f>
        <v>41463.743472222224</v>
      </c>
      <c r="L1283" s="5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E1283/D1283</f>
        <v>1.1071428571428572</v>
      </c>
      <c r="R1283" s="8">
        <f t="shared" ref="R1283:R1346" si="83">E1283/N1283</f>
        <v>104.72972972972973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5">
        <f t="shared" si="80"/>
        <v>41586.475173611114</v>
      </c>
      <c r="L1284" s="5">
        <f t="shared" si="8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1.2361333333333333</v>
      </c>
      <c r="R1284" s="8">
        <f t="shared" si="83"/>
        <v>67.671532846715323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5">
        <f t="shared" si="80"/>
        <v>41320.717465277776</v>
      </c>
      <c r="L1285" s="5">
        <f t="shared" si="8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2.1105</v>
      </c>
      <c r="R1285" s="8">
        <f t="shared" si="83"/>
        <v>95.931818181818187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5">
        <f t="shared" si="80"/>
        <v>42712.23474537037</v>
      </c>
      <c r="L1286" s="5">
        <f t="shared" si="8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1.01</v>
      </c>
      <c r="R1286" s="8">
        <f t="shared" si="83"/>
        <v>65.161290322580641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5">
        <f t="shared" si="80"/>
        <v>42160.583043981482</v>
      </c>
      <c r="L1287" s="5">
        <f t="shared" si="8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1.0165</v>
      </c>
      <c r="R1287" s="8">
        <f t="shared" si="83"/>
        <v>32.269841269841272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5">
        <f t="shared" si="80"/>
        <v>42039.384571759263</v>
      </c>
      <c r="L1288" s="5">
        <f t="shared" si="8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1.0833333333333333</v>
      </c>
      <c r="R1288" s="8">
        <f t="shared" si="83"/>
        <v>81.25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5">
        <f t="shared" si="80"/>
        <v>42107.621018518519</v>
      </c>
      <c r="L1289" s="5">
        <f t="shared" si="8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2.42</v>
      </c>
      <c r="R1289" s="8">
        <f t="shared" si="83"/>
        <v>24.2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5">
        <f t="shared" si="80"/>
        <v>42561.154664351852</v>
      </c>
      <c r="L1290" s="5">
        <f t="shared" si="8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1.0044999999999999</v>
      </c>
      <c r="R1290" s="8">
        <f t="shared" si="83"/>
        <v>65.868852459016395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5">
        <f t="shared" si="80"/>
        <v>42709.134780092587</v>
      </c>
      <c r="L1291" s="5">
        <f t="shared" si="8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1.2506666666666666</v>
      </c>
      <c r="R1291" s="8">
        <f t="shared" si="83"/>
        <v>36.07692307692308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5">
        <f t="shared" si="80"/>
        <v>42086.614942129629</v>
      </c>
      <c r="L1292" s="5">
        <f t="shared" si="8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1.0857142857142856</v>
      </c>
      <c r="R1292" s="8">
        <f t="shared" si="83"/>
        <v>44.186046511627907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5">
        <f t="shared" si="80"/>
        <v>42064.652673611112</v>
      </c>
      <c r="L1293" s="5">
        <f t="shared" si="8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1.4570000000000001</v>
      </c>
      <c r="R1293" s="8">
        <f t="shared" si="83"/>
        <v>104.07142857142857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5">
        <f t="shared" si="80"/>
        <v>42256.764212962968</v>
      </c>
      <c r="L1294" s="5">
        <f t="shared" si="8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1.1000000000000001</v>
      </c>
      <c r="R1294" s="8">
        <f t="shared" si="83"/>
        <v>35.96153846153846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5">
        <f t="shared" si="80"/>
        <v>42292.701053240744</v>
      </c>
      <c r="L1295" s="5">
        <f t="shared" si="8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1.0223333333333333</v>
      </c>
      <c r="R1295" s="8">
        <f t="shared" si="83"/>
        <v>127.79166666666667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5">
        <f t="shared" si="80"/>
        <v>42278.453668981485</v>
      </c>
      <c r="L1296" s="5">
        <f t="shared" si="8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1.22</v>
      </c>
      <c r="R1296" s="8">
        <f t="shared" si="83"/>
        <v>27.727272727272727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5">
        <f t="shared" si="80"/>
        <v>42184.572881944448</v>
      </c>
      <c r="L1297" s="5">
        <f t="shared" si="8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1.0196000000000001</v>
      </c>
      <c r="R1297" s="8">
        <f t="shared" si="83"/>
        <v>39.828125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5">
        <f t="shared" si="80"/>
        <v>42423.050613425927</v>
      </c>
      <c r="L1298" s="5">
        <f t="shared" si="8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1.411764705882353</v>
      </c>
      <c r="R1298" s="8">
        <f t="shared" si="83"/>
        <v>52.173913043478258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5">
        <f t="shared" si="80"/>
        <v>42461.747199074074</v>
      </c>
      <c r="L1299" s="5">
        <f t="shared" si="8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1.0952500000000001</v>
      </c>
      <c r="R1299" s="8">
        <f t="shared" si="83"/>
        <v>92.037815126050418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5">
        <f t="shared" si="80"/>
        <v>42458.680925925932</v>
      </c>
      <c r="L1300" s="5">
        <f t="shared" si="8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1.0465</v>
      </c>
      <c r="R1300" s="8">
        <f t="shared" si="83"/>
        <v>63.424242424242422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5">
        <f t="shared" si="80"/>
        <v>42169.814340277779</v>
      </c>
      <c r="L1301" s="5">
        <f t="shared" si="8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1.24</v>
      </c>
      <c r="R1301" s="8">
        <f t="shared" si="83"/>
        <v>135.625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5">
        <f t="shared" si="80"/>
        <v>42483.675208333334</v>
      </c>
      <c r="L1302" s="5">
        <f t="shared" si="8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1.35</v>
      </c>
      <c r="R1302" s="8">
        <f t="shared" si="83"/>
        <v>168.75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5">
        <f t="shared" si="80"/>
        <v>42195.749745370369</v>
      </c>
      <c r="L1303" s="5">
        <f t="shared" si="81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1.0275000000000001</v>
      </c>
      <c r="R1303" s="8">
        <f t="shared" si="83"/>
        <v>70.862068965517238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5">
        <f t="shared" si="80"/>
        <v>42675.057997685188</v>
      </c>
      <c r="L1304" s="5">
        <f t="shared" si="8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</v>
      </c>
      <c r="R1304" s="8">
        <f t="shared" si="83"/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5">
        <f t="shared" si="80"/>
        <v>42566.441203703704</v>
      </c>
      <c r="L1305" s="5">
        <f t="shared" si="8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1.3026085714285716</v>
      </c>
      <c r="R1305" s="8">
        <f t="shared" si="83"/>
        <v>42.214166666666671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5">
        <f t="shared" si="80"/>
        <v>42747.194502314815</v>
      </c>
      <c r="L1306" s="5">
        <f t="shared" si="8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0.39627499999999999</v>
      </c>
      <c r="R1306" s="8">
        <f t="shared" si="83"/>
        <v>152.41346153846155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5">
        <f t="shared" si="80"/>
        <v>42543.665601851855</v>
      </c>
      <c r="L1307" s="5">
        <f t="shared" si="8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0.25976666666666665</v>
      </c>
      <c r="R1307" s="8">
        <f t="shared" si="83"/>
        <v>90.616279069767444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5">
        <f t="shared" si="80"/>
        <v>41947.457569444443</v>
      </c>
      <c r="L1308" s="5">
        <f t="shared" si="8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0.65246363636363636</v>
      </c>
      <c r="R1308" s="8">
        <f t="shared" si="83"/>
        <v>201.60393258426967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5">
        <f t="shared" si="80"/>
        <v>42387.503229166665</v>
      </c>
      <c r="L1309" s="5">
        <f t="shared" si="8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0.11514000000000001</v>
      </c>
      <c r="R1309" s="8">
        <f t="shared" si="83"/>
        <v>127.93333333333334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5">
        <f t="shared" si="80"/>
        <v>42611.613564814819</v>
      </c>
      <c r="L1310" s="5">
        <f t="shared" si="8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0.11360000000000001</v>
      </c>
      <c r="R1310" s="8">
        <f t="shared" si="83"/>
        <v>29.894736842105264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5">
        <f t="shared" si="80"/>
        <v>42257.882731481484</v>
      </c>
      <c r="L1311" s="5">
        <f t="shared" si="8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1.1199130434782609</v>
      </c>
      <c r="R1311" s="8">
        <f t="shared" si="83"/>
        <v>367.97142857142859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5">
        <f t="shared" si="80"/>
        <v>42556.667245370365</v>
      </c>
      <c r="L1312" s="5">
        <f t="shared" si="8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0.155</v>
      </c>
      <c r="R1312" s="8">
        <f t="shared" si="83"/>
        <v>129.16666666666666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5">
        <f t="shared" si="80"/>
        <v>42669.802303240736</v>
      </c>
      <c r="L1313" s="5">
        <f t="shared" si="8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0.32028000000000001</v>
      </c>
      <c r="R1313" s="8">
        <f t="shared" si="83"/>
        <v>800.7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5">
        <f t="shared" si="80"/>
        <v>42082.702800925923</v>
      </c>
      <c r="L1314" s="5">
        <f t="shared" si="8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6.0869565217391303E-3</v>
      </c>
      <c r="R1314" s="8">
        <f t="shared" si="83"/>
        <v>28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5">
        <f t="shared" si="80"/>
        <v>42402.709652777776</v>
      </c>
      <c r="L1315" s="5">
        <f t="shared" si="8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0.31114999999999998</v>
      </c>
      <c r="R1315" s="8">
        <f t="shared" si="83"/>
        <v>102.01639344262296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5">
        <f t="shared" si="80"/>
        <v>42604.669675925921</v>
      </c>
      <c r="L1316" s="5">
        <f t="shared" si="8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1.1266666666666666E-2</v>
      </c>
      <c r="R1316" s="8">
        <f t="shared" si="83"/>
        <v>184.36363636363637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5">
        <f t="shared" si="80"/>
        <v>42278.498240740737</v>
      </c>
      <c r="L1317" s="5">
        <f t="shared" si="8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0.40404000000000001</v>
      </c>
      <c r="R1317" s="8">
        <f t="shared" si="83"/>
        <v>162.91935483870967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5">
        <f t="shared" si="80"/>
        <v>42393.961909722217</v>
      </c>
      <c r="L1318" s="5">
        <f t="shared" si="8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1.3333333333333333E-5</v>
      </c>
      <c r="R1318" s="8">
        <f t="shared" si="83"/>
        <v>1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5">
        <f t="shared" si="80"/>
        <v>42520.235486111109</v>
      </c>
      <c r="L1319" s="5">
        <f t="shared" si="8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5.7334999999999997E-2</v>
      </c>
      <c r="R1319" s="8">
        <f t="shared" si="83"/>
        <v>603.52631578947364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5">
        <f t="shared" si="80"/>
        <v>41985.043657407412</v>
      </c>
      <c r="L1320" s="5">
        <f t="shared" si="8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0.15325</v>
      </c>
      <c r="R1320" s="8">
        <f t="shared" si="83"/>
        <v>45.407407407407405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5">
        <f t="shared" si="80"/>
        <v>41816.812094907407</v>
      </c>
      <c r="L1321" s="5">
        <f t="shared" si="8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0.15103448275862069</v>
      </c>
      <c r="R1321" s="8">
        <f t="shared" si="83"/>
        <v>97.333333333333329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5">
        <f t="shared" si="80"/>
        <v>42705.690347222218</v>
      </c>
      <c r="L1322" s="5">
        <f t="shared" si="8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5.0299999999999997E-3</v>
      </c>
      <c r="R1322" s="8">
        <f t="shared" si="83"/>
        <v>167.66666666666666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5">
        <f t="shared" si="80"/>
        <v>42697.74927083333</v>
      </c>
      <c r="L1323" s="5">
        <f t="shared" si="8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1.3028138528138528E-2</v>
      </c>
      <c r="R1323" s="8">
        <f t="shared" si="83"/>
        <v>859.85714285714289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5">
        <f t="shared" si="80"/>
        <v>42115.656539351854</v>
      </c>
      <c r="L1324" s="5">
        <f t="shared" si="8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3.0285714285714286E-3</v>
      </c>
      <c r="R1324" s="8">
        <f t="shared" si="83"/>
        <v>26.5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5">
        <f t="shared" si="80"/>
        <v>42451.698449074072</v>
      </c>
      <c r="L1325" s="5">
        <f t="shared" si="8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8.8800000000000004E-2</v>
      </c>
      <c r="R1325" s="8">
        <f t="shared" si="83"/>
        <v>30.272727272727273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5">
        <f t="shared" si="80"/>
        <v>42626.633703703701</v>
      </c>
      <c r="L1326" s="5">
        <f t="shared" si="8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9.8400000000000001E-2</v>
      </c>
      <c r="R1326" s="8">
        <f t="shared" si="83"/>
        <v>54.666666666666664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5">
        <f t="shared" si="80"/>
        <v>42704.086053240739</v>
      </c>
      <c r="L1327" s="5">
        <f t="shared" si="8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2.4299999999999999E-2</v>
      </c>
      <c r="R1327" s="8">
        <f t="shared" si="83"/>
        <v>60.75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5">
        <f t="shared" si="80"/>
        <v>41974.791990740734</v>
      </c>
      <c r="L1328" s="5">
        <f t="shared" si="8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1.1299999999999999E-2</v>
      </c>
      <c r="R1328" s="8">
        <f t="shared" si="83"/>
        <v>102.72727272727273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5">
        <f t="shared" si="80"/>
        <v>42123.678645833337</v>
      </c>
      <c r="L1329" s="5">
        <f t="shared" si="8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3.5520833333333335E-2</v>
      </c>
      <c r="R1329" s="8">
        <f t="shared" si="83"/>
        <v>41.585365853658537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5">
        <f t="shared" si="80"/>
        <v>42612.642754629633</v>
      </c>
      <c r="L1330" s="5">
        <f t="shared" si="8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2.3306666666666667E-2</v>
      </c>
      <c r="R1330" s="8">
        <f t="shared" si="83"/>
        <v>116.53333333333333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5">
        <f t="shared" si="80"/>
        <v>41935.221585648149</v>
      </c>
      <c r="L1331" s="5">
        <f t="shared" si="8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8.1600000000000006E-3</v>
      </c>
      <c r="R1331" s="8">
        <f t="shared" si="83"/>
        <v>45.333333333333336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5">
        <f t="shared" si="80"/>
        <v>42522.276724537034</v>
      </c>
      <c r="L1332" s="5">
        <f t="shared" si="8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0.22494285714285714</v>
      </c>
      <c r="R1332" s="8">
        <f t="shared" si="83"/>
        <v>157.46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5">
        <f t="shared" si="80"/>
        <v>42569.50409722222</v>
      </c>
      <c r="L1333" s="5">
        <f t="shared" si="8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1.3668E-2</v>
      </c>
      <c r="R1333" s="8">
        <f t="shared" si="83"/>
        <v>100.5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5">
        <f t="shared" si="80"/>
        <v>42732.060277777782</v>
      </c>
      <c r="L1334" s="5">
        <f t="shared" si="8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8" t="e">
        <f t="shared" si="83"/>
        <v>#DIV/0!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5">
        <f t="shared" si="80"/>
        <v>41806.106770833336</v>
      </c>
      <c r="L1335" s="5">
        <f t="shared" si="8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8" t="e">
        <f t="shared" si="83"/>
        <v>#DIV/0!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5">
        <f t="shared" si="80"/>
        <v>42410.774155092593</v>
      </c>
      <c r="L1336" s="5">
        <f t="shared" si="8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0.10754135338345865</v>
      </c>
      <c r="R1336" s="8">
        <f t="shared" si="83"/>
        <v>51.822463768115945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5">
        <f t="shared" si="80"/>
        <v>42313.936365740738</v>
      </c>
      <c r="L1337" s="5">
        <f t="shared" si="8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0.1976</v>
      </c>
      <c r="R1337" s="8">
        <f t="shared" si="83"/>
        <v>308.75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5">
        <f t="shared" si="80"/>
        <v>41955.863750000004</v>
      </c>
      <c r="L1338" s="5">
        <f t="shared" si="8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0.84946999999999995</v>
      </c>
      <c r="R1338" s="8">
        <f t="shared" si="83"/>
        <v>379.22767857142856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5">
        <f t="shared" si="80"/>
        <v>42767.577303240745</v>
      </c>
      <c r="L1339" s="5">
        <f t="shared" si="8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0.49381999999999998</v>
      </c>
      <c r="R1339" s="8">
        <f t="shared" si="83"/>
        <v>176.36428571428573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5">
        <f t="shared" si="80"/>
        <v>42188.803622685184</v>
      </c>
      <c r="L1340" s="5">
        <f t="shared" si="8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3.3033333333333331E-2</v>
      </c>
      <c r="R1340" s="8">
        <f t="shared" si="83"/>
        <v>66.066666666666663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5">
        <f t="shared" si="80"/>
        <v>41936.647164351853</v>
      </c>
      <c r="L1341" s="5">
        <f t="shared" si="8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6.6339999999999996E-2</v>
      </c>
      <c r="R1341" s="8">
        <f t="shared" si="83"/>
        <v>89.648648648648646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5">
        <f t="shared" si="80"/>
        <v>41836.595520833333</v>
      </c>
      <c r="L1342" s="5">
        <f t="shared" si="8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8" t="e">
        <f t="shared" si="83"/>
        <v>#DIV/0!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5">
        <f t="shared" si="80"/>
        <v>42612.624039351853</v>
      </c>
      <c r="L1343" s="5">
        <f t="shared" si="8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0.7036</v>
      </c>
      <c r="R1343" s="8">
        <f t="shared" si="83"/>
        <v>382.39130434782606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5">
        <f t="shared" si="80"/>
        <v>42172.816423611104</v>
      </c>
      <c r="L1344" s="5">
        <f t="shared" si="8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2E-3</v>
      </c>
      <c r="R1344" s="8">
        <f t="shared" si="83"/>
        <v>100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5">
        <f t="shared" si="80"/>
        <v>42542.526423611111</v>
      </c>
      <c r="L1345" s="5">
        <f t="shared" si="8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1.02298</v>
      </c>
      <c r="R1345" s="8">
        <f t="shared" si="83"/>
        <v>158.35603715170279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5">
        <f t="shared" si="80"/>
        <v>42522.789803240739</v>
      </c>
      <c r="L1346" s="5">
        <f t="shared" si="8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3.7773333333333334</v>
      </c>
      <c r="R1346" s="8">
        <f t="shared" si="83"/>
        <v>40.762589928057551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5">
        <f t="shared" ref="K1347:K1410" si="84">(((J1347/60)/60)/24)+DATE(1970,1,1)</f>
        <v>41799.814340277779</v>
      </c>
      <c r="L1347" s="5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E1347/D1347</f>
        <v>1.25</v>
      </c>
      <c r="R1347" s="8">
        <f t="shared" ref="R1347:R1410" si="87">E1347/N1347</f>
        <v>53.571428571428569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5">
        <f t="shared" si="84"/>
        <v>41422.075821759259</v>
      </c>
      <c r="L1348" s="5">
        <f t="shared" si="85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1.473265306122449</v>
      </c>
      <c r="R1348" s="8">
        <f t="shared" si="87"/>
        <v>48.449664429530202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5">
        <f t="shared" si="84"/>
        <v>42040.638020833328</v>
      </c>
      <c r="L1349" s="5">
        <f t="shared" si="85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1.022</v>
      </c>
      <c r="R1349" s="8">
        <f t="shared" si="87"/>
        <v>82.41935483870968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5">
        <f t="shared" si="84"/>
        <v>41963.506168981476</v>
      </c>
      <c r="L1350" s="5">
        <f t="shared" si="85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1.018723404255319</v>
      </c>
      <c r="R1350" s="8">
        <f t="shared" si="87"/>
        <v>230.19230769230768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5">
        <f t="shared" si="84"/>
        <v>42317.33258101852</v>
      </c>
      <c r="L1351" s="5">
        <f t="shared" si="85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2.0419999999999998</v>
      </c>
      <c r="R1351" s="8">
        <f t="shared" si="87"/>
        <v>59.360465116279073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5">
        <f t="shared" si="84"/>
        <v>42334.013124999998</v>
      </c>
      <c r="L1352" s="5">
        <f t="shared" si="85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1.0405</v>
      </c>
      <c r="R1352" s="8">
        <f t="shared" si="87"/>
        <v>66.698717948717942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5">
        <f t="shared" si="84"/>
        <v>42382.74009259259</v>
      </c>
      <c r="L1353" s="5">
        <f t="shared" si="85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1.0126500000000001</v>
      </c>
      <c r="R1353" s="8">
        <f t="shared" si="87"/>
        <v>168.77500000000001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5">
        <f t="shared" si="84"/>
        <v>42200.578310185185</v>
      </c>
      <c r="L1354" s="5">
        <f t="shared" si="85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1.3613999999999999</v>
      </c>
      <c r="R1354" s="8">
        <f t="shared" si="87"/>
        <v>59.973568281938327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5">
        <f t="shared" si="84"/>
        <v>41309.11791666667</v>
      </c>
      <c r="L1355" s="5">
        <f t="shared" si="85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1.3360000000000001</v>
      </c>
      <c r="R1355" s="8">
        <f t="shared" si="87"/>
        <v>31.80952380952381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5">
        <f t="shared" si="84"/>
        <v>42502.807627314818</v>
      </c>
      <c r="L1356" s="5">
        <f t="shared" si="85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1.3025</v>
      </c>
      <c r="R1356" s="8">
        <f t="shared" si="87"/>
        <v>24.421875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5">
        <f t="shared" si="84"/>
        <v>41213.254687499997</v>
      </c>
      <c r="L1357" s="5">
        <f t="shared" si="85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1.2267999999999999</v>
      </c>
      <c r="R1357" s="8">
        <f t="shared" si="87"/>
        <v>25.347107438016529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5">
        <f t="shared" si="84"/>
        <v>41430.038888888892</v>
      </c>
      <c r="L1358" s="5">
        <f t="shared" si="85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1.8281058823529412</v>
      </c>
      <c r="R1358" s="8">
        <f t="shared" si="87"/>
        <v>71.443218390804603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5">
        <f t="shared" si="84"/>
        <v>41304.962233796294</v>
      </c>
      <c r="L1359" s="5">
        <f t="shared" si="85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1.2529999999999999</v>
      </c>
      <c r="R1359" s="8">
        <f t="shared" si="87"/>
        <v>38.553846153846152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5">
        <f t="shared" si="84"/>
        <v>40689.570868055554</v>
      </c>
      <c r="L1360" s="5">
        <f t="shared" si="85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1.1166666666666667</v>
      </c>
      <c r="R1360" s="8">
        <f t="shared" si="87"/>
        <v>68.367346938775512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5">
        <f t="shared" si="84"/>
        <v>40668.814699074072</v>
      </c>
      <c r="L1361" s="5">
        <f t="shared" si="85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1.1575757575757575</v>
      </c>
      <c r="R1361" s="8">
        <f t="shared" si="87"/>
        <v>40.210526315789473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5">
        <f t="shared" si="84"/>
        <v>41095.900694444441</v>
      </c>
      <c r="L1362" s="5">
        <f t="shared" si="85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1.732</v>
      </c>
      <c r="R1362" s="8">
        <f t="shared" si="87"/>
        <v>32.074074074074076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5">
        <f t="shared" si="84"/>
        <v>41781.717268518521</v>
      </c>
      <c r="L1363" s="5">
        <f t="shared" si="85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1.2598333333333334</v>
      </c>
      <c r="R1363" s="8">
        <f t="shared" si="87"/>
        <v>28.632575757575758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5">
        <f t="shared" si="84"/>
        <v>41464.934386574074</v>
      </c>
      <c r="L1364" s="5">
        <f t="shared" si="85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1.091</v>
      </c>
      <c r="R1364" s="8">
        <f t="shared" si="87"/>
        <v>43.64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5">
        <f t="shared" si="84"/>
        <v>42396.8440625</v>
      </c>
      <c r="L1365" s="5">
        <f t="shared" si="85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</v>
      </c>
      <c r="R1365" s="8">
        <f t="shared" si="87"/>
        <v>40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5">
        <f t="shared" si="84"/>
        <v>41951.695671296293</v>
      </c>
      <c r="L1366" s="5">
        <f t="shared" si="85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1.1864285714285714</v>
      </c>
      <c r="R1366" s="8">
        <f t="shared" si="87"/>
        <v>346.04166666666669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5">
        <f t="shared" si="84"/>
        <v>42049.733240740738</v>
      </c>
      <c r="L1367" s="5">
        <f t="shared" si="85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1.0026666666666666</v>
      </c>
      <c r="R1367" s="8">
        <f t="shared" si="87"/>
        <v>81.739130434782609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5">
        <f t="shared" si="84"/>
        <v>41924.996099537035</v>
      </c>
      <c r="L1368" s="5">
        <f t="shared" si="85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1.2648920000000001</v>
      </c>
      <c r="R1368" s="8">
        <f t="shared" si="87"/>
        <v>64.535306122448986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5">
        <f t="shared" si="84"/>
        <v>42292.002893518518</v>
      </c>
      <c r="L1369" s="5">
        <f t="shared" si="85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1.1426000000000001</v>
      </c>
      <c r="R1369" s="8">
        <f t="shared" si="87"/>
        <v>63.477777777777774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5">
        <f t="shared" si="84"/>
        <v>42146.190902777773</v>
      </c>
      <c r="L1370" s="5">
        <f t="shared" si="85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1.107</v>
      </c>
      <c r="R1370" s="8">
        <f t="shared" si="87"/>
        <v>63.620689655172413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5">
        <f t="shared" si="84"/>
        <v>41710.594282407408</v>
      </c>
      <c r="L1371" s="5">
        <f t="shared" si="85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1.0534805315203954</v>
      </c>
      <c r="R1371" s="8">
        <f t="shared" si="87"/>
        <v>83.967068965517228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5">
        <f t="shared" si="84"/>
        <v>41548.00335648148</v>
      </c>
      <c r="L1372" s="5">
        <f t="shared" si="85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1.0366666666666666</v>
      </c>
      <c r="R1372" s="8">
        <f t="shared" si="87"/>
        <v>77.75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5">
        <f t="shared" si="84"/>
        <v>42101.758587962962</v>
      </c>
      <c r="L1373" s="5">
        <f t="shared" si="85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1.0708672667523933</v>
      </c>
      <c r="R1373" s="8">
        <f t="shared" si="87"/>
        <v>107.07142857142857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5">
        <f t="shared" si="84"/>
        <v>41072.739953703705</v>
      </c>
      <c r="L1374" s="5">
        <f t="shared" si="85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1.24</v>
      </c>
      <c r="R1374" s="8">
        <f t="shared" si="87"/>
        <v>38.75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5">
        <f t="shared" si="84"/>
        <v>42704.95177083333</v>
      </c>
      <c r="L1375" s="5">
        <f t="shared" si="85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1.0501</v>
      </c>
      <c r="R1375" s="8">
        <f t="shared" si="87"/>
        <v>201.94230769230768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5">
        <f t="shared" si="84"/>
        <v>42424.161898148144</v>
      </c>
      <c r="L1376" s="5">
        <f t="shared" si="85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1.8946666666666667</v>
      </c>
      <c r="R1376" s="8">
        <f t="shared" si="87"/>
        <v>43.060606060606062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5">
        <f t="shared" si="84"/>
        <v>42720.066192129627</v>
      </c>
      <c r="L1377" s="5">
        <f t="shared" si="85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1.7132499999999999</v>
      </c>
      <c r="R1377" s="8">
        <f t="shared" si="87"/>
        <v>62.871559633027523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5">
        <f t="shared" si="84"/>
        <v>42677.669050925921</v>
      </c>
      <c r="L1378" s="5">
        <f t="shared" si="85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2.5248648648648651</v>
      </c>
      <c r="R1378" s="8">
        <f t="shared" si="87"/>
        <v>55.607142857142854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5">
        <f t="shared" si="84"/>
        <v>42747.219560185185</v>
      </c>
      <c r="L1379" s="5">
        <f t="shared" si="85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1.1615384615384616</v>
      </c>
      <c r="R1379" s="8">
        <f t="shared" si="87"/>
        <v>48.70967741935484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5">
        <f t="shared" si="84"/>
        <v>42568.759374999994</v>
      </c>
      <c r="L1380" s="5">
        <f t="shared" si="85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2.0335000000000001</v>
      </c>
      <c r="R1380" s="8">
        <f t="shared" si="87"/>
        <v>30.578947368421051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5">
        <f t="shared" si="84"/>
        <v>42130.491620370376</v>
      </c>
      <c r="L1381" s="5">
        <f t="shared" si="85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1.1160000000000001</v>
      </c>
      <c r="R1381" s="8">
        <f t="shared" si="87"/>
        <v>73.907284768211923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5">
        <f t="shared" si="84"/>
        <v>42141.762800925921</v>
      </c>
      <c r="L1382" s="5">
        <f t="shared" si="85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4.24</v>
      </c>
      <c r="R1382" s="8">
        <f t="shared" si="87"/>
        <v>21.2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5">
        <f t="shared" si="84"/>
        <v>42703.214409722219</v>
      </c>
      <c r="L1383" s="5">
        <f t="shared" si="85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1.071</v>
      </c>
      <c r="R1383" s="8">
        <f t="shared" si="87"/>
        <v>73.356164383561648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5">
        <f t="shared" si="84"/>
        <v>41370.800185185188</v>
      </c>
      <c r="L1384" s="5">
        <f t="shared" si="85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1.043625</v>
      </c>
      <c r="R1384" s="8">
        <f t="shared" si="87"/>
        <v>56.412162162162161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5">
        <f t="shared" si="84"/>
        <v>42707.074976851851</v>
      </c>
      <c r="L1385" s="5">
        <f t="shared" si="85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2.124090909090909</v>
      </c>
      <c r="R1385" s="8">
        <f t="shared" si="87"/>
        <v>50.247311827956992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5">
        <f t="shared" si="84"/>
        <v>42160.735208333332</v>
      </c>
      <c r="L1386" s="5">
        <f t="shared" si="85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1.2408571428571429</v>
      </c>
      <c r="R1386" s="8">
        <f t="shared" si="87"/>
        <v>68.936507936507937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5">
        <f t="shared" si="84"/>
        <v>42433.688900462963</v>
      </c>
      <c r="L1387" s="5">
        <f t="shared" si="85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1.10406125</v>
      </c>
      <c r="R1387" s="8">
        <f t="shared" si="87"/>
        <v>65.914104477611943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5">
        <f t="shared" si="84"/>
        <v>42184.646863425922</v>
      </c>
      <c r="L1388" s="5">
        <f t="shared" si="85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2.1875</v>
      </c>
      <c r="R1388" s="8">
        <f t="shared" si="87"/>
        <v>62.5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5">
        <f t="shared" si="84"/>
        <v>42126.92123842593</v>
      </c>
      <c r="L1389" s="5">
        <f t="shared" si="85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1.36625</v>
      </c>
      <c r="R1389" s="8">
        <f t="shared" si="87"/>
        <v>70.064102564102569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5">
        <f t="shared" si="84"/>
        <v>42634.614780092597</v>
      </c>
      <c r="L1390" s="5">
        <f t="shared" si="85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1.348074</v>
      </c>
      <c r="R1390" s="8">
        <f t="shared" si="87"/>
        <v>60.181874999999998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5">
        <f t="shared" si="84"/>
        <v>42565.480983796297</v>
      </c>
      <c r="L1391" s="5">
        <f t="shared" si="85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1.454</v>
      </c>
      <c r="R1391" s="8">
        <f t="shared" si="87"/>
        <v>21.382352941176471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5">
        <f t="shared" si="84"/>
        <v>42087.803310185183</v>
      </c>
      <c r="L1392" s="5">
        <f t="shared" si="85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1.0910714285714285</v>
      </c>
      <c r="R1392" s="8">
        <f t="shared" si="87"/>
        <v>160.78947368421052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5">
        <f t="shared" si="84"/>
        <v>42193.650671296295</v>
      </c>
      <c r="L1393" s="5">
        <f t="shared" si="85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1.1020000000000001</v>
      </c>
      <c r="R1393" s="8">
        <f t="shared" si="87"/>
        <v>42.384615384615387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5">
        <f t="shared" si="84"/>
        <v>42401.154930555553</v>
      </c>
      <c r="L1394" s="5">
        <f t="shared" si="85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1.1364000000000001</v>
      </c>
      <c r="R1394" s="8">
        <f t="shared" si="87"/>
        <v>27.317307692307693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5">
        <f t="shared" si="84"/>
        <v>42553.681979166664</v>
      </c>
      <c r="L1395" s="5">
        <f t="shared" si="85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1.0235000000000001</v>
      </c>
      <c r="R1395" s="8">
        <f t="shared" si="87"/>
        <v>196.82692307692307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5">
        <f t="shared" si="84"/>
        <v>42752.144976851851</v>
      </c>
      <c r="L1396" s="5">
        <f t="shared" si="85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1.2213333333333334</v>
      </c>
      <c r="R1396" s="8">
        <f t="shared" si="87"/>
        <v>53.882352941176471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5">
        <f t="shared" si="84"/>
        <v>42719.90834490741</v>
      </c>
      <c r="L1397" s="5">
        <f t="shared" si="85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1.1188571428571428</v>
      </c>
      <c r="R1397" s="8">
        <f t="shared" si="87"/>
        <v>47.756097560975611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5">
        <f t="shared" si="84"/>
        <v>42018.99863425926</v>
      </c>
      <c r="L1398" s="5">
        <f t="shared" si="85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1.073</v>
      </c>
      <c r="R1398" s="8">
        <f t="shared" si="87"/>
        <v>88.191780821917803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5">
        <f t="shared" si="84"/>
        <v>42640.917939814812</v>
      </c>
      <c r="L1399" s="5">
        <f t="shared" si="85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1.1385000000000001</v>
      </c>
      <c r="R1399" s="8">
        <f t="shared" si="87"/>
        <v>72.056962025316452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5">
        <f t="shared" si="84"/>
        <v>42526.874236111107</v>
      </c>
      <c r="L1400" s="5">
        <f t="shared" si="85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1.0968181818181819</v>
      </c>
      <c r="R1400" s="8">
        <f t="shared" si="87"/>
        <v>74.246153846153845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5">
        <f t="shared" si="84"/>
        <v>41889.004317129627</v>
      </c>
      <c r="L1401" s="5">
        <f t="shared" si="85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1.2614444444444444</v>
      </c>
      <c r="R1401" s="8">
        <f t="shared" si="87"/>
        <v>61.701086956521742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5">
        <f t="shared" si="84"/>
        <v>42498.341122685189</v>
      </c>
      <c r="L1402" s="5">
        <f t="shared" si="85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1.6742857142857144</v>
      </c>
      <c r="R1402" s="8">
        <f t="shared" si="87"/>
        <v>17.235294117647058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5">
        <f t="shared" si="84"/>
        <v>41399.99622685185</v>
      </c>
      <c r="L1403" s="5">
        <f t="shared" si="85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4.9652000000000003</v>
      </c>
      <c r="R1403" s="8">
        <f t="shared" si="87"/>
        <v>51.720833333333331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5">
        <f t="shared" si="84"/>
        <v>42065.053368055553</v>
      </c>
      <c r="L1404" s="5">
        <f t="shared" si="85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1.0915999999999999</v>
      </c>
      <c r="R1404" s="8">
        <f t="shared" si="87"/>
        <v>24.150442477876105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5">
        <f t="shared" si="84"/>
        <v>41451.062905092593</v>
      </c>
      <c r="L1405" s="5">
        <f t="shared" si="85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1.0257499999999999</v>
      </c>
      <c r="R1405" s="8">
        <f t="shared" si="87"/>
        <v>62.166666666666664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5">
        <f t="shared" si="84"/>
        <v>42032.510243055556</v>
      </c>
      <c r="L1406" s="5">
        <f t="shared" si="85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1.6620689655172414E-2</v>
      </c>
      <c r="R1406" s="8">
        <f t="shared" si="87"/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5">
        <f t="shared" si="84"/>
        <v>41941.680567129632</v>
      </c>
      <c r="L1407" s="5">
        <f t="shared" si="85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4.1999999999999997E-3</v>
      </c>
      <c r="R1407" s="8">
        <f t="shared" si="87"/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5">
        <f t="shared" si="84"/>
        <v>42297.432951388888</v>
      </c>
      <c r="L1408" s="5">
        <f t="shared" si="85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1.25E-3</v>
      </c>
      <c r="R1408" s="8">
        <f t="shared" si="87"/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5">
        <f t="shared" si="84"/>
        <v>41838.536782407406</v>
      </c>
      <c r="L1409" s="5">
        <f t="shared" si="85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5.0000000000000001E-3</v>
      </c>
      <c r="R1409" s="8">
        <f t="shared" si="87"/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5">
        <f t="shared" si="84"/>
        <v>42291.872175925921</v>
      </c>
      <c r="L1410" s="5">
        <f t="shared" si="85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7.1999999999999995E-2</v>
      </c>
      <c r="R1410" s="8">
        <f t="shared" si="87"/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5">
        <f t="shared" ref="K1411:K1474" si="88">(((J1411/60)/60)/24)+DATE(1970,1,1)</f>
        <v>41945.133506944447</v>
      </c>
      <c r="L1411" s="5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E1411/D1411</f>
        <v>0</v>
      </c>
      <c r="R1411" s="8" t="e">
        <f t="shared" ref="R1411:R1474" si="91">E1411/N1411</f>
        <v>#DIV/0!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5">
        <f t="shared" si="88"/>
        <v>42479.318518518514</v>
      </c>
      <c r="L1412" s="5">
        <f t="shared" si="89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1.6666666666666666E-4</v>
      </c>
      <c r="R1412" s="8">
        <f t="shared" si="91"/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5">
        <f t="shared" si="88"/>
        <v>42013.059027777781</v>
      </c>
      <c r="L1413" s="5">
        <f t="shared" si="89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2.3333333333333335E-3</v>
      </c>
      <c r="R1413" s="8">
        <f t="shared" si="91"/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5">
        <f t="shared" si="88"/>
        <v>41947.063645833332</v>
      </c>
      <c r="L1414" s="5">
        <f t="shared" si="89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4.5714285714285714E-2</v>
      </c>
      <c r="R1414" s="8">
        <f t="shared" si="91"/>
        <v>24.615384615384617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5">
        <f t="shared" si="88"/>
        <v>42360.437152777777</v>
      </c>
      <c r="L1415" s="5">
        <f t="shared" si="89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0.05</v>
      </c>
      <c r="R1415" s="8">
        <f t="shared" si="91"/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5">
        <f t="shared" si="88"/>
        <v>42708.25309027778</v>
      </c>
      <c r="L1416" s="5">
        <f t="shared" si="89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2E-3</v>
      </c>
      <c r="R1416" s="8">
        <f t="shared" si="91"/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5">
        <f t="shared" si="88"/>
        <v>42192.675821759258</v>
      </c>
      <c r="L1417" s="5">
        <f t="shared" si="89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0.18181818181818182</v>
      </c>
      <c r="R1417" s="8">
        <f t="shared" si="91"/>
        <v>88.888888888888886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5">
        <f t="shared" si="88"/>
        <v>42299.926145833335</v>
      </c>
      <c r="L1418" s="5">
        <f t="shared" si="89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8" t="e">
        <f t="shared" si="91"/>
        <v>#DIV/0!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5">
        <f t="shared" si="88"/>
        <v>42232.15016203704</v>
      </c>
      <c r="L1419" s="5">
        <f t="shared" si="89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1.2222222222222223E-2</v>
      </c>
      <c r="R1419" s="8">
        <f t="shared" si="91"/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5">
        <f t="shared" si="88"/>
        <v>42395.456412037034</v>
      </c>
      <c r="L1420" s="5">
        <f t="shared" si="89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2E-3</v>
      </c>
      <c r="R1420" s="8">
        <f t="shared" si="91"/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5">
        <f t="shared" si="88"/>
        <v>42622.456238425926</v>
      </c>
      <c r="L1421" s="5">
        <f t="shared" si="89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7.0634920634920634E-2</v>
      </c>
      <c r="R1421" s="8">
        <f t="shared" si="91"/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5">
        <f t="shared" si="88"/>
        <v>42524.667662037042</v>
      </c>
      <c r="L1422" s="5">
        <f t="shared" si="89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2.7272727272727271E-2</v>
      </c>
      <c r="R1422" s="8">
        <f t="shared" si="91"/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5">
        <f t="shared" si="88"/>
        <v>42013.915613425925</v>
      </c>
      <c r="L1423" s="5">
        <f t="shared" si="89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1E-3</v>
      </c>
      <c r="R1423" s="8">
        <f t="shared" si="91"/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5">
        <f t="shared" si="88"/>
        <v>42604.239629629628</v>
      </c>
      <c r="L1424" s="5">
        <f t="shared" si="89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1.0399999999999999E-3</v>
      </c>
      <c r="R1424" s="8">
        <f t="shared" si="91"/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5">
        <f t="shared" si="88"/>
        <v>42340.360312500001</v>
      </c>
      <c r="L1425" s="5">
        <f t="shared" si="89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3.3333333333333335E-3</v>
      </c>
      <c r="R1425" s="8">
        <f t="shared" si="91"/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5">
        <f t="shared" si="88"/>
        <v>42676.717615740738</v>
      </c>
      <c r="L1426" s="5">
        <f t="shared" si="89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0.2036</v>
      </c>
      <c r="R1426" s="8">
        <f t="shared" si="91"/>
        <v>109.07142857142857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5">
        <f t="shared" si="88"/>
        <v>42093.131469907406</v>
      </c>
      <c r="L1427" s="5">
        <f t="shared" si="89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8" t="e">
        <f t="shared" si="91"/>
        <v>#DIV/0!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5">
        <f t="shared" si="88"/>
        <v>42180.390277777777</v>
      </c>
      <c r="L1428" s="5">
        <f t="shared" si="89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8" t="e">
        <f t="shared" si="91"/>
        <v>#DIV/0!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5">
        <f t="shared" si="88"/>
        <v>42601.851678240739</v>
      </c>
      <c r="L1429" s="5">
        <f t="shared" si="89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8.3799999999999999E-2</v>
      </c>
      <c r="R1429" s="8">
        <f t="shared" si="91"/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5">
        <f t="shared" si="88"/>
        <v>42432.379826388889</v>
      </c>
      <c r="L1430" s="5">
        <f t="shared" si="89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4.4999999999999998E-2</v>
      </c>
      <c r="R1430" s="8">
        <f t="shared" si="91"/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5">
        <f t="shared" si="88"/>
        <v>42074.060671296291</v>
      </c>
      <c r="L1431" s="5">
        <f t="shared" si="89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8" t="e">
        <f t="shared" si="91"/>
        <v>#DIV/0!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5">
        <f t="shared" si="88"/>
        <v>41961.813518518517</v>
      </c>
      <c r="L1432" s="5">
        <f t="shared" si="89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8.0600000000000005E-2</v>
      </c>
      <c r="R1432" s="8">
        <f t="shared" si="91"/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5">
        <f t="shared" si="88"/>
        <v>42304.210833333331</v>
      </c>
      <c r="L1433" s="5">
        <f t="shared" si="89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0.31947058823529412</v>
      </c>
      <c r="R1433" s="8">
        <f t="shared" si="91"/>
        <v>115.55319148936171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5">
        <f t="shared" si="88"/>
        <v>42175.780416666668</v>
      </c>
      <c r="L1434" s="5">
        <f t="shared" si="89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8" t="e">
        <f t="shared" si="91"/>
        <v>#DIV/0!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5">
        <f t="shared" si="88"/>
        <v>42673.625868055555</v>
      </c>
      <c r="L1435" s="5">
        <f t="shared" si="89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6.7083333333333328E-2</v>
      </c>
      <c r="R1435" s="8">
        <f t="shared" si="91"/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5">
        <f t="shared" si="88"/>
        <v>42142.767106481479</v>
      </c>
      <c r="L1436" s="5">
        <f t="shared" si="89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9.987804878048781E-2</v>
      </c>
      <c r="R1436" s="8">
        <f t="shared" si="91"/>
        <v>744.5454545454545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5">
        <f t="shared" si="88"/>
        <v>42258.780324074076</v>
      </c>
      <c r="L1437" s="5">
        <f t="shared" si="89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1E-3</v>
      </c>
      <c r="R1437" s="8">
        <f t="shared" si="91"/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5">
        <f t="shared" si="88"/>
        <v>42391.35019675926</v>
      </c>
      <c r="L1438" s="5">
        <f t="shared" si="89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7.7000000000000002E-3</v>
      </c>
      <c r="R1438" s="8">
        <f t="shared" si="91"/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5">
        <f t="shared" si="88"/>
        <v>41796.531701388885</v>
      </c>
      <c r="L1439" s="5">
        <f t="shared" si="89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0.26900000000000002</v>
      </c>
      <c r="R1439" s="8">
        <f t="shared" si="91"/>
        <v>36.68181818181818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5">
        <f t="shared" si="88"/>
        <v>42457.871516203704</v>
      </c>
      <c r="L1440" s="5">
        <f t="shared" si="89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0.03</v>
      </c>
      <c r="R1440" s="8">
        <f t="shared" si="91"/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5">
        <f t="shared" si="88"/>
        <v>42040.829872685179</v>
      </c>
      <c r="L1441" s="5">
        <f t="shared" si="89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6.6055045871559637E-2</v>
      </c>
      <c r="R1441" s="8">
        <f t="shared" si="91"/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5">
        <f t="shared" si="88"/>
        <v>42486.748414351852</v>
      </c>
      <c r="L1442" s="5">
        <f t="shared" si="89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7.6923076923076926E-5</v>
      </c>
      <c r="R1442" s="8">
        <f t="shared" si="91"/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5">
        <f t="shared" si="88"/>
        <v>42198.765844907408</v>
      </c>
      <c r="L1443" s="5">
        <f t="shared" si="89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1.1222222222222222E-2</v>
      </c>
      <c r="R1443" s="8">
        <f t="shared" si="91"/>
        <v>673.33333333333337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5">
        <f t="shared" si="88"/>
        <v>42485.64534722222</v>
      </c>
      <c r="L1444" s="5">
        <f t="shared" si="89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8" t="e">
        <f t="shared" si="91"/>
        <v>#DIV/0!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5">
        <f t="shared" si="88"/>
        <v>42707.926030092596</v>
      </c>
      <c r="L1445" s="5">
        <f t="shared" si="89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8" t="e">
        <f t="shared" si="91"/>
        <v>#DIV/0!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5">
        <f t="shared" si="88"/>
        <v>42199.873402777783</v>
      </c>
      <c r="L1446" s="5">
        <f t="shared" si="89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8" t="e">
        <f t="shared" si="91"/>
        <v>#DIV/0!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5">
        <f t="shared" si="88"/>
        <v>42139.542303240742</v>
      </c>
      <c r="L1447" s="5">
        <f t="shared" si="89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8" t="e">
        <f t="shared" si="91"/>
        <v>#DIV/0!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5">
        <f t="shared" si="88"/>
        <v>42461.447662037041</v>
      </c>
      <c r="L1448" s="5">
        <f t="shared" si="89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8" t="e">
        <f t="shared" si="91"/>
        <v>#DIV/0!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5">
        <f t="shared" si="88"/>
        <v>42529.730717592596</v>
      </c>
      <c r="L1449" s="5">
        <f t="shared" si="89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1.4999999999999999E-4</v>
      </c>
      <c r="R1449" s="8">
        <f t="shared" si="91"/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5">
        <f t="shared" si="88"/>
        <v>42115.936550925922</v>
      </c>
      <c r="L1450" s="5">
        <f t="shared" si="89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8" t="e">
        <f t="shared" si="91"/>
        <v>#DIV/0!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5">
        <f t="shared" si="88"/>
        <v>42086.811400462961</v>
      </c>
      <c r="L1451" s="5">
        <f t="shared" si="89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8" t="e">
        <f t="shared" si="91"/>
        <v>#DIV/0!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5">
        <f t="shared" si="88"/>
        <v>42390.171261574069</v>
      </c>
      <c r="L1452" s="5">
        <f t="shared" si="89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1.0000000000000001E-5</v>
      </c>
      <c r="R1452" s="8">
        <f t="shared" si="91"/>
        <v>1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5">
        <f t="shared" si="88"/>
        <v>41931.959016203706</v>
      </c>
      <c r="L1453" s="5">
        <f t="shared" si="89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1.0554089709762533E-4</v>
      </c>
      <c r="R1453" s="8">
        <f t="shared" si="91"/>
        <v>1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5">
        <f t="shared" si="88"/>
        <v>41818.703275462962</v>
      </c>
      <c r="L1454" s="5">
        <f t="shared" si="89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8" t="e">
        <f t="shared" si="91"/>
        <v>#DIV/0!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5">
        <f t="shared" si="88"/>
        <v>42795.696145833332</v>
      </c>
      <c r="L1455" s="5">
        <f t="shared" si="89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8" t="e">
        <f t="shared" si="91"/>
        <v>#DIV/0!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5">
        <f t="shared" si="88"/>
        <v>42463.866666666669</v>
      </c>
      <c r="L1456" s="5">
        <f t="shared" si="89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8.5714285714285719E-3</v>
      </c>
      <c r="R1456" s="8">
        <f t="shared" si="91"/>
        <v>15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5">
        <f t="shared" si="88"/>
        <v>41832.672685185185</v>
      </c>
      <c r="L1457" s="5">
        <f t="shared" si="89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0.105</v>
      </c>
      <c r="R1457" s="8">
        <f t="shared" si="91"/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5">
        <f t="shared" si="88"/>
        <v>42708.668576388889</v>
      </c>
      <c r="L1458" s="5">
        <f t="shared" si="89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2.9000000000000001E-2</v>
      </c>
      <c r="R1458" s="8">
        <f t="shared" si="91"/>
        <v>48.333333333333336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5">
        <f t="shared" si="88"/>
        <v>42289.89634259259</v>
      </c>
      <c r="L1459" s="5">
        <f t="shared" si="89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8" t="e">
        <f t="shared" si="91"/>
        <v>#DIV/0!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5">
        <f t="shared" si="88"/>
        <v>41831.705555555556</v>
      </c>
      <c r="L1460" s="5">
        <f t="shared" si="89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8" t="e">
        <f t="shared" si="91"/>
        <v>#DIV/0!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5">
        <f t="shared" si="88"/>
        <v>42312.204814814817</v>
      </c>
      <c r="L1461" s="5">
        <f t="shared" si="89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8" t="e">
        <f t="shared" si="91"/>
        <v>#DIV/0!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5">
        <f t="shared" si="88"/>
        <v>41915.896967592591</v>
      </c>
      <c r="L1462" s="5">
        <f t="shared" si="89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8" t="e">
        <f t="shared" si="91"/>
        <v>#DIV/0!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5">
        <f t="shared" si="88"/>
        <v>41899.645300925928</v>
      </c>
      <c r="L1463" s="5">
        <f t="shared" si="89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1.012446</v>
      </c>
      <c r="R1463" s="8">
        <f t="shared" si="91"/>
        <v>44.66673529411765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5">
        <f t="shared" si="88"/>
        <v>41344.662858796299</v>
      </c>
      <c r="L1464" s="5">
        <f t="shared" si="89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1.085175</v>
      </c>
      <c r="R1464" s="8">
        <f t="shared" si="91"/>
        <v>28.937999999999999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5">
        <f t="shared" si="88"/>
        <v>41326.911319444444</v>
      </c>
      <c r="L1465" s="5">
        <f t="shared" si="89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1.4766666666666666</v>
      </c>
      <c r="R1465" s="8">
        <f t="shared" si="91"/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5">
        <f t="shared" si="88"/>
        <v>41291.661550925928</v>
      </c>
      <c r="L1466" s="5">
        <f t="shared" si="89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1.6319999999999999</v>
      </c>
      <c r="R1466" s="8">
        <f t="shared" si="91"/>
        <v>34.871794871794869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5">
        <f t="shared" si="88"/>
        <v>40959.734398148146</v>
      </c>
      <c r="L1467" s="5">
        <f t="shared" si="89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4.5641449999999999</v>
      </c>
      <c r="R1467" s="8">
        <f t="shared" si="91"/>
        <v>52.622732513451197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5">
        <f t="shared" si="88"/>
        <v>42340.172060185185</v>
      </c>
      <c r="L1468" s="5">
        <f t="shared" si="89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1.0787731249999999</v>
      </c>
      <c r="R1468" s="8">
        <f t="shared" si="91"/>
        <v>69.598266129032254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5">
        <f t="shared" si="88"/>
        <v>40933.80190972222</v>
      </c>
      <c r="L1469" s="5">
        <f t="shared" si="89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1.1508</v>
      </c>
      <c r="R1469" s="8">
        <f t="shared" si="91"/>
        <v>76.72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5">
        <f t="shared" si="88"/>
        <v>40646.014456018522</v>
      </c>
      <c r="L1470" s="5">
        <f t="shared" si="89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1.0236842105263158</v>
      </c>
      <c r="R1470" s="8">
        <f t="shared" si="91"/>
        <v>33.191126279863482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5">
        <f t="shared" si="88"/>
        <v>41290.598483796297</v>
      </c>
      <c r="L1471" s="5">
        <f t="shared" si="89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1.0842485875706214</v>
      </c>
      <c r="R1471" s="8">
        <f t="shared" si="91"/>
        <v>149.46417445482865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5">
        <f t="shared" si="88"/>
        <v>41250.827118055553</v>
      </c>
      <c r="L1472" s="5">
        <f t="shared" si="89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1.2513333333333334</v>
      </c>
      <c r="R1472" s="8">
        <f t="shared" si="91"/>
        <v>23.172839506172838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5">
        <f t="shared" si="88"/>
        <v>42073.957569444443</v>
      </c>
      <c r="L1473" s="5">
        <f t="shared" si="89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1.03840625</v>
      </c>
      <c r="R1473" s="8">
        <f t="shared" si="91"/>
        <v>96.877551020408163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5">
        <f t="shared" si="88"/>
        <v>41533.542858796296</v>
      </c>
      <c r="L1474" s="5">
        <f t="shared" si="89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1.3870400000000001</v>
      </c>
      <c r="R1474" s="8">
        <f t="shared" si="91"/>
        <v>103.20238095238095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5">
        <f t="shared" ref="K1475:K1538" si="92">(((J1475/60)/60)/24)+DATE(1970,1,1)</f>
        <v>40939.979618055557</v>
      </c>
      <c r="L1475" s="5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E1475/D1475</f>
        <v>1.20516</v>
      </c>
      <c r="R1475" s="8">
        <f t="shared" ref="R1475:R1538" si="95">E1475/N1475</f>
        <v>38.462553191489363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5">
        <f t="shared" si="92"/>
        <v>41500.727916666663</v>
      </c>
      <c r="L1476" s="5">
        <f t="shared" si="93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1.1226666666666667</v>
      </c>
      <c r="R1476" s="8">
        <f t="shared" si="95"/>
        <v>44.315789473684212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5">
        <f t="shared" si="92"/>
        <v>41960.722951388889</v>
      </c>
      <c r="L1477" s="5">
        <f t="shared" si="93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1.8866966666666667</v>
      </c>
      <c r="R1477" s="8">
        <f t="shared" si="95"/>
        <v>64.173356009070289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5">
        <f t="shared" si="92"/>
        <v>40766.041921296295</v>
      </c>
      <c r="L1478" s="5">
        <f t="shared" si="93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6.6155466666666669</v>
      </c>
      <c r="R1478" s="8">
        <f t="shared" si="95"/>
        <v>43.333275109170302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5">
        <f t="shared" si="92"/>
        <v>40840.615787037037</v>
      </c>
      <c r="L1479" s="5">
        <f t="shared" si="93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1.1131</v>
      </c>
      <c r="R1479" s="8">
        <f t="shared" si="95"/>
        <v>90.495934959349597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5">
        <f t="shared" si="92"/>
        <v>41394.871678240743</v>
      </c>
      <c r="L1480" s="5">
        <f t="shared" si="93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11.8161422</v>
      </c>
      <c r="R1480" s="8">
        <f t="shared" si="95"/>
        <v>29.187190495010373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5">
        <f t="shared" si="92"/>
        <v>41754.745243055557</v>
      </c>
      <c r="L1481" s="5">
        <f t="shared" si="93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1.37375</v>
      </c>
      <c r="R1481" s="8">
        <f t="shared" si="95"/>
        <v>30.95774647887324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5">
        <f t="shared" si="92"/>
        <v>41464.934016203704</v>
      </c>
      <c r="L1482" s="5">
        <f t="shared" si="93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1.170404</v>
      </c>
      <c r="R1482" s="8">
        <f t="shared" si="95"/>
        <v>92.157795275590544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5">
        <f t="shared" si="92"/>
        <v>41550.922974537039</v>
      </c>
      <c r="L1483" s="5">
        <f t="shared" si="93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2.1000000000000001E-2</v>
      </c>
      <c r="R1483" s="8">
        <f t="shared" si="95"/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5">
        <f t="shared" si="92"/>
        <v>41136.85805555556</v>
      </c>
      <c r="L1484" s="5">
        <f t="shared" si="93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1E-3</v>
      </c>
      <c r="R1484" s="8">
        <f t="shared" si="95"/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5">
        <f t="shared" si="92"/>
        <v>42548.192997685182</v>
      </c>
      <c r="L1485" s="5">
        <f t="shared" si="93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7.1428571428571426E-3</v>
      </c>
      <c r="R1485" s="8">
        <f t="shared" si="95"/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5">
        <f t="shared" si="92"/>
        <v>41053.200960648144</v>
      </c>
      <c r="L1486" s="5">
        <f t="shared" si="93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8" t="e">
        <f t="shared" si="95"/>
        <v>#DIV/0!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5">
        <f t="shared" si="92"/>
        <v>42130.795983796299</v>
      </c>
      <c r="L1487" s="5">
        <f t="shared" si="93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2.2388059701492536E-2</v>
      </c>
      <c r="R1487" s="8">
        <f t="shared" si="95"/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5">
        <f t="shared" si="92"/>
        <v>42032.168530092589</v>
      </c>
      <c r="L1488" s="5">
        <f t="shared" si="93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2.3999999999999998E-3</v>
      </c>
      <c r="R1488" s="8">
        <f t="shared" si="95"/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5">
        <f t="shared" si="92"/>
        <v>42554.917488425926</v>
      </c>
      <c r="L1489" s="5">
        <f t="shared" si="93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8" t="e">
        <f t="shared" si="95"/>
        <v>#DIV/0!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5">
        <f t="shared" si="92"/>
        <v>41614.563194444447</v>
      </c>
      <c r="L1490" s="5">
        <f t="shared" si="93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2.4E-2</v>
      </c>
      <c r="R1490" s="8">
        <f t="shared" si="95"/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5">
        <f t="shared" si="92"/>
        <v>41198.611712962964</v>
      </c>
      <c r="L1491" s="5">
        <f t="shared" si="93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8" t="e">
        <f t="shared" si="95"/>
        <v>#DIV/0!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5">
        <f t="shared" si="92"/>
        <v>41520.561041666668</v>
      </c>
      <c r="L1492" s="5">
        <f t="shared" si="93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0.30862068965517242</v>
      </c>
      <c r="R1492" s="8">
        <f t="shared" si="95"/>
        <v>47.10526315789474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5">
        <f t="shared" si="92"/>
        <v>41991.713460648149</v>
      </c>
      <c r="L1493" s="5">
        <f t="shared" si="93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8.3333333333333329E-2</v>
      </c>
      <c r="R1493" s="8">
        <f t="shared" si="95"/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5">
        <f t="shared" si="92"/>
        <v>40682.884791666671</v>
      </c>
      <c r="L1494" s="5">
        <f t="shared" si="93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7.4999999999999997E-3</v>
      </c>
      <c r="R1494" s="8">
        <f t="shared" si="95"/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5">
        <f t="shared" si="92"/>
        <v>41411.866608796299</v>
      </c>
      <c r="L1495" s="5">
        <f t="shared" si="93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8" t="e">
        <f t="shared" si="95"/>
        <v>#DIV/0!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5">
        <f t="shared" si="92"/>
        <v>42067.722372685181</v>
      </c>
      <c r="L1496" s="5">
        <f t="shared" si="93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8.8999999999999996E-2</v>
      </c>
      <c r="R1496" s="8">
        <f t="shared" si="95"/>
        <v>40.454545454545453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5">
        <f t="shared" si="92"/>
        <v>40752.789710648147</v>
      </c>
      <c r="L1497" s="5">
        <f t="shared" si="93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8" t="e">
        <f t="shared" si="95"/>
        <v>#DIV/0!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5">
        <f t="shared" si="92"/>
        <v>41838.475219907406</v>
      </c>
      <c r="L1498" s="5">
        <f t="shared" si="93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8" t="e">
        <f t="shared" si="95"/>
        <v>#DIV/0!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5">
        <f t="shared" si="92"/>
        <v>41444.64261574074</v>
      </c>
      <c r="L1499" s="5">
        <f t="shared" si="93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6.666666666666667E-5</v>
      </c>
      <c r="R1499" s="8">
        <f t="shared" si="95"/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5">
        <f t="shared" si="92"/>
        <v>41840.983541666668</v>
      </c>
      <c r="L1500" s="5">
        <f t="shared" si="93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1.9E-2</v>
      </c>
      <c r="R1500" s="8">
        <f t="shared" si="95"/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5">
        <f t="shared" si="92"/>
        <v>42527.007326388892</v>
      </c>
      <c r="L1501" s="5">
        <f t="shared" si="93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2.5000000000000001E-3</v>
      </c>
      <c r="R1501" s="8">
        <f t="shared" si="95"/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5">
        <f t="shared" si="92"/>
        <v>41365.904594907406</v>
      </c>
      <c r="L1502" s="5">
        <f t="shared" si="93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0.25035714285714283</v>
      </c>
      <c r="R1502" s="8">
        <f t="shared" si="95"/>
        <v>46.733333333333334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5">
        <f t="shared" si="92"/>
        <v>42163.583599537036</v>
      </c>
      <c r="L1503" s="5">
        <f t="shared" si="93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1.6633076923076924</v>
      </c>
      <c r="R1503" s="8">
        <f t="shared" si="95"/>
        <v>97.731073446327684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5">
        <f t="shared" si="92"/>
        <v>42426.542592592596</v>
      </c>
      <c r="L1504" s="5">
        <f t="shared" si="93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1.0144545454545455</v>
      </c>
      <c r="R1504" s="8">
        <f t="shared" si="95"/>
        <v>67.835866261398181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5">
        <f t="shared" si="92"/>
        <v>42606.347233796296</v>
      </c>
      <c r="L1505" s="5">
        <f t="shared" si="93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1.0789146666666667</v>
      </c>
      <c r="R1505" s="8">
        <f t="shared" si="95"/>
        <v>56.98492957746479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5">
        <f t="shared" si="92"/>
        <v>41772.657685185186</v>
      </c>
      <c r="L1506" s="5">
        <f t="shared" si="93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2.7793846153846156</v>
      </c>
      <c r="R1506" s="8">
        <f t="shared" si="95"/>
        <v>67.159851301115239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5">
        <f t="shared" si="92"/>
        <v>42414.44332175926</v>
      </c>
      <c r="L1507" s="5">
        <f t="shared" si="93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1.0358125</v>
      </c>
      <c r="R1507" s="8">
        <f t="shared" si="95"/>
        <v>48.037681159420288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5">
        <f t="shared" si="92"/>
        <v>41814.785925925928</v>
      </c>
      <c r="L1508" s="5">
        <f t="shared" si="93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1.1140000000000001</v>
      </c>
      <c r="R1508" s="8">
        <f t="shared" si="95"/>
        <v>38.860465116279073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5">
        <f t="shared" si="92"/>
        <v>40254.450335648151</v>
      </c>
      <c r="L1509" s="5">
        <f t="shared" si="93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2.15</v>
      </c>
      <c r="R1509" s="8">
        <f t="shared" si="95"/>
        <v>78.181818181818187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5">
        <f t="shared" si="92"/>
        <v>41786.614363425928</v>
      </c>
      <c r="L1510" s="5">
        <f t="shared" si="93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1.1076216216216217</v>
      </c>
      <c r="R1510" s="8">
        <f t="shared" si="95"/>
        <v>97.113744075829388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5">
        <f t="shared" si="92"/>
        <v>42751.533391203702</v>
      </c>
      <c r="L1511" s="5">
        <f t="shared" si="93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1.2364125714285714</v>
      </c>
      <c r="R1511" s="8">
        <f t="shared" si="95"/>
        <v>110.39397959183674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5">
        <f t="shared" si="92"/>
        <v>41809.385162037033</v>
      </c>
      <c r="L1512" s="5">
        <f t="shared" si="93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1.0103500000000001</v>
      </c>
      <c r="R1512" s="8">
        <f t="shared" si="95"/>
        <v>39.91506172839506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5">
        <f t="shared" si="92"/>
        <v>42296.583379629628</v>
      </c>
      <c r="L1513" s="5">
        <f t="shared" si="93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1.1179285714285714</v>
      </c>
      <c r="R1513" s="8">
        <f t="shared" si="95"/>
        <v>75.975728155339809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5">
        <f t="shared" si="92"/>
        <v>42741.684479166666</v>
      </c>
      <c r="L1514" s="5">
        <f t="shared" si="93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5.5877142857142861</v>
      </c>
      <c r="R1514" s="8">
        <f t="shared" si="95"/>
        <v>58.379104477611939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5">
        <f t="shared" si="92"/>
        <v>41806.637337962966</v>
      </c>
      <c r="L1515" s="5">
        <f t="shared" si="93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1.5001875</v>
      </c>
      <c r="R1515" s="8">
        <f t="shared" si="95"/>
        <v>55.82093023255814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5">
        <f t="shared" si="92"/>
        <v>42234.597685185188</v>
      </c>
      <c r="L1516" s="5">
        <f t="shared" si="93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1.0647599999999999</v>
      </c>
      <c r="R1516" s="8">
        <f t="shared" si="95"/>
        <v>151.24431818181819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5">
        <f t="shared" si="92"/>
        <v>42415.253437499996</v>
      </c>
      <c r="L1517" s="5">
        <f t="shared" si="93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1.57189</v>
      </c>
      <c r="R1517" s="8">
        <f t="shared" si="95"/>
        <v>849.67027027027029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5">
        <f t="shared" si="92"/>
        <v>42619.466342592597</v>
      </c>
      <c r="L1518" s="5">
        <f t="shared" si="93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1.0865882352941176</v>
      </c>
      <c r="R1518" s="8">
        <f t="shared" si="95"/>
        <v>159.24137931034483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5">
        <f t="shared" si="92"/>
        <v>41948.56658564815</v>
      </c>
      <c r="L1519" s="5">
        <f t="shared" si="93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1.6197999999999999</v>
      </c>
      <c r="R1519" s="8">
        <f t="shared" si="95"/>
        <v>39.507317073170732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5">
        <f t="shared" si="92"/>
        <v>41760.8200462963</v>
      </c>
      <c r="L1520" s="5">
        <f t="shared" si="93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2.0536666666666665</v>
      </c>
      <c r="R1520" s="8">
        <f t="shared" si="95"/>
        <v>130.52966101694915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5">
        <f t="shared" si="92"/>
        <v>41782.741701388892</v>
      </c>
      <c r="L1521" s="5">
        <f t="shared" si="93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1.033638888888889</v>
      </c>
      <c r="R1521" s="8">
        <f t="shared" si="95"/>
        <v>64.156896551724131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5">
        <f t="shared" si="92"/>
        <v>41955.857789351852</v>
      </c>
      <c r="L1522" s="5">
        <f t="shared" si="93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1.0347222222222223</v>
      </c>
      <c r="R1522" s="8">
        <f t="shared" si="95"/>
        <v>111.52694610778443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5">
        <f t="shared" si="92"/>
        <v>42493.167719907404</v>
      </c>
      <c r="L1523" s="5">
        <f t="shared" si="93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1.0681333333333334</v>
      </c>
      <c r="R1523" s="8">
        <f t="shared" si="95"/>
        <v>170.44680851063831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5">
        <f t="shared" si="92"/>
        <v>41899.830312500002</v>
      </c>
      <c r="L1524" s="5">
        <f t="shared" si="93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1.3896574712643677</v>
      </c>
      <c r="R1524" s="8">
        <f t="shared" si="95"/>
        <v>133.7391592920354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5">
        <f t="shared" si="92"/>
        <v>41964.751342592594</v>
      </c>
      <c r="L1525" s="5">
        <f t="shared" si="93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1.2484324324324325</v>
      </c>
      <c r="R1525" s="8">
        <f t="shared" si="95"/>
        <v>95.834024896265561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5">
        <f t="shared" si="92"/>
        <v>42756.501041666663</v>
      </c>
      <c r="L1526" s="5">
        <f t="shared" si="93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2.0699999999999998</v>
      </c>
      <c r="R1526" s="8">
        <f t="shared" si="95"/>
        <v>221.78571428571428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5">
        <f t="shared" si="92"/>
        <v>42570.702986111108</v>
      </c>
      <c r="L1527" s="5">
        <f t="shared" si="93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1.7400576923076922</v>
      </c>
      <c r="R1527" s="8">
        <f t="shared" si="95"/>
        <v>32.315357142857138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5">
        <f t="shared" si="92"/>
        <v>42339.276006944448</v>
      </c>
      <c r="L1528" s="5">
        <f t="shared" si="93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1.2032608695652174</v>
      </c>
      <c r="R1528" s="8">
        <f t="shared" si="95"/>
        <v>98.839285714285708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5">
        <f t="shared" si="92"/>
        <v>42780.600532407407</v>
      </c>
      <c r="L1529" s="5">
        <f t="shared" si="93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1.1044428571428573</v>
      </c>
      <c r="R1529" s="8">
        <f t="shared" si="95"/>
        <v>55.222142857142863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5">
        <f t="shared" si="92"/>
        <v>42736.732893518521</v>
      </c>
      <c r="L1530" s="5">
        <f t="shared" si="93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2.8156666666666665</v>
      </c>
      <c r="R1530" s="8">
        <f t="shared" si="95"/>
        <v>52.793750000000003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5">
        <f t="shared" si="92"/>
        <v>42052.628703703704</v>
      </c>
      <c r="L1531" s="5">
        <f t="shared" si="93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1.0067894736842105</v>
      </c>
      <c r="R1531" s="8">
        <f t="shared" si="95"/>
        <v>135.66666666666666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5">
        <f t="shared" si="92"/>
        <v>42275.767303240747</v>
      </c>
      <c r="L1532" s="5">
        <f t="shared" si="93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1.3482571428571428</v>
      </c>
      <c r="R1532" s="8">
        <f t="shared" si="95"/>
        <v>53.991990846681922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5">
        <f t="shared" si="92"/>
        <v>41941.802384259259</v>
      </c>
      <c r="L1533" s="5">
        <f t="shared" si="93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1.7595744680851064</v>
      </c>
      <c r="R1533" s="8">
        <f t="shared" si="95"/>
        <v>56.643835616438359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5">
        <f t="shared" si="92"/>
        <v>42391.475289351853</v>
      </c>
      <c r="L1534" s="5">
        <f t="shared" si="93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4.8402000000000003</v>
      </c>
      <c r="R1534" s="8">
        <f t="shared" si="95"/>
        <v>82.316326530612244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5">
        <f t="shared" si="92"/>
        <v>42443.00204861111</v>
      </c>
      <c r="L1535" s="5">
        <f t="shared" si="93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1.4514</v>
      </c>
      <c r="R1535" s="8">
        <f t="shared" si="95"/>
        <v>88.26081081081081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5">
        <f t="shared" si="92"/>
        <v>42221.67432870371</v>
      </c>
      <c r="L1536" s="5">
        <f t="shared" si="93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4.1773333333333333</v>
      </c>
      <c r="R1536" s="8">
        <f t="shared" si="95"/>
        <v>84.905149051490511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5">
        <f t="shared" si="92"/>
        <v>42484.829062500001</v>
      </c>
      <c r="L1537" s="5">
        <f t="shared" si="93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1.3242499999999999</v>
      </c>
      <c r="R1537" s="8">
        <f t="shared" si="95"/>
        <v>48.154545454545456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5">
        <f t="shared" si="92"/>
        <v>42213.802199074074</v>
      </c>
      <c r="L1538" s="5">
        <f t="shared" si="93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2.5030841666666666</v>
      </c>
      <c r="R1538" s="8">
        <f t="shared" si="95"/>
        <v>66.015406593406595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5">
        <f t="shared" ref="K1539:K1602" si="96">(((J1539/60)/60)/24)+DATE(1970,1,1)</f>
        <v>42552.315127314811</v>
      </c>
      <c r="L1539" s="5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E1539/D1539</f>
        <v>1.7989999999999999</v>
      </c>
      <c r="R1539" s="8">
        <f t="shared" ref="R1539:R1602" si="99">E1539/N1539</f>
        <v>96.375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5">
        <f t="shared" si="96"/>
        <v>41981.782060185185</v>
      </c>
      <c r="L1540" s="5">
        <f t="shared" si="9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1.0262857142857142</v>
      </c>
      <c r="R1540" s="8">
        <f t="shared" si="99"/>
        <v>156.17391304347825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5">
        <f t="shared" si="96"/>
        <v>42705.919201388882</v>
      </c>
      <c r="L1541" s="5">
        <f t="shared" si="9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1.359861</v>
      </c>
      <c r="R1541" s="8">
        <f t="shared" si="99"/>
        <v>95.764859154929582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5">
        <f t="shared" si="96"/>
        <v>41939.00712962963</v>
      </c>
      <c r="L1542" s="5">
        <f t="shared" si="9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1.1786666666666668</v>
      </c>
      <c r="R1542" s="8">
        <f t="shared" si="99"/>
        <v>180.40816326530611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5">
        <f t="shared" si="96"/>
        <v>41974.712245370371</v>
      </c>
      <c r="L1543" s="5">
        <f t="shared" si="9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3.3333333333333332E-4</v>
      </c>
      <c r="R1543" s="8">
        <f t="shared" si="99"/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5">
        <f t="shared" si="96"/>
        <v>42170.996527777781</v>
      </c>
      <c r="L1544" s="5">
        <f t="shared" si="9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0.04</v>
      </c>
      <c r="R1544" s="8">
        <f t="shared" si="99"/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5">
        <f t="shared" si="96"/>
        <v>41935.509652777779</v>
      </c>
      <c r="L1545" s="5">
        <f t="shared" si="9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4.4444444444444444E-3</v>
      </c>
      <c r="R1545" s="8">
        <f t="shared" si="99"/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5">
        <f t="shared" si="96"/>
        <v>42053.051203703704</v>
      </c>
      <c r="L1546" s="5">
        <f t="shared" si="9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8" t="e">
        <f t="shared" si="99"/>
        <v>#DIV/0!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5">
        <f t="shared" si="96"/>
        <v>42031.884652777779</v>
      </c>
      <c r="L1547" s="5">
        <f t="shared" si="9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3.3333333333333332E-4</v>
      </c>
      <c r="R1547" s="8">
        <f t="shared" si="99"/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5">
        <f t="shared" si="96"/>
        <v>41839.212951388887</v>
      </c>
      <c r="L1548" s="5">
        <f t="shared" si="9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0.28899999999999998</v>
      </c>
      <c r="R1548" s="8">
        <f t="shared" si="99"/>
        <v>26.272727272727273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5">
        <f t="shared" si="96"/>
        <v>42782.426875000005</v>
      </c>
      <c r="L1549" s="5">
        <f t="shared" si="9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8" t="e">
        <f t="shared" si="99"/>
        <v>#DIV/0!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5">
        <f t="shared" si="96"/>
        <v>42286.88217592593</v>
      </c>
      <c r="L1550" s="5">
        <f t="shared" si="9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8.5714285714285715E-2</v>
      </c>
      <c r="R1550" s="8">
        <f t="shared" si="99"/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5">
        <f t="shared" si="96"/>
        <v>42281.136099537034</v>
      </c>
      <c r="L1551" s="5">
        <f t="shared" si="9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0.34</v>
      </c>
      <c r="R1551" s="8">
        <f t="shared" si="99"/>
        <v>28.333333333333332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5">
        <f t="shared" si="96"/>
        <v>42472.449467592596</v>
      </c>
      <c r="L1552" s="5">
        <f t="shared" si="9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0.13466666666666666</v>
      </c>
      <c r="R1552" s="8">
        <f t="shared" si="99"/>
        <v>14.428571428571429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5">
        <f t="shared" si="96"/>
        <v>42121.824525462958</v>
      </c>
      <c r="L1553" s="5">
        <f t="shared" si="9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8" t="e">
        <f t="shared" si="99"/>
        <v>#DIV/0!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5">
        <f t="shared" si="96"/>
        <v>41892.688750000001</v>
      </c>
      <c r="L1554" s="5">
        <f t="shared" si="9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0.49186046511627907</v>
      </c>
      <c r="R1554" s="8">
        <f t="shared" si="99"/>
        <v>132.1875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5">
        <f t="shared" si="96"/>
        <v>42219.282951388886</v>
      </c>
      <c r="L1555" s="5">
        <f t="shared" si="9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8" t="e">
        <f t="shared" si="99"/>
        <v>#DIV/0!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5">
        <f t="shared" si="96"/>
        <v>42188.252199074079</v>
      </c>
      <c r="L1556" s="5">
        <f t="shared" si="9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8" t="e">
        <f t="shared" si="99"/>
        <v>#DIV/0!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5">
        <f t="shared" si="96"/>
        <v>42241.613796296297</v>
      </c>
      <c r="L1557" s="5">
        <f t="shared" si="9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8" t="e">
        <f t="shared" si="99"/>
        <v>#DIV/0!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5">
        <f t="shared" si="96"/>
        <v>42525.153055555551</v>
      </c>
      <c r="L1558" s="5">
        <f t="shared" si="9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0.45133333333333331</v>
      </c>
      <c r="R1558" s="8">
        <f t="shared" si="99"/>
        <v>56.416666666666664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5">
        <f t="shared" si="96"/>
        <v>41871.65315972222</v>
      </c>
      <c r="L1559" s="5">
        <f t="shared" si="9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0.04</v>
      </c>
      <c r="R1559" s="8">
        <f t="shared" si="99"/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5">
        <f t="shared" si="96"/>
        <v>42185.397673611107</v>
      </c>
      <c r="L1560" s="5">
        <f t="shared" si="9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4.6666666666666669E-2</v>
      </c>
      <c r="R1560" s="8">
        <f t="shared" si="99"/>
        <v>11.666666666666666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5">
        <f t="shared" si="96"/>
        <v>42108.05322916666</v>
      </c>
      <c r="L1561" s="5">
        <f t="shared" si="9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3.3333333333333335E-3</v>
      </c>
      <c r="R1561" s="8">
        <f t="shared" si="99"/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5">
        <f t="shared" si="96"/>
        <v>41936.020752314813</v>
      </c>
      <c r="L1562" s="5">
        <f t="shared" si="9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3.7600000000000001E-2</v>
      </c>
      <c r="R1562" s="8">
        <f t="shared" si="99"/>
        <v>23.5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5">
        <f t="shared" si="96"/>
        <v>41555.041701388887</v>
      </c>
      <c r="L1563" s="5">
        <f t="shared" si="9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6.7000000000000002E-3</v>
      </c>
      <c r="R1563" s="8">
        <f t="shared" si="99"/>
        <v>67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5">
        <f t="shared" si="96"/>
        <v>40079.566157407404</v>
      </c>
      <c r="L1564" s="5">
        <f t="shared" si="9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8" t="e">
        <f t="shared" si="99"/>
        <v>#DIV/0!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5">
        <f t="shared" si="96"/>
        <v>41652.742488425924</v>
      </c>
      <c r="L1565" s="5">
        <f t="shared" si="9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1.4166666666666666E-2</v>
      </c>
      <c r="R1565" s="8">
        <f t="shared" si="99"/>
        <v>42.5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5">
        <f t="shared" si="96"/>
        <v>42121.367002314815</v>
      </c>
      <c r="L1566" s="5">
        <f t="shared" si="9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1E-3</v>
      </c>
      <c r="R1566" s="8">
        <f t="shared" si="99"/>
        <v>10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5">
        <f t="shared" si="96"/>
        <v>40672.729872685188</v>
      </c>
      <c r="L1567" s="5">
        <f t="shared" si="9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2.5000000000000001E-2</v>
      </c>
      <c r="R1567" s="8">
        <f t="shared" si="99"/>
        <v>100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5">
        <f t="shared" si="96"/>
        <v>42549.916712962964</v>
      </c>
      <c r="L1568" s="5">
        <f t="shared" si="9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0.21249999999999999</v>
      </c>
      <c r="R1568" s="8">
        <f t="shared" si="99"/>
        <v>108.05084745762711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5">
        <f t="shared" si="96"/>
        <v>41671.936863425923</v>
      </c>
      <c r="L1569" s="5">
        <f t="shared" si="97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4.1176470588235294E-2</v>
      </c>
      <c r="R1569" s="8">
        <f t="shared" si="99"/>
        <v>26.923076923076923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5">
        <f t="shared" si="96"/>
        <v>41962.062326388885</v>
      </c>
      <c r="L1570" s="5">
        <f t="shared" si="9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0.13639999999999999</v>
      </c>
      <c r="R1570" s="8">
        <f t="shared" si="99"/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5">
        <f t="shared" si="96"/>
        <v>41389.679560185185</v>
      </c>
      <c r="L1571" s="5">
        <f t="shared" si="9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8" t="e">
        <f t="shared" si="99"/>
        <v>#DIV/0!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5">
        <f t="shared" si="96"/>
        <v>42438.813449074078</v>
      </c>
      <c r="L1572" s="5">
        <f t="shared" si="9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0.41399999999999998</v>
      </c>
      <c r="R1572" s="8">
        <f t="shared" si="99"/>
        <v>47.769230769230766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5">
        <f t="shared" si="96"/>
        <v>42144.769479166673</v>
      </c>
      <c r="L1573" s="5">
        <f t="shared" si="9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6.6115702479338841E-3</v>
      </c>
      <c r="R1573" s="8">
        <f t="shared" si="99"/>
        <v>20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5">
        <f t="shared" si="96"/>
        <v>42404.033090277779</v>
      </c>
      <c r="L1574" s="5">
        <f t="shared" si="9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0.05</v>
      </c>
      <c r="R1574" s="8">
        <f t="shared" si="99"/>
        <v>41.666666666666664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5">
        <f t="shared" si="96"/>
        <v>42786.000023148154</v>
      </c>
      <c r="L1575" s="5">
        <f t="shared" si="9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2.4777777777777777E-2</v>
      </c>
      <c r="R1575" s="8">
        <f t="shared" si="99"/>
        <v>74.333333333333329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5">
        <f t="shared" si="96"/>
        <v>42017.927418981482</v>
      </c>
      <c r="L1576" s="5">
        <f t="shared" si="9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5.0599999999999999E-2</v>
      </c>
      <c r="R1576" s="8">
        <f t="shared" si="99"/>
        <v>84.333333333333329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5">
        <f t="shared" si="96"/>
        <v>41799.524259259262</v>
      </c>
      <c r="L1577" s="5">
        <f t="shared" si="9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0.2291</v>
      </c>
      <c r="R1577" s="8">
        <f t="shared" si="99"/>
        <v>65.457142857142856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5">
        <f t="shared" si="96"/>
        <v>42140.879259259258</v>
      </c>
      <c r="L1578" s="5">
        <f t="shared" si="9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0.13</v>
      </c>
      <c r="R1578" s="8">
        <f t="shared" si="99"/>
        <v>65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5">
        <f t="shared" si="96"/>
        <v>41054.847777777781</v>
      </c>
      <c r="L1579" s="5">
        <f t="shared" si="9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5.4999999999999997E-3</v>
      </c>
      <c r="R1579" s="8">
        <f t="shared" si="99"/>
        <v>27.5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5">
        <f t="shared" si="96"/>
        <v>40399.065868055557</v>
      </c>
      <c r="L1580" s="5">
        <f t="shared" si="9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0.10806536636794939</v>
      </c>
      <c r="R1580" s="8">
        <f t="shared" si="99"/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5">
        <f t="shared" si="96"/>
        <v>41481.996423611112</v>
      </c>
      <c r="L1581" s="5">
        <f t="shared" si="9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8.4008400840084006E-3</v>
      </c>
      <c r="R1581" s="8">
        <f t="shared" si="99"/>
        <v>14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5">
        <f t="shared" si="96"/>
        <v>40990.050069444449</v>
      </c>
      <c r="L1582" s="5">
        <f t="shared" si="9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8" t="e">
        <f t="shared" si="99"/>
        <v>#DIV/0!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5">
        <f t="shared" si="96"/>
        <v>42325.448958333334</v>
      </c>
      <c r="L1583" s="5">
        <f t="shared" si="9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5.0000000000000001E-3</v>
      </c>
      <c r="R1583" s="8">
        <f t="shared" si="99"/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5">
        <f t="shared" si="96"/>
        <v>42246.789965277778</v>
      </c>
      <c r="L1584" s="5">
        <f t="shared" si="9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9.2999999999999999E-2</v>
      </c>
      <c r="R1584" s="8">
        <f t="shared" si="99"/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5">
        <f t="shared" si="96"/>
        <v>41877.904988425929</v>
      </c>
      <c r="L1585" s="5">
        <f t="shared" si="9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7.5000000000000002E-4</v>
      </c>
      <c r="R1585" s="8">
        <f t="shared" si="99"/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5">
        <f t="shared" si="96"/>
        <v>41779.649317129632</v>
      </c>
      <c r="L1586" s="5">
        <f t="shared" si="9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8" t="e">
        <f t="shared" si="99"/>
        <v>#DIV/0!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5">
        <f t="shared" si="96"/>
        <v>42707.895462962959</v>
      </c>
      <c r="L1587" s="5">
        <f t="shared" si="9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0.79</v>
      </c>
      <c r="R1587" s="8">
        <f t="shared" si="99"/>
        <v>131.66666666666666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5">
        <f t="shared" si="96"/>
        <v>42069.104421296302</v>
      </c>
      <c r="L1588" s="5">
        <f t="shared" si="9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8" t="e">
        <f t="shared" si="99"/>
        <v>#DIV/0!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5">
        <f t="shared" si="96"/>
        <v>41956.950983796298</v>
      </c>
      <c r="L1589" s="5">
        <f t="shared" si="9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1.3333333333333334E-4</v>
      </c>
      <c r="R1589" s="8">
        <f t="shared" si="99"/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5">
        <f t="shared" si="96"/>
        <v>42005.24998842593</v>
      </c>
      <c r="L1590" s="5">
        <f t="shared" si="9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8" t="e">
        <f t="shared" si="99"/>
        <v>#DIV/0!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5">
        <f t="shared" si="96"/>
        <v>42256.984791666662</v>
      </c>
      <c r="L1591" s="5">
        <f t="shared" si="9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8" t="e">
        <f t="shared" si="99"/>
        <v>#DIV/0!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5">
        <f t="shared" si="96"/>
        <v>42240.857222222221</v>
      </c>
      <c r="L1592" s="5">
        <f t="shared" si="9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1.7000000000000001E-2</v>
      </c>
      <c r="R1592" s="8">
        <f t="shared" si="99"/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5">
        <f t="shared" si="96"/>
        <v>42433.726168981477</v>
      </c>
      <c r="L1593" s="5">
        <f t="shared" si="9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0.29228571428571426</v>
      </c>
      <c r="R1593" s="8">
        <f t="shared" si="99"/>
        <v>44.478260869565219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5">
        <f t="shared" si="96"/>
        <v>42046.072743055556</v>
      </c>
      <c r="L1594" s="5">
        <f t="shared" si="9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8" t="e">
        <f t="shared" si="99"/>
        <v>#DIV/0!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5">
        <f t="shared" si="96"/>
        <v>42033.845543981486</v>
      </c>
      <c r="L1595" s="5">
        <f t="shared" si="9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1.3636363636363637E-4</v>
      </c>
      <c r="R1595" s="8">
        <f t="shared" si="99"/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5">
        <f t="shared" si="96"/>
        <v>42445.712754629625</v>
      </c>
      <c r="L1596" s="5">
        <f t="shared" si="9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0.20499999999999999</v>
      </c>
      <c r="R1596" s="8">
        <f t="shared" si="99"/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5">
        <f t="shared" si="96"/>
        <v>41780.050092592595</v>
      </c>
      <c r="L1597" s="5">
        <f t="shared" si="9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2.8E-3</v>
      </c>
      <c r="R1597" s="8">
        <f t="shared" si="99"/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5">
        <f t="shared" si="96"/>
        <v>41941.430196759262</v>
      </c>
      <c r="L1598" s="5">
        <f t="shared" si="9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2.3076923076923078E-2</v>
      </c>
      <c r="R1598" s="8">
        <f t="shared" si="99"/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5">
        <f t="shared" si="96"/>
        <v>42603.354131944448</v>
      </c>
      <c r="L1599" s="5">
        <f t="shared" si="9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8" t="e">
        <f t="shared" si="99"/>
        <v>#DIV/0!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5">
        <f t="shared" si="96"/>
        <v>42151.667337962965</v>
      </c>
      <c r="L1600" s="5">
        <f t="shared" si="9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1.25E-3</v>
      </c>
      <c r="R1600" s="8">
        <f t="shared" si="99"/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5">
        <f t="shared" si="96"/>
        <v>42438.53907407407</v>
      </c>
      <c r="L1601" s="5">
        <f t="shared" si="9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8" t="e">
        <f t="shared" si="99"/>
        <v>#DIV/0!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5">
        <f t="shared" si="96"/>
        <v>41791.057314814818</v>
      </c>
      <c r="L1602" s="5">
        <f t="shared" si="9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7.3400000000000007E-2</v>
      </c>
      <c r="R1602" s="8">
        <f t="shared" si="99"/>
        <v>40.777777777777779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5">
        <f t="shared" ref="K1603:K1666" si="100">(((J1603/60)/60)/24)+DATE(1970,1,1)</f>
        <v>40638.092974537038</v>
      </c>
      <c r="L1603" s="5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E1603/D1603</f>
        <v>1.082492</v>
      </c>
      <c r="R1603" s="8">
        <f t="shared" ref="R1603:R1666" si="103">E1603/N1603</f>
        <v>48.325535714285714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5">
        <f t="shared" si="100"/>
        <v>40788.297650462962</v>
      </c>
      <c r="L1604" s="5">
        <f t="shared" si="10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1.0016666666666667</v>
      </c>
      <c r="R1604" s="8">
        <f t="shared" si="103"/>
        <v>46.953125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5">
        <f t="shared" si="100"/>
        <v>40876.169664351852</v>
      </c>
      <c r="L1605" s="5">
        <f t="shared" si="10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1.0003299999999999</v>
      </c>
      <c r="R1605" s="8">
        <f t="shared" si="103"/>
        <v>66.688666666666663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5">
        <f t="shared" si="100"/>
        <v>40945.845312500001</v>
      </c>
      <c r="L1606" s="5">
        <f t="shared" si="10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1.2210714285714286</v>
      </c>
      <c r="R1606" s="8">
        <f t="shared" si="103"/>
        <v>48.842857142857142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5">
        <f t="shared" si="100"/>
        <v>40747.012881944444</v>
      </c>
      <c r="L1607" s="5">
        <f t="shared" si="10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1.0069333333333335</v>
      </c>
      <c r="R1607" s="8">
        <f t="shared" si="103"/>
        <v>137.30909090909091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5">
        <f t="shared" si="100"/>
        <v>40536.111550925925</v>
      </c>
      <c r="L1608" s="5">
        <f t="shared" si="10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1.01004125</v>
      </c>
      <c r="R1608" s="8">
        <f t="shared" si="103"/>
        <v>87.829673913043479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5">
        <f t="shared" si="100"/>
        <v>41053.80846064815</v>
      </c>
      <c r="L1609" s="5">
        <f t="shared" si="10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1.4511000000000001</v>
      </c>
      <c r="R1609" s="8">
        <f t="shared" si="103"/>
        <v>70.785365853658533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5">
        <f t="shared" si="100"/>
        <v>41607.83085648148</v>
      </c>
      <c r="L1610" s="5">
        <f t="shared" si="10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1.0125</v>
      </c>
      <c r="R1610" s="8">
        <f t="shared" si="103"/>
        <v>52.826086956521742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5">
        <f t="shared" si="100"/>
        <v>40796.001261574071</v>
      </c>
      <c r="L1611" s="5">
        <f t="shared" si="10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1.1833333333333333</v>
      </c>
      <c r="R1611" s="8">
        <f t="shared" si="103"/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5">
        <f t="shared" si="100"/>
        <v>41228.924884259257</v>
      </c>
      <c r="L1612" s="5">
        <f t="shared" si="10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2.7185000000000001</v>
      </c>
      <c r="R1612" s="8">
        <f t="shared" si="103"/>
        <v>48.544642857142854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5">
        <f t="shared" si="100"/>
        <v>41409.00037037037</v>
      </c>
      <c r="L1613" s="5">
        <f t="shared" si="10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1.25125</v>
      </c>
      <c r="R1613" s="8">
        <f t="shared" si="103"/>
        <v>37.074074074074076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5">
        <f t="shared" si="100"/>
        <v>41246.874814814815</v>
      </c>
      <c r="L1614" s="5">
        <f t="shared" si="10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1.1000000000000001</v>
      </c>
      <c r="R1614" s="8">
        <f t="shared" si="103"/>
        <v>50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5">
        <f t="shared" si="100"/>
        <v>41082.069467592592</v>
      </c>
      <c r="L1615" s="5">
        <f t="shared" si="10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1.0149999999999999</v>
      </c>
      <c r="R1615" s="8">
        <f t="shared" si="103"/>
        <v>39.03846153846154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5">
        <f t="shared" si="100"/>
        <v>41794.981122685182</v>
      </c>
      <c r="L1616" s="5">
        <f t="shared" si="10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1.0269999999999999</v>
      </c>
      <c r="R1616" s="8">
        <f t="shared" si="103"/>
        <v>66.688311688311686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5">
        <f t="shared" si="100"/>
        <v>40845.050879629627</v>
      </c>
      <c r="L1617" s="5">
        <f t="shared" si="10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1.1412500000000001</v>
      </c>
      <c r="R1617" s="8">
        <f t="shared" si="103"/>
        <v>67.132352941176464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5">
        <f t="shared" si="100"/>
        <v>41194.715520833335</v>
      </c>
      <c r="L1618" s="5">
        <f t="shared" si="10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1.042</v>
      </c>
      <c r="R1618" s="8">
        <f t="shared" si="103"/>
        <v>66.369426751592357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5">
        <f t="shared" si="100"/>
        <v>41546.664212962962</v>
      </c>
      <c r="L1619" s="5">
        <f t="shared" si="10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1.4585714285714286</v>
      </c>
      <c r="R1619" s="8">
        <f t="shared" si="103"/>
        <v>64.620253164556956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5">
        <f t="shared" si="100"/>
        <v>41301.654340277775</v>
      </c>
      <c r="L1620" s="5">
        <f t="shared" si="10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1.0506666666666666</v>
      </c>
      <c r="R1620" s="8">
        <f t="shared" si="103"/>
        <v>58.370370370370374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5">
        <f t="shared" si="100"/>
        <v>41876.18618055556</v>
      </c>
      <c r="L1621" s="5">
        <f t="shared" si="10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1.3333333333333333</v>
      </c>
      <c r="R1621" s="8">
        <f t="shared" si="103"/>
        <v>86.956521739130437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5">
        <f t="shared" si="100"/>
        <v>41321.339583333334</v>
      </c>
      <c r="L1622" s="5">
        <f t="shared" si="10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1.1299999999999999</v>
      </c>
      <c r="R1622" s="8">
        <f t="shared" si="103"/>
        <v>66.470588235294116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5">
        <f t="shared" si="100"/>
        <v>41003.60665509259</v>
      </c>
      <c r="L1623" s="5">
        <f t="shared" si="10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1.212</v>
      </c>
      <c r="R1623" s="8">
        <f t="shared" si="103"/>
        <v>163.78378378378378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5">
        <f t="shared" si="100"/>
        <v>41950.29483796296</v>
      </c>
      <c r="L1624" s="5">
        <f t="shared" si="10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1.0172463768115942</v>
      </c>
      <c r="R1624" s="8">
        <f t="shared" si="103"/>
        <v>107.98461538461538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5">
        <f t="shared" si="100"/>
        <v>41453.688530092593</v>
      </c>
      <c r="L1625" s="5">
        <f t="shared" si="10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1.0106666666666666</v>
      </c>
      <c r="R1625" s="8">
        <f t="shared" si="103"/>
        <v>42.111111111111114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5">
        <f t="shared" si="100"/>
        <v>41243.367303240739</v>
      </c>
      <c r="L1626" s="5">
        <f t="shared" si="10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1.18</v>
      </c>
      <c r="R1626" s="8">
        <f t="shared" si="103"/>
        <v>47.2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5">
        <f t="shared" si="100"/>
        <v>41135.699687500004</v>
      </c>
      <c r="L1627" s="5">
        <f t="shared" si="10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1.5533333333333332</v>
      </c>
      <c r="R1627" s="8">
        <f t="shared" si="103"/>
        <v>112.01923076923077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5">
        <f t="shared" si="100"/>
        <v>41579.847997685189</v>
      </c>
      <c r="L1628" s="5">
        <f t="shared" si="10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1.0118750000000001</v>
      </c>
      <c r="R1628" s="8">
        <f t="shared" si="103"/>
        <v>74.953703703703709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5">
        <f t="shared" si="100"/>
        <v>41205.707048611112</v>
      </c>
      <c r="L1629" s="5">
        <f t="shared" si="10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1.17</v>
      </c>
      <c r="R1629" s="8">
        <f t="shared" si="103"/>
        <v>61.578947368421055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5">
        <f t="shared" si="100"/>
        <v>41774.737060185187</v>
      </c>
      <c r="L1630" s="5">
        <f t="shared" si="10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1.00925</v>
      </c>
      <c r="R1630" s="8">
        <f t="shared" si="103"/>
        <v>45.875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5">
        <f t="shared" si="100"/>
        <v>41645.867280092592</v>
      </c>
      <c r="L1631" s="5">
        <f t="shared" si="10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1.0366666666666666</v>
      </c>
      <c r="R1631" s="8">
        <f t="shared" si="103"/>
        <v>75.853658536585371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5">
        <f t="shared" si="100"/>
        <v>40939.837673611109</v>
      </c>
      <c r="L1632" s="5">
        <f t="shared" si="10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2.6524999999999999</v>
      </c>
      <c r="R1632" s="8">
        <f t="shared" si="103"/>
        <v>84.206349206349202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5">
        <f t="shared" si="100"/>
        <v>41164.859502314815</v>
      </c>
      <c r="L1633" s="5">
        <f t="shared" si="10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1.5590999999999999</v>
      </c>
      <c r="R1633" s="8">
        <f t="shared" si="103"/>
        <v>117.22556390977444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5">
        <f t="shared" si="100"/>
        <v>40750.340902777774</v>
      </c>
      <c r="L1634" s="5">
        <f t="shared" si="10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1.0162500000000001</v>
      </c>
      <c r="R1634" s="8">
        <f t="shared" si="103"/>
        <v>86.489361702127653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5">
        <f t="shared" si="100"/>
        <v>40896.883750000001</v>
      </c>
      <c r="L1635" s="5">
        <f t="shared" si="10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</v>
      </c>
      <c r="R1635" s="8">
        <f t="shared" si="103"/>
        <v>172.41379310344828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5">
        <f t="shared" si="100"/>
        <v>40658.189826388887</v>
      </c>
      <c r="L1636" s="5">
        <f t="shared" si="10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1.0049999999999999</v>
      </c>
      <c r="R1636" s="8">
        <f t="shared" si="103"/>
        <v>62.8125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5">
        <f t="shared" si="100"/>
        <v>42502.868761574078</v>
      </c>
      <c r="L1637" s="5">
        <f t="shared" si="10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1.2529999999999999</v>
      </c>
      <c r="R1637" s="8">
        <f t="shared" si="103"/>
        <v>67.729729729729726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5">
        <f t="shared" si="100"/>
        <v>40663.08666666667</v>
      </c>
      <c r="L1638" s="5">
        <f t="shared" si="10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1.0355555555555556</v>
      </c>
      <c r="R1638" s="8">
        <f t="shared" si="103"/>
        <v>53.5632183908046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5">
        <f t="shared" si="100"/>
        <v>40122.751620370371</v>
      </c>
      <c r="L1639" s="5">
        <f t="shared" si="10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1.038</v>
      </c>
      <c r="R1639" s="8">
        <f t="shared" si="103"/>
        <v>34.6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5">
        <f t="shared" si="100"/>
        <v>41288.68712962963</v>
      </c>
      <c r="L1640" s="5">
        <f t="shared" si="10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1.05</v>
      </c>
      <c r="R1640" s="8">
        <f t="shared" si="103"/>
        <v>38.888888888888886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5">
        <f t="shared" si="100"/>
        <v>40941.652372685188</v>
      </c>
      <c r="L1641" s="5">
        <f t="shared" si="10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</v>
      </c>
      <c r="R1641" s="8">
        <f t="shared" si="103"/>
        <v>94.736842105263165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5">
        <f t="shared" si="100"/>
        <v>40379.23096064815</v>
      </c>
      <c r="L1642" s="5">
        <f t="shared" si="10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1.6986000000000001</v>
      </c>
      <c r="R1642" s="8">
        <f t="shared" si="103"/>
        <v>39.967058823529413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5">
        <f t="shared" si="100"/>
        <v>41962.596574074079</v>
      </c>
      <c r="L1643" s="5">
        <f t="shared" si="10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1.014</v>
      </c>
      <c r="R1643" s="8">
        <f t="shared" si="103"/>
        <v>97.5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5">
        <f t="shared" si="100"/>
        <v>40688.024618055555</v>
      </c>
      <c r="L1644" s="5">
        <f t="shared" si="10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</v>
      </c>
      <c r="R1644" s="8">
        <f t="shared" si="103"/>
        <v>42.857142857142854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5">
        <f t="shared" si="100"/>
        <v>41146.824212962965</v>
      </c>
      <c r="L1645" s="5">
        <f t="shared" si="10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1.2470000000000001</v>
      </c>
      <c r="R1645" s="8">
        <f t="shared" si="103"/>
        <v>168.51351351351352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5">
        <f t="shared" si="100"/>
        <v>41175.05972222222</v>
      </c>
      <c r="L1646" s="5">
        <f t="shared" si="10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1.095</v>
      </c>
      <c r="R1646" s="8">
        <f t="shared" si="103"/>
        <v>85.546875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5">
        <f t="shared" si="100"/>
        <v>41521.617361111108</v>
      </c>
      <c r="L1647" s="5">
        <f t="shared" si="10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1.1080000000000001</v>
      </c>
      <c r="R1647" s="8">
        <f t="shared" si="103"/>
        <v>554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5">
        <f t="shared" si="100"/>
        <v>41833.450266203705</v>
      </c>
      <c r="L1648" s="5">
        <f t="shared" si="10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1.1020000000000001</v>
      </c>
      <c r="R1648" s="8">
        <f t="shared" si="103"/>
        <v>26.554216867469879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5">
        <f t="shared" si="100"/>
        <v>41039.409456018519</v>
      </c>
      <c r="L1649" s="5">
        <f t="shared" si="10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1.0471999999999999</v>
      </c>
      <c r="R1649" s="8">
        <f t="shared" si="103"/>
        <v>113.82608695652173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5">
        <f t="shared" si="100"/>
        <v>40592.704652777778</v>
      </c>
      <c r="L1650" s="5">
        <f t="shared" si="10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1.2526086956521738</v>
      </c>
      <c r="R1650" s="8">
        <f t="shared" si="103"/>
        <v>32.011111111111113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5">
        <f t="shared" si="100"/>
        <v>41737.684664351851</v>
      </c>
      <c r="L1651" s="5">
        <f t="shared" si="10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1.0058763157894737</v>
      </c>
      <c r="R1651" s="8">
        <f t="shared" si="103"/>
        <v>47.189259259259259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5">
        <f t="shared" si="100"/>
        <v>41526.435613425929</v>
      </c>
      <c r="L1652" s="5">
        <f t="shared" si="10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1.4155</v>
      </c>
      <c r="R1652" s="8">
        <f t="shared" si="103"/>
        <v>88.46875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5">
        <f t="shared" si="100"/>
        <v>40625.900694444441</v>
      </c>
      <c r="L1653" s="5">
        <f t="shared" si="10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1.0075000000000001</v>
      </c>
      <c r="R1653" s="8">
        <f t="shared" si="103"/>
        <v>100.75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5">
        <f t="shared" si="100"/>
        <v>41572.492974537039</v>
      </c>
      <c r="L1654" s="5">
        <f t="shared" si="10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1.0066666666666666</v>
      </c>
      <c r="R1654" s="8">
        <f t="shared" si="103"/>
        <v>64.714285714285708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5">
        <f t="shared" si="100"/>
        <v>40626.834444444445</v>
      </c>
      <c r="L1655" s="5">
        <f t="shared" si="10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1.7423040000000001</v>
      </c>
      <c r="R1655" s="8">
        <f t="shared" si="103"/>
        <v>51.854285714285716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5">
        <f t="shared" si="100"/>
        <v>40987.890740740739</v>
      </c>
      <c r="L1656" s="5">
        <f t="shared" si="10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1.199090909090909</v>
      </c>
      <c r="R1656" s="8">
        <f t="shared" si="103"/>
        <v>38.794117647058826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5">
        <f t="shared" si="100"/>
        <v>40974.791898148149</v>
      </c>
      <c r="L1657" s="5">
        <f t="shared" si="10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1.4286666666666668</v>
      </c>
      <c r="R1657" s="8">
        <f t="shared" si="103"/>
        <v>44.645833333333336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5">
        <f t="shared" si="100"/>
        <v>41226.928842592592</v>
      </c>
      <c r="L1658" s="5">
        <f t="shared" si="10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1.0033493333333334</v>
      </c>
      <c r="R1658" s="8">
        <f t="shared" si="103"/>
        <v>156.77333333333334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5">
        <f t="shared" si="100"/>
        <v>41023.782037037039</v>
      </c>
      <c r="L1659" s="5">
        <f t="shared" si="10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1.0493380000000001</v>
      </c>
      <c r="R1659" s="8">
        <f t="shared" si="103"/>
        <v>118.70339366515837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5">
        <f t="shared" si="100"/>
        <v>41223.22184027778</v>
      </c>
      <c r="L1660" s="5">
        <f t="shared" si="10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1.3223333333333334</v>
      </c>
      <c r="R1660" s="8">
        <f t="shared" si="103"/>
        <v>74.149532710280369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5">
        <f t="shared" si="100"/>
        <v>41596.913437499999</v>
      </c>
      <c r="L1661" s="5">
        <f t="shared" si="101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1.1279999999999999</v>
      </c>
      <c r="R1661" s="8">
        <f t="shared" si="103"/>
        <v>12.533333333333333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5">
        <f t="shared" si="100"/>
        <v>42459.693865740745</v>
      </c>
      <c r="L1662" s="5">
        <f t="shared" si="10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12.5375</v>
      </c>
      <c r="R1662" s="8">
        <f t="shared" si="103"/>
        <v>27.861111111111111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5">
        <f t="shared" si="100"/>
        <v>42343.998043981483</v>
      </c>
      <c r="L1663" s="5">
        <f t="shared" si="101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1.0250632911392406</v>
      </c>
      <c r="R1663" s="8">
        <f t="shared" si="103"/>
        <v>80.178217821782184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5">
        <f t="shared" si="100"/>
        <v>40848.198333333334</v>
      </c>
      <c r="L1664" s="5">
        <f t="shared" si="10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1.026375</v>
      </c>
      <c r="R1664" s="8">
        <f t="shared" si="103"/>
        <v>132.43548387096774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5">
        <f t="shared" si="100"/>
        <v>42006.02207175926</v>
      </c>
      <c r="L1665" s="5">
        <f t="shared" si="10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1.08</v>
      </c>
      <c r="R1665" s="8">
        <f t="shared" si="103"/>
        <v>33.75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5">
        <f t="shared" si="100"/>
        <v>40939.761782407404</v>
      </c>
      <c r="L1666" s="5">
        <f t="shared" si="10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1.2240879999999998</v>
      </c>
      <c r="R1666" s="8">
        <f t="shared" si="103"/>
        <v>34.384494382022467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5">
        <f t="shared" ref="K1667:K1730" si="104">(((J1667/60)/60)/24)+DATE(1970,1,1)</f>
        <v>40564.649456018517</v>
      </c>
      <c r="L1667" s="5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E1667/D1667</f>
        <v>1.1945714285714286</v>
      </c>
      <c r="R1667" s="8">
        <f t="shared" ref="R1667:R1730" si="107">E1667/N1667</f>
        <v>44.956989247311824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5">
        <f t="shared" si="104"/>
        <v>41331.253159722226</v>
      </c>
      <c r="L1668" s="5">
        <f t="shared" si="105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1.6088</v>
      </c>
      <c r="R1668" s="8">
        <f t="shared" si="107"/>
        <v>41.04081632653061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5">
        <f t="shared" si="104"/>
        <v>41682.0705787037</v>
      </c>
      <c r="L1669" s="5">
        <f t="shared" si="105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1.2685294117647059</v>
      </c>
      <c r="R1669" s="8">
        <f t="shared" si="107"/>
        <v>52.597560975609753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5">
        <f t="shared" si="104"/>
        <v>40845.14975694444</v>
      </c>
      <c r="L1670" s="5">
        <f t="shared" si="105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1.026375</v>
      </c>
      <c r="R1670" s="8">
        <f t="shared" si="107"/>
        <v>70.784482758620683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5">
        <f t="shared" si="104"/>
        <v>42461.885138888887</v>
      </c>
      <c r="L1671" s="5">
        <f t="shared" si="105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1.3975</v>
      </c>
      <c r="R1671" s="8">
        <f t="shared" si="107"/>
        <v>53.75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5">
        <f t="shared" si="104"/>
        <v>40313.930543981485</v>
      </c>
      <c r="L1672" s="5">
        <f t="shared" si="105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1.026</v>
      </c>
      <c r="R1672" s="8">
        <f t="shared" si="107"/>
        <v>44.608695652173914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5">
        <f t="shared" si="104"/>
        <v>42553.54414351852</v>
      </c>
      <c r="L1673" s="5">
        <f t="shared" si="105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1.0067349999999999</v>
      </c>
      <c r="R1673" s="8">
        <f t="shared" si="107"/>
        <v>26.148961038961041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5">
        <f t="shared" si="104"/>
        <v>41034.656597222223</v>
      </c>
      <c r="L1674" s="5">
        <f t="shared" si="105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1.1294117647058823</v>
      </c>
      <c r="R1674" s="8">
        <f t="shared" si="107"/>
        <v>39.183673469387756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5">
        <f t="shared" si="104"/>
        <v>42039.878379629634</v>
      </c>
      <c r="L1675" s="5">
        <f t="shared" si="105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1.2809523809523808</v>
      </c>
      <c r="R1675" s="8">
        <f t="shared" si="107"/>
        <v>45.593220338983052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5">
        <f t="shared" si="104"/>
        <v>42569.605393518519</v>
      </c>
      <c r="L1676" s="5">
        <f t="shared" si="105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2.0169999999999999</v>
      </c>
      <c r="R1676" s="8">
        <f t="shared" si="107"/>
        <v>89.247787610619469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5">
        <f t="shared" si="104"/>
        <v>40802.733101851853</v>
      </c>
      <c r="L1677" s="5">
        <f t="shared" si="105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1.37416</v>
      </c>
      <c r="R1677" s="8">
        <f t="shared" si="107"/>
        <v>40.416470588235299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5">
        <f t="shared" si="104"/>
        <v>40973.72623842593</v>
      </c>
      <c r="L1678" s="5">
        <f t="shared" si="105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1.1533333333333333</v>
      </c>
      <c r="R1678" s="8">
        <f t="shared" si="107"/>
        <v>82.38095238095238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5">
        <f t="shared" si="104"/>
        <v>42416.407129629632</v>
      </c>
      <c r="L1679" s="5">
        <f t="shared" si="105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1.1166666666666667</v>
      </c>
      <c r="R1679" s="8">
        <f t="shared" si="107"/>
        <v>159.52380952380952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5">
        <f t="shared" si="104"/>
        <v>41662.854988425926</v>
      </c>
      <c r="L1680" s="5">
        <f t="shared" si="105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1.1839999999999999</v>
      </c>
      <c r="R1680" s="8">
        <f t="shared" si="107"/>
        <v>36.244897959183675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5">
        <f t="shared" si="104"/>
        <v>40723.068807870368</v>
      </c>
      <c r="L1681" s="5">
        <f t="shared" si="105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1.75</v>
      </c>
      <c r="R1681" s="8">
        <f t="shared" si="107"/>
        <v>62.5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5">
        <f t="shared" si="104"/>
        <v>41802.757719907408</v>
      </c>
      <c r="L1682" s="5">
        <f t="shared" si="105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1.175</v>
      </c>
      <c r="R1682" s="8">
        <f t="shared" si="107"/>
        <v>47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5">
        <f t="shared" si="104"/>
        <v>42774.121342592596</v>
      </c>
      <c r="L1683" s="5">
        <f t="shared" si="105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1.0142212307692309</v>
      </c>
      <c r="R1683" s="8">
        <f t="shared" si="107"/>
        <v>74.575090497737563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5">
        <f t="shared" si="104"/>
        <v>42779.21365740741</v>
      </c>
      <c r="L1684" s="5">
        <f t="shared" si="105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8" t="e">
        <f t="shared" si="107"/>
        <v>#DIV/0!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5">
        <f t="shared" si="104"/>
        <v>42808.781689814816</v>
      </c>
      <c r="L1685" s="5">
        <f t="shared" si="105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0.21714285714285714</v>
      </c>
      <c r="R1685" s="8">
        <f t="shared" si="107"/>
        <v>76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5">
        <f t="shared" si="104"/>
        <v>42783.815289351856</v>
      </c>
      <c r="L1686" s="5">
        <f t="shared" si="105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1.0912500000000001</v>
      </c>
      <c r="R1686" s="8">
        <f t="shared" si="107"/>
        <v>86.43564356435644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5">
        <f t="shared" si="104"/>
        <v>42788.2502662037</v>
      </c>
      <c r="L1687" s="5">
        <f t="shared" si="105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1.0285714285714285</v>
      </c>
      <c r="R1687" s="8">
        <f t="shared" si="107"/>
        <v>24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5">
        <f t="shared" si="104"/>
        <v>42792.843969907408</v>
      </c>
      <c r="L1688" s="5">
        <f t="shared" si="105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3.5999999999999999E-3</v>
      </c>
      <c r="R1688" s="8">
        <f t="shared" si="107"/>
        <v>18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5">
        <f t="shared" si="104"/>
        <v>42802.046817129631</v>
      </c>
      <c r="L1689" s="5">
        <f t="shared" si="105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0.3125</v>
      </c>
      <c r="R1689" s="8">
        <f t="shared" si="107"/>
        <v>80.128205128205124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5">
        <f t="shared" si="104"/>
        <v>42804.534652777773</v>
      </c>
      <c r="L1690" s="5">
        <f t="shared" si="105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0.443</v>
      </c>
      <c r="R1690" s="8">
        <f t="shared" si="107"/>
        <v>253.14285714285714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5">
        <f t="shared" si="104"/>
        <v>42780.942476851851</v>
      </c>
      <c r="L1691" s="5">
        <f t="shared" si="105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</v>
      </c>
      <c r="R1691" s="8">
        <f t="shared" si="107"/>
        <v>171.42857142857142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5">
        <f t="shared" si="104"/>
        <v>42801.43104166667</v>
      </c>
      <c r="L1692" s="5">
        <f t="shared" si="105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0.254</v>
      </c>
      <c r="R1692" s="8">
        <f t="shared" si="107"/>
        <v>57.727272727272727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5">
        <f t="shared" si="104"/>
        <v>42795.701481481476</v>
      </c>
      <c r="L1693" s="5">
        <f t="shared" si="105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0.33473333333333333</v>
      </c>
      <c r="R1693" s="8">
        <f t="shared" si="107"/>
        <v>264.26315789473682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5">
        <f t="shared" si="104"/>
        <v>42788.151238425926</v>
      </c>
      <c r="L1694" s="5">
        <f t="shared" si="105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0.47799999999999998</v>
      </c>
      <c r="R1694" s="8">
        <f t="shared" si="107"/>
        <v>159.33333333333334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5">
        <f t="shared" si="104"/>
        <v>42803.920277777783</v>
      </c>
      <c r="L1695" s="5">
        <f t="shared" si="105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9.3333333333333338E-2</v>
      </c>
      <c r="R1695" s="8">
        <f t="shared" si="107"/>
        <v>35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5">
        <f t="shared" si="104"/>
        <v>42791.669837962967</v>
      </c>
      <c r="L1696" s="5">
        <f t="shared" si="105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5.0000000000000001E-4</v>
      </c>
      <c r="R1696" s="8">
        <f t="shared" si="107"/>
        <v>5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5">
        <f t="shared" si="104"/>
        <v>42801.031412037039</v>
      </c>
      <c r="L1697" s="5">
        <f t="shared" si="105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0.11708333333333333</v>
      </c>
      <c r="R1697" s="8">
        <f t="shared" si="107"/>
        <v>61.086956521739133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5">
        <f t="shared" si="104"/>
        <v>42796.069571759261</v>
      </c>
      <c r="L1698" s="5">
        <f t="shared" si="105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8" t="e">
        <f t="shared" si="107"/>
        <v>#DIV/0!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5">
        <f t="shared" si="104"/>
        <v>42805.032962962956</v>
      </c>
      <c r="L1699" s="5">
        <f t="shared" si="105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0.20208000000000001</v>
      </c>
      <c r="R1699" s="8">
        <f t="shared" si="107"/>
        <v>114.81818181818181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5">
        <f t="shared" si="104"/>
        <v>42796.207870370374</v>
      </c>
      <c r="L1700" s="5">
        <f t="shared" si="105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8" t="e">
        <f t="shared" si="107"/>
        <v>#DIV/0!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5">
        <f t="shared" si="104"/>
        <v>42806.863946759258</v>
      </c>
      <c r="L1701" s="5">
        <f t="shared" si="105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4.2311459353574929E-2</v>
      </c>
      <c r="R1701" s="8">
        <f t="shared" si="107"/>
        <v>54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5">
        <f t="shared" si="104"/>
        <v>42796.071643518517</v>
      </c>
      <c r="L1702" s="5">
        <f t="shared" si="105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0.2606</v>
      </c>
      <c r="R1702" s="8">
        <f t="shared" si="107"/>
        <v>65.974683544303801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5">
        <f t="shared" si="104"/>
        <v>41989.664409722223</v>
      </c>
      <c r="L1703" s="5">
        <f t="shared" si="105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1.9801980198019802E-3</v>
      </c>
      <c r="R1703" s="8">
        <f t="shared" si="107"/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5">
        <f t="shared" si="104"/>
        <v>42063.869791666672</v>
      </c>
      <c r="L1704" s="5">
        <f t="shared" si="105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6.0606060606060605E-5</v>
      </c>
      <c r="R1704" s="8">
        <f t="shared" si="107"/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5">
        <f t="shared" si="104"/>
        <v>42187.281678240746</v>
      </c>
      <c r="L1705" s="5">
        <f t="shared" si="105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1.0200000000000001E-2</v>
      </c>
      <c r="R1705" s="8">
        <f t="shared" si="107"/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5">
        <f t="shared" si="104"/>
        <v>42021.139733796299</v>
      </c>
      <c r="L1706" s="5">
        <f t="shared" si="105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0.65100000000000002</v>
      </c>
      <c r="R1706" s="8">
        <f t="shared" si="107"/>
        <v>118.36363636363636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5">
        <f t="shared" si="104"/>
        <v>42245.016736111109</v>
      </c>
      <c r="L1707" s="5">
        <f t="shared" si="105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8" t="e">
        <f t="shared" si="107"/>
        <v>#DIV/0!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5">
        <f t="shared" si="104"/>
        <v>42179.306388888886</v>
      </c>
      <c r="L1708" s="5">
        <f t="shared" si="105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8" t="e">
        <f t="shared" si="107"/>
        <v>#DIV/0!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5">
        <f t="shared" si="104"/>
        <v>42427.721006944441</v>
      </c>
      <c r="L1709" s="5">
        <f t="shared" si="105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9.74E-2</v>
      </c>
      <c r="R1709" s="8">
        <f t="shared" si="107"/>
        <v>54.111111111111114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5">
        <f t="shared" si="104"/>
        <v>42451.866967592592</v>
      </c>
      <c r="L1710" s="5">
        <f t="shared" si="105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8" t="e">
        <f t="shared" si="107"/>
        <v>#DIV/0!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5">
        <f t="shared" si="104"/>
        <v>41841.56381944444</v>
      </c>
      <c r="L1711" s="5">
        <f t="shared" si="105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4.8571428571428571E-2</v>
      </c>
      <c r="R1711" s="8">
        <f t="shared" si="107"/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5">
        <f t="shared" si="104"/>
        <v>42341.59129629629</v>
      </c>
      <c r="L1712" s="5">
        <f t="shared" si="105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6.7999999999999996E-3</v>
      </c>
      <c r="R1712" s="8">
        <f t="shared" si="107"/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5">
        <f t="shared" si="104"/>
        <v>41852.646226851852</v>
      </c>
      <c r="L1713" s="5">
        <f t="shared" si="105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0.105</v>
      </c>
      <c r="R1713" s="8">
        <f t="shared" si="107"/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5">
        <f t="shared" si="104"/>
        <v>42125.913807870369</v>
      </c>
      <c r="L1714" s="5">
        <f t="shared" si="105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8" t="e">
        <f t="shared" si="107"/>
        <v>#DIV/0!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5">
        <f t="shared" si="104"/>
        <v>41887.801064814819</v>
      </c>
      <c r="L1715" s="5">
        <f t="shared" si="105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1.6666666666666666E-2</v>
      </c>
      <c r="R1715" s="8">
        <f t="shared" si="107"/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5">
        <f t="shared" si="104"/>
        <v>42095.918530092589</v>
      </c>
      <c r="L1716" s="5">
        <f t="shared" si="105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7.868E-2</v>
      </c>
      <c r="R1716" s="8">
        <f t="shared" si="107"/>
        <v>115.70588235294117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5">
        <f t="shared" si="104"/>
        <v>42064.217418981483</v>
      </c>
      <c r="L1717" s="5">
        <f t="shared" si="105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2.2000000000000001E-3</v>
      </c>
      <c r="R1717" s="8">
        <f t="shared" si="107"/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5">
        <f t="shared" si="104"/>
        <v>42673.577534722222</v>
      </c>
      <c r="L1718" s="5">
        <f t="shared" si="105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7.4999999999999997E-2</v>
      </c>
      <c r="R1718" s="8">
        <f t="shared" si="107"/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5">
        <f t="shared" si="104"/>
        <v>42460.98192129629</v>
      </c>
      <c r="L1719" s="5">
        <f t="shared" si="105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0.42725880551301687</v>
      </c>
      <c r="R1719" s="8">
        <f t="shared" si="107"/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5">
        <f t="shared" si="104"/>
        <v>42460.610520833332</v>
      </c>
      <c r="L1720" s="5">
        <f t="shared" si="105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2.142857142857143E-3</v>
      </c>
      <c r="R1720" s="8">
        <f t="shared" si="107"/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5">
        <f t="shared" si="104"/>
        <v>41869.534618055557</v>
      </c>
      <c r="L1721" s="5">
        <f t="shared" si="105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8.7500000000000008E-3</v>
      </c>
      <c r="R1721" s="8">
        <f t="shared" si="107"/>
        <v>11.666666666666666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5">
        <f t="shared" si="104"/>
        <v>41922.783229166671</v>
      </c>
      <c r="L1722" s="5">
        <f t="shared" si="105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5.6250000000000001E-2</v>
      </c>
      <c r="R1722" s="8">
        <f t="shared" si="107"/>
        <v>28.125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5">
        <f t="shared" si="104"/>
        <v>42319.461377314816</v>
      </c>
      <c r="L1723" s="5">
        <f t="shared" si="105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8" t="e">
        <f t="shared" si="107"/>
        <v>#DIV/0!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5">
        <f t="shared" si="104"/>
        <v>42425.960983796293</v>
      </c>
      <c r="L1724" s="5">
        <f t="shared" si="105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3.4722222222222224E-4</v>
      </c>
      <c r="R1724" s="8">
        <f t="shared" si="107"/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5">
        <f t="shared" si="104"/>
        <v>42129.82540509259</v>
      </c>
      <c r="L1725" s="5">
        <f t="shared" si="105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6.5000000000000002E-2</v>
      </c>
      <c r="R1725" s="8">
        <f t="shared" si="107"/>
        <v>216.66666666666666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5">
        <f t="shared" si="104"/>
        <v>41912.932430555556</v>
      </c>
      <c r="L1726" s="5">
        <f t="shared" si="105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5.8333333333333336E-3</v>
      </c>
      <c r="R1726" s="8">
        <f t="shared" si="107"/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5">
        <f t="shared" si="104"/>
        <v>41845.968159722222</v>
      </c>
      <c r="L1727" s="5">
        <f t="shared" si="105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0.10181818181818182</v>
      </c>
      <c r="R1727" s="8">
        <f t="shared" si="107"/>
        <v>62.222222222222221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5">
        <f t="shared" si="104"/>
        <v>41788.919722222221</v>
      </c>
      <c r="L1728" s="5">
        <f t="shared" si="105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0.33784615384615385</v>
      </c>
      <c r="R1728" s="8">
        <f t="shared" si="107"/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5">
        <f t="shared" si="104"/>
        <v>42044.927974537044</v>
      </c>
      <c r="L1729" s="5">
        <f t="shared" si="105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3.3333333333333332E-4</v>
      </c>
      <c r="R1729" s="8">
        <f t="shared" si="107"/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5">
        <f t="shared" si="104"/>
        <v>42268.625856481478</v>
      </c>
      <c r="L1730" s="5">
        <f t="shared" si="105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0.68400000000000005</v>
      </c>
      <c r="R1730" s="8">
        <f t="shared" si="107"/>
        <v>122.14285714285714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5">
        <f t="shared" ref="K1731:K1794" si="108">(((J1731/60)/60)/24)+DATE(1970,1,1)</f>
        <v>42471.052152777775</v>
      </c>
      <c r="L1731" s="5">
        <f t="shared" ref="L1731:L1794" si="109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E1731/D1731</f>
        <v>0</v>
      </c>
      <c r="R1731" s="8" t="e">
        <f t="shared" ref="R1731:R1794" si="111">E1731/N1731</f>
        <v>#DIV/0!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5">
        <f t="shared" si="108"/>
        <v>42272.087766203709</v>
      </c>
      <c r="L1732" s="5">
        <f t="shared" si="109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8" t="e">
        <f t="shared" si="111"/>
        <v>#DIV/0!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5">
        <f t="shared" si="108"/>
        <v>42152.906851851847</v>
      </c>
      <c r="L1733" s="5">
        <f t="shared" si="109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8" t="e">
        <f t="shared" si="111"/>
        <v>#DIV/0!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5">
        <f t="shared" si="108"/>
        <v>42325.683807870373</v>
      </c>
      <c r="L1734" s="5">
        <f t="shared" si="109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8" t="e">
        <f t="shared" si="111"/>
        <v>#DIV/0!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5">
        <f t="shared" si="108"/>
        <v>42614.675625000003</v>
      </c>
      <c r="L1735" s="5">
        <f t="shared" si="109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8" t="e">
        <f t="shared" si="111"/>
        <v>#DIV/0!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5">
        <f t="shared" si="108"/>
        <v>42102.036527777775</v>
      </c>
      <c r="L1736" s="5">
        <f t="shared" si="109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2.2222222222222223E-4</v>
      </c>
      <c r="R1736" s="8">
        <f t="shared" si="111"/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5">
        <f t="shared" si="108"/>
        <v>42559.814178240747</v>
      </c>
      <c r="L1737" s="5">
        <f t="shared" si="109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0.11</v>
      </c>
      <c r="R1737" s="8">
        <f t="shared" si="111"/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5">
        <f t="shared" si="108"/>
        <v>42286.861493055556</v>
      </c>
      <c r="L1738" s="5">
        <f t="shared" si="109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7.3333333333333332E-3</v>
      </c>
      <c r="R1738" s="8">
        <f t="shared" si="111"/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5">
        <f t="shared" si="108"/>
        <v>42175.948981481488</v>
      </c>
      <c r="L1739" s="5">
        <f t="shared" si="109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0.21249999999999999</v>
      </c>
      <c r="R1739" s="8">
        <f t="shared" si="111"/>
        <v>56.666666666666664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5">
        <f t="shared" si="108"/>
        <v>41884.874328703707</v>
      </c>
      <c r="L1740" s="5">
        <f t="shared" si="109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4.0000000000000001E-3</v>
      </c>
      <c r="R1740" s="8">
        <f t="shared" si="111"/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5">
        <f t="shared" si="108"/>
        <v>42435.874212962968</v>
      </c>
      <c r="L1741" s="5">
        <f t="shared" si="109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1E-3</v>
      </c>
      <c r="R1741" s="8">
        <f t="shared" si="111"/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5">
        <f t="shared" si="108"/>
        <v>42171.817384259266</v>
      </c>
      <c r="L1742" s="5">
        <f t="shared" si="109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8" t="e">
        <f t="shared" si="111"/>
        <v>#DIV/0!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5">
        <f t="shared" si="108"/>
        <v>42120.628136574072</v>
      </c>
      <c r="L1743" s="5">
        <f t="shared" si="109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1.1083333333333334</v>
      </c>
      <c r="R1743" s="8">
        <f t="shared" si="111"/>
        <v>25.576923076923077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5">
        <f t="shared" si="108"/>
        <v>42710.876967592587</v>
      </c>
      <c r="L1744" s="5">
        <f t="shared" si="109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1.0874999999999999</v>
      </c>
      <c r="R1744" s="8">
        <f t="shared" si="111"/>
        <v>63.970588235294116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5">
        <f t="shared" si="108"/>
        <v>42586.925636574073</v>
      </c>
      <c r="L1745" s="5">
        <f t="shared" si="109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1.0041666666666667</v>
      </c>
      <c r="R1745" s="8">
        <f t="shared" si="111"/>
        <v>89.925373134328353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5">
        <f t="shared" si="108"/>
        <v>42026.605057870373</v>
      </c>
      <c r="L1746" s="5">
        <f t="shared" si="109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1.1845454545454546</v>
      </c>
      <c r="R1746" s="8">
        <f t="shared" si="111"/>
        <v>93.071428571428569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5">
        <f t="shared" si="108"/>
        <v>42690.259699074071</v>
      </c>
      <c r="L1747" s="5">
        <f t="shared" si="109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1.1401428571428571</v>
      </c>
      <c r="R1747" s="8">
        <f t="shared" si="111"/>
        <v>89.674157303370791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5">
        <f t="shared" si="108"/>
        <v>42668.176701388889</v>
      </c>
      <c r="L1748" s="5">
        <f t="shared" si="109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1.4810000000000001</v>
      </c>
      <c r="R1748" s="8">
        <f t="shared" si="111"/>
        <v>207.61682242990653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5">
        <f t="shared" si="108"/>
        <v>42292.435532407413</v>
      </c>
      <c r="L1749" s="5">
        <f t="shared" si="109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1.0495555555555556</v>
      </c>
      <c r="R1749" s="8">
        <f t="shared" si="111"/>
        <v>59.408805031446541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5">
        <f t="shared" si="108"/>
        <v>42219.950729166667</v>
      </c>
      <c r="L1750" s="5">
        <f t="shared" si="109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1.29948</v>
      </c>
      <c r="R1750" s="8">
        <f t="shared" si="111"/>
        <v>358.97237569060775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5">
        <f t="shared" si="108"/>
        <v>42758.975937499999</v>
      </c>
      <c r="L1751" s="5">
        <f t="shared" si="109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1.2348756218905472</v>
      </c>
      <c r="R1751" s="8">
        <f t="shared" si="111"/>
        <v>94.736641221374043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5">
        <f t="shared" si="108"/>
        <v>42454.836851851855</v>
      </c>
      <c r="L1752" s="5">
        <f t="shared" si="109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2.0162</v>
      </c>
      <c r="R1752" s="8">
        <f t="shared" si="111"/>
        <v>80.647999999999996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5">
        <f t="shared" si="108"/>
        <v>42052.7815162037</v>
      </c>
      <c r="L1753" s="5">
        <f t="shared" si="109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1.0289999999999999</v>
      </c>
      <c r="R1753" s="8">
        <f t="shared" si="111"/>
        <v>168.68852459016392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5">
        <f t="shared" si="108"/>
        <v>42627.253263888888</v>
      </c>
      <c r="L1754" s="5">
        <f t="shared" si="109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2.6016666666666666</v>
      </c>
      <c r="R1754" s="8">
        <f t="shared" si="111"/>
        <v>34.68888888888889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5">
        <f t="shared" si="108"/>
        <v>42420.74962962963</v>
      </c>
      <c r="L1755" s="5">
        <f t="shared" si="109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1.08</v>
      </c>
      <c r="R1755" s="8">
        <f t="shared" si="111"/>
        <v>462.85714285714283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5">
        <f t="shared" si="108"/>
        <v>42067.876770833333</v>
      </c>
      <c r="L1756" s="5">
        <f t="shared" si="109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1.1052941176470588</v>
      </c>
      <c r="R1756" s="8">
        <f t="shared" si="111"/>
        <v>104.38888888888889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5">
        <f t="shared" si="108"/>
        <v>42252.788900462961</v>
      </c>
      <c r="L1757" s="5">
        <f t="shared" si="109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1.2</v>
      </c>
      <c r="R1757" s="8">
        <f t="shared" si="111"/>
        <v>7.5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5">
        <f t="shared" si="108"/>
        <v>42571.167465277773</v>
      </c>
      <c r="L1758" s="5">
        <f t="shared" si="109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1.0282909090909091</v>
      </c>
      <c r="R1758" s="8">
        <f t="shared" si="111"/>
        <v>47.13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5">
        <f t="shared" si="108"/>
        <v>42733.827349537038</v>
      </c>
      <c r="L1759" s="5">
        <f t="shared" si="109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1.1599999999999999</v>
      </c>
      <c r="R1759" s="8">
        <f t="shared" si="111"/>
        <v>414.28571428571428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5">
        <f t="shared" si="108"/>
        <v>42505.955925925926</v>
      </c>
      <c r="L1760" s="5">
        <f t="shared" si="109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1.147</v>
      </c>
      <c r="R1760" s="8">
        <f t="shared" si="111"/>
        <v>42.481481481481481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5">
        <f t="shared" si="108"/>
        <v>42068.829039351855</v>
      </c>
      <c r="L1761" s="5">
        <f t="shared" si="109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1.0660000000000001</v>
      </c>
      <c r="R1761" s="8">
        <f t="shared" si="111"/>
        <v>108.77551020408163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5">
        <f t="shared" si="108"/>
        <v>42405.67260416667</v>
      </c>
      <c r="L1762" s="5">
        <f t="shared" si="109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1.6544000000000001</v>
      </c>
      <c r="R1762" s="8">
        <f t="shared" si="111"/>
        <v>81.098039215686271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5">
        <f t="shared" si="108"/>
        <v>42209.567824074074</v>
      </c>
      <c r="L1763" s="5">
        <f t="shared" si="109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1.55</v>
      </c>
      <c r="R1763" s="8">
        <f t="shared" si="111"/>
        <v>51.666666666666664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5">
        <f t="shared" si="108"/>
        <v>42410.982002314813</v>
      </c>
      <c r="L1764" s="5">
        <f t="shared" si="109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8.85</v>
      </c>
      <c r="R1764" s="8">
        <f t="shared" si="111"/>
        <v>35.4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5">
        <f t="shared" si="108"/>
        <v>42636.868518518517</v>
      </c>
      <c r="L1765" s="5">
        <f t="shared" si="109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1.0190833333333333</v>
      </c>
      <c r="R1765" s="8">
        <f t="shared" si="111"/>
        <v>103.63559322033899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5">
        <f t="shared" si="108"/>
        <v>41825.485868055555</v>
      </c>
      <c r="L1766" s="5">
        <f t="shared" si="109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0.19600000000000001</v>
      </c>
      <c r="R1766" s="8">
        <f t="shared" si="111"/>
        <v>55.282051282051285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5">
        <f t="shared" si="108"/>
        <v>41834.980462962965</v>
      </c>
      <c r="L1767" s="5">
        <f t="shared" si="109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0.59467839999999994</v>
      </c>
      <c r="R1767" s="8">
        <f t="shared" si="111"/>
        <v>72.16970873786407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5">
        <f t="shared" si="108"/>
        <v>41855.859814814816</v>
      </c>
      <c r="L1768" s="5">
        <f t="shared" si="109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8" t="e">
        <f t="shared" si="111"/>
        <v>#DIV/0!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5">
        <f t="shared" si="108"/>
        <v>41824.658379629633</v>
      </c>
      <c r="L1769" s="5">
        <f t="shared" si="109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0.4572</v>
      </c>
      <c r="R1769" s="8">
        <f t="shared" si="111"/>
        <v>58.615384615384613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5">
        <f t="shared" si="108"/>
        <v>41849.560694444444</v>
      </c>
      <c r="L1770" s="5">
        <f t="shared" si="109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3.7400000000000003E-2</v>
      </c>
      <c r="R1770" s="8">
        <f t="shared" si="111"/>
        <v>12.466666666666667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5">
        <f t="shared" si="108"/>
        <v>41987.818969907406</v>
      </c>
      <c r="L1771" s="5">
        <f t="shared" si="109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2.7025E-2</v>
      </c>
      <c r="R1771" s="8">
        <f t="shared" si="111"/>
        <v>49.136363636363633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5">
        <f t="shared" si="108"/>
        <v>41891.780023148152</v>
      </c>
      <c r="L1772" s="5">
        <f t="shared" si="109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0.56514285714285717</v>
      </c>
      <c r="R1772" s="8">
        <f t="shared" si="111"/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5">
        <f t="shared" si="108"/>
        <v>41905.979629629634</v>
      </c>
      <c r="L1773" s="5">
        <f t="shared" si="109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0.21309523809523809</v>
      </c>
      <c r="R1773" s="8">
        <f t="shared" si="111"/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5">
        <f t="shared" si="108"/>
        <v>41766.718009259261</v>
      </c>
      <c r="L1774" s="5">
        <f t="shared" si="109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0.156</v>
      </c>
      <c r="R1774" s="8">
        <f t="shared" si="111"/>
        <v>45.157894736842103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5">
        <f t="shared" si="108"/>
        <v>41978.760393518518</v>
      </c>
      <c r="L1775" s="5">
        <f t="shared" si="109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6.2566666666666673E-2</v>
      </c>
      <c r="R1775" s="8">
        <f t="shared" si="111"/>
        <v>98.78947368421052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5">
        <f t="shared" si="108"/>
        <v>41930.218657407408</v>
      </c>
      <c r="L1776" s="5">
        <f t="shared" si="109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0.4592</v>
      </c>
      <c r="R1776" s="8">
        <f t="shared" si="111"/>
        <v>88.307692307692307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5">
        <f t="shared" si="108"/>
        <v>41891.976388888892</v>
      </c>
      <c r="L1777" s="5">
        <f t="shared" si="109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0.65101538461538466</v>
      </c>
      <c r="R1777" s="8">
        <f t="shared" si="111"/>
        <v>170.62903225806451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5">
        <f t="shared" si="108"/>
        <v>41905.95684027778</v>
      </c>
      <c r="L1778" s="5">
        <f t="shared" si="109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6.7000000000000004E-2</v>
      </c>
      <c r="R1778" s="8">
        <f t="shared" si="111"/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5">
        <f t="shared" si="108"/>
        <v>42025.357094907406</v>
      </c>
      <c r="L1779" s="5">
        <f t="shared" si="109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0.135625</v>
      </c>
      <c r="R1779" s="8">
        <f t="shared" si="111"/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5">
        <f t="shared" si="108"/>
        <v>42045.86336805555</v>
      </c>
      <c r="L1780" s="5">
        <f t="shared" si="109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1.9900000000000001E-2</v>
      </c>
      <c r="R1780" s="8">
        <f t="shared" si="111"/>
        <v>66.333333333333329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5">
        <f t="shared" si="108"/>
        <v>42585.691898148143</v>
      </c>
      <c r="L1781" s="5">
        <f t="shared" si="109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0.36236363636363639</v>
      </c>
      <c r="R1781" s="8">
        <f t="shared" si="111"/>
        <v>104.89473684210526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5">
        <f t="shared" si="108"/>
        <v>42493.600810185191</v>
      </c>
      <c r="L1782" s="5">
        <f t="shared" si="109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0.39743333333333336</v>
      </c>
      <c r="R1782" s="8">
        <f t="shared" si="111"/>
        <v>78.440789473684205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5">
        <f t="shared" si="108"/>
        <v>42597.617418981477</v>
      </c>
      <c r="L1783" s="5">
        <f t="shared" si="109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0.25763636363636366</v>
      </c>
      <c r="R1783" s="8">
        <f t="shared" si="111"/>
        <v>59.041666666666664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5">
        <f t="shared" si="108"/>
        <v>42388.575104166666</v>
      </c>
      <c r="L1784" s="5">
        <f t="shared" si="109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0.15491428571428573</v>
      </c>
      <c r="R1784" s="8">
        <f t="shared" si="111"/>
        <v>71.34210526315789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5">
        <f t="shared" si="108"/>
        <v>42115.949976851851</v>
      </c>
      <c r="L1785" s="5">
        <f t="shared" si="109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0.236925</v>
      </c>
      <c r="R1785" s="8">
        <f t="shared" si="111"/>
        <v>51.227027027027027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5">
        <f t="shared" si="108"/>
        <v>42003.655555555553</v>
      </c>
      <c r="L1786" s="5">
        <f t="shared" si="109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0.39760000000000001</v>
      </c>
      <c r="R1786" s="8">
        <f t="shared" si="111"/>
        <v>60.242424242424242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5">
        <f t="shared" si="108"/>
        <v>41897.134895833333</v>
      </c>
      <c r="L1787" s="5">
        <f t="shared" si="109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0.20220833333333332</v>
      </c>
      <c r="R1787" s="8">
        <f t="shared" si="111"/>
        <v>44.935185185185183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5">
        <f t="shared" si="108"/>
        <v>41958.550659722227</v>
      </c>
      <c r="L1788" s="5">
        <f t="shared" si="109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0.47631578947368419</v>
      </c>
      <c r="R1788" s="8">
        <f t="shared" si="111"/>
        <v>31.206896551724139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5">
        <f t="shared" si="108"/>
        <v>42068.65552083333</v>
      </c>
      <c r="L1789" s="5">
        <f t="shared" si="109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0.15329999999999999</v>
      </c>
      <c r="R1789" s="8">
        <f t="shared" si="111"/>
        <v>63.875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5">
        <f t="shared" si="108"/>
        <v>41913.94840277778</v>
      </c>
      <c r="L1790" s="5">
        <f t="shared" si="109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1.3818181818181818E-2</v>
      </c>
      <c r="R1790" s="8">
        <f t="shared" si="111"/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5">
        <f t="shared" si="108"/>
        <v>41956.250034722223</v>
      </c>
      <c r="L1791" s="5">
        <f t="shared" si="109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5.0000000000000001E-3</v>
      </c>
      <c r="R1791" s="8">
        <f t="shared" si="111"/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5">
        <f t="shared" si="108"/>
        <v>42010.674513888895</v>
      </c>
      <c r="L1792" s="5">
        <f t="shared" si="109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4.9575757575757579E-2</v>
      </c>
      <c r="R1792" s="8">
        <f t="shared" si="111"/>
        <v>109.06666666666666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5">
        <f t="shared" si="108"/>
        <v>41973.740335648152</v>
      </c>
      <c r="L1793" s="5">
        <f t="shared" si="109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3.5666666666666666E-2</v>
      </c>
      <c r="R1793" s="8">
        <f t="shared" si="111"/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5">
        <f t="shared" si="108"/>
        <v>42189.031041666662</v>
      </c>
      <c r="L1794" s="5">
        <f t="shared" si="109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0.61124000000000001</v>
      </c>
      <c r="R1794" s="8">
        <f t="shared" si="111"/>
        <v>109.93525179856115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5">
        <f t="shared" ref="K1795:K1858" si="112">(((J1795/60)/60)/24)+DATE(1970,1,1)</f>
        <v>41940.89166666667</v>
      </c>
      <c r="L1795" s="5">
        <f t="shared" ref="L1795:L1858" si="113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E1795/D1795</f>
        <v>1.3333333333333334E-2</v>
      </c>
      <c r="R1795" s="8">
        <f t="shared" ref="R1795:R1858" si="115">E1795/N1795</f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5">
        <f t="shared" si="112"/>
        <v>42011.551180555558</v>
      </c>
      <c r="L1796" s="5">
        <f t="shared" si="113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0.11077777777777778</v>
      </c>
      <c r="R1796" s="8">
        <f t="shared" si="115"/>
        <v>55.388888888888886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5">
        <f t="shared" si="112"/>
        <v>42628.288668981477</v>
      </c>
      <c r="L1797" s="5">
        <f t="shared" si="113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0.38735714285714284</v>
      </c>
      <c r="R1797" s="8">
        <f t="shared" si="115"/>
        <v>133.90123456790124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5">
        <f t="shared" si="112"/>
        <v>42515.439421296294</v>
      </c>
      <c r="L1798" s="5">
        <f t="shared" si="113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0.22052631578947368</v>
      </c>
      <c r="R1798" s="8">
        <f t="shared" si="115"/>
        <v>48.720930232558139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5">
        <f t="shared" si="112"/>
        <v>42689.56931712963</v>
      </c>
      <c r="L1799" s="5">
        <f t="shared" si="113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0.67549999999999999</v>
      </c>
      <c r="R1799" s="8">
        <f t="shared" si="115"/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5">
        <f t="shared" si="112"/>
        <v>42344.32677083333</v>
      </c>
      <c r="L1800" s="5">
        <f t="shared" si="113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0.136375</v>
      </c>
      <c r="R1800" s="8">
        <f t="shared" si="115"/>
        <v>58.972972972972975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5">
        <f t="shared" si="112"/>
        <v>41934.842685185184</v>
      </c>
      <c r="L1801" s="5">
        <f t="shared" si="113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1.7457500000000001E-2</v>
      </c>
      <c r="R1801" s="8">
        <f t="shared" si="115"/>
        <v>11.638333333333334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5">
        <f t="shared" si="112"/>
        <v>42623.606134259258</v>
      </c>
      <c r="L1802" s="5">
        <f t="shared" si="113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0.20449632511889321</v>
      </c>
      <c r="R1802" s="8">
        <f t="shared" si="115"/>
        <v>83.716814159292042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5">
        <f t="shared" si="112"/>
        <v>42321.660509259258</v>
      </c>
      <c r="L1803" s="5">
        <f t="shared" si="113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0.13852941176470587</v>
      </c>
      <c r="R1803" s="8">
        <f t="shared" si="115"/>
        <v>63.648648648648646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5">
        <f t="shared" si="112"/>
        <v>42159.47256944445</v>
      </c>
      <c r="L1804" s="5">
        <f t="shared" si="113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0.48485714285714288</v>
      </c>
      <c r="R1804" s="8">
        <f t="shared" si="115"/>
        <v>94.277777777777771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5">
        <f t="shared" si="112"/>
        <v>42018.071550925932</v>
      </c>
      <c r="L1805" s="5">
        <f t="shared" si="113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0.308</v>
      </c>
      <c r="R1805" s="8">
        <f t="shared" si="115"/>
        <v>71.86666666666666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5">
        <f t="shared" si="112"/>
        <v>42282.678287037037</v>
      </c>
      <c r="L1806" s="5">
        <f t="shared" si="113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0.35174193548387095</v>
      </c>
      <c r="R1806" s="8">
        <f t="shared" si="115"/>
        <v>104.84615384615384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5">
        <f t="shared" si="112"/>
        <v>42247.803912037038</v>
      </c>
      <c r="L1807" s="5">
        <f t="shared" si="113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0.36404444444444445</v>
      </c>
      <c r="R1807" s="8">
        <f t="shared" si="115"/>
        <v>67.139344262295083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5">
        <f t="shared" si="112"/>
        <v>41877.638298611113</v>
      </c>
      <c r="L1808" s="5">
        <f t="shared" si="113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2.955E-2</v>
      </c>
      <c r="R1808" s="8">
        <f t="shared" si="115"/>
        <v>73.875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5">
        <f t="shared" si="112"/>
        <v>41880.068437499998</v>
      </c>
      <c r="L1809" s="5">
        <f t="shared" si="113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0.1106</v>
      </c>
      <c r="R1809" s="8">
        <f t="shared" si="115"/>
        <v>69.125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5">
        <f t="shared" si="112"/>
        <v>42742.680902777778</v>
      </c>
      <c r="L1810" s="5">
        <f t="shared" si="113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0.41407142857142859</v>
      </c>
      <c r="R1810" s="8">
        <f t="shared" si="115"/>
        <v>120.77083333333333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5">
        <f t="shared" si="112"/>
        <v>42029.907858796301</v>
      </c>
      <c r="L1811" s="5">
        <f t="shared" si="113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0.10857142857142857</v>
      </c>
      <c r="R1811" s="8">
        <f t="shared" si="115"/>
        <v>42.222222222222221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5">
        <f t="shared" si="112"/>
        <v>41860.91002314815</v>
      </c>
      <c r="L1812" s="5">
        <f t="shared" si="113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3.3333333333333333E-2</v>
      </c>
      <c r="R1812" s="8">
        <f t="shared" si="115"/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5">
        <f t="shared" si="112"/>
        <v>41876.433680555558</v>
      </c>
      <c r="L1813" s="5">
        <f t="shared" si="113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7.407407407407407E-4</v>
      </c>
      <c r="R1813" s="8">
        <f t="shared" si="115"/>
        <v>1.5384615384615385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5">
        <f t="shared" si="112"/>
        <v>42524.318703703699</v>
      </c>
      <c r="L1814" s="5">
        <f t="shared" si="113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0.13307692307692306</v>
      </c>
      <c r="R1814" s="8">
        <f t="shared" si="115"/>
        <v>37.608695652173914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5">
        <f t="shared" si="112"/>
        <v>41829.889027777775</v>
      </c>
      <c r="L1815" s="5">
        <f t="shared" si="113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8" t="e">
        <f t="shared" si="115"/>
        <v>#DIV/0!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5">
        <f t="shared" si="112"/>
        <v>42033.314074074078</v>
      </c>
      <c r="L1816" s="5">
        <f t="shared" si="113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0.49183333333333334</v>
      </c>
      <c r="R1816" s="8">
        <f t="shared" si="115"/>
        <v>42.157142857142858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5">
        <f t="shared" si="112"/>
        <v>42172.906678240746</v>
      </c>
      <c r="L1817" s="5">
        <f t="shared" si="113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8" t="e">
        <f t="shared" si="115"/>
        <v>#DIV/0!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5">
        <f t="shared" si="112"/>
        <v>42548.876192129625</v>
      </c>
      <c r="L1818" s="5">
        <f t="shared" si="113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2.036E-2</v>
      </c>
      <c r="R1818" s="8">
        <f t="shared" si="115"/>
        <v>84.833333333333329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5">
        <f t="shared" si="112"/>
        <v>42705.662118055552</v>
      </c>
      <c r="L1819" s="5">
        <f t="shared" si="113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0.52327777777777773</v>
      </c>
      <c r="R1819" s="8">
        <f t="shared" si="115"/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5">
        <f t="shared" si="112"/>
        <v>42067.234375</v>
      </c>
      <c r="L1820" s="5">
        <f t="shared" si="113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8" t="e">
        <f t="shared" si="115"/>
        <v>#DIV/0!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5">
        <f t="shared" si="112"/>
        <v>41820.752268518518</v>
      </c>
      <c r="L1821" s="5">
        <f t="shared" si="113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2.0833333333333332E-2</v>
      </c>
      <c r="R1821" s="8">
        <f t="shared" si="115"/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5">
        <f t="shared" si="112"/>
        <v>42065.084375000006</v>
      </c>
      <c r="L1822" s="5">
        <f t="shared" si="113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6.565384615384616E-2</v>
      </c>
      <c r="R1822" s="8">
        <f t="shared" si="115"/>
        <v>213.375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5">
        <f t="shared" si="112"/>
        <v>40926.319062499999</v>
      </c>
      <c r="L1823" s="5">
        <f t="shared" si="113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1.3489</v>
      </c>
      <c r="R1823" s="8">
        <f t="shared" si="115"/>
        <v>59.162280701754383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5">
        <f t="shared" si="112"/>
        <v>41634.797013888885</v>
      </c>
      <c r="L1824" s="5">
        <f t="shared" si="113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</v>
      </c>
      <c r="R1824" s="8">
        <f t="shared" si="115"/>
        <v>27.272727272727273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5">
        <f t="shared" si="112"/>
        <v>41176.684907407405</v>
      </c>
      <c r="L1825" s="5">
        <f t="shared" si="113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1.1585714285714286</v>
      </c>
      <c r="R1825" s="8">
        <f t="shared" si="115"/>
        <v>24.575757575757574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5">
        <f t="shared" si="112"/>
        <v>41626.916284722225</v>
      </c>
      <c r="L1826" s="5">
        <f t="shared" si="113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1.0006666666666666</v>
      </c>
      <c r="R1826" s="8">
        <f t="shared" si="115"/>
        <v>75.05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5">
        <f t="shared" si="112"/>
        <v>41443.83452546296</v>
      </c>
      <c r="L1827" s="5">
        <f t="shared" si="113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1.0505</v>
      </c>
      <c r="R1827" s="8">
        <f t="shared" si="115"/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5">
        <f t="shared" si="112"/>
        <v>41657.923807870371</v>
      </c>
      <c r="L1828" s="5">
        <f t="shared" si="113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1.01</v>
      </c>
      <c r="R1828" s="8">
        <f t="shared" si="115"/>
        <v>53.157894736842103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5">
        <f t="shared" si="112"/>
        <v>40555.325937499998</v>
      </c>
      <c r="L1829" s="5">
        <f t="shared" si="113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1.0066250000000001</v>
      </c>
      <c r="R1829" s="8">
        <f t="shared" si="115"/>
        <v>83.885416666666671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5">
        <f t="shared" si="112"/>
        <v>41736.899652777778</v>
      </c>
      <c r="L1830" s="5">
        <f t="shared" si="113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1.0016</v>
      </c>
      <c r="R1830" s="8">
        <f t="shared" si="115"/>
        <v>417.33333333333331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5">
        <f t="shared" si="112"/>
        <v>40516.087627314817</v>
      </c>
      <c r="L1831" s="5">
        <f t="shared" si="113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1.6668333333333334</v>
      </c>
      <c r="R1831" s="8">
        <f t="shared" si="115"/>
        <v>75.765151515151516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5">
        <f t="shared" si="112"/>
        <v>41664.684108796297</v>
      </c>
      <c r="L1832" s="5">
        <f t="shared" si="113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1.0153333333333334</v>
      </c>
      <c r="R1832" s="8">
        <f t="shared" si="115"/>
        <v>67.389380530973455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5">
        <f t="shared" si="112"/>
        <v>41026.996099537035</v>
      </c>
      <c r="L1833" s="5">
        <f t="shared" si="113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1.03</v>
      </c>
      <c r="R1833" s="8">
        <f t="shared" si="115"/>
        <v>73.571428571428569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5">
        <f t="shared" si="112"/>
        <v>40576.539664351854</v>
      </c>
      <c r="L1834" s="5">
        <f t="shared" si="113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1.4285714285714286</v>
      </c>
      <c r="R1834" s="8">
        <f t="shared" si="115"/>
        <v>25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5">
        <f t="shared" si="112"/>
        <v>41303.044016203705</v>
      </c>
      <c r="L1835" s="5">
        <f t="shared" si="113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2.625</v>
      </c>
      <c r="R1835" s="8">
        <f t="shared" si="115"/>
        <v>42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5">
        <f t="shared" si="112"/>
        <v>41988.964062500003</v>
      </c>
      <c r="L1836" s="5">
        <f t="shared" si="113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1.1805000000000001</v>
      </c>
      <c r="R1836" s="8">
        <f t="shared" si="115"/>
        <v>131.16666666666666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5">
        <f t="shared" si="112"/>
        <v>42430.702210648145</v>
      </c>
      <c r="L1837" s="5">
        <f t="shared" si="113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1.04</v>
      </c>
      <c r="R1837" s="8">
        <f t="shared" si="115"/>
        <v>47.272727272727273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5">
        <f t="shared" si="112"/>
        <v>41305.809363425928</v>
      </c>
      <c r="L1838" s="5">
        <f t="shared" si="113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2.0034000000000001</v>
      </c>
      <c r="R1838" s="8">
        <f t="shared" si="115"/>
        <v>182.12727272727273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5">
        <f t="shared" si="112"/>
        <v>40926.047858796301</v>
      </c>
      <c r="L1839" s="5">
        <f t="shared" si="113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3.0683333333333334</v>
      </c>
      <c r="R1839" s="8">
        <f t="shared" si="115"/>
        <v>61.366666666666667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5">
        <f t="shared" si="112"/>
        <v>40788.786539351851</v>
      </c>
      <c r="L1840" s="5">
        <f t="shared" si="113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1.00149</v>
      </c>
      <c r="R1840" s="8">
        <f t="shared" si="115"/>
        <v>35.767499999999998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5">
        <f t="shared" si="112"/>
        <v>42614.722013888888</v>
      </c>
      <c r="L1841" s="5">
        <f t="shared" si="113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2.0529999999999999</v>
      </c>
      <c r="R1841" s="8">
        <f t="shared" si="115"/>
        <v>45.62222222222222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5">
        <f t="shared" si="112"/>
        <v>41382.096180555556</v>
      </c>
      <c r="L1842" s="5">
        <f t="shared" si="113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1.0888888888888888</v>
      </c>
      <c r="R1842" s="8">
        <f t="shared" si="115"/>
        <v>75.384615384615387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5">
        <f t="shared" si="112"/>
        <v>41745.84542824074</v>
      </c>
      <c r="L1843" s="5">
        <f t="shared" si="113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1.0175000000000001</v>
      </c>
      <c r="R1843" s="8">
        <f t="shared" si="115"/>
        <v>50.875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5">
        <f t="shared" si="112"/>
        <v>42031.631724537037</v>
      </c>
      <c r="L1844" s="5">
        <f t="shared" si="113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1.2524999999999999</v>
      </c>
      <c r="R1844" s="8">
        <f t="shared" si="115"/>
        <v>119.28571428571429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5">
        <f t="shared" si="112"/>
        <v>40564.994837962964</v>
      </c>
      <c r="L1845" s="5">
        <f t="shared" si="113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1.2400610000000001</v>
      </c>
      <c r="R1845" s="8">
        <f t="shared" si="115"/>
        <v>92.541865671641801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5">
        <f t="shared" si="112"/>
        <v>40666.973541666666</v>
      </c>
      <c r="L1846" s="5">
        <f t="shared" si="113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1.014</v>
      </c>
      <c r="R1846" s="8">
        <f t="shared" si="115"/>
        <v>76.05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5">
        <f t="shared" si="112"/>
        <v>42523.333310185189</v>
      </c>
      <c r="L1847" s="5">
        <f t="shared" si="113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</v>
      </c>
      <c r="R1847" s="8">
        <f t="shared" si="115"/>
        <v>52.631578947368418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5">
        <f t="shared" si="112"/>
        <v>41228.650196759263</v>
      </c>
      <c r="L1848" s="5">
        <f t="shared" si="113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1.3792666666666666</v>
      </c>
      <c r="R1848" s="8">
        <f t="shared" si="115"/>
        <v>98.990430622009569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5">
        <f t="shared" si="112"/>
        <v>42094.236481481479</v>
      </c>
      <c r="L1849" s="5">
        <f t="shared" si="113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1.2088000000000001</v>
      </c>
      <c r="R1849" s="8">
        <f t="shared" si="115"/>
        <v>79.526315789473685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5">
        <f t="shared" si="112"/>
        <v>40691.788055555553</v>
      </c>
      <c r="L1850" s="5">
        <f t="shared" si="113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1.0736666666666668</v>
      </c>
      <c r="R1850" s="8">
        <f t="shared" si="115"/>
        <v>134.20833333333334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5">
        <f t="shared" si="112"/>
        <v>41169.845590277779</v>
      </c>
      <c r="L1851" s="5">
        <f t="shared" si="113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1.0033333333333334</v>
      </c>
      <c r="R1851" s="8">
        <f t="shared" si="115"/>
        <v>37.625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5">
        <f t="shared" si="112"/>
        <v>41800.959490740745</v>
      </c>
      <c r="L1852" s="5">
        <f t="shared" si="113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1.0152222222222222</v>
      </c>
      <c r="R1852" s="8">
        <f t="shared" si="115"/>
        <v>51.044692737430168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5">
        <f t="shared" si="112"/>
        <v>41827.906689814816</v>
      </c>
      <c r="L1853" s="5">
        <f t="shared" si="113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1.0007692307692309</v>
      </c>
      <c r="R1853" s="8">
        <f t="shared" si="115"/>
        <v>50.03846153846154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5">
        <f t="shared" si="112"/>
        <v>42081.77143518519</v>
      </c>
      <c r="L1854" s="5">
        <f t="shared" si="113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1.1696666666666666</v>
      </c>
      <c r="R1854" s="8">
        <f t="shared" si="115"/>
        <v>133.93129770992365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5">
        <f t="shared" si="112"/>
        <v>41177.060381944444</v>
      </c>
      <c r="L1855" s="5">
        <f t="shared" si="113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1.01875</v>
      </c>
      <c r="R1855" s="8">
        <f t="shared" si="115"/>
        <v>58.214285714285715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5">
        <f t="shared" si="112"/>
        <v>41388.021261574075</v>
      </c>
      <c r="L1856" s="5">
        <f t="shared" si="113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1.0212366666666666</v>
      </c>
      <c r="R1856" s="8">
        <f t="shared" si="115"/>
        <v>88.037643678160919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5">
        <f t="shared" si="112"/>
        <v>41600.538657407407</v>
      </c>
      <c r="L1857" s="5">
        <f t="shared" si="113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1.5405897142857143</v>
      </c>
      <c r="R1857" s="8">
        <f t="shared" si="115"/>
        <v>70.576753926701571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5">
        <f t="shared" si="112"/>
        <v>41817.854999999996</v>
      </c>
      <c r="L1858" s="5">
        <f t="shared" si="113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1.0125</v>
      </c>
      <c r="R1858" s="8">
        <f t="shared" si="115"/>
        <v>53.289473684210527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5">
        <f t="shared" ref="K1859:K1922" si="116">(((J1859/60)/60)/24)+DATE(1970,1,1)</f>
        <v>41864.76866898148</v>
      </c>
      <c r="L1859" s="5">
        <f t="shared" ref="L1859:L1922" si="117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E1859/D1859</f>
        <v>1</v>
      </c>
      <c r="R1859" s="8">
        <f t="shared" ref="R1859:R1922" si="119">E1859/N1859</f>
        <v>136.36363636363637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5">
        <f t="shared" si="116"/>
        <v>40833.200474537036</v>
      </c>
      <c r="L1860" s="5">
        <f t="shared" si="11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1.0874800874800874</v>
      </c>
      <c r="R1860" s="8">
        <f t="shared" si="119"/>
        <v>40.547315436241611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5">
        <f t="shared" si="116"/>
        <v>40778.770011574074</v>
      </c>
      <c r="L1861" s="5">
        <f t="shared" si="11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1.3183333333333334</v>
      </c>
      <c r="R1861" s="8">
        <f t="shared" si="119"/>
        <v>70.625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5">
        <f t="shared" si="116"/>
        <v>41655.709305555552</v>
      </c>
      <c r="L1862" s="5">
        <f t="shared" si="117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1.3346666666666667</v>
      </c>
      <c r="R1862" s="8">
        <f t="shared" si="119"/>
        <v>52.684210526315788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5">
        <f t="shared" si="116"/>
        <v>42000.300243055557</v>
      </c>
      <c r="L1863" s="5">
        <f t="shared" si="11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8" t="e">
        <f t="shared" si="119"/>
        <v>#DIV/0!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5">
        <f t="shared" si="116"/>
        <v>42755.492754629624</v>
      </c>
      <c r="L1864" s="5">
        <f t="shared" si="117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8.0833333333333326E-2</v>
      </c>
      <c r="R1864" s="8">
        <f t="shared" si="119"/>
        <v>90.9375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5">
        <f t="shared" si="116"/>
        <v>41772.797280092593</v>
      </c>
      <c r="L1865" s="5">
        <f t="shared" si="11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4.0000000000000001E-3</v>
      </c>
      <c r="R1865" s="8">
        <f t="shared" si="119"/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5">
        <f t="shared" si="116"/>
        <v>41733.716435185182</v>
      </c>
      <c r="L1866" s="5">
        <f t="shared" si="11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0.42892307692307691</v>
      </c>
      <c r="R1866" s="8">
        <f t="shared" si="119"/>
        <v>58.083333333333336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5">
        <f t="shared" si="116"/>
        <v>42645.367442129631</v>
      </c>
      <c r="L1867" s="5">
        <f t="shared" si="117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3.6363636363636364E-5</v>
      </c>
      <c r="R1867" s="8">
        <f t="shared" si="119"/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5">
        <f t="shared" si="116"/>
        <v>42742.246493055558</v>
      </c>
      <c r="L1868" s="5">
        <f t="shared" si="11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5.0000000000000001E-3</v>
      </c>
      <c r="R1868" s="8">
        <f t="shared" si="119"/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5">
        <f t="shared" si="116"/>
        <v>42649.924907407403</v>
      </c>
      <c r="L1869" s="5">
        <f t="shared" si="11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5.0000000000000001E-4</v>
      </c>
      <c r="R1869" s="8">
        <f t="shared" si="119"/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5">
        <f t="shared" si="116"/>
        <v>42328.779224537036</v>
      </c>
      <c r="L1870" s="5">
        <f t="shared" si="11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4.8680000000000001E-2</v>
      </c>
      <c r="R1870" s="8">
        <f t="shared" si="119"/>
        <v>71.588235294117652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5">
        <f t="shared" si="116"/>
        <v>42709.002881944441</v>
      </c>
      <c r="L1871" s="5">
        <f t="shared" si="11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8" t="e">
        <f t="shared" si="119"/>
        <v>#DIV/0!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5">
        <f t="shared" si="116"/>
        <v>42371.355729166666</v>
      </c>
      <c r="L1872" s="5">
        <f t="shared" si="11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0.10314285714285715</v>
      </c>
      <c r="R1872" s="8">
        <f t="shared" si="119"/>
        <v>32.81818181818182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5">
        <f t="shared" si="116"/>
        <v>41923.783576388887</v>
      </c>
      <c r="L1873" s="5">
        <f t="shared" si="11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0.7178461538461538</v>
      </c>
      <c r="R1873" s="8">
        <f t="shared" si="119"/>
        <v>49.11578947368421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5">
        <f t="shared" si="116"/>
        <v>42155.129652777774</v>
      </c>
      <c r="L1874" s="5">
        <f t="shared" si="11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1.06E-2</v>
      </c>
      <c r="R1874" s="8">
        <f t="shared" si="119"/>
        <v>16.307692307692307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5">
        <f t="shared" si="116"/>
        <v>42164.615856481483</v>
      </c>
      <c r="L1875" s="5">
        <f t="shared" si="11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4.4999999999999997E-3</v>
      </c>
      <c r="R1875" s="8">
        <f t="shared" si="119"/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5">
        <f t="shared" si="116"/>
        <v>42529.969131944439</v>
      </c>
      <c r="L1876" s="5">
        <f t="shared" si="11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1.6249999999999999E-4</v>
      </c>
      <c r="R1876" s="8">
        <f t="shared" si="119"/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5">
        <f t="shared" si="116"/>
        <v>42528.899398148147</v>
      </c>
      <c r="L1877" s="5">
        <f t="shared" si="11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5.1000000000000004E-3</v>
      </c>
      <c r="R1877" s="8">
        <f t="shared" si="119"/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5">
        <f t="shared" si="116"/>
        <v>41776.284780092588</v>
      </c>
      <c r="L1878" s="5">
        <f t="shared" si="117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8" t="e">
        <f t="shared" si="119"/>
        <v>#DIV/0!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5">
        <f t="shared" si="116"/>
        <v>42035.029224537036</v>
      </c>
      <c r="L1879" s="5">
        <f t="shared" si="11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8" t="e">
        <f t="shared" si="119"/>
        <v>#DIV/0!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5">
        <f t="shared" si="116"/>
        <v>41773.008738425924</v>
      </c>
      <c r="L1880" s="5">
        <f t="shared" si="11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8" t="e">
        <f t="shared" si="119"/>
        <v>#DIV/0!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5">
        <f t="shared" si="116"/>
        <v>42413.649641203709</v>
      </c>
      <c r="L1881" s="5">
        <f t="shared" si="11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1.1999999999999999E-3</v>
      </c>
      <c r="R1881" s="8">
        <f t="shared" si="119"/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5">
        <f t="shared" si="116"/>
        <v>42430.566898148143</v>
      </c>
      <c r="L1882" s="5">
        <f t="shared" si="11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0.20080000000000001</v>
      </c>
      <c r="R1882" s="8">
        <f t="shared" si="119"/>
        <v>41.833333333333336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5">
        <f t="shared" si="116"/>
        <v>42043.152650462958</v>
      </c>
      <c r="L1883" s="5">
        <f t="shared" si="11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1.726845</v>
      </c>
      <c r="R1883" s="8">
        <f t="shared" si="119"/>
        <v>49.338428571428572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5">
        <f t="shared" si="116"/>
        <v>41067.949212962965</v>
      </c>
      <c r="L1884" s="5">
        <f t="shared" si="11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1.008955223880597</v>
      </c>
      <c r="R1884" s="8">
        <f t="shared" si="119"/>
        <v>41.728395061728392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5">
        <f t="shared" si="116"/>
        <v>40977.948009259257</v>
      </c>
      <c r="L1885" s="5">
        <f t="shared" si="11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1.0480480480480481</v>
      </c>
      <c r="R1885" s="8">
        <f t="shared" si="119"/>
        <v>32.71875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5">
        <f t="shared" si="116"/>
        <v>41205.198321759257</v>
      </c>
      <c r="L1886" s="5">
        <f t="shared" si="117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1.351</v>
      </c>
      <c r="R1886" s="8">
        <f t="shared" si="119"/>
        <v>51.96153846153846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5">
        <f t="shared" si="116"/>
        <v>41099.093865740739</v>
      </c>
      <c r="L1887" s="5">
        <f t="shared" si="11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1.1632786885245903</v>
      </c>
      <c r="R1887" s="8">
        <f t="shared" si="119"/>
        <v>50.685714285714283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5">
        <f t="shared" si="116"/>
        <v>41925.906689814816</v>
      </c>
      <c r="L1888" s="5">
        <f t="shared" si="11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1.0208333333333333</v>
      </c>
      <c r="R1888" s="8">
        <f t="shared" si="119"/>
        <v>42.241379310344826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5">
        <f t="shared" si="116"/>
        <v>42323.800138888888</v>
      </c>
      <c r="L1889" s="5">
        <f t="shared" si="11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1.1116666666666666</v>
      </c>
      <c r="R1889" s="8">
        <f t="shared" si="119"/>
        <v>416.875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5">
        <f t="shared" si="116"/>
        <v>40299.239953703705</v>
      </c>
      <c r="L1890" s="5">
        <f t="shared" si="11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1.6608000000000001</v>
      </c>
      <c r="R1890" s="8">
        <f t="shared" si="119"/>
        <v>46.651685393258425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5">
        <f t="shared" si="116"/>
        <v>41299.793356481481</v>
      </c>
      <c r="L1891" s="5">
        <f t="shared" si="11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1.0660000000000001</v>
      </c>
      <c r="R1891" s="8">
        <f t="shared" si="119"/>
        <v>48.454545454545453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5">
        <f t="shared" si="116"/>
        <v>41228.786203703705</v>
      </c>
      <c r="L1892" s="5">
        <f t="shared" si="11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1.4458441666666668</v>
      </c>
      <c r="R1892" s="8">
        <f t="shared" si="119"/>
        <v>70.5289837398374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5">
        <f t="shared" si="116"/>
        <v>40335.798078703701</v>
      </c>
      <c r="L1893" s="5">
        <f t="shared" si="117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1.0555000000000001</v>
      </c>
      <c r="R1893" s="8">
        <f t="shared" si="119"/>
        <v>87.958333333333329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5">
        <f t="shared" si="116"/>
        <v>40671.637511574074</v>
      </c>
      <c r="L1894" s="5">
        <f t="shared" si="11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1.3660000000000001</v>
      </c>
      <c r="R1894" s="8">
        <f t="shared" si="119"/>
        <v>26.26923076923077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5">
        <f t="shared" si="116"/>
        <v>40632.94195601852</v>
      </c>
      <c r="L1895" s="5">
        <f t="shared" si="11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1.04</v>
      </c>
      <c r="R1895" s="8">
        <f t="shared" si="119"/>
        <v>57.777777777777779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5">
        <f t="shared" si="116"/>
        <v>40920.904895833337</v>
      </c>
      <c r="L1896" s="5">
        <f t="shared" si="117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1.145</v>
      </c>
      <c r="R1896" s="8">
        <f t="shared" si="119"/>
        <v>57.25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5">
        <f t="shared" si="116"/>
        <v>42267.746782407412</v>
      </c>
      <c r="L1897" s="5">
        <f t="shared" si="11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1.0171957671957672</v>
      </c>
      <c r="R1897" s="8">
        <f t="shared" si="119"/>
        <v>196.34042553191489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5">
        <f t="shared" si="116"/>
        <v>40981.710243055553</v>
      </c>
      <c r="L1898" s="5">
        <f t="shared" si="11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1.2394678492239468</v>
      </c>
      <c r="R1898" s="8">
        <f t="shared" si="119"/>
        <v>43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5">
        <f t="shared" si="116"/>
        <v>41680.583402777782</v>
      </c>
      <c r="L1899" s="5">
        <f t="shared" si="117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1.0245669291338582</v>
      </c>
      <c r="R1899" s="8">
        <f t="shared" si="119"/>
        <v>35.551912568306008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5">
        <f t="shared" si="116"/>
        <v>42366.192974537036</v>
      </c>
      <c r="L1900" s="5">
        <f t="shared" si="117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1.4450000000000001</v>
      </c>
      <c r="R1900" s="8">
        <f t="shared" si="119"/>
        <v>68.80952380952381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5">
        <f t="shared" si="116"/>
        <v>42058.941736111112</v>
      </c>
      <c r="L1901" s="5">
        <f t="shared" si="11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1.3333333333333333</v>
      </c>
      <c r="R1901" s="8">
        <f t="shared" si="119"/>
        <v>28.571428571428573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5">
        <f t="shared" si="116"/>
        <v>41160.871886574074</v>
      </c>
      <c r="L1902" s="5">
        <f t="shared" si="11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1.0936440000000001</v>
      </c>
      <c r="R1902" s="8">
        <f t="shared" si="119"/>
        <v>50.631666666666668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5">
        <f t="shared" si="116"/>
        <v>42116.54315972222</v>
      </c>
      <c r="L1903" s="5">
        <f t="shared" si="11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2.696969696969697E-2</v>
      </c>
      <c r="R1903" s="8">
        <f t="shared" si="119"/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5">
        <f t="shared" si="116"/>
        <v>42037.789895833332</v>
      </c>
      <c r="L1904" s="5">
        <f t="shared" si="11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1.2E-2</v>
      </c>
      <c r="R1904" s="8">
        <f t="shared" si="119"/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5">
        <f t="shared" si="116"/>
        <v>42702.770729166667</v>
      </c>
      <c r="L1905" s="5">
        <f t="shared" si="11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0.46600000000000003</v>
      </c>
      <c r="R1905" s="8">
        <f t="shared" si="119"/>
        <v>34.097560975609753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5">
        <f t="shared" si="116"/>
        <v>42326.685428240744</v>
      </c>
      <c r="L1906" s="5">
        <f t="shared" si="11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1E-3</v>
      </c>
      <c r="R1906" s="8">
        <f t="shared" si="119"/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5">
        <f t="shared" si="116"/>
        <v>41859.925856481481</v>
      </c>
      <c r="L1907" s="5">
        <f t="shared" si="11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1.6800000000000001E-3</v>
      </c>
      <c r="R1907" s="8">
        <f t="shared" si="119"/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5">
        <f t="shared" si="116"/>
        <v>42514.671099537038</v>
      </c>
      <c r="L1908" s="5">
        <f t="shared" si="11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0.42759999999999998</v>
      </c>
      <c r="R1908" s="8">
        <f t="shared" si="119"/>
        <v>215.95959595959596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5">
        <f t="shared" si="116"/>
        <v>41767.587094907409</v>
      </c>
      <c r="L1909" s="5">
        <f t="shared" si="11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2.8333333333333335E-3</v>
      </c>
      <c r="R1909" s="8">
        <f t="shared" si="119"/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5">
        <f t="shared" si="116"/>
        <v>42703.917824074073</v>
      </c>
      <c r="L1910" s="5">
        <f t="shared" si="11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1.7319999999999999E-2</v>
      </c>
      <c r="R1910" s="8">
        <f t="shared" si="119"/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5">
        <f t="shared" si="116"/>
        <v>41905.429155092592</v>
      </c>
      <c r="L1911" s="5">
        <f t="shared" si="11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0.14111428571428572</v>
      </c>
      <c r="R1911" s="8">
        <f t="shared" si="119"/>
        <v>129.97368421052633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5">
        <f t="shared" si="116"/>
        <v>42264.963159722218</v>
      </c>
      <c r="L1912" s="5">
        <f t="shared" si="11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0.39395294117647056</v>
      </c>
      <c r="R1912" s="8">
        <f t="shared" si="119"/>
        <v>117.49473684210527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5">
        <f t="shared" si="116"/>
        <v>41830.033958333333</v>
      </c>
      <c r="L1913" s="5">
        <f t="shared" si="11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2.3529411764705883E-4</v>
      </c>
      <c r="R1913" s="8">
        <f t="shared" si="119"/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5">
        <f t="shared" si="116"/>
        <v>42129.226388888885</v>
      </c>
      <c r="L1914" s="5">
        <f t="shared" si="11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0.59299999999999997</v>
      </c>
      <c r="R1914" s="8">
        <f t="shared" si="119"/>
        <v>70.595238095238102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5">
        <f t="shared" si="116"/>
        <v>41890.511319444442</v>
      </c>
      <c r="L1915" s="5">
        <f t="shared" si="11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1.3270833333333334E-2</v>
      </c>
      <c r="R1915" s="8">
        <f t="shared" si="119"/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5">
        <f t="shared" si="116"/>
        <v>41929.174456018518</v>
      </c>
      <c r="L1916" s="5">
        <f t="shared" si="11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9.0090090090090086E-2</v>
      </c>
      <c r="R1916" s="8">
        <f t="shared" si="119"/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5">
        <f t="shared" si="116"/>
        <v>41864.04886574074</v>
      </c>
      <c r="L1917" s="5">
        <f t="shared" si="11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1.6E-2</v>
      </c>
      <c r="R1917" s="8">
        <f t="shared" si="119"/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5">
        <f t="shared" si="116"/>
        <v>42656.717303240745</v>
      </c>
      <c r="L1918" s="5">
        <f t="shared" si="11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5.1000000000000004E-3</v>
      </c>
      <c r="R1918" s="8">
        <f t="shared" si="119"/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5">
        <f t="shared" si="116"/>
        <v>42746.270057870366</v>
      </c>
      <c r="L1919" s="5">
        <f t="shared" si="11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0.52570512820512816</v>
      </c>
      <c r="R1919" s="8">
        <f t="shared" si="119"/>
        <v>2928.9285714285716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5">
        <f t="shared" si="116"/>
        <v>41828.789942129632</v>
      </c>
      <c r="L1920" s="5">
        <f t="shared" si="11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1.04E-2</v>
      </c>
      <c r="R1920" s="8">
        <f t="shared" si="119"/>
        <v>28.888888888888889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5">
        <f t="shared" si="116"/>
        <v>42113.875567129624</v>
      </c>
      <c r="L1921" s="5">
        <f t="shared" si="117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0.47399999999999998</v>
      </c>
      <c r="R1921" s="8">
        <f t="shared" si="119"/>
        <v>29.625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5">
        <f t="shared" si="116"/>
        <v>42270.875706018516</v>
      </c>
      <c r="L1922" s="5">
        <f t="shared" si="11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0.43030000000000002</v>
      </c>
      <c r="R1922" s="8">
        <f t="shared" si="119"/>
        <v>40.980952380952381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5">
        <f t="shared" ref="K1923:K1986" si="120">(((J1923/60)/60)/24)+DATE(1970,1,1)</f>
        <v>41074.221562500003</v>
      </c>
      <c r="L1923" s="5">
        <f t="shared" ref="L1923:L1986" si="12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E1923/D1923</f>
        <v>1.3680000000000001</v>
      </c>
      <c r="R1923" s="8">
        <f t="shared" ref="R1923:R1986" si="123">E1923/N1923</f>
        <v>54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5">
        <f t="shared" si="120"/>
        <v>41590.255868055552</v>
      </c>
      <c r="L1924" s="5">
        <f t="shared" si="12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1.1555</v>
      </c>
      <c r="R1924" s="8">
        <f t="shared" si="123"/>
        <v>36.109375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5">
        <f t="shared" si="120"/>
        <v>40772.848749999997</v>
      </c>
      <c r="L1925" s="5">
        <f t="shared" si="12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2.4079999999999999</v>
      </c>
      <c r="R1925" s="8">
        <f t="shared" si="123"/>
        <v>23.153846153846153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5">
        <f t="shared" si="120"/>
        <v>41626.761053240742</v>
      </c>
      <c r="L1926" s="5">
        <f t="shared" si="12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1.1439999999999999</v>
      </c>
      <c r="R1926" s="8">
        <f t="shared" si="123"/>
        <v>104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5">
        <f t="shared" si="120"/>
        <v>41535.90148148148</v>
      </c>
      <c r="L1927" s="5">
        <f t="shared" si="121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1.1033333333333333</v>
      </c>
      <c r="R1927" s="8">
        <f t="shared" si="123"/>
        <v>31.826923076923077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5">
        <f t="shared" si="120"/>
        <v>40456.954351851848</v>
      </c>
      <c r="L1928" s="5">
        <f t="shared" si="12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1.9537933333333333</v>
      </c>
      <c r="R1928" s="8">
        <f t="shared" si="123"/>
        <v>27.3896261682243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5">
        <f t="shared" si="120"/>
        <v>40960.861562500002</v>
      </c>
      <c r="L1929" s="5">
        <f t="shared" si="12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1.0333333333333334</v>
      </c>
      <c r="R1929" s="8">
        <f t="shared" si="123"/>
        <v>56.363636363636367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5">
        <f t="shared" si="120"/>
        <v>41371.648078703707</v>
      </c>
      <c r="L1930" s="5">
        <f t="shared" si="12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1.031372549019608</v>
      </c>
      <c r="R1930" s="8">
        <f t="shared" si="123"/>
        <v>77.352941176470594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5">
        <f t="shared" si="120"/>
        <v>40687.021597222221</v>
      </c>
      <c r="L1931" s="5">
        <f t="shared" si="12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1.003125</v>
      </c>
      <c r="R1931" s="8">
        <f t="shared" si="123"/>
        <v>42.8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5">
        <f t="shared" si="120"/>
        <v>41402.558819444443</v>
      </c>
      <c r="L1932" s="5">
        <f t="shared" si="12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1.27</v>
      </c>
      <c r="R1932" s="8">
        <f t="shared" si="123"/>
        <v>48.846153846153847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5">
        <f t="shared" si="120"/>
        <v>41037.892465277779</v>
      </c>
      <c r="L1933" s="5">
        <f t="shared" si="12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1.20601</v>
      </c>
      <c r="R1933" s="8">
        <f t="shared" si="123"/>
        <v>48.240400000000001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5">
        <f t="shared" si="120"/>
        <v>40911.809872685182</v>
      </c>
      <c r="L1934" s="5">
        <f t="shared" si="12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1.0699047619047619</v>
      </c>
      <c r="R1934" s="8">
        <f t="shared" si="123"/>
        <v>70.212500000000006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5">
        <f t="shared" si="120"/>
        <v>41879.130868055552</v>
      </c>
      <c r="L1935" s="5">
        <f t="shared" si="12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1.7243333333333333</v>
      </c>
      <c r="R1935" s="8">
        <f t="shared" si="123"/>
        <v>94.054545454545448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5">
        <f t="shared" si="120"/>
        <v>40865.867141203707</v>
      </c>
      <c r="L1936" s="5">
        <f t="shared" si="12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1.2362</v>
      </c>
      <c r="R1936" s="8">
        <f t="shared" si="123"/>
        <v>80.272727272727266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5">
        <f t="shared" si="120"/>
        <v>41773.932534722226</v>
      </c>
      <c r="L1937" s="5">
        <f t="shared" si="12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1.0840000000000001</v>
      </c>
      <c r="R1937" s="8">
        <f t="shared" si="123"/>
        <v>54.2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5">
        <f t="shared" si="120"/>
        <v>40852.889699074076</v>
      </c>
      <c r="L1938" s="5">
        <f t="shared" si="12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1.1652013333333333</v>
      </c>
      <c r="R1938" s="8">
        <f t="shared" si="123"/>
        <v>60.26903448275862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5">
        <f t="shared" si="120"/>
        <v>41059.118993055556</v>
      </c>
      <c r="L1939" s="5">
        <f t="shared" si="12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1.8724499999999999</v>
      </c>
      <c r="R1939" s="8">
        <f t="shared" si="123"/>
        <v>38.740344827586206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5">
        <f t="shared" si="120"/>
        <v>41426.259618055556</v>
      </c>
      <c r="L1940" s="5">
        <f t="shared" si="12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1.1593333333333333</v>
      </c>
      <c r="R1940" s="8">
        <f t="shared" si="123"/>
        <v>152.54385964912279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5">
        <f t="shared" si="120"/>
        <v>41313.985046296293</v>
      </c>
      <c r="L1941" s="5">
        <f t="shared" si="12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1.107</v>
      </c>
      <c r="R1941" s="8">
        <f t="shared" si="123"/>
        <v>115.3125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5">
        <f t="shared" si="120"/>
        <v>40670.507326388892</v>
      </c>
      <c r="L1942" s="5">
        <f t="shared" si="12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1.7092307692307693</v>
      </c>
      <c r="R1942" s="8">
        <f t="shared" si="123"/>
        <v>35.838709677419352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5">
        <f t="shared" si="120"/>
        <v>41744.290868055556</v>
      </c>
      <c r="L1943" s="5">
        <f t="shared" si="12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1.2611835600000001</v>
      </c>
      <c r="R1943" s="8">
        <f t="shared" si="123"/>
        <v>64.570118779438872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5">
        <f t="shared" si="120"/>
        <v>40638.828009259261</v>
      </c>
      <c r="L1944" s="5">
        <f t="shared" si="12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1.3844033333333334</v>
      </c>
      <c r="R1944" s="8">
        <f t="shared" si="123"/>
        <v>87.436000000000007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5">
        <f t="shared" si="120"/>
        <v>42548.269861111112</v>
      </c>
      <c r="L1945" s="5">
        <f t="shared" si="12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17.052499999999998</v>
      </c>
      <c r="R1945" s="8">
        <f t="shared" si="123"/>
        <v>68.815577078288939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5">
        <f t="shared" si="120"/>
        <v>41730.584374999999</v>
      </c>
      <c r="L1946" s="5">
        <f t="shared" si="12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7.8805550000000002</v>
      </c>
      <c r="R1946" s="8">
        <f t="shared" si="123"/>
        <v>176.200223588597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5">
        <f t="shared" si="120"/>
        <v>42157.251828703709</v>
      </c>
      <c r="L1947" s="5">
        <f t="shared" si="12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3.4801799999999998</v>
      </c>
      <c r="R1947" s="8">
        <f t="shared" si="123"/>
        <v>511.79117647058825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5">
        <f t="shared" si="120"/>
        <v>41689.150011574071</v>
      </c>
      <c r="L1948" s="5">
        <f t="shared" si="12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1.4974666666666667</v>
      </c>
      <c r="R1948" s="8">
        <f t="shared" si="123"/>
        <v>160.44285714285715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5">
        <f t="shared" si="120"/>
        <v>40102.918055555558</v>
      </c>
      <c r="L1949" s="5">
        <f t="shared" si="12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1.0063375000000001</v>
      </c>
      <c r="R1949" s="8">
        <f t="shared" si="123"/>
        <v>35.003043478260871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5">
        <f t="shared" si="120"/>
        <v>42473.604270833333</v>
      </c>
      <c r="L1950" s="5">
        <f t="shared" si="12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8.0021100000000001</v>
      </c>
      <c r="R1950" s="8">
        <f t="shared" si="123"/>
        <v>188.50671378091872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5">
        <f t="shared" si="120"/>
        <v>41800.423043981478</v>
      </c>
      <c r="L1951" s="5">
        <f t="shared" si="12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1.0600260000000001</v>
      </c>
      <c r="R1951" s="8">
        <f t="shared" si="123"/>
        <v>56.204984093319197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5">
        <f t="shared" si="120"/>
        <v>40624.181400462963</v>
      </c>
      <c r="L1952" s="5">
        <f t="shared" si="12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2.0051866666666669</v>
      </c>
      <c r="R1952" s="8">
        <f t="shared" si="123"/>
        <v>51.3054157782516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5">
        <f t="shared" si="120"/>
        <v>42651.420567129629</v>
      </c>
      <c r="L1953" s="5">
        <f t="shared" si="12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2.1244399999999999</v>
      </c>
      <c r="R1953" s="8">
        <f t="shared" si="123"/>
        <v>127.36450839328538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5">
        <f t="shared" si="120"/>
        <v>41526.60665509259</v>
      </c>
      <c r="L1954" s="5">
        <f t="shared" si="12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1.9847237142857144</v>
      </c>
      <c r="R1954" s="8">
        <f t="shared" si="123"/>
        <v>101.85532258064516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5">
        <f t="shared" si="120"/>
        <v>40941.199826388889</v>
      </c>
      <c r="L1955" s="5">
        <f t="shared" si="121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2.2594666666666665</v>
      </c>
      <c r="R1955" s="8">
        <f t="shared" si="123"/>
        <v>230.55782312925169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5">
        <f t="shared" si="120"/>
        <v>42394.580740740741</v>
      </c>
      <c r="L1956" s="5">
        <f t="shared" si="12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6.9894800000000004</v>
      </c>
      <c r="R1956" s="8">
        <f t="shared" si="123"/>
        <v>842.10602409638557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5">
        <f t="shared" si="120"/>
        <v>41020.271770833337</v>
      </c>
      <c r="L1957" s="5">
        <f t="shared" si="12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3.9859528571428569</v>
      </c>
      <c r="R1957" s="8">
        <f t="shared" si="123"/>
        <v>577.27593103448271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5">
        <f t="shared" si="120"/>
        <v>42067.923668981486</v>
      </c>
      <c r="L1958" s="5">
        <f t="shared" si="12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2.9403333333333332</v>
      </c>
      <c r="R1958" s="8">
        <f t="shared" si="123"/>
        <v>483.34246575342468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5">
        <f t="shared" si="120"/>
        <v>41179.098530092589</v>
      </c>
      <c r="L1959" s="5">
        <f t="shared" si="12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1.6750470000000002</v>
      </c>
      <c r="R1959" s="8">
        <f t="shared" si="123"/>
        <v>76.138500000000008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5">
        <f t="shared" si="120"/>
        <v>41326.987974537034</v>
      </c>
      <c r="L1960" s="5">
        <f t="shared" si="12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14.355717142857143</v>
      </c>
      <c r="R1960" s="8">
        <f t="shared" si="123"/>
        <v>74.107684365781708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5">
        <f t="shared" si="120"/>
        <v>41871.845601851855</v>
      </c>
      <c r="L1961" s="5">
        <f t="shared" si="121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1.5673440000000001</v>
      </c>
      <c r="R1961" s="8">
        <f t="shared" si="123"/>
        <v>36.965660377358489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5">
        <f t="shared" si="120"/>
        <v>41964.362743055557</v>
      </c>
      <c r="L1962" s="5">
        <f t="shared" si="12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1.1790285714285715</v>
      </c>
      <c r="R1962" s="8">
        <f t="shared" si="123"/>
        <v>2500.969696969697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5">
        <f t="shared" si="120"/>
        <v>41148.194641203707</v>
      </c>
      <c r="L1963" s="5">
        <f t="shared" si="12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11.053811999999999</v>
      </c>
      <c r="R1963" s="8">
        <f t="shared" si="123"/>
        <v>67.690214329454989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5">
        <f t="shared" si="120"/>
        <v>41742.780509259261</v>
      </c>
      <c r="L1964" s="5">
        <f t="shared" si="12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1.9292499999999999</v>
      </c>
      <c r="R1964" s="8">
        <f t="shared" si="123"/>
        <v>63.04738562091503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5">
        <f t="shared" si="120"/>
        <v>41863.429791666669</v>
      </c>
      <c r="L1965" s="5">
        <f t="shared" si="12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1.268842105263158</v>
      </c>
      <c r="R1965" s="8">
        <f t="shared" si="123"/>
        <v>117.6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5">
        <f t="shared" si="120"/>
        <v>42452.272824074069</v>
      </c>
      <c r="L1966" s="5">
        <f t="shared" si="12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2.5957748878923765</v>
      </c>
      <c r="R1966" s="8">
        <f t="shared" si="123"/>
        <v>180.75185011709601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5">
        <f t="shared" si="120"/>
        <v>40898.089236111111</v>
      </c>
      <c r="L1967" s="5">
        <f t="shared" si="12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2.6227999999999998</v>
      </c>
      <c r="R1967" s="8">
        <f t="shared" si="123"/>
        <v>127.32038834951456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5">
        <f t="shared" si="120"/>
        <v>41835.540486111109</v>
      </c>
      <c r="L1968" s="5">
        <f t="shared" si="12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2.0674309000000002</v>
      </c>
      <c r="R1968" s="8">
        <f t="shared" si="123"/>
        <v>136.6444745538665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5">
        <f t="shared" si="120"/>
        <v>41730.663530092592</v>
      </c>
      <c r="L1969" s="5">
        <f t="shared" si="12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3.7012999999999998</v>
      </c>
      <c r="R1969" s="8">
        <f t="shared" si="123"/>
        <v>182.78024691358024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5">
        <f t="shared" si="120"/>
        <v>42676.586979166663</v>
      </c>
      <c r="L1970" s="5">
        <f t="shared" si="12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2.8496600000000001</v>
      </c>
      <c r="R1970" s="8">
        <f t="shared" si="123"/>
        <v>279.37843137254902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5">
        <f t="shared" si="120"/>
        <v>42557.792453703703</v>
      </c>
      <c r="L1971" s="5">
        <f t="shared" si="12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5.7907999999999999</v>
      </c>
      <c r="R1971" s="8">
        <f t="shared" si="123"/>
        <v>61.375728669846318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5">
        <f t="shared" si="120"/>
        <v>41324.193298611113</v>
      </c>
      <c r="L1972" s="5">
        <f t="shared" si="12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11.318</v>
      </c>
      <c r="R1972" s="8">
        <f t="shared" si="123"/>
        <v>80.727532097004286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5">
        <f t="shared" si="120"/>
        <v>41561.500706018516</v>
      </c>
      <c r="L1973" s="5">
        <f t="shared" si="12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2.6302771750000002</v>
      </c>
      <c r="R1973" s="8">
        <f t="shared" si="123"/>
        <v>272.35590732591254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5">
        <f t="shared" si="120"/>
        <v>41201.012083333335</v>
      </c>
      <c r="L1974" s="5">
        <f t="shared" si="12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6.7447999999999997</v>
      </c>
      <c r="R1974" s="8">
        <f t="shared" si="123"/>
        <v>70.848739495798313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5">
        <f t="shared" si="120"/>
        <v>42549.722962962958</v>
      </c>
      <c r="L1975" s="5">
        <f t="shared" si="12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2.5683081313131315</v>
      </c>
      <c r="R1975" s="8">
        <f t="shared" si="123"/>
        <v>247.94003412969283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5">
        <f t="shared" si="120"/>
        <v>41445.334131944444</v>
      </c>
      <c r="L1976" s="5">
        <f t="shared" si="12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3.7549600000000001</v>
      </c>
      <c r="R1976" s="8">
        <f t="shared" si="123"/>
        <v>186.81393034825871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5">
        <f t="shared" si="120"/>
        <v>41313.755219907405</v>
      </c>
      <c r="L1977" s="5">
        <f t="shared" si="12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2.0870837499999997</v>
      </c>
      <c r="R1977" s="8">
        <f t="shared" si="123"/>
        <v>131.98948616600788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5">
        <f t="shared" si="120"/>
        <v>41438.899594907409</v>
      </c>
      <c r="L1978" s="5">
        <f t="shared" si="12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3.4660000000000002</v>
      </c>
      <c r="R1978" s="8">
        <f t="shared" si="123"/>
        <v>29.310782241014799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5">
        <f t="shared" si="120"/>
        <v>42311.216898148152</v>
      </c>
      <c r="L1979" s="5">
        <f t="shared" si="12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4.0232999999999999</v>
      </c>
      <c r="R1979" s="8">
        <f t="shared" si="123"/>
        <v>245.02436053593178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5">
        <f t="shared" si="120"/>
        <v>41039.225601851853</v>
      </c>
      <c r="L1980" s="5">
        <f t="shared" si="12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10.2684514</v>
      </c>
      <c r="R1980" s="8">
        <f t="shared" si="123"/>
        <v>1323.2540463917526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5">
        <f t="shared" si="120"/>
        <v>42290.460023148145</v>
      </c>
      <c r="L1981" s="5">
        <f t="shared" si="12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1.14901155</v>
      </c>
      <c r="R1981" s="8">
        <f t="shared" si="123"/>
        <v>282.65966789667897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5">
        <f t="shared" si="120"/>
        <v>42423.542384259257</v>
      </c>
      <c r="L1982" s="5">
        <f t="shared" si="12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3.5482402000000004</v>
      </c>
      <c r="R1982" s="8">
        <f t="shared" si="123"/>
        <v>91.214401028277635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5">
        <f t="shared" si="120"/>
        <v>41799.725289351853</v>
      </c>
      <c r="L1983" s="5">
        <f t="shared" si="12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5.0799999999999998E-2</v>
      </c>
      <c r="R1983" s="8">
        <f t="shared" si="123"/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5">
        <f t="shared" si="120"/>
        <v>42678.586655092593</v>
      </c>
      <c r="L1984" s="5">
        <f t="shared" si="12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8" t="e">
        <f t="shared" si="123"/>
        <v>#DIV/0!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5">
        <f t="shared" si="120"/>
        <v>42593.011782407411</v>
      </c>
      <c r="L1985" s="5">
        <f t="shared" si="12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4.2999999999999997E-2</v>
      </c>
      <c r="R1985" s="8">
        <f t="shared" si="123"/>
        <v>88.6875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5">
        <f t="shared" si="120"/>
        <v>41913.790289351848</v>
      </c>
      <c r="L1986" s="5">
        <f t="shared" si="12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0.21146666666666666</v>
      </c>
      <c r="R1986" s="8">
        <f t="shared" si="123"/>
        <v>453.14285714285717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5">
        <f t="shared" ref="K1987:K2050" si="124">(((J1987/60)/60)/24)+DATE(1970,1,1)</f>
        <v>42555.698738425926</v>
      </c>
      <c r="L1987" s="5">
        <f t="shared" ref="L1987:L2050" si="125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E1987/D1987</f>
        <v>3.1875000000000001E-2</v>
      </c>
      <c r="R1987" s="8">
        <f t="shared" ref="R1987:R2050" si="127">E1987/N1987</f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5">
        <f t="shared" si="124"/>
        <v>42413.433831018512</v>
      </c>
      <c r="L1988" s="5">
        <f t="shared" si="125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5.0000000000000001E-4</v>
      </c>
      <c r="R1988" s="8">
        <f t="shared" si="127"/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5">
        <f t="shared" si="124"/>
        <v>42034.639768518522</v>
      </c>
      <c r="L1989" s="5">
        <f t="shared" si="125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0.42472727272727273</v>
      </c>
      <c r="R1989" s="8">
        <f t="shared" si="127"/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5">
        <f t="shared" si="124"/>
        <v>42206.763217592597</v>
      </c>
      <c r="L1990" s="5">
        <f t="shared" si="125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4.1666666666666666E-3</v>
      </c>
      <c r="R1990" s="8">
        <f t="shared" si="127"/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5">
        <f t="shared" si="124"/>
        <v>42685.680648148147</v>
      </c>
      <c r="L1991" s="5">
        <f t="shared" si="125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0.01</v>
      </c>
      <c r="R1991" s="8">
        <f t="shared" si="127"/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5">
        <f t="shared" si="124"/>
        <v>42398.195972222224</v>
      </c>
      <c r="L1992" s="5">
        <f t="shared" si="125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0.16966666666666666</v>
      </c>
      <c r="R1992" s="8">
        <f t="shared" si="127"/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5">
        <f t="shared" si="124"/>
        <v>42167.89335648148</v>
      </c>
      <c r="L1993" s="5">
        <f t="shared" si="125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7.0000000000000007E-2</v>
      </c>
      <c r="R1993" s="8">
        <f t="shared" si="127"/>
        <v>46.666666666666664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5">
        <f t="shared" si="124"/>
        <v>42023.143414351856</v>
      </c>
      <c r="L1994" s="5">
        <f t="shared" si="125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1.3333333333333333E-3</v>
      </c>
      <c r="R1994" s="8">
        <f t="shared" si="127"/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5">
        <f t="shared" si="124"/>
        <v>42329.58839120371</v>
      </c>
      <c r="L1995" s="5">
        <f t="shared" si="125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8" t="e">
        <f t="shared" si="127"/>
        <v>#DIV/0!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5">
        <f t="shared" si="124"/>
        <v>42651.006273148145</v>
      </c>
      <c r="L1996" s="5">
        <f t="shared" si="125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8" t="e">
        <f t="shared" si="127"/>
        <v>#DIV/0!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5">
        <f t="shared" si="124"/>
        <v>42181.902037037042</v>
      </c>
      <c r="L1997" s="5">
        <f t="shared" si="125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7.8E-2</v>
      </c>
      <c r="R1997" s="8">
        <f t="shared" si="127"/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5">
        <f t="shared" si="124"/>
        <v>41800.819571759261</v>
      </c>
      <c r="L1998" s="5">
        <f t="shared" si="125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8" t="e">
        <f t="shared" si="127"/>
        <v>#DIV/0!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5">
        <f t="shared" si="124"/>
        <v>41847.930694444447</v>
      </c>
      <c r="L1999" s="5">
        <f t="shared" si="125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8" t="e">
        <f t="shared" si="127"/>
        <v>#DIV/0!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5">
        <f t="shared" si="124"/>
        <v>41807.118495370371</v>
      </c>
      <c r="L2000" s="5">
        <f t="shared" si="125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0.26200000000000001</v>
      </c>
      <c r="R2000" s="8">
        <f t="shared" si="127"/>
        <v>218.33333333333334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5">
        <f t="shared" si="124"/>
        <v>41926.482731481483</v>
      </c>
      <c r="L2001" s="5">
        <f t="shared" si="125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7.6129032258064515E-3</v>
      </c>
      <c r="R2001" s="8">
        <f t="shared" si="127"/>
        <v>33.714285714285715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5">
        <f t="shared" si="124"/>
        <v>42345.951539351852</v>
      </c>
      <c r="L2002" s="5">
        <f t="shared" si="125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0.125</v>
      </c>
      <c r="R2002" s="8">
        <f t="shared" si="127"/>
        <v>25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5">
        <f t="shared" si="124"/>
        <v>42136.209675925929</v>
      </c>
      <c r="L2003" s="5">
        <f t="shared" si="125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3.8212909090909091</v>
      </c>
      <c r="R2003" s="8">
        <f t="shared" si="127"/>
        <v>128.38790470372632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5">
        <f t="shared" si="124"/>
        <v>42728.71230324074</v>
      </c>
      <c r="L2004" s="5">
        <f t="shared" si="125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2.1679422000000002</v>
      </c>
      <c r="R2004" s="8">
        <f t="shared" si="127"/>
        <v>78.834261818181815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5">
        <f t="shared" si="124"/>
        <v>40347.125601851854</v>
      </c>
      <c r="L2005" s="5">
        <f t="shared" si="125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3.12</v>
      </c>
      <c r="R2005" s="8">
        <f t="shared" si="127"/>
        <v>91.764705882352942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5">
        <f t="shared" si="124"/>
        <v>41800.604895833334</v>
      </c>
      <c r="L2006" s="5">
        <f t="shared" si="125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2.3442048</v>
      </c>
      <c r="R2006" s="8">
        <f t="shared" si="127"/>
        <v>331.10237288135596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5">
        <f t="shared" si="124"/>
        <v>41535.812708333331</v>
      </c>
      <c r="L2007" s="5">
        <f t="shared" si="125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1.236801</v>
      </c>
      <c r="R2007" s="8">
        <f t="shared" si="127"/>
        <v>194.26193717277485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5">
        <f t="shared" si="124"/>
        <v>41941.500520833331</v>
      </c>
      <c r="L2008" s="5">
        <f t="shared" si="125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2.4784000000000002</v>
      </c>
      <c r="R2008" s="8">
        <f t="shared" si="127"/>
        <v>408.97689768976898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5">
        <f t="shared" si="124"/>
        <v>40347.837800925925</v>
      </c>
      <c r="L2009" s="5">
        <f t="shared" si="125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1.157092</v>
      </c>
      <c r="R2009" s="8">
        <f t="shared" si="127"/>
        <v>84.459270072992695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5">
        <f t="shared" si="124"/>
        <v>40761.604421296295</v>
      </c>
      <c r="L2010" s="5">
        <f t="shared" si="125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1.1707484768810599</v>
      </c>
      <c r="R2010" s="8">
        <f t="shared" si="127"/>
        <v>44.853658536585364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5">
        <f t="shared" si="124"/>
        <v>42661.323414351849</v>
      </c>
      <c r="L2011" s="5">
        <f t="shared" si="125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3.05158</v>
      </c>
      <c r="R2011" s="8">
        <f t="shared" si="127"/>
        <v>383.3643216080402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5">
        <f t="shared" si="124"/>
        <v>42570.996423611112</v>
      </c>
      <c r="L2012" s="5">
        <f t="shared" si="125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3.2005299999999997</v>
      </c>
      <c r="R2012" s="8">
        <f t="shared" si="127"/>
        <v>55.276856649395505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5">
        <f t="shared" si="124"/>
        <v>42347.358483796299</v>
      </c>
      <c r="L2013" s="5">
        <f t="shared" si="125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8.1956399999999991</v>
      </c>
      <c r="R2013" s="8">
        <f t="shared" si="127"/>
        <v>422.02059732234807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5">
        <f t="shared" si="124"/>
        <v>42010.822233796294</v>
      </c>
      <c r="L2014" s="5">
        <f t="shared" si="125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2.3490000000000002</v>
      </c>
      <c r="R2014" s="8">
        <f t="shared" si="127"/>
        <v>64.180327868852459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5">
        <f t="shared" si="124"/>
        <v>42499.960810185185</v>
      </c>
      <c r="L2015" s="5">
        <f t="shared" si="125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4.9491375</v>
      </c>
      <c r="R2015" s="8">
        <f t="shared" si="127"/>
        <v>173.57781674704077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5">
        <f t="shared" si="124"/>
        <v>41324.214571759258</v>
      </c>
      <c r="L2016" s="5">
        <f t="shared" si="125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78.137822333333332</v>
      </c>
      <c r="R2016" s="8">
        <f t="shared" si="127"/>
        <v>88.601680840609291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5">
        <f t="shared" si="124"/>
        <v>40765.876886574071</v>
      </c>
      <c r="L2017" s="5">
        <f t="shared" si="125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1.1300013888888889</v>
      </c>
      <c r="R2017" s="8">
        <f t="shared" si="127"/>
        <v>50.222283950617282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5">
        <f t="shared" si="124"/>
        <v>41312.88077546296</v>
      </c>
      <c r="L2018" s="5">
        <f t="shared" si="125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9.2154220000000002</v>
      </c>
      <c r="R2018" s="8">
        <f t="shared" si="127"/>
        <v>192.38876826722338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5">
        <f t="shared" si="124"/>
        <v>40961.057349537034</v>
      </c>
      <c r="L2019" s="5">
        <f t="shared" si="125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1.2510239999999999</v>
      </c>
      <c r="R2019" s="8">
        <f t="shared" si="127"/>
        <v>73.416901408450698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5">
        <f t="shared" si="124"/>
        <v>42199.365844907406</v>
      </c>
      <c r="L2020" s="5">
        <f t="shared" si="125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1.0224343076923077</v>
      </c>
      <c r="R2020" s="8">
        <f t="shared" si="127"/>
        <v>147.68495555555555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5">
        <f t="shared" si="124"/>
        <v>42605.70857638889</v>
      </c>
      <c r="L2021" s="5">
        <f t="shared" si="125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4.8490975000000001</v>
      </c>
      <c r="R2021" s="8">
        <f t="shared" si="127"/>
        <v>108.96848314606741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5">
        <f t="shared" si="124"/>
        <v>41737.097499999996</v>
      </c>
      <c r="L2022" s="5">
        <f t="shared" si="125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1.9233333333333333</v>
      </c>
      <c r="R2022" s="8">
        <f t="shared" si="127"/>
        <v>23.647540983606557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5">
        <f t="shared" si="124"/>
        <v>41861.070567129631</v>
      </c>
      <c r="L2023" s="5">
        <f t="shared" si="125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2.8109999999999999</v>
      </c>
      <c r="R2023" s="8">
        <f t="shared" si="127"/>
        <v>147.94736842105263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5">
        <f t="shared" si="124"/>
        <v>42502.569120370375</v>
      </c>
      <c r="L2024" s="5">
        <f t="shared" si="125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1.2513700000000001</v>
      </c>
      <c r="R2024" s="8">
        <f t="shared" si="127"/>
        <v>385.03692307692307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5">
        <f t="shared" si="124"/>
        <v>42136.420752314814</v>
      </c>
      <c r="L2025" s="5">
        <f t="shared" si="125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1.61459</v>
      </c>
      <c r="R2025" s="8">
        <f t="shared" si="127"/>
        <v>457.39093484419266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5">
        <f t="shared" si="124"/>
        <v>41099.966944444444</v>
      </c>
      <c r="L2026" s="5">
        <f t="shared" si="125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5.8535000000000004</v>
      </c>
      <c r="R2026" s="8">
        <f t="shared" si="127"/>
        <v>222.99047619047619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5">
        <f t="shared" si="124"/>
        <v>42136.184560185182</v>
      </c>
      <c r="L2027" s="5">
        <f t="shared" si="125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2.0114999999999998</v>
      </c>
      <c r="R2027" s="8">
        <f t="shared" si="127"/>
        <v>220.74074074074073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5">
        <f t="shared" si="124"/>
        <v>41704.735937500001</v>
      </c>
      <c r="L2028" s="5">
        <f t="shared" si="125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1.3348307999999998</v>
      </c>
      <c r="R2028" s="8">
        <f t="shared" si="127"/>
        <v>73.503898678414089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5">
        <f t="shared" si="124"/>
        <v>42048.813877314817</v>
      </c>
      <c r="L2029" s="5">
        <f t="shared" si="125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1.2024900000000001</v>
      </c>
      <c r="R2029" s="8">
        <f t="shared" si="127"/>
        <v>223.09647495361781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5">
        <f t="shared" si="124"/>
        <v>40215.919050925928</v>
      </c>
      <c r="L2030" s="5">
        <f t="shared" si="125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1.2616666666666667</v>
      </c>
      <c r="R2030" s="8">
        <f t="shared" si="127"/>
        <v>47.911392405063289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5">
        <f t="shared" si="124"/>
        <v>41848.021770833337</v>
      </c>
      <c r="L2031" s="5">
        <f t="shared" si="125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3.6120000000000001</v>
      </c>
      <c r="R2031" s="8">
        <f t="shared" si="127"/>
        <v>96.063829787234042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5">
        <f t="shared" si="124"/>
        <v>41212.996481481481</v>
      </c>
      <c r="L2032" s="5">
        <f t="shared" si="125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2.26239013671875</v>
      </c>
      <c r="R2032" s="8">
        <f t="shared" si="127"/>
        <v>118.6144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5">
        <f t="shared" si="124"/>
        <v>41975.329317129625</v>
      </c>
      <c r="L2033" s="5">
        <f t="shared" si="125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1.2035</v>
      </c>
      <c r="R2033" s="8">
        <f t="shared" si="127"/>
        <v>118.45472440944881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5">
        <f t="shared" si="124"/>
        <v>42689.565671296295</v>
      </c>
      <c r="L2034" s="5">
        <f t="shared" si="125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3.0418799999999999</v>
      </c>
      <c r="R2034" s="8">
        <f t="shared" si="127"/>
        <v>143.21468926553672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5">
        <f t="shared" si="124"/>
        <v>41725.082384259258</v>
      </c>
      <c r="L2035" s="5">
        <f t="shared" si="125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1.7867599999999999</v>
      </c>
      <c r="R2035" s="8">
        <f t="shared" si="127"/>
        <v>282.71518987341773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5">
        <f t="shared" si="124"/>
        <v>42076.130011574074</v>
      </c>
      <c r="L2036" s="5">
        <f t="shared" si="125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3.868199871794872</v>
      </c>
      <c r="R2036" s="8">
        <f t="shared" si="127"/>
        <v>593.93620078740162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5">
        <f t="shared" si="124"/>
        <v>42311.625081018516</v>
      </c>
      <c r="L2037" s="5">
        <f t="shared" si="125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2.1103642500000004</v>
      </c>
      <c r="R2037" s="8">
        <f t="shared" si="127"/>
        <v>262.15704968944101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5">
        <f t="shared" si="124"/>
        <v>41738.864803240744</v>
      </c>
      <c r="L2038" s="5">
        <f t="shared" si="125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1.3166833333333334</v>
      </c>
      <c r="R2038" s="8">
        <f t="shared" si="127"/>
        <v>46.580778301886795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5">
        <f t="shared" si="124"/>
        <v>41578.210104166668</v>
      </c>
      <c r="L2039" s="5">
        <f t="shared" si="125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3.0047639999999998</v>
      </c>
      <c r="R2039" s="8">
        <f t="shared" si="127"/>
        <v>70.041118881118877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5">
        <f t="shared" si="124"/>
        <v>41424.27107638889</v>
      </c>
      <c r="L2040" s="5">
        <f t="shared" si="125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4.2051249999999998</v>
      </c>
      <c r="R2040" s="8">
        <f t="shared" si="127"/>
        <v>164.90686274509804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5">
        <f t="shared" si="124"/>
        <v>42675.438946759255</v>
      </c>
      <c r="L2041" s="5">
        <f t="shared" si="125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1.362168</v>
      </c>
      <c r="R2041" s="8">
        <f t="shared" si="127"/>
        <v>449.26385224274406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5">
        <f t="shared" si="124"/>
        <v>41578.927118055559</v>
      </c>
      <c r="L2042" s="5">
        <f t="shared" si="125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2.4817133333333334</v>
      </c>
      <c r="R2042" s="8">
        <f t="shared" si="127"/>
        <v>27.472841328413285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5">
        <f t="shared" si="124"/>
        <v>42654.525775462964</v>
      </c>
      <c r="L2043" s="5">
        <f t="shared" si="125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1.8186315789473684</v>
      </c>
      <c r="R2043" s="8">
        <f t="shared" si="127"/>
        <v>143.97499999999999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5">
        <f t="shared" si="124"/>
        <v>42331.708032407405</v>
      </c>
      <c r="L2044" s="5">
        <f t="shared" si="125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1.2353000000000001</v>
      </c>
      <c r="R2044" s="8">
        <f t="shared" si="127"/>
        <v>88.23571428571428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5">
        <f t="shared" si="124"/>
        <v>42661.176817129628</v>
      </c>
      <c r="L2045" s="5">
        <f t="shared" si="125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5.0620938628158845</v>
      </c>
      <c r="R2045" s="8">
        <f t="shared" si="127"/>
        <v>36.326424870466319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5">
        <f t="shared" si="124"/>
        <v>42138.684189814812</v>
      </c>
      <c r="L2046" s="5">
        <f t="shared" si="125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1.0821333333333334</v>
      </c>
      <c r="R2046" s="8">
        <f t="shared" si="127"/>
        <v>90.177777777777777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5">
        <f t="shared" si="124"/>
        <v>41069.088506944441</v>
      </c>
      <c r="L2047" s="5">
        <f t="shared" si="125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8.1918387755102042</v>
      </c>
      <c r="R2047" s="8">
        <f t="shared" si="127"/>
        <v>152.62361216730039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5">
        <f t="shared" si="124"/>
        <v>41387.171805555554</v>
      </c>
      <c r="L2048" s="5">
        <f t="shared" si="125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1.2110000000000001</v>
      </c>
      <c r="R2048" s="8">
        <f t="shared" si="127"/>
        <v>55.806451612903224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5">
        <f t="shared" si="124"/>
        <v>42081.903587962966</v>
      </c>
      <c r="L2049" s="5">
        <f t="shared" si="125"/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1.0299897959183673</v>
      </c>
      <c r="R2049" s="8">
        <f t="shared" si="127"/>
        <v>227.85327313769753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5">
        <f t="shared" si="124"/>
        <v>41387.651516203703</v>
      </c>
      <c r="L2050" s="5">
        <f t="shared" si="125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1.4833229411764706</v>
      </c>
      <c r="R2050" s="8">
        <f t="shared" si="127"/>
        <v>91.82989803350327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5">
        <f t="shared" ref="K2051:K2114" si="128">(((J2051/60)/60)/24)+DATE(1970,1,1)</f>
        <v>41575.527349537035</v>
      </c>
      <c r="L2051" s="5">
        <f t="shared" ref="L2051:L2114" si="129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E2051/D2051</f>
        <v>1.2019070000000001</v>
      </c>
      <c r="R2051" s="8">
        <f t="shared" ref="R2051:R2114" si="131">E2051/N2051</f>
        <v>80.991037735849048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5">
        <f t="shared" si="128"/>
        <v>42115.071504629625</v>
      </c>
      <c r="L2052" s="5">
        <f t="shared" si="129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4.7327000000000004</v>
      </c>
      <c r="R2052" s="8">
        <f t="shared" si="131"/>
        <v>278.39411764705881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5">
        <f t="shared" si="128"/>
        <v>41604.022418981483</v>
      </c>
      <c r="L2053" s="5">
        <f t="shared" si="129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1.303625</v>
      </c>
      <c r="R2053" s="8">
        <f t="shared" si="131"/>
        <v>43.095041322314053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5">
        <f t="shared" si="128"/>
        <v>42375.08394675926</v>
      </c>
      <c r="L2054" s="5">
        <f t="shared" si="129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3.5304799999999998</v>
      </c>
      <c r="R2054" s="8">
        <f t="shared" si="131"/>
        <v>326.29205175600737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5">
        <f t="shared" si="128"/>
        <v>42303.617488425924</v>
      </c>
      <c r="L2055" s="5">
        <f t="shared" si="129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1.0102</v>
      </c>
      <c r="R2055" s="8">
        <f t="shared" si="131"/>
        <v>41.743801652892564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5">
        <f t="shared" si="128"/>
        <v>41731.520949074074</v>
      </c>
      <c r="L2056" s="5">
        <f t="shared" si="129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1.1359142857142857</v>
      </c>
      <c r="R2056" s="8">
        <f t="shared" si="131"/>
        <v>64.020933977455712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5">
        <f t="shared" si="128"/>
        <v>41946.674108796295</v>
      </c>
      <c r="L2057" s="5">
        <f t="shared" si="129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1.6741666666666666</v>
      </c>
      <c r="R2057" s="8">
        <f t="shared" si="131"/>
        <v>99.455445544554451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5">
        <f t="shared" si="128"/>
        <v>41351.76090277778</v>
      </c>
      <c r="L2058" s="5">
        <f t="shared" si="129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1.5345200000000001</v>
      </c>
      <c r="R2058" s="8">
        <f t="shared" si="131"/>
        <v>138.49458483754512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5">
        <f t="shared" si="128"/>
        <v>42396.494583333333</v>
      </c>
      <c r="L2059" s="5">
        <f t="shared" si="129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2.022322</v>
      </c>
      <c r="R2059" s="8">
        <f t="shared" si="131"/>
        <v>45.547792792792798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5">
        <f t="shared" si="128"/>
        <v>42026.370717592596</v>
      </c>
      <c r="L2060" s="5">
        <f t="shared" si="129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1.6828125</v>
      </c>
      <c r="R2060" s="8">
        <f t="shared" si="131"/>
        <v>10.507317073170732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5">
        <f t="shared" si="128"/>
        <v>42361.602476851855</v>
      </c>
      <c r="L2061" s="5">
        <f t="shared" si="129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1.4345666666666668</v>
      </c>
      <c r="R2061" s="8">
        <f t="shared" si="131"/>
        <v>114.76533333333333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5">
        <f t="shared" si="128"/>
        <v>41783.642939814818</v>
      </c>
      <c r="L2062" s="5">
        <f t="shared" si="129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1.964</v>
      </c>
      <c r="R2062" s="8">
        <f t="shared" si="131"/>
        <v>35.997067448680355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5">
        <f t="shared" si="128"/>
        <v>42705.764513888891</v>
      </c>
      <c r="L2063" s="5">
        <f t="shared" si="129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1.0791999999999999</v>
      </c>
      <c r="R2063" s="8">
        <f t="shared" si="131"/>
        <v>154.17142857142858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5">
        <f t="shared" si="128"/>
        <v>42423.3830787037</v>
      </c>
      <c r="L2064" s="5">
        <f t="shared" si="129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1.14977</v>
      </c>
      <c r="R2064" s="8">
        <f t="shared" si="131"/>
        <v>566.38916256157631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5">
        <f t="shared" si="128"/>
        <v>42472.73265046296</v>
      </c>
      <c r="L2065" s="5">
        <f t="shared" si="129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1.4804999999999999</v>
      </c>
      <c r="R2065" s="8">
        <f t="shared" si="131"/>
        <v>120.85714285714286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5">
        <f t="shared" si="128"/>
        <v>41389.364849537036</v>
      </c>
      <c r="L2066" s="5">
        <f t="shared" si="129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1.9116676082790633</v>
      </c>
      <c r="R2066" s="8">
        <f t="shared" si="131"/>
        <v>86.163845492085343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5">
        <f t="shared" si="128"/>
        <v>41603.333668981482</v>
      </c>
      <c r="L2067" s="5">
        <f t="shared" si="129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1.99215125</v>
      </c>
      <c r="R2067" s="8">
        <f t="shared" si="131"/>
        <v>51.212114395886893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5">
        <f t="shared" si="128"/>
        <v>41844.771793981483</v>
      </c>
      <c r="L2068" s="5">
        <f t="shared" si="129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2.1859999999999999</v>
      </c>
      <c r="R2068" s="8">
        <f t="shared" si="131"/>
        <v>67.261538461538464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5">
        <f t="shared" si="128"/>
        <v>42115.853888888887</v>
      </c>
      <c r="L2069" s="5">
        <f t="shared" si="129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1.2686868686868686</v>
      </c>
      <c r="R2069" s="8">
        <f t="shared" si="131"/>
        <v>62.8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5">
        <f t="shared" si="128"/>
        <v>42633.841608796298</v>
      </c>
      <c r="L2070" s="5">
        <f t="shared" si="129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1.0522388</v>
      </c>
      <c r="R2070" s="8">
        <f t="shared" si="131"/>
        <v>346.13118421052633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5">
        <f t="shared" si="128"/>
        <v>42340.972118055557</v>
      </c>
      <c r="L2071" s="5">
        <f t="shared" si="129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1.2840666000000001</v>
      </c>
      <c r="R2071" s="8">
        <f t="shared" si="131"/>
        <v>244.11912547528519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5">
        <f t="shared" si="128"/>
        <v>42519.6565162037</v>
      </c>
      <c r="L2072" s="5">
        <f t="shared" si="129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3.1732719999999999</v>
      </c>
      <c r="R2072" s="8">
        <f t="shared" si="131"/>
        <v>259.25424836601309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5">
        <f t="shared" si="128"/>
        <v>42600.278749999998</v>
      </c>
      <c r="L2073" s="5">
        <f t="shared" si="129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2.8073000000000001</v>
      </c>
      <c r="R2073" s="8">
        <f t="shared" si="131"/>
        <v>201.96402877697841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5">
        <f t="shared" si="128"/>
        <v>42467.581388888888</v>
      </c>
      <c r="L2074" s="5">
        <f t="shared" si="129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1.1073146853146854</v>
      </c>
      <c r="R2074" s="8">
        <f t="shared" si="131"/>
        <v>226.20857142857142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5">
        <f t="shared" si="128"/>
        <v>42087.668032407411</v>
      </c>
      <c r="L2075" s="5">
        <f t="shared" si="129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1.5260429999999998</v>
      </c>
      <c r="R2075" s="8">
        <f t="shared" si="131"/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5">
        <f t="shared" si="128"/>
        <v>42466.826180555552</v>
      </c>
      <c r="L2076" s="5">
        <f t="shared" si="129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1.0249999999999999</v>
      </c>
      <c r="R2076" s="8">
        <f t="shared" si="131"/>
        <v>205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5">
        <f t="shared" si="128"/>
        <v>41450.681574074071</v>
      </c>
      <c r="L2077" s="5">
        <f t="shared" si="129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16.783738373837384</v>
      </c>
      <c r="R2077" s="8">
        <f t="shared" si="131"/>
        <v>20.465926829268295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5">
        <f t="shared" si="128"/>
        <v>41803.880659722221</v>
      </c>
      <c r="L2078" s="5">
        <f t="shared" si="129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5.4334915642458101</v>
      </c>
      <c r="R2078" s="8">
        <f t="shared" si="131"/>
        <v>116.35303146309367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5">
        <f t="shared" si="128"/>
        <v>42103.042546296296</v>
      </c>
      <c r="L2079" s="5">
        <f t="shared" si="129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1.1550800000000001</v>
      </c>
      <c r="R2079" s="8">
        <f t="shared" si="131"/>
        <v>307.20212765957444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5">
        <f t="shared" si="128"/>
        <v>42692.771493055552</v>
      </c>
      <c r="L2080" s="5">
        <f t="shared" si="129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1.3120499999999999</v>
      </c>
      <c r="R2080" s="8">
        <f t="shared" si="131"/>
        <v>546.6875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5">
        <f t="shared" si="128"/>
        <v>42150.71056712963</v>
      </c>
      <c r="L2081" s="5">
        <f t="shared" si="129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2.8816999999999999</v>
      </c>
      <c r="R2081" s="8">
        <f t="shared" si="131"/>
        <v>47.474464579901152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5">
        <f t="shared" si="128"/>
        <v>42289.957175925927</v>
      </c>
      <c r="L2082" s="5">
        <f t="shared" si="129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5.0780000000000003</v>
      </c>
      <c r="R2082" s="8">
        <f t="shared" si="131"/>
        <v>101.56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5">
        <f t="shared" si="128"/>
        <v>41004.156886574077</v>
      </c>
      <c r="L2083" s="5">
        <f t="shared" si="129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1.1457142857142857</v>
      </c>
      <c r="R2083" s="8">
        <f t="shared" si="131"/>
        <v>72.909090909090907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5">
        <f t="shared" si="128"/>
        <v>40811.120324074072</v>
      </c>
      <c r="L2084" s="5">
        <f t="shared" si="129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1.1073333333333333</v>
      </c>
      <c r="R2084" s="8">
        <f t="shared" si="131"/>
        <v>43.710526315789473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5">
        <f t="shared" si="128"/>
        <v>41034.72216435185</v>
      </c>
      <c r="L2085" s="5">
        <f t="shared" si="129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1.1333333333333333</v>
      </c>
      <c r="R2085" s="8">
        <f t="shared" si="131"/>
        <v>34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5">
        <f t="shared" si="128"/>
        <v>41731.833124999997</v>
      </c>
      <c r="L2086" s="5">
        <f t="shared" si="129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1.0833333333333333</v>
      </c>
      <c r="R2086" s="8">
        <f t="shared" si="131"/>
        <v>70.652173913043484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5">
        <f t="shared" si="128"/>
        <v>41075.835497685184</v>
      </c>
      <c r="L2087" s="5">
        <f t="shared" si="129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1.2353333333333334</v>
      </c>
      <c r="R2087" s="8">
        <f t="shared" si="131"/>
        <v>89.301204819277103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5">
        <f t="shared" si="128"/>
        <v>40860.67050925926</v>
      </c>
      <c r="L2088" s="5">
        <f t="shared" si="129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1.0069999999999999</v>
      </c>
      <c r="R2088" s="8">
        <f t="shared" si="131"/>
        <v>115.08571428571429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5">
        <f t="shared" si="128"/>
        <v>40764.204375000001</v>
      </c>
      <c r="L2089" s="5">
        <f t="shared" si="129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1.0353333333333334</v>
      </c>
      <c r="R2089" s="8">
        <f t="shared" si="131"/>
        <v>62.12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5">
        <f t="shared" si="128"/>
        <v>40395.714722222219</v>
      </c>
      <c r="L2090" s="5">
        <f t="shared" si="129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1.1551066666666667</v>
      </c>
      <c r="R2090" s="8">
        <f t="shared" si="131"/>
        <v>46.204266666666669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5">
        <f t="shared" si="128"/>
        <v>41453.076319444444</v>
      </c>
      <c r="L2091" s="5">
        <f t="shared" si="129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1.2040040000000001</v>
      </c>
      <c r="R2091" s="8">
        <f t="shared" si="131"/>
        <v>48.54854838709678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5">
        <f t="shared" si="128"/>
        <v>41299.381423611114</v>
      </c>
      <c r="L2092" s="5">
        <f t="shared" si="129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1.1504037499999999</v>
      </c>
      <c r="R2092" s="8">
        <f t="shared" si="131"/>
        <v>57.520187499999999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5">
        <f t="shared" si="128"/>
        <v>40555.322662037033</v>
      </c>
      <c r="L2093" s="5">
        <f t="shared" si="129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1.2046777777777777</v>
      </c>
      <c r="R2093" s="8">
        <f t="shared" si="131"/>
        <v>88.147154471544724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5">
        <f t="shared" si="128"/>
        <v>40763.707546296297</v>
      </c>
      <c r="L2094" s="5">
        <f t="shared" si="129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1.0128333333333333</v>
      </c>
      <c r="R2094" s="8">
        <f t="shared" si="131"/>
        <v>110.49090909090908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5">
        <f t="shared" si="128"/>
        <v>41205.854537037041</v>
      </c>
      <c r="L2095" s="5">
        <f t="shared" si="129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1.0246666666666666</v>
      </c>
      <c r="R2095" s="8">
        <f t="shared" si="131"/>
        <v>66.826086956521735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5">
        <f t="shared" si="128"/>
        <v>40939.02002314815</v>
      </c>
      <c r="L2096" s="5">
        <f t="shared" si="129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1.2054285714285715</v>
      </c>
      <c r="R2096" s="8">
        <f t="shared" si="131"/>
        <v>58.597222222222221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5">
        <f t="shared" si="128"/>
        <v>40758.733483796292</v>
      </c>
      <c r="L2097" s="5">
        <f t="shared" si="129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</v>
      </c>
      <c r="R2097" s="8">
        <f t="shared" si="131"/>
        <v>113.63636363636364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5">
        <f t="shared" si="128"/>
        <v>41192.758506944447</v>
      </c>
      <c r="L2098" s="5">
        <f t="shared" si="129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1.0166666666666666</v>
      </c>
      <c r="R2098" s="8">
        <f t="shared" si="131"/>
        <v>43.571428571428569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5">
        <f t="shared" si="128"/>
        <v>40818.58489583333</v>
      </c>
      <c r="L2099" s="5">
        <f t="shared" si="129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</v>
      </c>
      <c r="R2099" s="8">
        <f t="shared" si="131"/>
        <v>78.94736842105263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5">
        <f t="shared" si="128"/>
        <v>40946.11383101852</v>
      </c>
      <c r="L2100" s="5">
        <f t="shared" si="129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1.0033333333333334</v>
      </c>
      <c r="R2100" s="8">
        <f t="shared" si="131"/>
        <v>188.125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5">
        <f t="shared" si="128"/>
        <v>42173.746342592596</v>
      </c>
      <c r="L2101" s="5">
        <f t="shared" si="129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1.3236666666666668</v>
      </c>
      <c r="R2101" s="8">
        <f t="shared" si="131"/>
        <v>63.031746031746032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5">
        <f t="shared" si="128"/>
        <v>41074.834965277776</v>
      </c>
      <c r="L2102" s="5">
        <f t="shared" si="129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1.3666666666666667</v>
      </c>
      <c r="R2102" s="8">
        <f t="shared" si="131"/>
        <v>30.37037037037037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5">
        <f t="shared" si="128"/>
        <v>40892.149467592593</v>
      </c>
      <c r="L2103" s="5">
        <f t="shared" si="129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1.1325000000000001</v>
      </c>
      <c r="R2103" s="8">
        <f t="shared" si="131"/>
        <v>51.477272727272727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5">
        <f t="shared" si="128"/>
        <v>40638.868611111109</v>
      </c>
      <c r="L2104" s="5">
        <f t="shared" si="129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1.36</v>
      </c>
      <c r="R2104" s="8">
        <f t="shared" si="131"/>
        <v>35.789473684210527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5">
        <f t="shared" si="128"/>
        <v>41192.754942129628</v>
      </c>
      <c r="L2105" s="5">
        <f t="shared" si="129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1.4612318374694613</v>
      </c>
      <c r="R2105" s="8">
        <f t="shared" si="131"/>
        <v>98.817391304347822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5">
        <f t="shared" si="128"/>
        <v>41394.074467592596</v>
      </c>
      <c r="L2106" s="5">
        <f t="shared" si="129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1.2949999999999999</v>
      </c>
      <c r="R2106" s="8">
        <f t="shared" si="131"/>
        <v>28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5">
        <f t="shared" si="128"/>
        <v>41951.788807870369</v>
      </c>
      <c r="L2107" s="5">
        <f t="shared" si="129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2.54</v>
      </c>
      <c r="R2107" s="8">
        <f t="shared" si="131"/>
        <v>51.313131313131315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5">
        <f t="shared" si="128"/>
        <v>41270.21497685185</v>
      </c>
      <c r="L2108" s="5">
        <f t="shared" si="129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1.0704545454545455</v>
      </c>
      <c r="R2108" s="8">
        <f t="shared" si="131"/>
        <v>53.522727272727273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5">
        <f t="shared" si="128"/>
        <v>41934.71056712963</v>
      </c>
      <c r="L2109" s="5">
        <f t="shared" si="129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1.0773299999999999</v>
      </c>
      <c r="R2109" s="8">
        <f t="shared" si="131"/>
        <v>37.149310344827583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5">
        <f t="shared" si="128"/>
        <v>41135.175694444442</v>
      </c>
      <c r="L2110" s="5">
        <f t="shared" si="129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1.0731250000000001</v>
      </c>
      <c r="R2110" s="8">
        <f t="shared" si="131"/>
        <v>89.895287958115176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5">
        <f t="shared" si="128"/>
        <v>42160.708530092597</v>
      </c>
      <c r="L2111" s="5">
        <f t="shared" si="129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1.06525</v>
      </c>
      <c r="R2111" s="8">
        <f t="shared" si="131"/>
        <v>106.52500000000001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5">
        <f t="shared" si="128"/>
        <v>41759.670937499999</v>
      </c>
      <c r="L2112" s="5">
        <f t="shared" si="129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1.0035000000000001</v>
      </c>
      <c r="R2112" s="8">
        <f t="shared" si="131"/>
        <v>52.815789473684212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5">
        <f t="shared" si="128"/>
        <v>40703.197048611109</v>
      </c>
      <c r="L2113" s="5">
        <f t="shared" si="129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1.0649999999999999</v>
      </c>
      <c r="R2113" s="8">
        <f t="shared" si="131"/>
        <v>54.615384615384613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5">
        <f t="shared" si="128"/>
        <v>41365.928159722222</v>
      </c>
      <c r="L2114" s="5">
        <f t="shared" si="129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</v>
      </c>
      <c r="R2114" s="8">
        <f t="shared" si="131"/>
        <v>27.272727272727273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5">
        <f t="shared" ref="K2115:K2178" si="132">(((J2115/60)/60)/24)+DATE(1970,1,1)</f>
        <v>41870.86546296296</v>
      </c>
      <c r="L2115" s="5">
        <f t="shared" ref="L2115:L2178" si="133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E2115/D2115</f>
        <v>1.0485714285714285</v>
      </c>
      <c r="R2115" s="8">
        <f t="shared" ref="R2115:R2178" si="135">E2115/N2115</f>
        <v>68.598130841121488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5">
        <f t="shared" si="132"/>
        <v>40458.815625000003</v>
      </c>
      <c r="L2116" s="5">
        <f t="shared" si="133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1.0469999999999999</v>
      </c>
      <c r="R2116" s="8">
        <f t="shared" si="135"/>
        <v>35.612244897959187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5">
        <f t="shared" si="132"/>
        <v>40564.081030092595</v>
      </c>
      <c r="L2117" s="5">
        <f t="shared" si="133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2.2566666666666668</v>
      </c>
      <c r="R2117" s="8">
        <f t="shared" si="135"/>
        <v>94.027777777777771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5">
        <f t="shared" si="132"/>
        <v>41136.777812500004</v>
      </c>
      <c r="L2118" s="5">
        <f t="shared" si="133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1.0090416666666666</v>
      </c>
      <c r="R2118" s="8">
        <f t="shared" si="135"/>
        <v>526.45652173913038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5">
        <f t="shared" si="132"/>
        <v>42290.059594907405</v>
      </c>
      <c r="L2119" s="5">
        <f t="shared" si="133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1.4775</v>
      </c>
      <c r="R2119" s="8">
        <f t="shared" si="135"/>
        <v>50.657142857142858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5">
        <f t="shared" si="132"/>
        <v>40718.839537037034</v>
      </c>
      <c r="L2120" s="5">
        <f t="shared" si="133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1.3461099999999999</v>
      </c>
      <c r="R2120" s="8">
        <f t="shared" si="135"/>
        <v>79.182941176470578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5">
        <f t="shared" si="132"/>
        <v>41107.130150462966</v>
      </c>
      <c r="L2121" s="5">
        <f t="shared" si="133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1.0075000000000001</v>
      </c>
      <c r="R2121" s="8">
        <f t="shared" si="135"/>
        <v>91.590909090909093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5">
        <f t="shared" si="132"/>
        <v>41591.964537037034</v>
      </c>
      <c r="L2122" s="5">
        <f t="shared" si="133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1.00880375</v>
      </c>
      <c r="R2122" s="8">
        <f t="shared" si="135"/>
        <v>116.96275362318841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5">
        <f t="shared" si="132"/>
        <v>42716.7424537037</v>
      </c>
      <c r="L2123" s="5">
        <f t="shared" si="133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5.6800000000000002E-3</v>
      </c>
      <c r="R2123" s="8">
        <f t="shared" si="135"/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5">
        <f t="shared" si="132"/>
        <v>42712.300567129627</v>
      </c>
      <c r="L2124" s="5">
        <f t="shared" si="133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3.875E-3</v>
      </c>
      <c r="R2124" s="8">
        <f t="shared" si="135"/>
        <v>103.33333333333333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5">
        <f t="shared" si="132"/>
        <v>40198.424849537041</v>
      </c>
      <c r="L2125" s="5">
        <f t="shared" si="133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0.1</v>
      </c>
      <c r="R2125" s="8">
        <f t="shared" si="135"/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5">
        <f t="shared" si="132"/>
        <v>40464.028182870366</v>
      </c>
      <c r="L2126" s="5">
        <f t="shared" si="133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0.10454545454545454</v>
      </c>
      <c r="R2126" s="8">
        <f t="shared" si="135"/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5">
        <f t="shared" si="132"/>
        <v>42191.023530092592</v>
      </c>
      <c r="L2127" s="5">
        <f t="shared" si="133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1.4200000000000001E-2</v>
      </c>
      <c r="R2127" s="8">
        <f t="shared" si="135"/>
        <v>31.555555555555557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5">
        <f t="shared" si="132"/>
        <v>41951.973229166666</v>
      </c>
      <c r="L2128" s="5">
        <f t="shared" si="133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5.0000000000000001E-4</v>
      </c>
      <c r="R2128" s="8">
        <f t="shared" si="135"/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5">
        <f t="shared" si="132"/>
        <v>42045.50535879629</v>
      </c>
      <c r="L2129" s="5">
        <f t="shared" si="133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0.28842857142857142</v>
      </c>
      <c r="R2129" s="8">
        <f t="shared" si="135"/>
        <v>34.220338983050844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5">
        <f t="shared" si="132"/>
        <v>41843.772789351853</v>
      </c>
      <c r="L2130" s="5">
        <f t="shared" si="133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1.6666666666666668E-3</v>
      </c>
      <c r="R2130" s="8">
        <f t="shared" si="135"/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5">
        <f t="shared" si="132"/>
        <v>42409.024305555555</v>
      </c>
      <c r="L2131" s="5">
        <f t="shared" si="133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0.11799999999999999</v>
      </c>
      <c r="R2131" s="8">
        <f t="shared" si="135"/>
        <v>19.666666666666668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5">
        <f t="shared" si="132"/>
        <v>41832.086377314816</v>
      </c>
      <c r="L2132" s="5">
        <f t="shared" si="133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2.0238095238095236E-3</v>
      </c>
      <c r="R2132" s="8">
        <f t="shared" si="135"/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5">
        <f t="shared" si="132"/>
        <v>42167.207071759258</v>
      </c>
      <c r="L2133" s="5">
        <f t="shared" si="133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0.05</v>
      </c>
      <c r="R2133" s="8">
        <f t="shared" si="135"/>
        <v>8.3333333333333339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5">
        <f t="shared" si="132"/>
        <v>41643.487175925926</v>
      </c>
      <c r="L2134" s="5">
        <f t="shared" si="133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2.1129899999999997E-2</v>
      </c>
      <c r="R2134" s="8">
        <f t="shared" si="135"/>
        <v>21.34333333333333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5">
        <f t="shared" si="132"/>
        <v>40619.097210648149</v>
      </c>
      <c r="L2135" s="5">
        <f t="shared" si="133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1.6E-2</v>
      </c>
      <c r="R2135" s="8">
        <f t="shared" si="135"/>
        <v>5.333333333333333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5">
        <f t="shared" si="132"/>
        <v>41361.886469907404</v>
      </c>
      <c r="L2136" s="5">
        <f t="shared" si="133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1.7333333333333333E-2</v>
      </c>
      <c r="R2136" s="8">
        <f t="shared" si="135"/>
        <v>34.666666666666664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5">
        <f t="shared" si="132"/>
        <v>41156.963344907403</v>
      </c>
      <c r="L2137" s="5">
        <f t="shared" si="133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9.5600000000000004E-2</v>
      </c>
      <c r="R2137" s="8">
        <f t="shared" si="135"/>
        <v>21.727272727272727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5">
        <f t="shared" si="132"/>
        <v>41536.509097222224</v>
      </c>
      <c r="L2138" s="5">
        <f t="shared" si="133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5.9612499999999998E-4</v>
      </c>
      <c r="R2138" s="8">
        <f t="shared" si="135"/>
        <v>11.922499999999999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5">
        <f t="shared" si="132"/>
        <v>41948.771168981482</v>
      </c>
      <c r="L2139" s="5">
        <f t="shared" si="133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0.28405999999999998</v>
      </c>
      <c r="R2139" s="8">
        <f t="shared" si="135"/>
        <v>26.59737827715356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5">
        <f t="shared" si="132"/>
        <v>41557.013182870374</v>
      </c>
      <c r="L2140" s="5">
        <f t="shared" si="133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0.128</v>
      </c>
      <c r="R2140" s="8">
        <f t="shared" si="135"/>
        <v>10.666666666666666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5">
        <f t="shared" si="132"/>
        <v>42647.750092592592</v>
      </c>
      <c r="L2141" s="5">
        <f t="shared" si="133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5.4199999999999998E-2</v>
      </c>
      <c r="R2141" s="8">
        <f t="shared" si="135"/>
        <v>29.035714285714285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5">
        <f t="shared" si="132"/>
        <v>41255.833611111113</v>
      </c>
      <c r="L2142" s="5">
        <f t="shared" si="133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1.1199999999999999E-3</v>
      </c>
      <c r="R2142" s="8">
        <f t="shared" si="135"/>
        <v>50.909090909090907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5">
        <f t="shared" si="132"/>
        <v>41927.235636574071</v>
      </c>
      <c r="L2143" s="5">
        <f t="shared" si="133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8" t="e">
        <f t="shared" si="135"/>
        <v>#DIV/0!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5">
        <f t="shared" si="132"/>
        <v>42340.701504629629</v>
      </c>
      <c r="L2144" s="5">
        <f t="shared" si="133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5.7238095238095241E-2</v>
      </c>
      <c r="R2144" s="8">
        <f t="shared" si="135"/>
        <v>50.083333333333336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5">
        <f t="shared" si="132"/>
        <v>40332.886712962965</v>
      </c>
      <c r="L2145" s="5">
        <f t="shared" si="133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0.1125</v>
      </c>
      <c r="R2145" s="8">
        <f t="shared" si="135"/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5">
        <f t="shared" si="132"/>
        <v>41499.546759259261</v>
      </c>
      <c r="L2146" s="5">
        <f t="shared" si="133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1.7098591549295775E-2</v>
      </c>
      <c r="R2146" s="8">
        <f t="shared" si="135"/>
        <v>25.291666666666668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5">
        <f t="shared" si="132"/>
        <v>41575.237430555557</v>
      </c>
      <c r="L2147" s="5">
        <f t="shared" si="133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0.30433333333333334</v>
      </c>
      <c r="R2147" s="8">
        <f t="shared" si="135"/>
        <v>51.292134831460672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5">
        <f t="shared" si="132"/>
        <v>42397.679513888885</v>
      </c>
      <c r="L2148" s="5">
        <f t="shared" si="133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2.0000000000000001E-4</v>
      </c>
      <c r="R2148" s="8">
        <f t="shared" si="135"/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5">
        <f t="shared" si="132"/>
        <v>41927.295694444445</v>
      </c>
      <c r="L2149" s="5">
        <f t="shared" si="133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6.9641025641025639E-3</v>
      </c>
      <c r="R2149" s="8">
        <f t="shared" si="135"/>
        <v>49.381818181818183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5">
        <f t="shared" si="132"/>
        <v>42066.733587962968</v>
      </c>
      <c r="L2150" s="5">
        <f t="shared" si="133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0.02</v>
      </c>
      <c r="R2150" s="8">
        <f t="shared" si="135"/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5">
        <f t="shared" si="132"/>
        <v>40355.024953703702</v>
      </c>
      <c r="L2151" s="5">
        <f t="shared" si="133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8" t="e">
        <f t="shared" si="135"/>
        <v>#DIV/0!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5">
        <f t="shared" si="132"/>
        <v>42534.284710648149</v>
      </c>
      <c r="L2152" s="5">
        <f t="shared" si="133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8.0999999999999996E-3</v>
      </c>
      <c r="R2152" s="8">
        <f t="shared" si="135"/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5">
        <f t="shared" si="132"/>
        <v>42520.847384259265</v>
      </c>
      <c r="L2153" s="5">
        <f t="shared" si="133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2.6222222222222224E-3</v>
      </c>
      <c r="R2153" s="8">
        <f t="shared" si="135"/>
        <v>19.666666666666668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5">
        <f t="shared" si="132"/>
        <v>41683.832280092596</v>
      </c>
      <c r="L2154" s="5">
        <f t="shared" si="133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1.6666666666666668E-3</v>
      </c>
      <c r="R2154" s="8">
        <f t="shared" si="135"/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5">
        <f t="shared" si="132"/>
        <v>41974.911087962959</v>
      </c>
      <c r="L2155" s="5">
        <f t="shared" si="133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9.1244548809124457E-5</v>
      </c>
      <c r="R2155" s="8">
        <f t="shared" si="135"/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5">
        <f t="shared" si="132"/>
        <v>41647.632256944446</v>
      </c>
      <c r="L2156" s="5">
        <f t="shared" si="133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8.0000000000000002E-3</v>
      </c>
      <c r="R2156" s="8">
        <f t="shared" si="135"/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5">
        <f t="shared" si="132"/>
        <v>42430.747511574074</v>
      </c>
      <c r="L2157" s="5">
        <f t="shared" si="133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2.3E-2</v>
      </c>
      <c r="R2157" s="8">
        <f t="shared" si="135"/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5">
        <f t="shared" si="132"/>
        <v>41488.85423611111</v>
      </c>
      <c r="L2158" s="5">
        <f t="shared" si="133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2.6660714285714284E-2</v>
      </c>
      <c r="R2158" s="8">
        <f t="shared" si="135"/>
        <v>17.987951807228917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5">
        <f t="shared" si="132"/>
        <v>42694.98128472222</v>
      </c>
      <c r="L2159" s="5">
        <f t="shared" si="133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0.28192</v>
      </c>
      <c r="R2159" s="8">
        <f t="shared" si="135"/>
        <v>370.94736842105266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5">
        <f t="shared" si="132"/>
        <v>41264.853865740741</v>
      </c>
      <c r="L2160" s="5">
        <f t="shared" si="133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6.5900366666666668E-2</v>
      </c>
      <c r="R2160" s="8">
        <f t="shared" si="135"/>
        <v>63.569485530546629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5">
        <f t="shared" si="132"/>
        <v>40710.731180555551</v>
      </c>
      <c r="L2161" s="5">
        <f t="shared" si="133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7.2222222222222219E-3</v>
      </c>
      <c r="R2161" s="8">
        <f t="shared" si="135"/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5">
        <f t="shared" si="132"/>
        <v>41018.711863425924</v>
      </c>
      <c r="L2162" s="5">
        <f t="shared" si="133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8.5000000000000006E-3</v>
      </c>
      <c r="R2162" s="8">
        <f t="shared" si="135"/>
        <v>5.3125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5">
        <f t="shared" si="132"/>
        <v>42240.852534722217</v>
      </c>
      <c r="L2163" s="5">
        <f t="shared" si="133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1.1575</v>
      </c>
      <c r="R2163" s="8">
        <f t="shared" si="135"/>
        <v>35.615384615384613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5">
        <f t="shared" si="132"/>
        <v>41813.766099537039</v>
      </c>
      <c r="L2164" s="5">
        <f t="shared" si="133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1.1226666666666667</v>
      </c>
      <c r="R2164" s="8">
        <f t="shared" si="135"/>
        <v>87.103448275862064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5">
        <f t="shared" si="132"/>
        <v>42111.899537037039</v>
      </c>
      <c r="L2165" s="5">
        <f t="shared" si="133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1.3220000000000001</v>
      </c>
      <c r="R2165" s="8">
        <f t="shared" si="135"/>
        <v>75.11363636363636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5">
        <f t="shared" si="132"/>
        <v>42515.71775462963</v>
      </c>
      <c r="L2166" s="5">
        <f t="shared" si="133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1.0263636363636364</v>
      </c>
      <c r="R2166" s="8">
        <f t="shared" si="135"/>
        <v>68.01204819277109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5">
        <f t="shared" si="132"/>
        <v>42438.667071759264</v>
      </c>
      <c r="L2167" s="5">
        <f t="shared" si="133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1.3864000000000001</v>
      </c>
      <c r="R2167" s="8">
        <f t="shared" si="135"/>
        <v>29.623931623931625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5">
        <f t="shared" si="132"/>
        <v>41933.838171296295</v>
      </c>
      <c r="L2168" s="5">
        <f t="shared" si="133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1.466</v>
      </c>
      <c r="R2168" s="8">
        <f t="shared" si="135"/>
        <v>91.625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5">
        <f t="shared" si="132"/>
        <v>41153.066400462965</v>
      </c>
      <c r="L2169" s="5">
        <f t="shared" si="133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1.2</v>
      </c>
      <c r="R2169" s="8">
        <f t="shared" si="135"/>
        <v>22.5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5">
        <f t="shared" si="132"/>
        <v>42745.600243055553</v>
      </c>
      <c r="L2170" s="5">
        <f t="shared" si="133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1.215816111111111</v>
      </c>
      <c r="R2170" s="8">
        <f t="shared" si="135"/>
        <v>64.366735294117646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5">
        <f t="shared" si="132"/>
        <v>42793.700821759259</v>
      </c>
      <c r="L2171" s="5">
        <f t="shared" si="133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</v>
      </c>
      <c r="R2171" s="8">
        <f t="shared" si="135"/>
        <v>21.857142857142858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5">
        <f t="shared" si="132"/>
        <v>42198.750254629631</v>
      </c>
      <c r="L2172" s="5">
        <f t="shared" si="133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1.8085714285714285</v>
      </c>
      <c r="R2172" s="8">
        <f t="shared" si="135"/>
        <v>33.315789473684212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5">
        <f t="shared" si="132"/>
        <v>42141.95711805555</v>
      </c>
      <c r="L2173" s="5">
        <f t="shared" si="133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1.0607500000000001</v>
      </c>
      <c r="R2173" s="8">
        <f t="shared" si="135"/>
        <v>90.276595744680847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5">
        <f t="shared" si="132"/>
        <v>42082.580092592587</v>
      </c>
      <c r="L2174" s="5">
        <f t="shared" si="133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</v>
      </c>
      <c r="R2174" s="8">
        <f t="shared" si="135"/>
        <v>76.92307692307692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5">
        <f t="shared" si="132"/>
        <v>41495.692627314813</v>
      </c>
      <c r="L2175" s="5">
        <f t="shared" si="133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1.2692857142857144</v>
      </c>
      <c r="R2175" s="8">
        <f t="shared" si="135"/>
        <v>59.233333333333334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5">
        <f t="shared" si="132"/>
        <v>42465.542905092589</v>
      </c>
      <c r="L2176" s="5">
        <f t="shared" si="133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1.0297499999999999</v>
      </c>
      <c r="R2176" s="8">
        <f t="shared" si="135"/>
        <v>65.38095238095238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5">
        <f t="shared" si="132"/>
        <v>42565.009097222224</v>
      </c>
      <c r="L2177" s="5">
        <f t="shared" si="133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2.5</v>
      </c>
      <c r="R2177" s="8">
        <f t="shared" si="135"/>
        <v>67.307692307692307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5">
        <f t="shared" si="132"/>
        <v>42096.633206018523</v>
      </c>
      <c r="L2178" s="5">
        <f t="shared" si="133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1.2602</v>
      </c>
      <c r="R2178" s="8">
        <f t="shared" si="135"/>
        <v>88.74647887323944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5">
        <f t="shared" ref="K2179:K2242" si="136">(((J2179/60)/60)/24)+DATE(1970,1,1)</f>
        <v>42502.250775462962</v>
      </c>
      <c r="L2179" s="5">
        <f t="shared" ref="L2179:L2242" si="137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E2179/D2179</f>
        <v>1.0012000000000001</v>
      </c>
      <c r="R2179" s="8">
        <f t="shared" ref="R2179:R2242" si="139">E2179/N2179</f>
        <v>65.868421052631575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5">
        <f t="shared" si="136"/>
        <v>42723.63653935185</v>
      </c>
      <c r="L2180" s="5">
        <f t="shared" si="13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1.3864000000000001</v>
      </c>
      <c r="R2180" s="8">
        <f t="shared" si="139"/>
        <v>40.349243306169967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5">
        <f t="shared" si="136"/>
        <v>42075.171203703707</v>
      </c>
      <c r="L2181" s="5">
        <f t="shared" si="13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1.6140000000000001</v>
      </c>
      <c r="R2181" s="8">
        <f t="shared" si="139"/>
        <v>76.857142857142861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5">
        <f t="shared" si="136"/>
        <v>42279.669768518521</v>
      </c>
      <c r="L2182" s="5">
        <f t="shared" si="13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1.071842</v>
      </c>
      <c r="R2182" s="8">
        <f t="shared" si="139"/>
        <v>68.707820512820518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5">
        <f t="shared" si="136"/>
        <v>42773.005243055552</v>
      </c>
      <c r="L2183" s="5">
        <f t="shared" si="13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1.5309999999999999</v>
      </c>
      <c r="R2183" s="8">
        <f t="shared" si="139"/>
        <v>57.773584905660378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5">
        <f t="shared" si="136"/>
        <v>41879.900752314818</v>
      </c>
      <c r="L2184" s="5">
        <f t="shared" si="13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5.2416666666666663</v>
      </c>
      <c r="R2184" s="8">
        <f t="shared" si="139"/>
        <v>44.171348314606739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5">
        <f t="shared" si="136"/>
        <v>42745.365474537044</v>
      </c>
      <c r="L2185" s="5">
        <f t="shared" si="13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4.8927777777777779</v>
      </c>
      <c r="R2185" s="8">
        <f t="shared" si="139"/>
        <v>31.566308243727597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5">
        <f t="shared" si="136"/>
        <v>42380.690289351856</v>
      </c>
      <c r="L2186" s="5">
        <f t="shared" si="13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2.8473999999999999</v>
      </c>
      <c r="R2186" s="8">
        <f t="shared" si="139"/>
        <v>107.04511278195488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5">
        <f t="shared" si="136"/>
        <v>41319.349988425929</v>
      </c>
      <c r="L2187" s="5">
        <f t="shared" si="13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18.569700000000001</v>
      </c>
      <c r="R2187" s="8">
        <f t="shared" si="139"/>
        <v>149.03451043338683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5">
        <f t="shared" si="136"/>
        <v>42583.615081018521</v>
      </c>
      <c r="L2188" s="5">
        <f t="shared" si="13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1.0967499999999999</v>
      </c>
      <c r="R2188" s="8">
        <f t="shared" si="139"/>
        <v>55.956632653061227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5">
        <f t="shared" si="136"/>
        <v>42068.209097222221</v>
      </c>
      <c r="L2189" s="5">
        <f t="shared" si="13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10.146425000000001</v>
      </c>
      <c r="R2189" s="8">
        <f t="shared" si="139"/>
        <v>56.970381807973048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5">
        <f t="shared" si="136"/>
        <v>42633.586122685185</v>
      </c>
      <c r="L2190" s="5">
        <f t="shared" si="13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4.1217692027666546</v>
      </c>
      <c r="R2190" s="8">
        <f t="shared" si="139"/>
        <v>44.056420233463037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5">
        <f t="shared" si="136"/>
        <v>42467.788194444445</v>
      </c>
      <c r="L2191" s="5">
        <f t="shared" si="13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5.0324999999999998</v>
      </c>
      <c r="R2191" s="8">
        <f t="shared" si="139"/>
        <v>68.625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5">
        <f t="shared" si="136"/>
        <v>42417.625046296293</v>
      </c>
      <c r="L2192" s="5">
        <f t="shared" si="13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1.8461052631578947</v>
      </c>
      <c r="R2192" s="8">
        <f t="shared" si="139"/>
        <v>65.318435754189949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5">
        <f t="shared" si="136"/>
        <v>42768.833645833336</v>
      </c>
      <c r="L2193" s="5">
        <f t="shared" si="13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1.1973333333333334</v>
      </c>
      <c r="R2193" s="8">
        <f t="shared" si="139"/>
        <v>35.92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5">
        <f t="shared" si="136"/>
        <v>42691.8512037037</v>
      </c>
      <c r="L2194" s="5">
        <f t="shared" si="13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10.812401666666668</v>
      </c>
      <c r="R2194" s="8">
        <f t="shared" si="139"/>
        <v>40.070667078443485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5">
        <f t="shared" si="136"/>
        <v>42664.405925925923</v>
      </c>
      <c r="L2195" s="5">
        <f t="shared" si="13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4.5237333333333334</v>
      </c>
      <c r="R2195" s="8">
        <f t="shared" si="139"/>
        <v>75.647714604236342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5">
        <f t="shared" si="136"/>
        <v>42425.757986111115</v>
      </c>
      <c r="L2196" s="5">
        <f t="shared" si="13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5.3737000000000004</v>
      </c>
      <c r="R2196" s="8">
        <f t="shared" si="139"/>
        <v>61.203872437357631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5">
        <f t="shared" si="136"/>
        <v>42197.771990740745</v>
      </c>
      <c r="L2197" s="5">
        <f t="shared" si="13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1.2032608695652174</v>
      </c>
      <c r="R2197" s="8">
        <f t="shared" si="139"/>
        <v>48.130434782608695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5">
        <f t="shared" si="136"/>
        <v>42675.487291666665</v>
      </c>
      <c r="L2198" s="5">
        <f t="shared" si="13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1.1383571428571428</v>
      </c>
      <c r="R2198" s="8">
        <f t="shared" si="139"/>
        <v>68.106837606837601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5">
        <f t="shared" si="136"/>
        <v>42033.584016203706</v>
      </c>
      <c r="L2199" s="5">
        <f t="shared" si="13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9.5103109999999997</v>
      </c>
      <c r="R2199" s="8">
        <f t="shared" si="139"/>
        <v>65.891300230946882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5">
        <f t="shared" si="136"/>
        <v>42292.513888888891</v>
      </c>
      <c r="L2200" s="5">
        <f t="shared" si="13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1.3289249999999999</v>
      </c>
      <c r="R2200" s="8">
        <f t="shared" si="139"/>
        <v>81.654377880184327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5">
        <f t="shared" si="136"/>
        <v>42262.416643518518</v>
      </c>
      <c r="L2201" s="5">
        <f t="shared" si="13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1.4697777777777778</v>
      </c>
      <c r="R2201" s="8">
        <f t="shared" si="139"/>
        <v>52.701195219123505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5">
        <f t="shared" si="136"/>
        <v>42163.625787037032</v>
      </c>
      <c r="L2202" s="5">
        <f t="shared" si="137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5.4215</v>
      </c>
      <c r="R2202" s="8">
        <f t="shared" si="139"/>
        <v>41.228136882129277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5">
        <f t="shared" si="136"/>
        <v>41276.846817129634</v>
      </c>
      <c r="L2203" s="5">
        <f t="shared" si="13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3.8271818181818182</v>
      </c>
      <c r="R2203" s="8">
        <f t="shared" si="139"/>
        <v>15.035357142857142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5">
        <f t="shared" si="136"/>
        <v>41184.849166666667</v>
      </c>
      <c r="L2204" s="5">
        <f t="shared" si="13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7.0418124999999998</v>
      </c>
      <c r="R2204" s="8">
        <f t="shared" si="139"/>
        <v>39.066920943134534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5">
        <f t="shared" si="136"/>
        <v>42241.85974537037</v>
      </c>
      <c r="L2205" s="5">
        <f t="shared" si="13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1.0954999999999999</v>
      </c>
      <c r="R2205" s="8">
        <f t="shared" si="139"/>
        <v>43.82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5">
        <f t="shared" si="136"/>
        <v>41312.311562499999</v>
      </c>
      <c r="L2206" s="5">
        <f t="shared" si="13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1.3286666666666667</v>
      </c>
      <c r="R2206" s="8">
        <f t="shared" si="139"/>
        <v>27.301369863013697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5">
        <f t="shared" si="136"/>
        <v>41031.82163194444</v>
      </c>
      <c r="L2207" s="5">
        <f t="shared" si="13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1.52</v>
      </c>
      <c r="R2207" s="8">
        <f t="shared" si="139"/>
        <v>42.222222222222221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5">
        <f t="shared" si="136"/>
        <v>40997.257222222222</v>
      </c>
      <c r="L2208" s="5">
        <f t="shared" si="13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1.0272727272727273</v>
      </c>
      <c r="R2208" s="8">
        <f t="shared" si="139"/>
        <v>33.235294117647058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5">
        <f t="shared" si="136"/>
        <v>41564.194131944445</v>
      </c>
      <c r="L2209" s="5">
        <f t="shared" si="13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</v>
      </c>
      <c r="R2209" s="8">
        <f t="shared" si="139"/>
        <v>285.71428571428572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5">
        <f t="shared" si="136"/>
        <v>40946.882245370369</v>
      </c>
      <c r="L2210" s="5">
        <f t="shared" si="13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1.016</v>
      </c>
      <c r="R2210" s="8">
        <f t="shared" si="139"/>
        <v>42.333333333333336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5">
        <f t="shared" si="136"/>
        <v>41732.479675925926</v>
      </c>
      <c r="L2211" s="5">
        <f t="shared" si="13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1.508</v>
      </c>
      <c r="R2211" s="8">
        <f t="shared" si="139"/>
        <v>50.266666666666666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5">
        <f t="shared" si="136"/>
        <v>40956.066087962965</v>
      </c>
      <c r="L2212" s="5">
        <f t="shared" si="13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1.11425</v>
      </c>
      <c r="R2212" s="8">
        <f t="shared" si="139"/>
        <v>61.902777777777779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5">
        <f t="shared" si="136"/>
        <v>41716.785011574073</v>
      </c>
      <c r="L2213" s="5">
        <f t="shared" si="13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1.956</v>
      </c>
      <c r="R2213" s="8">
        <f t="shared" si="139"/>
        <v>40.75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5">
        <f t="shared" si="136"/>
        <v>41548.747418981482</v>
      </c>
      <c r="L2214" s="5">
        <f t="shared" si="13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1.1438333333333333</v>
      </c>
      <c r="R2214" s="8">
        <f t="shared" si="139"/>
        <v>55.796747967479675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5">
        <f t="shared" si="136"/>
        <v>42109.826145833329</v>
      </c>
      <c r="L2215" s="5">
        <f t="shared" si="13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</v>
      </c>
      <c r="R2215" s="8">
        <f t="shared" si="139"/>
        <v>10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5">
        <f t="shared" si="136"/>
        <v>41646.792222222226</v>
      </c>
      <c r="L2216" s="5">
        <f t="shared" si="13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2.9250166666666666</v>
      </c>
      <c r="R2216" s="8">
        <f t="shared" si="139"/>
        <v>73.125416666666666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5">
        <f t="shared" si="136"/>
        <v>40958.717268518521</v>
      </c>
      <c r="L2217" s="5">
        <f t="shared" si="13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1.5636363636363637</v>
      </c>
      <c r="R2217" s="8">
        <f t="shared" si="139"/>
        <v>26.060606060606062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5">
        <f t="shared" si="136"/>
        <v>42194.751678240747</v>
      </c>
      <c r="L2218" s="5">
        <f t="shared" si="13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1.0566666666666666</v>
      </c>
      <c r="R2218" s="8">
        <f t="shared" si="139"/>
        <v>22.642857142857142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5">
        <f t="shared" si="136"/>
        <v>42299.776770833334</v>
      </c>
      <c r="L2219" s="5">
        <f t="shared" si="13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1.0119047619047619</v>
      </c>
      <c r="R2219" s="8">
        <f t="shared" si="139"/>
        <v>47.222222222222221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5">
        <f t="shared" si="136"/>
        <v>41127.812303240738</v>
      </c>
      <c r="L2220" s="5">
        <f t="shared" si="137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1.2283299999999999</v>
      </c>
      <c r="R2220" s="8">
        <f t="shared" si="139"/>
        <v>32.324473684210524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5">
        <f t="shared" si="136"/>
        <v>42205.718888888892</v>
      </c>
      <c r="L2221" s="5">
        <f t="shared" si="13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1.0149999999999999</v>
      </c>
      <c r="R2221" s="8">
        <f t="shared" si="139"/>
        <v>53.421052631578945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5">
        <f t="shared" si="136"/>
        <v>41452.060601851852</v>
      </c>
      <c r="L2222" s="5">
        <f t="shared" si="13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1.0114285714285713</v>
      </c>
      <c r="R2222" s="8">
        <f t="shared" si="139"/>
        <v>51.304347826086953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5">
        <f t="shared" si="136"/>
        <v>42452.666770833333</v>
      </c>
      <c r="L2223" s="5">
        <f t="shared" si="137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1.0811999999999999</v>
      </c>
      <c r="R2223" s="8">
        <f t="shared" si="139"/>
        <v>37.197247706422019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5">
        <f t="shared" si="136"/>
        <v>40906.787581018521</v>
      </c>
      <c r="L2224" s="5">
        <f t="shared" si="13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1.6259999999999999</v>
      </c>
      <c r="R2224" s="8">
        <f t="shared" si="139"/>
        <v>27.1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5">
        <f t="shared" si="136"/>
        <v>42152.640833333338</v>
      </c>
      <c r="L2225" s="5">
        <f t="shared" si="13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1.0580000000000001</v>
      </c>
      <c r="R2225" s="8">
        <f t="shared" si="139"/>
        <v>206.31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5">
        <f t="shared" si="136"/>
        <v>42644.667534722219</v>
      </c>
      <c r="L2226" s="5">
        <f t="shared" si="13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2.4315000000000002</v>
      </c>
      <c r="R2226" s="8">
        <f t="shared" si="139"/>
        <v>82.145270270270274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5">
        <f t="shared" si="136"/>
        <v>41873.79184027778</v>
      </c>
      <c r="L2227" s="5">
        <f t="shared" si="13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9.4483338095238096</v>
      </c>
      <c r="R2227" s="8">
        <f t="shared" si="139"/>
        <v>164.79651993355483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5">
        <f t="shared" si="136"/>
        <v>42381.79886574074</v>
      </c>
      <c r="L2228" s="5">
        <f t="shared" si="13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1.0846283333333333</v>
      </c>
      <c r="R2228" s="8">
        <f t="shared" si="139"/>
        <v>60.820280373831778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5">
        <f t="shared" si="136"/>
        <v>41561.807349537034</v>
      </c>
      <c r="L2229" s="5">
        <f t="shared" si="13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1.5737692307692308</v>
      </c>
      <c r="R2229" s="8">
        <f t="shared" si="139"/>
        <v>67.970099667774093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5">
        <f t="shared" si="136"/>
        <v>42202.278194444443</v>
      </c>
      <c r="L2230" s="5">
        <f t="shared" si="13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11.744899999999999</v>
      </c>
      <c r="R2230" s="8">
        <f t="shared" si="139"/>
        <v>81.561805555555551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5">
        <f t="shared" si="136"/>
        <v>41484.664247685185</v>
      </c>
      <c r="L2231" s="5">
        <f t="shared" si="13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1.7104755366949576</v>
      </c>
      <c r="R2231" s="8">
        <f t="shared" si="139"/>
        <v>25.42547309833024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5">
        <f t="shared" si="136"/>
        <v>41724.881099537037</v>
      </c>
      <c r="L2232" s="5">
        <f t="shared" si="13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1.2595294117647058</v>
      </c>
      <c r="R2232" s="8">
        <f t="shared" si="139"/>
        <v>21.497991967871485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5">
        <f t="shared" si="136"/>
        <v>41423.910891203705</v>
      </c>
      <c r="L2233" s="5">
        <f t="shared" si="13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12.121296000000001</v>
      </c>
      <c r="R2233" s="8">
        <f t="shared" si="139"/>
        <v>27.226630727762803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5">
        <f t="shared" si="136"/>
        <v>41806.794074074074</v>
      </c>
      <c r="L2234" s="5">
        <f t="shared" si="137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4.9580000000000002</v>
      </c>
      <c r="R2234" s="8">
        <f t="shared" si="139"/>
        <v>25.091093117408906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5">
        <f t="shared" si="136"/>
        <v>42331.378923611104</v>
      </c>
      <c r="L2235" s="5">
        <f t="shared" si="137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3.3203999999999998</v>
      </c>
      <c r="R2235" s="8">
        <f t="shared" si="139"/>
        <v>21.230179028132991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5">
        <f t="shared" si="136"/>
        <v>42710.824618055558</v>
      </c>
      <c r="L2236" s="5">
        <f t="shared" si="13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11.65</v>
      </c>
      <c r="R2236" s="8">
        <f t="shared" si="139"/>
        <v>41.607142857142854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5">
        <f t="shared" si="136"/>
        <v>42062.022118055553</v>
      </c>
      <c r="L2237" s="5">
        <f t="shared" si="13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1.5331538461538461</v>
      </c>
      <c r="R2237" s="8">
        <f t="shared" si="139"/>
        <v>135.58503401360545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5">
        <f t="shared" si="136"/>
        <v>42371.617164351846</v>
      </c>
      <c r="L2238" s="5">
        <f t="shared" si="13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5.3710714285714287</v>
      </c>
      <c r="R2238" s="8">
        <f t="shared" si="139"/>
        <v>22.116176470588236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5">
        <f t="shared" si="136"/>
        <v>41915.003275462965</v>
      </c>
      <c r="L2239" s="5">
        <f t="shared" si="13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3.5292777777777777</v>
      </c>
      <c r="R2239" s="8">
        <f t="shared" si="139"/>
        <v>64.625635808748726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5">
        <f t="shared" si="136"/>
        <v>42774.621712962966</v>
      </c>
      <c r="L2240" s="5">
        <f t="shared" si="13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1.3740000000000001</v>
      </c>
      <c r="R2240" s="8">
        <f t="shared" si="139"/>
        <v>69.569620253164558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5">
        <f t="shared" si="136"/>
        <v>41572.958495370374</v>
      </c>
      <c r="L2241" s="5">
        <f t="shared" si="13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1.2802667999999999</v>
      </c>
      <c r="R2241" s="8">
        <f t="shared" si="139"/>
        <v>75.133028169014082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5">
        <f t="shared" si="136"/>
        <v>42452.825740740736</v>
      </c>
      <c r="L2242" s="5">
        <f t="shared" si="13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2.7067999999999999</v>
      </c>
      <c r="R2242" s="8">
        <f t="shared" si="139"/>
        <v>140.97916666666666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5">
        <f t="shared" ref="K2243:K2306" si="140">(((J2243/60)/60)/24)+DATE(1970,1,1)</f>
        <v>42766.827546296292</v>
      </c>
      <c r="L2243" s="5">
        <f t="shared" ref="L2243:L2306" si="14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E2243/D2243</f>
        <v>8.0640000000000001</v>
      </c>
      <c r="R2243" s="8">
        <f t="shared" ref="R2243:R2306" si="143">E2243/N2243</f>
        <v>49.472392638036808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5">
        <f t="shared" si="140"/>
        <v>41569.575613425928</v>
      </c>
      <c r="L2244" s="5">
        <f t="shared" si="14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13.600976000000001</v>
      </c>
      <c r="R2244" s="8">
        <f t="shared" si="143"/>
        <v>53.865251485148519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5">
        <f t="shared" si="140"/>
        <v>42800.751041666663</v>
      </c>
      <c r="L2245" s="5">
        <f t="shared" si="141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9302.5</v>
      </c>
      <c r="R2245" s="8">
        <f t="shared" si="143"/>
        <v>4.5712530712530715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5">
        <f t="shared" si="140"/>
        <v>42647.818819444445</v>
      </c>
      <c r="L2246" s="5">
        <f t="shared" si="14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3.7702</v>
      </c>
      <c r="R2246" s="8">
        <f t="shared" si="143"/>
        <v>65.00344827586207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5">
        <f t="shared" si="140"/>
        <v>41660.708530092597</v>
      </c>
      <c r="L2247" s="5">
        <f t="shared" si="141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26.47025</v>
      </c>
      <c r="R2247" s="8">
        <f t="shared" si="143"/>
        <v>53.475252525252522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5">
        <f t="shared" si="140"/>
        <v>42221.79178240741</v>
      </c>
      <c r="L2248" s="5">
        <f t="shared" si="14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1.0012000000000001</v>
      </c>
      <c r="R2248" s="8">
        <f t="shared" si="143"/>
        <v>43.912280701754383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5">
        <f t="shared" si="140"/>
        <v>42200.666261574079</v>
      </c>
      <c r="L2249" s="5">
        <f t="shared" si="14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1.0445405405405406</v>
      </c>
      <c r="R2249" s="8">
        <f t="shared" si="143"/>
        <v>50.852631578947367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5">
        <f t="shared" si="140"/>
        <v>42688.875902777778</v>
      </c>
      <c r="L2250" s="5">
        <f t="shared" si="14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1.0721428571428571</v>
      </c>
      <c r="R2250" s="8">
        <f t="shared" si="143"/>
        <v>58.6328125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5">
        <f t="shared" si="140"/>
        <v>41336.703298611108</v>
      </c>
      <c r="L2251" s="5">
        <f t="shared" si="14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1.6877142857142857</v>
      </c>
      <c r="R2251" s="8">
        <f t="shared" si="143"/>
        <v>32.81666666666667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5">
        <f t="shared" si="140"/>
        <v>42677.005474537036</v>
      </c>
      <c r="L2252" s="5">
        <f t="shared" si="14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9.7511200000000002</v>
      </c>
      <c r="R2252" s="8">
        <f t="shared" si="143"/>
        <v>426.93169877408059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5">
        <f t="shared" si="140"/>
        <v>41846.34579861111</v>
      </c>
      <c r="L2253" s="5">
        <f t="shared" si="14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1.3444929411764706</v>
      </c>
      <c r="R2253" s="8">
        <f t="shared" si="143"/>
        <v>23.808729166666669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5">
        <f t="shared" si="140"/>
        <v>42573.327986111108</v>
      </c>
      <c r="L2254" s="5">
        <f t="shared" si="14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2.722777777777778</v>
      </c>
      <c r="R2254" s="8">
        <f t="shared" si="143"/>
        <v>98.413654618473899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5">
        <f t="shared" si="140"/>
        <v>42296.631331018521</v>
      </c>
      <c r="L2255" s="5">
        <f t="shared" si="14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1.1268750000000001</v>
      </c>
      <c r="R2255" s="8">
        <f t="shared" si="143"/>
        <v>107.32142857142857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5">
        <f t="shared" si="140"/>
        <v>42752.647777777776</v>
      </c>
      <c r="L2256" s="5">
        <f t="shared" si="14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4.5979999999999999</v>
      </c>
      <c r="R2256" s="8">
        <f t="shared" si="143"/>
        <v>11.67005076142132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5">
        <f t="shared" si="140"/>
        <v>42467.951979166668</v>
      </c>
      <c r="L2257" s="5">
        <f t="shared" si="14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2.8665822784810127</v>
      </c>
      <c r="R2257" s="8">
        <f t="shared" si="143"/>
        <v>41.782287822878232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5">
        <f t="shared" si="140"/>
        <v>42682.451921296291</v>
      </c>
      <c r="L2258" s="5">
        <f t="shared" si="14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2.2270833333333333</v>
      </c>
      <c r="R2258" s="8">
        <f t="shared" si="143"/>
        <v>21.38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5">
        <f t="shared" si="140"/>
        <v>42505.936678240745</v>
      </c>
      <c r="L2259" s="5">
        <f t="shared" si="14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6.3613999999999997</v>
      </c>
      <c r="R2259" s="8">
        <f t="shared" si="143"/>
        <v>94.103550295857985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5">
        <f t="shared" si="140"/>
        <v>42136.75100694444</v>
      </c>
      <c r="L2260" s="5">
        <f t="shared" si="14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1.4650000000000001</v>
      </c>
      <c r="R2260" s="8">
        <f t="shared" si="143"/>
        <v>15.721951219512196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5">
        <f t="shared" si="140"/>
        <v>42702.804814814815</v>
      </c>
      <c r="L2261" s="5">
        <f t="shared" si="14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18.670999999999999</v>
      </c>
      <c r="R2261" s="8">
        <f t="shared" si="143"/>
        <v>90.635922330097088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5">
        <f t="shared" si="140"/>
        <v>41695.016782407409</v>
      </c>
      <c r="L2262" s="5">
        <f t="shared" si="14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3.2692000000000001</v>
      </c>
      <c r="R2262" s="8">
        <f t="shared" si="143"/>
        <v>97.297619047619051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5">
        <f t="shared" si="140"/>
        <v>42759.724768518514</v>
      </c>
      <c r="L2263" s="5">
        <f t="shared" si="14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7.7949999999999999</v>
      </c>
      <c r="R2263" s="8">
        <f t="shared" si="143"/>
        <v>37.11904761904762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5">
        <f t="shared" si="140"/>
        <v>41926.585162037038</v>
      </c>
      <c r="L2264" s="5">
        <f t="shared" si="141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1.5415151515151515</v>
      </c>
      <c r="R2264" s="8">
        <f t="shared" si="143"/>
        <v>28.104972375690608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5">
        <f t="shared" si="140"/>
        <v>42014.832326388889</v>
      </c>
      <c r="L2265" s="5">
        <f t="shared" si="14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1.1554666666666666</v>
      </c>
      <c r="R2265" s="8">
        <f t="shared" si="143"/>
        <v>144.43333333333334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5">
        <f t="shared" si="140"/>
        <v>42496.582337962958</v>
      </c>
      <c r="L2266" s="5">
        <f t="shared" si="141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1.8003333333333333</v>
      </c>
      <c r="R2266" s="8">
        <f t="shared" si="143"/>
        <v>24.274157303370785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5">
        <f t="shared" si="140"/>
        <v>42689.853090277778</v>
      </c>
      <c r="L2267" s="5">
        <f t="shared" si="14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2.9849999999999999</v>
      </c>
      <c r="R2267" s="8">
        <f t="shared" si="143"/>
        <v>35.117647058823529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5">
        <f t="shared" si="140"/>
        <v>42469.874907407408</v>
      </c>
      <c r="L2268" s="5">
        <f t="shared" si="14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3.2026666666666666</v>
      </c>
      <c r="R2268" s="8">
        <f t="shared" si="143"/>
        <v>24.762886597938145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5">
        <f t="shared" si="140"/>
        <v>41968.829826388886</v>
      </c>
      <c r="L2269" s="5">
        <f t="shared" si="14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3.80525</v>
      </c>
      <c r="R2269" s="8">
        <f t="shared" si="143"/>
        <v>188.37871287128712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5">
        <f t="shared" si="140"/>
        <v>42776.082349537035</v>
      </c>
      <c r="L2270" s="5">
        <f t="shared" si="14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1.026</v>
      </c>
      <c r="R2270" s="8">
        <f t="shared" si="143"/>
        <v>148.08247422680412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5">
        <f t="shared" si="140"/>
        <v>42776.704432870371</v>
      </c>
      <c r="L2271" s="5">
        <f t="shared" si="14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18.016400000000001</v>
      </c>
      <c r="R2271" s="8">
        <f t="shared" si="143"/>
        <v>49.934589800443462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5">
        <f t="shared" si="140"/>
        <v>42725.869363425925</v>
      </c>
      <c r="L2272" s="5">
        <f t="shared" si="14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7.2024800000000004</v>
      </c>
      <c r="R2272" s="8">
        <f t="shared" si="143"/>
        <v>107.82155688622754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5">
        <f t="shared" si="140"/>
        <v>42684.000046296293</v>
      </c>
      <c r="L2273" s="5">
        <f t="shared" si="14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2.8309000000000002</v>
      </c>
      <c r="R2273" s="8">
        <f t="shared" si="143"/>
        <v>42.63403614457831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5">
        <f t="shared" si="140"/>
        <v>42315.699490740735</v>
      </c>
      <c r="L2274" s="5">
        <f t="shared" si="14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13.566000000000001</v>
      </c>
      <c r="R2274" s="8">
        <f t="shared" si="143"/>
        <v>14.370762711864407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5">
        <f t="shared" si="140"/>
        <v>42781.549097222218</v>
      </c>
      <c r="L2275" s="5">
        <f t="shared" si="14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2.2035999999999998</v>
      </c>
      <c r="R2275" s="8">
        <f t="shared" si="143"/>
        <v>37.476190476190474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5">
        <f t="shared" si="140"/>
        <v>41663.500659722224</v>
      </c>
      <c r="L2276" s="5">
        <f t="shared" si="14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1.196</v>
      </c>
      <c r="R2276" s="8">
        <f t="shared" si="143"/>
        <v>30.202020202020201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5">
        <f t="shared" si="140"/>
        <v>41965.616655092599</v>
      </c>
      <c r="L2277" s="5">
        <f t="shared" si="14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4.0776923076923079</v>
      </c>
      <c r="R2277" s="8">
        <f t="shared" si="143"/>
        <v>33.550632911392405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5">
        <f t="shared" si="140"/>
        <v>41614.651493055557</v>
      </c>
      <c r="L2278" s="5">
        <f t="shared" si="14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1.0581826105905425</v>
      </c>
      <c r="R2278" s="8">
        <f t="shared" si="143"/>
        <v>64.74666666666667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5">
        <f t="shared" si="140"/>
        <v>40936.678506944445</v>
      </c>
      <c r="L2279" s="5">
        <f t="shared" si="14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1.4108235294117648</v>
      </c>
      <c r="R2279" s="8">
        <f t="shared" si="143"/>
        <v>57.932367149758456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5">
        <f t="shared" si="140"/>
        <v>42338.709108796291</v>
      </c>
      <c r="L2280" s="5">
        <f t="shared" si="14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2.7069999999999999</v>
      </c>
      <c r="R2280" s="8">
        <f t="shared" si="143"/>
        <v>53.078431372549019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5">
        <f t="shared" si="140"/>
        <v>42020.806701388887</v>
      </c>
      <c r="L2281" s="5">
        <f t="shared" si="14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1.538</v>
      </c>
      <c r="R2281" s="8">
        <f t="shared" si="143"/>
        <v>48.0625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5">
        <f t="shared" si="140"/>
        <v>42234.624895833331</v>
      </c>
      <c r="L2282" s="5">
        <f t="shared" si="14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4.0357653061224488</v>
      </c>
      <c r="R2282" s="8">
        <f t="shared" si="143"/>
        <v>82.396874999999994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5">
        <f t="shared" si="140"/>
        <v>40687.285844907405</v>
      </c>
      <c r="L2283" s="5">
        <f t="shared" si="14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1.85</v>
      </c>
      <c r="R2283" s="8">
        <f t="shared" si="143"/>
        <v>50.454545454545453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5">
        <f t="shared" si="140"/>
        <v>42323.17460648148</v>
      </c>
      <c r="L2284" s="5">
        <f t="shared" si="14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1.8533333333333333</v>
      </c>
      <c r="R2284" s="8">
        <f t="shared" si="143"/>
        <v>115.83333333333333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5">
        <f t="shared" si="140"/>
        <v>40978.125046296293</v>
      </c>
      <c r="L2285" s="5">
        <f t="shared" si="14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1.0085533333333332</v>
      </c>
      <c r="R2285" s="8">
        <f t="shared" si="143"/>
        <v>63.03458333333333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5">
        <f t="shared" si="140"/>
        <v>40585.796817129631</v>
      </c>
      <c r="L2286" s="5">
        <f t="shared" si="14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1.0622116666666668</v>
      </c>
      <c r="R2286" s="8">
        <f t="shared" si="143"/>
        <v>108.02152542372882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5">
        <f t="shared" si="140"/>
        <v>41059.185682870368</v>
      </c>
      <c r="L2287" s="5">
        <f t="shared" si="14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1.2136666666666667</v>
      </c>
      <c r="R2287" s="8">
        <f t="shared" si="143"/>
        <v>46.088607594936711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5">
        <f t="shared" si="140"/>
        <v>41494.963587962964</v>
      </c>
      <c r="L2288" s="5">
        <f t="shared" si="14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1.0006666666666666</v>
      </c>
      <c r="R2288" s="8">
        <f t="shared" si="143"/>
        <v>107.21428571428571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5">
        <f t="shared" si="140"/>
        <v>41792.667361111111</v>
      </c>
      <c r="L2289" s="5">
        <f t="shared" si="14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1.1997755555555556</v>
      </c>
      <c r="R2289" s="8">
        <f t="shared" si="143"/>
        <v>50.9338679245283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5">
        <f t="shared" si="140"/>
        <v>41067.827418981484</v>
      </c>
      <c r="L2290" s="5">
        <f t="shared" si="141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1.0009999999999999</v>
      </c>
      <c r="R2290" s="8">
        <f t="shared" si="143"/>
        <v>40.04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5">
        <f t="shared" si="140"/>
        <v>41571.998379629629</v>
      </c>
      <c r="L2291" s="5">
        <f t="shared" si="14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1.0740000000000001</v>
      </c>
      <c r="R2291" s="8">
        <f t="shared" si="143"/>
        <v>64.44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5">
        <f t="shared" si="140"/>
        <v>40070.253819444442</v>
      </c>
      <c r="L2292" s="5">
        <f t="shared" si="14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1.0406666666666666</v>
      </c>
      <c r="R2292" s="8">
        <f t="shared" si="143"/>
        <v>53.827586206896555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5">
        <f t="shared" si="140"/>
        <v>40987.977060185185</v>
      </c>
      <c r="L2293" s="5">
        <f t="shared" si="14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1.728</v>
      </c>
      <c r="R2293" s="8">
        <f t="shared" si="143"/>
        <v>100.46511627906976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5">
        <f t="shared" si="140"/>
        <v>40987.697638888887</v>
      </c>
      <c r="L2294" s="5">
        <f t="shared" si="14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1.072505</v>
      </c>
      <c r="R2294" s="8">
        <f t="shared" si="143"/>
        <v>46.630652173913049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5">
        <f t="shared" si="140"/>
        <v>41151.708321759259</v>
      </c>
      <c r="L2295" s="5">
        <f t="shared" si="14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1.0823529411764705</v>
      </c>
      <c r="R2295" s="8">
        <f t="shared" si="143"/>
        <v>34.074074074074076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5">
        <f t="shared" si="140"/>
        <v>41264.72314814815</v>
      </c>
      <c r="L2296" s="5">
        <f t="shared" si="14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1.4608079999999999</v>
      </c>
      <c r="R2296" s="8">
        <f t="shared" si="143"/>
        <v>65.214642857142863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5">
        <f t="shared" si="140"/>
        <v>41270.954351851848</v>
      </c>
      <c r="L2297" s="5">
        <f t="shared" si="14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1.2524999999999999</v>
      </c>
      <c r="R2297" s="8">
        <f t="shared" si="143"/>
        <v>44.205882352941174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5">
        <f t="shared" si="140"/>
        <v>40927.731782407405</v>
      </c>
      <c r="L2298" s="5">
        <f t="shared" si="14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1.4907142857142857</v>
      </c>
      <c r="R2298" s="8">
        <f t="shared" si="143"/>
        <v>71.965517241379317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5">
        <f t="shared" si="140"/>
        <v>40948.042233796295</v>
      </c>
      <c r="L2299" s="5">
        <f t="shared" si="14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1.006</v>
      </c>
      <c r="R2299" s="8">
        <f t="shared" si="143"/>
        <v>52.94736842105263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5">
        <f t="shared" si="140"/>
        <v>41694.84065972222</v>
      </c>
      <c r="L2300" s="5">
        <f t="shared" si="14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1.0507333333333333</v>
      </c>
      <c r="R2300" s="8">
        <f t="shared" si="143"/>
        <v>109.45138888888889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5">
        <f t="shared" si="140"/>
        <v>40565.032511574071</v>
      </c>
      <c r="L2301" s="5">
        <f t="shared" si="14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3.5016666666666665</v>
      </c>
      <c r="R2301" s="8">
        <f t="shared" si="143"/>
        <v>75.035714285714292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5">
        <f t="shared" si="140"/>
        <v>41074.727037037039</v>
      </c>
      <c r="L2302" s="5">
        <f t="shared" si="14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1.0125</v>
      </c>
      <c r="R2302" s="8">
        <f t="shared" si="143"/>
        <v>115.71428571428571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5">
        <f t="shared" si="140"/>
        <v>41416.146944444445</v>
      </c>
      <c r="L2303" s="5">
        <f t="shared" si="14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1.336044</v>
      </c>
      <c r="R2303" s="8">
        <f t="shared" si="143"/>
        <v>31.659810426540286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5">
        <f t="shared" si="140"/>
        <v>41605.868449074071</v>
      </c>
      <c r="L2304" s="5">
        <f t="shared" si="14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1.7065217391304348</v>
      </c>
      <c r="R2304" s="8">
        <f t="shared" si="143"/>
        <v>46.176470588235297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5">
        <f t="shared" si="140"/>
        <v>40850.111064814817</v>
      </c>
      <c r="L2305" s="5">
        <f t="shared" si="14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1.0935829457364341</v>
      </c>
      <c r="R2305" s="8">
        <f t="shared" si="143"/>
        <v>68.481650485436887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5">
        <f t="shared" si="140"/>
        <v>40502.815868055557</v>
      </c>
      <c r="L2306" s="5">
        <f t="shared" si="14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1.0070033333333335</v>
      </c>
      <c r="R2306" s="8">
        <f t="shared" si="143"/>
        <v>53.469203539823013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5">
        <f t="shared" ref="K2307:K2370" si="144">(((J2307/60)/60)/24)+DATE(1970,1,1)</f>
        <v>41834.695277777777</v>
      </c>
      <c r="L2307" s="5">
        <f t="shared" ref="L2307:L2370" si="145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E2307/D2307</f>
        <v>1.0122777777777778</v>
      </c>
      <c r="R2307" s="8">
        <f t="shared" ref="R2307:R2370" si="147">E2307/N2307</f>
        <v>109.10778443113773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5">
        <f t="shared" si="144"/>
        <v>40948.16815972222</v>
      </c>
      <c r="L2308" s="5">
        <f t="shared" si="145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1.0675857142857144</v>
      </c>
      <c r="R2308" s="8">
        <f t="shared" si="147"/>
        <v>51.185616438356163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5">
        <f t="shared" si="144"/>
        <v>41004.802465277775</v>
      </c>
      <c r="L2309" s="5">
        <f t="shared" si="145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1.0665777537961894</v>
      </c>
      <c r="R2309" s="8">
        <f t="shared" si="147"/>
        <v>27.936800000000002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5">
        <f t="shared" si="144"/>
        <v>41851.962916666671</v>
      </c>
      <c r="L2310" s="5">
        <f t="shared" si="145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1.0130622</v>
      </c>
      <c r="R2310" s="8">
        <f t="shared" si="147"/>
        <v>82.496921824104234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5">
        <f t="shared" si="144"/>
        <v>41307.987696759257</v>
      </c>
      <c r="L2311" s="5">
        <f t="shared" si="145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1.0667450000000001</v>
      </c>
      <c r="R2311" s="8">
        <f t="shared" si="147"/>
        <v>59.817476635514019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5">
        <f t="shared" si="144"/>
        <v>41324.79415509259</v>
      </c>
      <c r="L2312" s="5">
        <f t="shared" si="145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4.288397837837838</v>
      </c>
      <c r="R2312" s="8">
        <f t="shared" si="147"/>
        <v>64.816470588235291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5">
        <f t="shared" si="144"/>
        <v>41736.004502314812</v>
      </c>
      <c r="L2313" s="5">
        <f t="shared" si="145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1.0411111111111111</v>
      </c>
      <c r="R2313" s="8">
        <f t="shared" si="147"/>
        <v>90.09615384615384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5">
        <f t="shared" si="144"/>
        <v>41716.632847222223</v>
      </c>
      <c r="L2314" s="5">
        <f t="shared" si="145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1.0786666666666667</v>
      </c>
      <c r="R2314" s="8">
        <f t="shared" si="147"/>
        <v>40.962025316455694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5">
        <f t="shared" si="144"/>
        <v>41002.958634259259</v>
      </c>
      <c r="L2315" s="5">
        <f t="shared" si="145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1.7584040000000001</v>
      </c>
      <c r="R2315" s="8">
        <f t="shared" si="147"/>
        <v>56.000127388535034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5">
        <f t="shared" si="144"/>
        <v>41037.551585648151</v>
      </c>
      <c r="L2316" s="5">
        <f t="shared" si="145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1.5697000000000001</v>
      </c>
      <c r="R2316" s="8">
        <f t="shared" si="147"/>
        <v>37.672800000000002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5">
        <f t="shared" si="144"/>
        <v>41004.72619212963</v>
      </c>
      <c r="L2317" s="5">
        <f t="shared" si="145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1.026</v>
      </c>
      <c r="R2317" s="8">
        <f t="shared" si="147"/>
        <v>40.078125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5">
        <f t="shared" si="144"/>
        <v>40079.725115740745</v>
      </c>
      <c r="L2318" s="5">
        <f t="shared" si="145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1.0404266666666666</v>
      </c>
      <c r="R2318" s="8">
        <f t="shared" si="147"/>
        <v>78.031999999999996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5">
        <f t="shared" si="144"/>
        <v>40192.542233796295</v>
      </c>
      <c r="L2319" s="5">
        <f t="shared" si="145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1.04</v>
      </c>
      <c r="R2319" s="8">
        <f t="shared" si="147"/>
        <v>18.90909090909091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5">
        <f t="shared" si="144"/>
        <v>40050.643680555557</v>
      </c>
      <c r="L2320" s="5">
        <f t="shared" si="145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1.2105999999999999</v>
      </c>
      <c r="R2320" s="8">
        <f t="shared" si="147"/>
        <v>37.134969325153371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5">
        <f t="shared" si="144"/>
        <v>41593.082002314812</v>
      </c>
      <c r="L2321" s="5">
        <f t="shared" si="145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1.077</v>
      </c>
      <c r="R2321" s="8">
        <f t="shared" si="147"/>
        <v>41.961038961038959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5">
        <f t="shared" si="144"/>
        <v>41696.817129629628</v>
      </c>
      <c r="L2322" s="5">
        <f t="shared" si="145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1.0866</v>
      </c>
      <c r="R2322" s="8">
        <f t="shared" si="147"/>
        <v>61.044943820224717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5">
        <f t="shared" si="144"/>
        <v>42799.260428240741</v>
      </c>
      <c r="L2323" s="5">
        <f t="shared" si="145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0.39120962394619685</v>
      </c>
      <c r="R2323" s="8">
        <f t="shared" si="147"/>
        <v>64.53125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5">
        <f t="shared" si="144"/>
        <v>42804.895474537043</v>
      </c>
      <c r="L2324" s="5">
        <f t="shared" si="145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3.1481481481481478E-2</v>
      </c>
      <c r="R2324" s="8">
        <f t="shared" si="147"/>
        <v>21.25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5">
        <f t="shared" si="144"/>
        <v>42807.755173611105</v>
      </c>
      <c r="L2325" s="5">
        <f t="shared" si="145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0.48</v>
      </c>
      <c r="R2325" s="8">
        <f t="shared" si="147"/>
        <v>30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5">
        <f t="shared" si="144"/>
        <v>42790.885243055556</v>
      </c>
      <c r="L2326" s="5">
        <f t="shared" si="145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0.20733333333333334</v>
      </c>
      <c r="R2326" s="8">
        <f t="shared" si="147"/>
        <v>25.491803278688526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5">
        <f t="shared" si="144"/>
        <v>42794.022349537037</v>
      </c>
      <c r="L2327" s="5">
        <f t="shared" si="145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0.08</v>
      </c>
      <c r="R2327" s="8">
        <f t="shared" si="147"/>
        <v>11.428571428571429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5">
        <f t="shared" si="144"/>
        <v>42804.034120370372</v>
      </c>
      <c r="L2328" s="5">
        <f t="shared" si="145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7.1999999999999998E-3</v>
      </c>
      <c r="R2328" s="8">
        <f t="shared" si="147"/>
        <v>108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5">
        <f t="shared" si="144"/>
        <v>41842.917129629634</v>
      </c>
      <c r="L2329" s="5">
        <f t="shared" si="145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5.2609431428571432</v>
      </c>
      <c r="R2329" s="8">
        <f t="shared" si="147"/>
        <v>54.883162444113267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5">
        <f t="shared" si="144"/>
        <v>42139.781678240746</v>
      </c>
      <c r="L2330" s="5">
        <f t="shared" si="145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2.5445000000000002</v>
      </c>
      <c r="R2330" s="8">
        <f t="shared" si="147"/>
        <v>47.383612662942269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5">
        <f t="shared" si="144"/>
        <v>41807.624374999999</v>
      </c>
      <c r="L2331" s="5">
        <f t="shared" si="145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1.0591999999999999</v>
      </c>
      <c r="R2331" s="8">
        <f t="shared" si="147"/>
        <v>211.84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5">
        <f t="shared" si="144"/>
        <v>42332.89980324074</v>
      </c>
      <c r="L2332" s="5">
        <f t="shared" si="145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1.0242285714285715</v>
      </c>
      <c r="R2332" s="8">
        <f t="shared" si="147"/>
        <v>219.92638036809817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5">
        <f t="shared" si="144"/>
        <v>41839.005671296298</v>
      </c>
      <c r="L2333" s="5">
        <f t="shared" si="145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1.4431375</v>
      </c>
      <c r="R2333" s="8">
        <f t="shared" si="147"/>
        <v>40.795406360424032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5">
        <f t="shared" si="144"/>
        <v>42011.628136574072</v>
      </c>
      <c r="L2334" s="5">
        <f t="shared" si="145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1.06308</v>
      </c>
      <c r="R2334" s="8">
        <f t="shared" si="147"/>
        <v>75.502840909090907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5">
        <f t="shared" si="144"/>
        <v>41767.650347222225</v>
      </c>
      <c r="L2335" s="5">
        <f t="shared" si="145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2.1216666666666666</v>
      </c>
      <c r="R2335" s="8">
        <f t="shared" si="147"/>
        <v>13.542553191489361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5">
        <f t="shared" si="144"/>
        <v>41918.670115740737</v>
      </c>
      <c r="L2336" s="5">
        <f t="shared" si="145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1.0195000000000001</v>
      </c>
      <c r="R2336" s="8">
        <f t="shared" si="147"/>
        <v>60.865671641791046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5">
        <f t="shared" si="144"/>
        <v>41771.572256944448</v>
      </c>
      <c r="L2337" s="5">
        <f t="shared" si="145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1.0227200000000001</v>
      </c>
      <c r="R2337" s="8">
        <f t="shared" si="147"/>
        <v>115.69230769230769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5">
        <f t="shared" si="144"/>
        <v>41666.924710648149</v>
      </c>
      <c r="L2338" s="5">
        <f t="shared" si="145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5.2073254999999996</v>
      </c>
      <c r="R2338" s="8">
        <f t="shared" si="147"/>
        <v>48.104623556581984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5">
        <f t="shared" si="144"/>
        <v>41786.640543981484</v>
      </c>
      <c r="L2339" s="5">
        <f t="shared" si="145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1.1065833333333333</v>
      </c>
      <c r="R2339" s="8">
        <f t="shared" si="147"/>
        <v>74.184357541899445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5">
        <f t="shared" si="144"/>
        <v>41789.896805555552</v>
      </c>
      <c r="L2340" s="5">
        <f t="shared" si="145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1.0114333333333334</v>
      </c>
      <c r="R2340" s="8">
        <f t="shared" si="147"/>
        <v>123.34552845528455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5">
        <f t="shared" si="144"/>
        <v>42692.79987268518</v>
      </c>
      <c r="L2341" s="5">
        <f t="shared" si="145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2.9420799999999998</v>
      </c>
      <c r="R2341" s="8">
        <f t="shared" si="147"/>
        <v>66.623188405797094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5">
        <f t="shared" si="144"/>
        <v>42643.642800925925</v>
      </c>
      <c r="L2342" s="5">
        <f t="shared" si="145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1.0577749999999999</v>
      </c>
      <c r="R2342" s="8">
        <f t="shared" si="147"/>
        <v>104.99007444168734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5">
        <f t="shared" si="144"/>
        <v>42167.813703703709</v>
      </c>
      <c r="L2343" s="5">
        <f t="shared" si="145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8" t="e">
        <f t="shared" si="147"/>
        <v>#DIV/0!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5">
        <f t="shared" si="144"/>
        <v>41897.702199074076</v>
      </c>
      <c r="L2344" s="5">
        <f t="shared" si="145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8" t="e">
        <f t="shared" si="147"/>
        <v>#DIV/0!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5">
        <f t="shared" si="144"/>
        <v>42327.825289351851</v>
      </c>
      <c r="L2345" s="5">
        <f t="shared" si="145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0.03</v>
      </c>
      <c r="R2345" s="8">
        <f t="shared" si="147"/>
        <v>300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5">
        <f t="shared" si="144"/>
        <v>42515.727650462963</v>
      </c>
      <c r="L2346" s="5">
        <f t="shared" si="145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1E-3</v>
      </c>
      <c r="R2346" s="8">
        <f t="shared" si="147"/>
        <v>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5">
        <f t="shared" si="144"/>
        <v>42060.001805555556</v>
      </c>
      <c r="L2347" s="5">
        <f t="shared" si="145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8" t="e">
        <f t="shared" si="147"/>
        <v>#DIV/0!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5">
        <f t="shared" si="144"/>
        <v>42615.79896990741</v>
      </c>
      <c r="L2348" s="5">
        <f t="shared" si="145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6.4999999999999997E-4</v>
      </c>
      <c r="R2348" s="8">
        <f t="shared" si="147"/>
        <v>13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5">
        <f t="shared" si="144"/>
        <v>42577.607361111113</v>
      </c>
      <c r="L2349" s="5">
        <f t="shared" si="145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1.4999999999999999E-2</v>
      </c>
      <c r="R2349" s="8">
        <f t="shared" si="147"/>
        <v>15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5">
        <f t="shared" si="144"/>
        <v>42360.932152777779</v>
      </c>
      <c r="L2350" s="5">
        <f t="shared" si="145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3.8571428571428572E-3</v>
      </c>
      <c r="R2350" s="8">
        <f t="shared" si="147"/>
        <v>54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5">
        <f t="shared" si="144"/>
        <v>42198.775787037041</v>
      </c>
      <c r="L2351" s="5">
        <f t="shared" si="145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8" t="e">
        <f t="shared" si="147"/>
        <v>#DIV/0!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5">
        <f t="shared" si="144"/>
        <v>42708.842245370368</v>
      </c>
      <c r="L2352" s="5">
        <f t="shared" si="145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8" t="e">
        <f t="shared" si="147"/>
        <v>#DIV/0!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5">
        <f t="shared" si="144"/>
        <v>42094.101145833338</v>
      </c>
      <c r="L2353" s="5">
        <f t="shared" si="145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5.7142857142857143E-3</v>
      </c>
      <c r="R2353" s="8">
        <f t="shared" si="147"/>
        <v>15.428571428571429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5">
        <f t="shared" si="144"/>
        <v>42101.633703703701</v>
      </c>
      <c r="L2354" s="5">
        <f t="shared" si="145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8" t="e">
        <f t="shared" si="147"/>
        <v>#DIV/0!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5">
        <f t="shared" si="144"/>
        <v>42103.676180555558</v>
      </c>
      <c r="L2355" s="5">
        <f t="shared" si="145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8" t="e">
        <f t="shared" si="147"/>
        <v>#DIV/0!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5">
        <f t="shared" si="144"/>
        <v>41954.722916666666</v>
      </c>
      <c r="L2356" s="5">
        <f t="shared" si="145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7.1428571428571429E-4</v>
      </c>
      <c r="R2356" s="8">
        <f t="shared" si="147"/>
        <v>25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5">
        <f t="shared" si="144"/>
        <v>42096.918240740735</v>
      </c>
      <c r="L2357" s="5">
        <f t="shared" si="145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6.875E-3</v>
      </c>
      <c r="R2357" s="8">
        <f t="shared" si="147"/>
        <v>27.5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5">
        <f t="shared" si="144"/>
        <v>42130.78361111111</v>
      </c>
      <c r="L2358" s="5">
        <f t="shared" si="145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8" t="e">
        <f t="shared" si="147"/>
        <v>#DIV/0!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5">
        <f t="shared" si="144"/>
        <v>42264.620115740734</v>
      </c>
      <c r="L2359" s="5">
        <f t="shared" si="145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8" t="e">
        <f t="shared" si="147"/>
        <v>#DIV/0!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5">
        <f t="shared" si="144"/>
        <v>41978.930972222224</v>
      </c>
      <c r="L2360" s="5">
        <f t="shared" si="145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8" t="e">
        <f t="shared" si="147"/>
        <v>#DIV/0!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5">
        <f t="shared" si="144"/>
        <v>42159.649583333332</v>
      </c>
      <c r="L2361" s="5">
        <f t="shared" si="145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0.14680000000000001</v>
      </c>
      <c r="R2361" s="8">
        <f t="shared" si="147"/>
        <v>367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5">
        <f t="shared" si="144"/>
        <v>42377.70694444445</v>
      </c>
      <c r="L2362" s="5">
        <f t="shared" si="145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4.0000000000000002E-4</v>
      </c>
      <c r="R2362" s="8">
        <f t="shared" si="147"/>
        <v>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5">
        <f t="shared" si="144"/>
        <v>42466.858888888892</v>
      </c>
      <c r="L2363" s="5">
        <f t="shared" si="145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8" t="e">
        <f t="shared" si="147"/>
        <v>#DIV/0!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5">
        <f t="shared" si="144"/>
        <v>41954.688310185185</v>
      </c>
      <c r="L2364" s="5">
        <f t="shared" si="145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0.2857142857142857</v>
      </c>
      <c r="R2364" s="8">
        <f t="shared" si="147"/>
        <v>60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5">
        <f t="shared" si="144"/>
        <v>42322.011574074073</v>
      </c>
      <c r="L2365" s="5">
        <f t="shared" si="145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8" t="e">
        <f t="shared" si="147"/>
        <v>#DIV/0!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5">
        <f t="shared" si="144"/>
        <v>42248.934675925921</v>
      </c>
      <c r="L2366" s="5">
        <f t="shared" si="145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8" t="e">
        <f t="shared" si="147"/>
        <v>#DIV/0!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5">
        <f t="shared" si="144"/>
        <v>42346.736400462964</v>
      </c>
      <c r="L2367" s="5">
        <f t="shared" si="145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8" t="e">
        <f t="shared" si="147"/>
        <v>#DIV/0!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5">
        <f t="shared" si="144"/>
        <v>42268.531631944439</v>
      </c>
      <c r="L2368" s="5">
        <f t="shared" si="145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0.1052</v>
      </c>
      <c r="R2368" s="8">
        <f t="shared" si="147"/>
        <v>97.407407407407405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5">
        <f t="shared" si="144"/>
        <v>42425.970092592594</v>
      </c>
      <c r="L2369" s="5">
        <f t="shared" si="145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1.34E-2</v>
      </c>
      <c r="R2369" s="8">
        <f t="shared" si="147"/>
        <v>47.857142857142854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5">
        <f t="shared" si="144"/>
        <v>42063.721817129626</v>
      </c>
      <c r="L2370" s="5">
        <f t="shared" si="145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2.5000000000000001E-3</v>
      </c>
      <c r="R2370" s="8">
        <f t="shared" si="147"/>
        <v>50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5">
        <f t="shared" ref="K2371:K2434" si="148">(((J2371/60)/60)/24)+DATE(1970,1,1)</f>
        <v>42380.812627314815</v>
      </c>
      <c r="L2371" s="5">
        <f t="shared" ref="L2371:L2434" si="149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E2371/D2371</f>
        <v>0</v>
      </c>
      <c r="R2371" s="8" t="e">
        <f t="shared" ref="R2371:R2434" si="151">E2371/N2371</f>
        <v>#DIV/0!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5">
        <f t="shared" si="148"/>
        <v>41961.18913194444</v>
      </c>
      <c r="L2372" s="5">
        <f t="shared" si="149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3.2799999999999999E-3</v>
      </c>
      <c r="R2372" s="8">
        <f t="shared" si="151"/>
        <v>20.5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5">
        <f t="shared" si="148"/>
        <v>42150.777731481481</v>
      </c>
      <c r="L2373" s="5">
        <f t="shared" si="149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8" t="e">
        <f t="shared" si="151"/>
        <v>#DIV/0!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5">
        <f t="shared" si="148"/>
        <v>42088.069108796291</v>
      </c>
      <c r="L2374" s="5">
        <f t="shared" si="149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3.272727272727273E-2</v>
      </c>
      <c r="R2374" s="8">
        <f t="shared" si="151"/>
        <v>30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5">
        <f t="shared" si="148"/>
        <v>42215.662314814821</v>
      </c>
      <c r="L2375" s="5">
        <f t="shared" si="149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5.8823529411764708E-5</v>
      </c>
      <c r="R2375" s="8">
        <f t="shared" si="151"/>
        <v>50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5">
        <f t="shared" si="148"/>
        <v>42017.843287037031</v>
      </c>
      <c r="L2376" s="5">
        <f t="shared" si="149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4.5454545454545455E-4</v>
      </c>
      <c r="R2376" s="8">
        <f t="shared" si="151"/>
        <v>10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5">
        <f t="shared" si="148"/>
        <v>42592.836076388892</v>
      </c>
      <c r="L2377" s="5">
        <f t="shared" si="149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8" t="e">
        <f t="shared" si="151"/>
        <v>#DIV/0!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5">
        <f t="shared" si="148"/>
        <v>42318.925532407404</v>
      </c>
      <c r="L2378" s="5">
        <f t="shared" si="149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0.10877666666666666</v>
      </c>
      <c r="R2378" s="8">
        <f t="shared" si="151"/>
        <v>81.582499999999996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5">
        <f t="shared" si="148"/>
        <v>42669.870173611111</v>
      </c>
      <c r="L2379" s="5">
        <f t="shared" si="149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8" t="e">
        <f t="shared" si="151"/>
        <v>#DIV/0!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5">
        <f t="shared" si="148"/>
        <v>42213.013078703705</v>
      </c>
      <c r="L2380" s="5">
        <f t="shared" si="149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8" t="e">
        <f t="shared" si="151"/>
        <v>#DIV/0!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5">
        <f t="shared" si="148"/>
        <v>42237.016388888893</v>
      </c>
      <c r="L2381" s="5">
        <f t="shared" si="149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8" t="e">
        <f t="shared" si="151"/>
        <v>#DIV/0!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5">
        <f t="shared" si="148"/>
        <v>42248.793310185181</v>
      </c>
      <c r="L2382" s="5">
        <f t="shared" si="149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3.6666666666666666E-3</v>
      </c>
      <c r="R2382" s="8">
        <f t="shared" si="151"/>
        <v>18.333333333333332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5">
        <f t="shared" si="148"/>
        <v>42074.935740740737</v>
      </c>
      <c r="L2383" s="5">
        <f t="shared" si="149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1.8193398957730169E-2</v>
      </c>
      <c r="R2383" s="8">
        <f t="shared" si="151"/>
        <v>224.42857142857142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5">
        <f t="shared" si="148"/>
        <v>42195.187534722223</v>
      </c>
      <c r="L2384" s="5">
        <f t="shared" si="149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2.5000000000000001E-2</v>
      </c>
      <c r="R2384" s="8">
        <f t="shared" si="151"/>
        <v>37.5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5">
        <f t="shared" si="148"/>
        <v>42027.056793981479</v>
      </c>
      <c r="L2385" s="5">
        <f t="shared" si="149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4.3499999999999997E-2</v>
      </c>
      <c r="R2385" s="8">
        <f t="shared" si="151"/>
        <v>145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5">
        <f t="shared" si="148"/>
        <v>41927.067627314813</v>
      </c>
      <c r="L2386" s="5">
        <f t="shared" si="149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8.0000000000000002E-3</v>
      </c>
      <c r="R2386" s="8">
        <f t="shared" si="151"/>
        <v>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5">
        <f t="shared" si="148"/>
        <v>42191.70175925926</v>
      </c>
      <c r="L2387" s="5">
        <f t="shared" si="149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1.2123076923076924E-2</v>
      </c>
      <c r="R2387" s="8">
        <f t="shared" si="151"/>
        <v>112.57142857142857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5">
        <f t="shared" si="148"/>
        <v>41954.838240740741</v>
      </c>
      <c r="L2388" s="5">
        <f t="shared" si="149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8" t="e">
        <f t="shared" si="151"/>
        <v>#DIV/0!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5">
        <f t="shared" si="148"/>
        <v>42528.626620370371</v>
      </c>
      <c r="L2389" s="5">
        <f t="shared" si="149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6.8399999999999997E-3</v>
      </c>
      <c r="R2389" s="8">
        <f t="shared" si="151"/>
        <v>342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5">
        <f t="shared" si="148"/>
        <v>41989.853692129633</v>
      </c>
      <c r="L2390" s="5">
        <f t="shared" si="149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1.2513513513513513E-2</v>
      </c>
      <c r="R2390" s="8">
        <f t="shared" si="151"/>
        <v>57.875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5">
        <f t="shared" si="148"/>
        <v>42179.653379629628</v>
      </c>
      <c r="L2391" s="5">
        <f t="shared" si="149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1.8749999999999999E-3</v>
      </c>
      <c r="R2391" s="8">
        <f t="shared" si="151"/>
        <v>30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5">
        <f t="shared" si="148"/>
        <v>41968.262314814812</v>
      </c>
      <c r="L2392" s="5">
        <f t="shared" si="149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8" t="e">
        <f t="shared" si="151"/>
        <v>#DIV/0!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5">
        <f t="shared" si="148"/>
        <v>42064.794490740736</v>
      </c>
      <c r="L2393" s="5">
        <f t="shared" si="149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1.25E-3</v>
      </c>
      <c r="R2393" s="8">
        <f t="shared" si="151"/>
        <v>25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5">
        <f t="shared" si="148"/>
        <v>42276.120636574073</v>
      </c>
      <c r="L2394" s="5">
        <f t="shared" si="149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8" t="e">
        <f t="shared" si="151"/>
        <v>#DIV/0!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5">
        <f t="shared" si="148"/>
        <v>42194.648344907408</v>
      </c>
      <c r="L2395" s="5">
        <f t="shared" si="149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5.0000000000000001E-4</v>
      </c>
      <c r="R2395" s="8">
        <f t="shared" si="151"/>
        <v>50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5">
        <f t="shared" si="148"/>
        <v>42031.362187499995</v>
      </c>
      <c r="L2396" s="5">
        <f t="shared" si="149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5.9999999999999995E-4</v>
      </c>
      <c r="R2396" s="8">
        <f t="shared" si="151"/>
        <v>1.5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5">
        <f t="shared" si="148"/>
        <v>42717.121377314819</v>
      </c>
      <c r="L2397" s="5">
        <f t="shared" si="149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8" t="e">
        <f t="shared" si="151"/>
        <v>#DIV/0!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5">
        <f t="shared" si="148"/>
        <v>42262.849050925928</v>
      </c>
      <c r="L2398" s="5">
        <f t="shared" si="149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2E-3</v>
      </c>
      <c r="R2398" s="8">
        <f t="shared" si="151"/>
        <v>10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5">
        <f t="shared" si="148"/>
        <v>41976.88490740741</v>
      </c>
      <c r="L2399" s="5">
        <f t="shared" si="149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8" t="e">
        <f t="shared" si="151"/>
        <v>#DIV/0!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5">
        <f t="shared" si="148"/>
        <v>42157.916481481487</v>
      </c>
      <c r="L2400" s="5">
        <f t="shared" si="149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8" t="e">
        <f t="shared" si="151"/>
        <v>#DIV/0!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5">
        <f t="shared" si="148"/>
        <v>41956.853078703702</v>
      </c>
      <c r="L2401" s="5">
        <f t="shared" si="149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8" t="e">
        <f t="shared" si="151"/>
        <v>#DIV/0!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5">
        <f t="shared" si="148"/>
        <v>42444.268101851849</v>
      </c>
      <c r="L2402" s="5">
        <f t="shared" si="149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8" t="e">
        <f t="shared" si="151"/>
        <v>#DIV/0!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5">
        <f t="shared" si="148"/>
        <v>42374.822870370372</v>
      </c>
      <c r="L2403" s="5">
        <f t="shared" si="149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7.1785714285714283E-3</v>
      </c>
      <c r="R2403" s="8">
        <f t="shared" si="151"/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5">
        <f t="shared" si="148"/>
        <v>42107.679756944446</v>
      </c>
      <c r="L2404" s="5">
        <f t="shared" si="149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4.3333333333333331E-3</v>
      </c>
      <c r="R2404" s="8">
        <f t="shared" si="151"/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5">
        <f t="shared" si="148"/>
        <v>42399.882615740738</v>
      </c>
      <c r="L2405" s="5">
        <f t="shared" si="149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0.16833333333333333</v>
      </c>
      <c r="R2405" s="8">
        <f t="shared" si="151"/>
        <v>16.833333333333332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5">
        <f t="shared" si="148"/>
        <v>42342.03943287037</v>
      </c>
      <c r="L2406" s="5">
        <f t="shared" si="149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8" t="e">
        <f t="shared" si="151"/>
        <v>#DIV/0!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5">
        <f t="shared" si="148"/>
        <v>42595.585358796292</v>
      </c>
      <c r="L2407" s="5">
        <f t="shared" si="149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0.22520000000000001</v>
      </c>
      <c r="R2407" s="8">
        <f t="shared" si="151"/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5">
        <f t="shared" si="148"/>
        <v>41983.110995370371</v>
      </c>
      <c r="L2408" s="5">
        <f t="shared" si="149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0.41384615384615386</v>
      </c>
      <c r="R2408" s="8">
        <f t="shared" si="151"/>
        <v>84.0625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5">
        <f t="shared" si="148"/>
        <v>42082.575555555552</v>
      </c>
      <c r="L2409" s="5">
        <f t="shared" si="149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0.25259090909090909</v>
      </c>
      <c r="R2409" s="8">
        <f t="shared" si="151"/>
        <v>168.39393939393941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5">
        <f t="shared" si="148"/>
        <v>41919.140706018516</v>
      </c>
      <c r="L2410" s="5">
        <f t="shared" si="149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2E-3</v>
      </c>
      <c r="R2410" s="8">
        <f t="shared" si="151"/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5">
        <f t="shared" si="148"/>
        <v>42204.875868055555</v>
      </c>
      <c r="L2411" s="5">
        <f t="shared" si="149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1.84E-2</v>
      </c>
      <c r="R2411" s="8">
        <f t="shared" si="151"/>
        <v>76.666666666666671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5">
        <f t="shared" si="148"/>
        <v>42224.408275462964</v>
      </c>
      <c r="L2412" s="5">
        <f t="shared" si="149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8" t="e">
        <f t="shared" si="151"/>
        <v>#DIV/0!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5">
        <f t="shared" si="148"/>
        <v>42211.732430555552</v>
      </c>
      <c r="L2413" s="5">
        <f t="shared" si="149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6.0400000000000002E-3</v>
      </c>
      <c r="R2413" s="8">
        <f t="shared" si="151"/>
        <v>50.333333333333336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5">
        <f t="shared" si="148"/>
        <v>42655.736956018518</v>
      </c>
      <c r="L2414" s="5">
        <f t="shared" si="149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8" t="e">
        <f t="shared" si="151"/>
        <v>#DIV/0!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5">
        <f t="shared" si="148"/>
        <v>41760.10974537037</v>
      </c>
      <c r="L2415" s="5">
        <f t="shared" si="149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8.3333333333333332E-3</v>
      </c>
      <c r="R2415" s="8">
        <f t="shared" si="151"/>
        <v>8.3333333333333339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5">
        <f t="shared" si="148"/>
        <v>42198.695138888885</v>
      </c>
      <c r="L2416" s="5">
        <f t="shared" si="149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3.0666666666666665E-2</v>
      </c>
      <c r="R2416" s="8">
        <f t="shared" si="151"/>
        <v>35.384615384615387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5">
        <f t="shared" si="148"/>
        <v>42536.862800925926</v>
      </c>
      <c r="L2417" s="5">
        <f t="shared" si="149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5.5833333333333334E-3</v>
      </c>
      <c r="R2417" s="8">
        <f t="shared" si="151"/>
        <v>55.833333333333336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5">
        <f t="shared" si="148"/>
        <v>42019.737766203703</v>
      </c>
      <c r="L2418" s="5">
        <f t="shared" si="149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2.5000000000000001E-4</v>
      </c>
      <c r="R2418" s="8">
        <f t="shared" si="151"/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5">
        <f t="shared" si="148"/>
        <v>41831.884108796294</v>
      </c>
      <c r="L2419" s="5">
        <f t="shared" si="149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8" t="e">
        <f t="shared" si="151"/>
        <v>#DIV/0!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5">
        <f t="shared" si="148"/>
        <v>42027.856990740736</v>
      </c>
      <c r="L2420" s="5">
        <f t="shared" si="149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2.0000000000000001E-4</v>
      </c>
      <c r="R2420" s="8">
        <f t="shared" si="151"/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5">
        <f t="shared" si="148"/>
        <v>41993.738298611104</v>
      </c>
      <c r="L2421" s="5">
        <f t="shared" si="149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8" t="e">
        <f t="shared" si="151"/>
        <v>#DIV/0!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5">
        <f t="shared" si="148"/>
        <v>41893.028877314813</v>
      </c>
      <c r="L2422" s="5">
        <f t="shared" si="149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0.14825133372851215</v>
      </c>
      <c r="R2422" s="8">
        <f t="shared" si="151"/>
        <v>69.472222222222229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5">
        <f t="shared" si="148"/>
        <v>42026.687453703707</v>
      </c>
      <c r="L2423" s="5">
        <f t="shared" si="149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1.6666666666666666E-4</v>
      </c>
      <c r="R2423" s="8">
        <f t="shared" si="151"/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5">
        <f t="shared" si="148"/>
        <v>42044.724953703699</v>
      </c>
      <c r="L2424" s="5">
        <f t="shared" si="149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2E-3</v>
      </c>
      <c r="R2424" s="8">
        <f t="shared" si="151"/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5">
        <f t="shared" si="148"/>
        <v>41974.704745370371</v>
      </c>
      <c r="L2425" s="5">
        <f t="shared" si="149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1.3333333333333334E-4</v>
      </c>
      <c r="R2425" s="8">
        <f t="shared" si="151"/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5">
        <f t="shared" si="148"/>
        <v>41909.892453703702</v>
      </c>
      <c r="L2426" s="5">
        <f t="shared" si="149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1.24E-2</v>
      </c>
      <c r="R2426" s="8">
        <f t="shared" si="151"/>
        <v>34.444444444444443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5">
        <f t="shared" si="148"/>
        <v>42502.913761574076</v>
      </c>
      <c r="L2427" s="5">
        <f t="shared" si="149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2.8571428571428574E-4</v>
      </c>
      <c r="R2427" s="8">
        <f t="shared" si="151"/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5">
        <f t="shared" si="148"/>
        <v>42164.170046296291</v>
      </c>
      <c r="L2428" s="5">
        <f t="shared" si="149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8" t="e">
        <f t="shared" si="151"/>
        <v>#DIV/0!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5">
        <f t="shared" si="148"/>
        <v>42412.318668981476</v>
      </c>
      <c r="L2429" s="5">
        <f t="shared" si="149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2.0000000000000002E-5</v>
      </c>
      <c r="R2429" s="8">
        <f t="shared" si="151"/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5">
        <f t="shared" si="148"/>
        <v>42045.784155092595</v>
      </c>
      <c r="L2430" s="5">
        <f t="shared" si="149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2.8571428571428571E-5</v>
      </c>
      <c r="R2430" s="8">
        <f t="shared" si="151"/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5">
        <f t="shared" si="148"/>
        <v>42734.879236111112</v>
      </c>
      <c r="L2431" s="5">
        <f t="shared" si="149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1.4321428571428572E-2</v>
      </c>
      <c r="R2431" s="8">
        <f t="shared" si="151"/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5">
        <f t="shared" si="148"/>
        <v>42382.130833333329</v>
      </c>
      <c r="L2432" s="5">
        <f t="shared" si="149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7.0000000000000001E-3</v>
      </c>
      <c r="R2432" s="8">
        <f t="shared" si="151"/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5">
        <f t="shared" si="148"/>
        <v>42489.099687499998</v>
      </c>
      <c r="L2433" s="5">
        <f t="shared" si="149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2.0000000000000002E-5</v>
      </c>
      <c r="R2433" s="8">
        <f t="shared" si="151"/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5">
        <f t="shared" si="148"/>
        <v>42041.218715277777</v>
      </c>
      <c r="L2434" s="5">
        <f t="shared" si="149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1.4285714285714287E-4</v>
      </c>
      <c r="R2434" s="8">
        <f t="shared" si="151"/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5">
        <f t="shared" ref="K2435:K2498" si="152">(((J2435/60)/60)/24)+DATE(1970,1,1)</f>
        <v>42397.89980324074</v>
      </c>
      <c r="L2435" s="5">
        <f t="shared" ref="L2435:L2498" si="153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E2435/D2435</f>
        <v>0</v>
      </c>
      <c r="R2435" s="8" t="e">
        <f t="shared" ref="R2435:R2498" si="155">E2435/N2435</f>
        <v>#DIV/0!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5">
        <f t="shared" si="152"/>
        <v>42180.18604166666</v>
      </c>
      <c r="L2436" s="5">
        <f t="shared" si="153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1.2999999999999999E-3</v>
      </c>
      <c r="R2436" s="8">
        <f t="shared" si="155"/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5">
        <f t="shared" si="152"/>
        <v>42252.277615740735</v>
      </c>
      <c r="L2437" s="5">
        <f t="shared" si="153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4.8960000000000002E-3</v>
      </c>
      <c r="R2437" s="8">
        <f t="shared" si="155"/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5">
        <f t="shared" si="152"/>
        <v>42338.615393518514</v>
      </c>
      <c r="L2438" s="5">
        <f t="shared" si="153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3.8461538461538462E-4</v>
      </c>
      <c r="R2438" s="8">
        <f t="shared" si="155"/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5">
        <f t="shared" si="152"/>
        <v>42031.965138888889</v>
      </c>
      <c r="L2439" s="5">
        <f t="shared" si="153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8" t="e">
        <f t="shared" si="155"/>
        <v>#DIV/0!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5">
        <f t="shared" si="152"/>
        <v>42285.91506944444</v>
      </c>
      <c r="L2440" s="5">
        <f t="shared" si="153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3.3333333333333335E-3</v>
      </c>
      <c r="R2440" s="8">
        <f t="shared" si="155"/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5">
        <f t="shared" si="152"/>
        <v>42265.818622685183</v>
      </c>
      <c r="L2441" s="5">
        <f t="shared" si="153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8" t="e">
        <f t="shared" si="155"/>
        <v>#DIV/0!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5">
        <f t="shared" si="152"/>
        <v>42383.899456018517</v>
      </c>
      <c r="L2442" s="5">
        <f t="shared" si="153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2E-3</v>
      </c>
      <c r="R2442" s="8">
        <f t="shared" si="155"/>
        <v>5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5">
        <f t="shared" si="152"/>
        <v>42187.125625000001</v>
      </c>
      <c r="L2443" s="5">
        <f t="shared" si="153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1.0788</v>
      </c>
      <c r="R2443" s="8">
        <f t="shared" si="155"/>
        <v>74.22935779816514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5">
        <f t="shared" si="152"/>
        <v>42052.666990740734</v>
      </c>
      <c r="L2444" s="5">
        <f t="shared" si="153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1.2594166666666666</v>
      </c>
      <c r="R2444" s="8">
        <f t="shared" si="155"/>
        <v>81.252688172043008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5">
        <f t="shared" si="152"/>
        <v>41836.625254629631</v>
      </c>
      <c r="L2445" s="5">
        <f t="shared" si="153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2.0251494999999999</v>
      </c>
      <c r="R2445" s="8">
        <f t="shared" si="155"/>
        <v>130.23469453376205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5">
        <f t="shared" si="152"/>
        <v>42485.754525462966</v>
      </c>
      <c r="L2446" s="5">
        <f t="shared" si="153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1.0860000000000001</v>
      </c>
      <c r="R2446" s="8">
        <f t="shared" si="155"/>
        <v>53.409836065573771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5">
        <f t="shared" si="152"/>
        <v>42243.190057870372</v>
      </c>
      <c r="L2447" s="5">
        <f t="shared" si="153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1.728</v>
      </c>
      <c r="R2447" s="8">
        <f t="shared" si="155"/>
        <v>75.130434782608702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5">
        <f t="shared" si="152"/>
        <v>42670.602673611109</v>
      </c>
      <c r="L2448" s="5">
        <f t="shared" si="153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1.6798</v>
      </c>
      <c r="R2448" s="8">
        <f t="shared" si="155"/>
        <v>75.666666666666671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5">
        <f t="shared" si="152"/>
        <v>42654.469826388886</v>
      </c>
      <c r="L2449" s="5">
        <f t="shared" si="153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4.2720000000000002</v>
      </c>
      <c r="R2449" s="8">
        <f t="shared" si="155"/>
        <v>31.691394658753708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5">
        <f t="shared" si="152"/>
        <v>42607.316122685181</v>
      </c>
      <c r="L2450" s="5">
        <f t="shared" si="153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1.075</v>
      </c>
      <c r="R2450" s="8">
        <f t="shared" si="155"/>
        <v>47.777777777777779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5">
        <f t="shared" si="152"/>
        <v>41943.142534722225</v>
      </c>
      <c r="L2451" s="5">
        <f t="shared" si="153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1.08</v>
      </c>
      <c r="R2451" s="8">
        <f t="shared" si="155"/>
        <v>90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5">
        <f t="shared" si="152"/>
        <v>41902.07240740741</v>
      </c>
      <c r="L2452" s="5">
        <f t="shared" si="153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1.0153353333333335</v>
      </c>
      <c r="R2452" s="8">
        <f t="shared" si="155"/>
        <v>149.31401960784314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5">
        <f t="shared" si="152"/>
        <v>42779.908449074079</v>
      </c>
      <c r="L2453" s="5">
        <f t="shared" si="153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1.1545000000000001</v>
      </c>
      <c r="R2453" s="8">
        <f t="shared" si="155"/>
        <v>62.06989247311828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5">
        <f t="shared" si="152"/>
        <v>42338.84375</v>
      </c>
      <c r="L2454" s="5">
        <f t="shared" si="153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1.335</v>
      </c>
      <c r="R2454" s="8">
        <f t="shared" si="155"/>
        <v>53.4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5">
        <f t="shared" si="152"/>
        <v>42738.692233796297</v>
      </c>
      <c r="L2455" s="5">
        <f t="shared" si="153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1.5469999999999999</v>
      </c>
      <c r="R2455" s="8">
        <f t="shared" si="155"/>
        <v>69.268656716417908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5">
        <f t="shared" si="152"/>
        <v>42770.201481481476</v>
      </c>
      <c r="L2456" s="5">
        <f t="shared" si="153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1.0084571428571429</v>
      </c>
      <c r="R2456" s="8">
        <f t="shared" si="155"/>
        <v>271.50769230769231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5">
        <f t="shared" si="152"/>
        <v>42452.781828703708</v>
      </c>
      <c r="L2457" s="5">
        <f t="shared" si="153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1.82</v>
      </c>
      <c r="R2457" s="8">
        <f t="shared" si="155"/>
        <v>34.125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5">
        <f t="shared" si="152"/>
        <v>42761.961099537039</v>
      </c>
      <c r="L2458" s="5">
        <f t="shared" si="153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1.8086666666666666</v>
      </c>
      <c r="R2458" s="8">
        <f t="shared" si="155"/>
        <v>40.492537313432834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5">
        <f t="shared" si="152"/>
        <v>42423.602500000001</v>
      </c>
      <c r="L2459" s="5">
        <f t="shared" si="153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1.0230434782608695</v>
      </c>
      <c r="R2459" s="8">
        <f t="shared" si="155"/>
        <v>189.75806451612902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5">
        <f t="shared" si="152"/>
        <v>42495.871736111112</v>
      </c>
      <c r="L2460" s="5">
        <f t="shared" si="153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1.1017999999999999</v>
      </c>
      <c r="R2460" s="8">
        <f t="shared" si="155"/>
        <v>68.862499999999997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5">
        <f t="shared" si="152"/>
        <v>42407.637557870374</v>
      </c>
      <c r="L2461" s="5">
        <f t="shared" si="153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1.0225</v>
      </c>
      <c r="R2461" s="8">
        <f t="shared" si="155"/>
        <v>108.77659574468085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5">
        <f t="shared" si="152"/>
        <v>42704.187118055561</v>
      </c>
      <c r="L2462" s="5">
        <f t="shared" si="153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1.0078823529411765</v>
      </c>
      <c r="R2462" s="8">
        <f t="shared" si="155"/>
        <v>125.98529411764706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5">
        <f t="shared" si="152"/>
        <v>40784.012696759259</v>
      </c>
      <c r="L2463" s="5">
        <f t="shared" si="153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1.038</v>
      </c>
      <c r="R2463" s="8">
        <f t="shared" si="155"/>
        <v>90.523255813953483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5">
        <f t="shared" si="152"/>
        <v>41089.186296296299</v>
      </c>
      <c r="L2464" s="5">
        <f t="shared" si="153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1.1070833333333334</v>
      </c>
      <c r="R2464" s="8">
        <f t="shared" si="155"/>
        <v>28.880434782608695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5">
        <f t="shared" si="152"/>
        <v>41341.111400462964</v>
      </c>
      <c r="L2465" s="5">
        <f t="shared" si="153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1.1625000000000001</v>
      </c>
      <c r="R2465" s="8">
        <f t="shared" si="155"/>
        <v>31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5">
        <f t="shared" si="152"/>
        <v>42248.90042824074</v>
      </c>
      <c r="L2466" s="5">
        <f t="shared" si="153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1.111</v>
      </c>
      <c r="R2466" s="8">
        <f t="shared" si="155"/>
        <v>51.674418604651166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5">
        <f t="shared" si="152"/>
        <v>41145.719305555554</v>
      </c>
      <c r="L2467" s="5">
        <f t="shared" si="153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1.8014285714285714</v>
      </c>
      <c r="R2467" s="8">
        <f t="shared" si="155"/>
        <v>26.270833333333332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5">
        <f t="shared" si="152"/>
        <v>41373.102465277778</v>
      </c>
      <c r="L2468" s="5">
        <f t="shared" si="153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</v>
      </c>
      <c r="R2468" s="8">
        <f t="shared" si="155"/>
        <v>48.07692307692308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5">
        <f t="shared" si="152"/>
        <v>41025.874201388891</v>
      </c>
      <c r="L2469" s="5">
        <f t="shared" si="153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1.1850000000000001</v>
      </c>
      <c r="R2469" s="8">
        <f t="shared" si="155"/>
        <v>27.558139534883722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5">
        <f t="shared" si="152"/>
        <v>41174.154178240737</v>
      </c>
      <c r="L2470" s="5">
        <f t="shared" si="153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1.0721700000000001</v>
      </c>
      <c r="R2470" s="8">
        <f t="shared" si="155"/>
        <v>36.97137931034483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5">
        <f t="shared" si="152"/>
        <v>40557.429733796293</v>
      </c>
      <c r="L2471" s="5">
        <f t="shared" si="153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1.1366666666666667</v>
      </c>
      <c r="R2471" s="8">
        <f t="shared" si="155"/>
        <v>29.021276595744681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5">
        <f t="shared" si="152"/>
        <v>41023.07471064815</v>
      </c>
      <c r="L2472" s="5">
        <f t="shared" si="153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1.0316400000000001</v>
      </c>
      <c r="R2472" s="8">
        <f t="shared" si="155"/>
        <v>28.65666666666667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5">
        <f t="shared" si="152"/>
        <v>40893.992962962962</v>
      </c>
      <c r="L2473" s="5">
        <f t="shared" si="153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1.28</v>
      </c>
      <c r="R2473" s="8">
        <f t="shared" si="155"/>
        <v>37.647058823529413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5">
        <f t="shared" si="152"/>
        <v>40354.11550925926</v>
      </c>
      <c r="L2474" s="5">
        <f t="shared" si="153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1.3576026666666667</v>
      </c>
      <c r="R2474" s="8">
        <f t="shared" si="155"/>
        <v>97.904038461538462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5">
        <f t="shared" si="152"/>
        <v>41193.748483796298</v>
      </c>
      <c r="L2475" s="5">
        <f t="shared" si="153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</v>
      </c>
      <c r="R2475" s="8">
        <f t="shared" si="155"/>
        <v>42.553191489361701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5">
        <f t="shared" si="152"/>
        <v>40417.011296296296</v>
      </c>
      <c r="L2476" s="5">
        <f t="shared" si="153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1.0000360000000001</v>
      </c>
      <c r="R2476" s="8">
        <f t="shared" si="155"/>
        <v>131.58368421052631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5">
        <f t="shared" si="152"/>
        <v>40310.287673611114</v>
      </c>
      <c r="L2477" s="5">
        <f t="shared" si="153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1.0471999999999999</v>
      </c>
      <c r="R2477" s="8">
        <f t="shared" si="155"/>
        <v>32.320987654320987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5">
        <f t="shared" si="152"/>
        <v>41913.328356481477</v>
      </c>
      <c r="L2478" s="5">
        <f t="shared" si="153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1.050225</v>
      </c>
      <c r="R2478" s="8">
        <f t="shared" si="155"/>
        <v>61.103999999999999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5">
        <f t="shared" si="152"/>
        <v>41088.691493055558</v>
      </c>
      <c r="L2479" s="5">
        <f t="shared" si="153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1.7133333333333334</v>
      </c>
      <c r="R2479" s="8">
        <f t="shared" si="155"/>
        <v>31.341463414634145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5">
        <f t="shared" si="152"/>
        <v>41257.950381944444</v>
      </c>
      <c r="L2480" s="5">
        <f t="shared" si="153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1.2749999999999999</v>
      </c>
      <c r="R2480" s="8">
        <f t="shared" si="155"/>
        <v>129.1139240506329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5">
        <f t="shared" si="152"/>
        <v>41107.726782407408</v>
      </c>
      <c r="L2481" s="5">
        <f t="shared" si="153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1.3344333333333334</v>
      </c>
      <c r="R2481" s="8">
        <f t="shared" si="155"/>
        <v>25.020624999999999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5">
        <f t="shared" si="152"/>
        <v>42227.936157407406</v>
      </c>
      <c r="L2482" s="5">
        <f t="shared" si="153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</v>
      </c>
      <c r="R2482" s="8">
        <f t="shared" si="155"/>
        <v>250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5">
        <f t="shared" si="152"/>
        <v>40999.645925925928</v>
      </c>
      <c r="L2483" s="5">
        <f t="shared" si="153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1.1291099999999998</v>
      </c>
      <c r="R2483" s="8">
        <f t="shared" si="155"/>
        <v>47.541473684210523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5">
        <f t="shared" si="152"/>
        <v>40711.782210648147</v>
      </c>
      <c r="L2484" s="5">
        <f t="shared" si="153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1.0009999999999999</v>
      </c>
      <c r="R2484" s="8">
        <f t="shared" si="155"/>
        <v>40.04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5">
        <f t="shared" si="152"/>
        <v>40970.750034722223</v>
      </c>
      <c r="L2485" s="5">
        <f t="shared" si="153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1.1372727272727272</v>
      </c>
      <c r="R2485" s="8">
        <f t="shared" si="155"/>
        <v>65.84210526315789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5">
        <f t="shared" si="152"/>
        <v>40771.916701388887</v>
      </c>
      <c r="L2486" s="5">
        <f t="shared" si="153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1.1931742857142855</v>
      </c>
      <c r="R2486" s="8">
        <f t="shared" si="155"/>
        <v>46.401222222222216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5">
        <f t="shared" si="152"/>
        <v>40793.998599537037</v>
      </c>
      <c r="L2487" s="5">
        <f t="shared" si="153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1.0325</v>
      </c>
      <c r="R2487" s="8">
        <f t="shared" si="155"/>
        <v>50.365853658536587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5">
        <f t="shared" si="152"/>
        <v>40991.708055555559</v>
      </c>
      <c r="L2488" s="5">
        <f t="shared" si="153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2.6566666666666667</v>
      </c>
      <c r="R2488" s="8">
        <f t="shared" si="155"/>
        <v>26.566666666666666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5">
        <f t="shared" si="152"/>
        <v>41026.083298611113</v>
      </c>
      <c r="L2489" s="5">
        <f t="shared" si="153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1.0005066666666667</v>
      </c>
      <c r="R2489" s="8">
        <f t="shared" si="155"/>
        <v>39.493684210526318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5">
        <f t="shared" si="152"/>
        <v>40833.633194444446</v>
      </c>
      <c r="L2490" s="5">
        <f t="shared" si="153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1.0669999999999999</v>
      </c>
      <c r="R2490" s="8">
        <f t="shared" si="155"/>
        <v>49.246153846153845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5">
        <f t="shared" si="152"/>
        <v>41373.690266203703</v>
      </c>
      <c r="L2491" s="5">
        <f t="shared" si="153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1.3367142857142857</v>
      </c>
      <c r="R2491" s="8">
        <f t="shared" si="155"/>
        <v>62.38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5">
        <f t="shared" si="152"/>
        <v>41023.227731481478</v>
      </c>
      <c r="L2492" s="5">
        <f t="shared" si="153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1.214</v>
      </c>
      <c r="R2492" s="8">
        <f t="shared" si="155"/>
        <v>37.9375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5">
        <f t="shared" si="152"/>
        <v>40542.839282407411</v>
      </c>
      <c r="L2493" s="5">
        <f t="shared" si="153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1.032</v>
      </c>
      <c r="R2493" s="8">
        <f t="shared" si="155"/>
        <v>51.6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5">
        <f t="shared" si="152"/>
        <v>41024.985972222225</v>
      </c>
      <c r="L2494" s="5">
        <f t="shared" si="153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1.25</v>
      </c>
      <c r="R2494" s="8">
        <f t="shared" si="155"/>
        <v>27.777777777777779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5">
        <f t="shared" si="152"/>
        <v>41348.168287037035</v>
      </c>
      <c r="L2495" s="5">
        <f t="shared" si="153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1.2869999999999999</v>
      </c>
      <c r="R2495" s="8">
        <f t="shared" si="155"/>
        <v>99.382239382239376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5">
        <f t="shared" si="152"/>
        <v>41022.645185185182</v>
      </c>
      <c r="L2496" s="5">
        <f t="shared" si="153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1.0100533333333332</v>
      </c>
      <c r="R2496" s="8">
        <f t="shared" si="155"/>
        <v>38.848205128205123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5">
        <f t="shared" si="152"/>
        <v>41036.946469907409</v>
      </c>
      <c r="L2497" s="5">
        <f t="shared" si="153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1.2753666666666665</v>
      </c>
      <c r="R2497" s="8">
        <f t="shared" si="155"/>
        <v>45.548809523809524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5">
        <f t="shared" si="152"/>
        <v>41327.996435185189</v>
      </c>
      <c r="L2498" s="5">
        <f t="shared" si="153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</v>
      </c>
      <c r="R2498" s="8">
        <f t="shared" si="155"/>
        <v>600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5">
        <f t="shared" ref="K2499:K2562" si="156">(((J2499/60)/60)/24)+DATE(1970,1,1)</f>
        <v>40730.878912037035</v>
      </c>
      <c r="L2499" s="5">
        <f t="shared" ref="L2499:L2562" si="157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E2499/D2499</f>
        <v>1.127715</v>
      </c>
      <c r="R2499" s="8">
        <f t="shared" ref="R2499:R2562" si="159">E2499/N2499</f>
        <v>80.551071428571419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5">
        <f t="shared" si="156"/>
        <v>42017.967442129629</v>
      </c>
      <c r="L2500" s="5">
        <f t="shared" si="15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1.056</v>
      </c>
      <c r="R2500" s="8">
        <f t="shared" si="159"/>
        <v>52.8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5">
        <f t="shared" si="156"/>
        <v>41226.648576388885</v>
      </c>
      <c r="L2501" s="5">
        <f t="shared" si="157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2.0262500000000001</v>
      </c>
      <c r="R2501" s="8">
        <f t="shared" si="159"/>
        <v>47.676470588235297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5">
        <f t="shared" si="156"/>
        <v>41053.772858796299</v>
      </c>
      <c r="L2502" s="5">
        <f t="shared" si="157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1.1333333333333333</v>
      </c>
      <c r="R2502" s="8">
        <f t="shared" si="159"/>
        <v>23.448275862068964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5">
        <f t="shared" si="156"/>
        <v>42244.776666666665</v>
      </c>
      <c r="L2503" s="5">
        <f t="shared" si="157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2.5545454545454545E-2</v>
      </c>
      <c r="R2503" s="8">
        <f t="shared" si="159"/>
        <v>40.142857142857146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5">
        <f t="shared" si="156"/>
        <v>41858.825439814813</v>
      </c>
      <c r="L2504" s="5">
        <f t="shared" si="15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7.8181818181818181E-4</v>
      </c>
      <c r="R2504" s="8">
        <f t="shared" si="159"/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5">
        <f t="shared" si="156"/>
        <v>42498.899398148147</v>
      </c>
      <c r="L2505" s="5">
        <f t="shared" si="15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8" t="e">
        <f t="shared" si="159"/>
        <v>#DIV/0!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5">
        <f t="shared" si="156"/>
        <v>41928.015439814815</v>
      </c>
      <c r="L2506" s="5">
        <f t="shared" si="15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8" t="e">
        <f t="shared" si="159"/>
        <v>#DIV/0!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5">
        <f t="shared" si="156"/>
        <v>42047.05574074074</v>
      </c>
      <c r="L2507" s="5">
        <f t="shared" si="15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8" t="e">
        <f t="shared" si="159"/>
        <v>#DIV/0!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5">
        <f t="shared" si="156"/>
        <v>42258.297094907408</v>
      </c>
      <c r="L2508" s="5">
        <f t="shared" si="157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6.0000000000000001E-3</v>
      </c>
      <c r="R2508" s="8">
        <f t="shared" si="159"/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5">
        <f t="shared" si="156"/>
        <v>42105.072962962964</v>
      </c>
      <c r="L2509" s="5">
        <f t="shared" si="15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8" t="e">
        <f t="shared" si="159"/>
        <v>#DIV/0!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5">
        <f t="shared" si="156"/>
        <v>41835.951782407406</v>
      </c>
      <c r="L2510" s="5">
        <f t="shared" si="15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8" t="e">
        <f t="shared" si="159"/>
        <v>#DIV/0!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5">
        <f t="shared" si="156"/>
        <v>42058.809594907405</v>
      </c>
      <c r="L2511" s="5">
        <f t="shared" si="15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1.0526315789473684E-2</v>
      </c>
      <c r="R2511" s="8">
        <f t="shared" si="159"/>
        <v>35.714285714285715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5">
        <f t="shared" si="156"/>
        <v>42078.997361111105</v>
      </c>
      <c r="L2512" s="5">
        <f t="shared" si="157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1.5E-3</v>
      </c>
      <c r="R2512" s="8">
        <f t="shared" si="159"/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5">
        <f t="shared" si="156"/>
        <v>42371.446909722217</v>
      </c>
      <c r="L2513" s="5">
        <f t="shared" si="15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8" t="e">
        <f t="shared" si="159"/>
        <v>#DIV/0!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5">
        <f t="shared" si="156"/>
        <v>41971.876863425925</v>
      </c>
      <c r="L2514" s="5">
        <f t="shared" si="15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8" t="e">
        <f t="shared" si="159"/>
        <v>#DIV/0!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5">
        <f t="shared" si="156"/>
        <v>42732.00681712963</v>
      </c>
      <c r="L2515" s="5">
        <f t="shared" si="15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8" t="e">
        <f t="shared" si="159"/>
        <v>#DIV/0!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5">
        <f t="shared" si="156"/>
        <v>41854.389780092592</v>
      </c>
      <c r="L2516" s="5">
        <f t="shared" si="15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1.7500000000000002E-2</v>
      </c>
      <c r="R2516" s="8">
        <f t="shared" si="159"/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5">
        <f t="shared" si="156"/>
        <v>42027.839733796296</v>
      </c>
      <c r="L2517" s="5">
        <f t="shared" si="15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0.186</v>
      </c>
      <c r="R2517" s="8">
        <f t="shared" si="159"/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5">
        <f t="shared" si="156"/>
        <v>41942.653379629628</v>
      </c>
      <c r="L2518" s="5">
        <f t="shared" si="15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8" t="e">
        <f t="shared" si="159"/>
        <v>#DIV/0!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5">
        <f t="shared" si="156"/>
        <v>42052.802430555559</v>
      </c>
      <c r="L2519" s="5">
        <f t="shared" si="15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9.8166666666666666E-2</v>
      </c>
      <c r="R2519" s="8">
        <f t="shared" si="159"/>
        <v>53.545454545454547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5">
        <f t="shared" si="156"/>
        <v>41926.680879629632</v>
      </c>
      <c r="L2520" s="5">
        <f t="shared" si="15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8" t="e">
        <f t="shared" si="159"/>
        <v>#DIV/0!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5">
        <f t="shared" si="156"/>
        <v>41809.155138888891</v>
      </c>
      <c r="L2521" s="5">
        <f t="shared" si="15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4.3333333333333331E-4</v>
      </c>
      <c r="R2521" s="8">
        <f t="shared" si="159"/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5">
        <f t="shared" si="156"/>
        <v>42612.600520833337</v>
      </c>
      <c r="L2522" s="5">
        <f t="shared" si="157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8" t="e">
        <f t="shared" si="159"/>
        <v>#DIV/0!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5">
        <f t="shared" si="156"/>
        <v>42269.967835648145</v>
      </c>
      <c r="L2523" s="5">
        <f t="shared" si="15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1.0948792000000001</v>
      </c>
      <c r="R2523" s="8">
        <f t="shared" si="159"/>
        <v>103.68174242424243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5">
        <f t="shared" si="156"/>
        <v>42460.573611111111</v>
      </c>
      <c r="L2524" s="5">
        <f t="shared" si="15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</v>
      </c>
      <c r="R2524" s="8">
        <f t="shared" si="159"/>
        <v>185.18518518518519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5">
        <f t="shared" si="156"/>
        <v>41930.975601851853</v>
      </c>
      <c r="L2525" s="5">
        <f t="shared" si="157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1.5644444444444445</v>
      </c>
      <c r="R2525" s="8">
        <f t="shared" si="159"/>
        <v>54.153846153846153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5">
        <f t="shared" si="156"/>
        <v>41961.807372685187</v>
      </c>
      <c r="L2526" s="5">
        <f t="shared" si="157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1.016</v>
      </c>
      <c r="R2526" s="8">
        <f t="shared" si="159"/>
        <v>177.2093023255814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5">
        <f t="shared" si="156"/>
        <v>41058.844571759262</v>
      </c>
      <c r="L2527" s="5">
        <f t="shared" si="157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1.00325</v>
      </c>
      <c r="R2527" s="8">
        <f t="shared" si="159"/>
        <v>100.325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5">
        <f t="shared" si="156"/>
        <v>41953.091134259259</v>
      </c>
      <c r="L2528" s="5">
        <f t="shared" si="15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1.1294999999999999</v>
      </c>
      <c r="R2528" s="8">
        <f t="shared" si="159"/>
        <v>136.90909090909091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5">
        <f t="shared" si="156"/>
        <v>41546.75105324074</v>
      </c>
      <c r="L2529" s="5">
        <f t="shared" si="15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1.02125</v>
      </c>
      <c r="R2529" s="8">
        <f t="shared" si="159"/>
        <v>57.535211267605632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5">
        <f t="shared" si="156"/>
        <v>42217.834525462968</v>
      </c>
      <c r="L2530" s="5">
        <f t="shared" si="15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1.0724974999999999</v>
      </c>
      <c r="R2530" s="8">
        <f t="shared" si="159"/>
        <v>52.962839506172834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5">
        <f t="shared" si="156"/>
        <v>40948.080729166664</v>
      </c>
      <c r="L2531" s="5">
        <f t="shared" si="157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1.0428333333333333</v>
      </c>
      <c r="R2531" s="8">
        <f t="shared" si="159"/>
        <v>82.328947368421055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5">
        <f t="shared" si="156"/>
        <v>42081.864641203705</v>
      </c>
      <c r="L2532" s="5">
        <f t="shared" si="15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</v>
      </c>
      <c r="R2532" s="8">
        <f t="shared" si="159"/>
        <v>135.41666666666666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5">
        <f t="shared" si="156"/>
        <v>42208.680023148147</v>
      </c>
      <c r="L2533" s="5">
        <f t="shared" si="15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1.004</v>
      </c>
      <c r="R2533" s="8">
        <f t="shared" si="159"/>
        <v>74.06557377049181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5">
        <f t="shared" si="156"/>
        <v>41107.849143518521</v>
      </c>
      <c r="L2534" s="5">
        <f t="shared" si="15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1.26125</v>
      </c>
      <c r="R2534" s="8">
        <f t="shared" si="159"/>
        <v>84.083333333333329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5">
        <f t="shared" si="156"/>
        <v>41304.751284722224</v>
      </c>
      <c r="L2535" s="5">
        <f t="shared" si="15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1.1066666666666667</v>
      </c>
      <c r="R2535" s="8">
        <f t="shared" si="159"/>
        <v>61.029411764705884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5">
        <f t="shared" si="156"/>
        <v>40127.700370370374</v>
      </c>
      <c r="L2536" s="5">
        <f t="shared" si="157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1.05</v>
      </c>
      <c r="R2536" s="8">
        <f t="shared" si="159"/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5">
        <f t="shared" si="156"/>
        <v>41943.791030092594</v>
      </c>
      <c r="L2537" s="5">
        <f t="shared" si="15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1.03775</v>
      </c>
      <c r="R2537" s="8">
        <f t="shared" si="159"/>
        <v>266.08974358974359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5">
        <f t="shared" si="156"/>
        <v>41464.106087962966</v>
      </c>
      <c r="L2538" s="5">
        <f t="shared" si="15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1.1599999999999999</v>
      </c>
      <c r="R2538" s="8">
        <f t="shared" si="159"/>
        <v>7.25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5">
        <f t="shared" si="156"/>
        <v>40696.648784722223</v>
      </c>
      <c r="L2539" s="5">
        <f t="shared" si="15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1.1000000000000001</v>
      </c>
      <c r="R2539" s="8">
        <f t="shared" si="159"/>
        <v>100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5">
        <f t="shared" si="156"/>
        <v>41298.509965277779</v>
      </c>
      <c r="L2540" s="5">
        <f t="shared" si="15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1.130176111111111</v>
      </c>
      <c r="R2540" s="8">
        <f t="shared" si="159"/>
        <v>109.96308108108107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5">
        <f t="shared" si="156"/>
        <v>41977.902222222227</v>
      </c>
      <c r="L2541" s="5">
        <f t="shared" si="15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1.0024999999999999</v>
      </c>
      <c r="R2541" s="8">
        <f t="shared" si="159"/>
        <v>169.91525423728814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5">
        <f t="shared" si="156"/>
        <v>40785.675011574072</v>
      </c>
      <c r="L2542" s="5">
        <f t="shared" si="15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1.034</v>
      </c>
      <c r="R2542" s="8">
        <f t="shared" si="159"/>
        <v>95.740740740740748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5">
        <f t="shared" si="156"/>
        <v>41483.449282407404</v>
      </c>
      <c r="L2543" s="5">
        <f t="shared" si="157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1.0702857142857143</v>
      </c>
      <c r="R2543" s="8">
        <f t="shared" si="159"/>
        <v>59.460317460317462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5">
        <f t="shared" si="156"/>
        <v>41509.426585648151</v>
      </c>
      <c r="L2544" s="5">
        <f t="shared" si="15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1.0357142857142858</v>
      </c>
      <c r="R2544" s="8">
        <f t="shared" si="159"/>
        <v>55.769230769230766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5">
        <f t="shared" si="156"/>
        <v>40514.107615740737</v>
      </c>
      <c r="L2545" s="5">
        <f t="shared" si="157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1.5640000000000001</v>
      </c>
      <c r="R2545" s="8">
        <f t="shared" si="159"/>
        <v>30.076923076923077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5">
        <f t="shared" si="156"/>
        <v>41068.520474537036</v>
      </c>
      <c r="L2546" s="5">
        <f t="shared" si="15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1.0082</v>
      </c>
      <c r="R2546" s="8">
        <f t="shared" si="159"/>
        <v>88.438596491228068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5">
        <f t="shared" si="156"/>
        <v>42027.13817129629</v>
      </c>
      <c r="L2547" s="5">
        <f t="shared" si="15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1.9530000000000001</v>
      </c>
      <c r="R2547" s="8">
        <f t="shared" si="159"/>
        <v>64.032786885245898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5">
        <f t="shared" si="156"/>
        <v>41524.858553240738</v>
      </c>
      <c r="L2548" s="5">
        <f t="shared" si="15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1.1171428571428572</v>
      </c>
      <c r="R2548" s="8">
        <f t="shared" si="159"/>
        <v>60.153846153846153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5">
        <f t="shared" si="156"/>
        <v>40973.773182870369</v>
      </c>
      <c r="L2549" s="5">
        <f t="shared" si="15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1.1985454545454546</v>
      </c>
      <c r="R2549" s="8">
        <f t="shared" si="159"/>
        <v>49.194029850746269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5">
        <f t="shared" si="156"/>
        <v>42618.625428240746</v>
      </c>
      <c r="L2550" s="5">
        <f t="shared" si="15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1.0185</v>
      </c>
      <c r="R2550" s="8">
        <f t="shared" si="159"/>
        <v>165.16216216216216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5">
        <f t="shared" si="156"/>
        <v>41390.757754629631</v>
      </c>
      <c r="L2551" s="5">
        <f t="shared" si="15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1.0280254777070064</v>
      </c>
      <c r="R2551" s="8">
        <f t="shared" si="159"/>
        <v>43.621621621621621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5">
        <f t="shared" si="156"/>
        <v>42228.634328703702</v>
      </c>
      <c r="L2552" s="5">
        <f t="shared" si="15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1.0084615384615385</v>
      </c>
      <c r="R2552" s="8">
        <f t="shared" si="159"/>
        <v>43.7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5">
        <f t="shared" si="156"/>
        <v>40961.252141203702</v>
      </c>
      <c r="L2553" s="5">
        <f t="shared" si="15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1.0273469387755103</v>
      </c>
      <c r="R2553" s="8">
        <f t="shared" si="159"/>
        <v>67.419642857142861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5">
        <f t="shared" si="156"/>
        <v>42769.809965277775</v>
      </c>
      <c r="L2554" s="5">
        <f t="shared" si="15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1.0649999999999999</v>
      </c>
      <c r="R2554" s="8">
        <f t="shared" si="159"/>
        <v>177.5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5">
        <f t="shared" si="156"/>
        <v>41113.199155092596</v>
      </c>
      <c r="L2555" s="5">
        <f t="shared" si="157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1.5553333333333332</v>
      </c>
      <c r="R2555" s="8">
        <f t="shared" si="159"/>
        <v>38.883333333333333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5">
        <f t="shared" si="156"/>
        <v>42125.078275462962</v>
      </c>
      <c r="L2556" s="5">
        <f t="shared" si="15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1.228</v>
      </c>
      <c r="R2556" s="8">
        <f t="shared" si="159"/>
        <v>54.985074626865675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5">
        <f t="shared" si="156"/>
        <v>41026.655011574076</v>
      </c>
      <c r="L2557" s="5">
        <f t="shared" si="15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1.0734999999999999</v>
      </c>
      <c r="R2557" s="8">
        <f t="shared" si="159"/>
        <v>61.342857142857142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5">
        <f t="shared" si="156"/>
        <v>41222.991400462961</v>
      </c>
      <c r="L2558" s="5">
        <f t="shared" si="15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1.0550335570469798</v>
      </c>
      <c r="R2558" s="8">
        <f t="shared" si="159"/>
        <v>23.117647058823529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5">
        <f t="shared" si="156"/>
        <v>41744.745208333334</v>
      </c>
      <c r="L2559" s="5">
        <f t="shared" si="15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1.1844444444444444</v>
      </c>
      <c r="R2559" s="8">
        <f t="shared" si="159"/>
        <v>29.611111111111111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5">
        <f t="shared" si="156"/>
        <v>42093.860023148154</v>
      </c>
      <c r="L2560" s="5">
        <f t="shared" si="15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1.0888</v>
      </c>
      <c r="R2560" s="8">
        <f t="shared" si="159"/>
        <v>75.611111111111114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5">
        <f t="shared" si="156"/>
        <v>40829.873657407406</v>
      </c>
      <c r="L2561" s="5">
        <f t="shared" si="15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1.1125</v>
      </c>
      <c r="R2561" s="8">
        <f t="shared" si="159"/>
        <v>35.6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5">
        <f t="shared" si="156"/>
        <v>42039.951087962967</v>
      </c>
      <c r="L2562" s="5">
        <f t="shared" si="15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1.0009999999999999</v>
      </c>
      <c r="R2562" s="8">
        <f t="shared" si="159"/>
        <v>143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5">
        <f t="shared" ref="K2563:K2626" si="160">(((J2563/60)/60)/24)+DATE(1970,1,1)</f>
        <v>42260.528807870374</v>
      </c>
      <c r="L2563" s="5">
        <f t="shared" ref="L2563:L2626" si="16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E2563/D2563</f>
        <v>0</v>
      </c>
      <c r="R2563" s="8" t="e">
        <f t="shared" ref="R2563:R2626" si="163">E2563/N2563</f>
        <v>#DIV/0!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5">
        <f t="shared" si="160"/>
        <v>42594.524756944447</v>
      </c>
      <c r="L2564" s="5">
        <f t="shared" si="16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7.4999999999999997E-3</v>
      </c>
      <c r="R2564" s="8">
        <f t="shared" si="163"/>
        <v>25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5">
        <f t="shared" si="160"/>
        <v>42155.139479166668</v>
      </c>
      <c r="L2565" s="5">
        <f t="shared" si="16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8" t="e">
        <f t="shared" si="163"/>
        <v>#DIV/0!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5">
        <f t="shared" si="160"/>
        <v>41822.040497685186</v>
      </c>
      <c r="L2566" s="5">
        <f t="shared" si="16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8" t="e">
        <f t="shared" si="163"/>
        <v>#DIV/0!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5">
        <f t="shared" si="160"/>
        <v>42440.650335648148</v>
      </c>
      <c r="L2567" s="5">
        <f t="shared" si="16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0.01</v>
      </c>
      <c r="R2567" s="8">
        <f t="shared" si="163"/>
        <v>100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5">
        <f t="shared" si="160"/>
        <v>41842.980879629627</v>
      </c>
      <c r="L2568" s="5">
        <f t="shared" si="16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8" t="e">
        <f t="shared" si="163"/>
        <v>#DIV/0!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5">
        <f t="shared" si="160"/>
        <v>42087.878912037035</v>
      </c>
      <c r="L2569" s="5">
        <f t="shared" si="16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2.6666666666666666E-3</v>
      </c>
      <c r="R2569" s="8">
        <f t="shared" si="163"/>
        <v>60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5">
        <f t="shared" si="160"/>
        <v>42584.666597222225</v>
      </c>
      <c r="L2570" s="5">
        <f t="shared" si="16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5.0000000000000001E-3</v>
      </c>
      <c r="R2570" s="8">
        <f t="shared" si="163"/>
        <v>50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5">
        <f t="shared" si="160"/>
        <v>42234.105462962965</v>
      </c>
      <c r="L2571" s="5">
        <f t="shared" si="16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2.2307692307692306E-2</v>
      </c>
      <c r="R2571" s="8">
        <f t="shared" si="163"/>
        <v>72.5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5">
        <f t="shared" si="160"/>
        <v>42744.903182870374</v>
      </c>
      <c r="L2572" s="5">
        <f t="shared" si="16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8.4285714285714294E-3</v>
      </c>
      <c r="R2572" s="8">
        <f t="shared" si="163"/>
        <v>29.5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5">
        <f t="shared" si="160"/>
        <v>42449.341678240744</v>
      </c>
      <c r="L2573" s="5">
        <f t="shared" si="16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2.5000000000000001E-3</v>
      </c>
      <c r="R2573" s="8">
        <f t="shared" si="163"/>
        <v>62.5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5">
        <f t="shared" si="160"/>
        <v>42077.119409722218</v>
      </c>
      <c r="L2574" s="5">
        <f t="shared" si="16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8" t="e">
        <f t="shared" si="163"/>
        <v>#DIV/0!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5">
        <f t="shared" si="160"/>
        <v>41829.592002314814</v>
      </c>
      <c r="L2575" s="5">
        <f t="shared" si="16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8" t="e">
        <f t="shared" si="163"/>
        <v>#DIV/0!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5">
        <f t="shared" si="160"/>
        <v>42487.825752314813</v>
      </c>
      <c r="L2576" s="5">
        <f t="shared" si="16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8" t="e">
        <f t="shared" si="163"/>
        <v>#DIV/0!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5">
        <f t="shared" si="160"/>
        <v>41986.108726851846</v>
      </c>
      <c r="L2577" s="5">
        <f t="shared" si="16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8" t="e">
        <f t="shared" si="163"/>
        <v>#DIV/0!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5">
        <f t="shared" si="160"/>
        <v>42060.00980324074</v>
      </c>
      <c r="L2578" s="5">
        <f t="shared" si="16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8" t="e">
        <f t="shared" si="163"/>
        <v>#DIV/0!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5">
        <f t="shared" si="160"/>
        <v>41830.820567129631</v>
      </c>
      <c r="L2579" s="5">
        <f t="shared" si="16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8" t="e">
        <f t="shared" si="163"/>
        <v>#DIV/0!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5">
        <f t="shared" si="160"/>
        <v>42238.022905092599</v>
      </c>
      <c r="L2580" s="5">
        <f t="shared" si="16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8" t="e">
        <f t="shared" si="163"/>
        <v>#DIV/0!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5">
        <f t="shared" si="160"/>
        <v>41837.829895833333</v>
      </c>
      <c r="L2581" s="5">
        <f t="shared" si="16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1.3849999999999999E-3</v>
      </c>
      <c r="R2581" s="8">
        <f t="shared" si="163"/>
        <v>23.083333333333332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5">
        <f t="shared" si="160"/>
        <v>42110.326423611114</v>
      </c>
      <c r="L2582" s="5">
        <f t="shared" si="161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6.0000000000000001E-3</v>
      </c>
      <c r="R2582" s="8">
        <f t="shared" si="163"/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5">
        <f t="shared" si="160"/>
        <v>42294.628449074073</v>
      </c>
      <c r="L2583" s="5">
        <f t="shared" si="16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0.106</v>
      </c>
      <c r="R2583" s="8">
        <f t="shared" si="163"/>
        <v>48.18181818181818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5">
        <f t="shared" si="160"/>
        <v>42642.988819444443</v>
      </c>
      <c r="L2584" s="5">
        <f t="shared" si="16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1.1111111111111112E-5</v>
      </c>
      <c r="R2584" s="8">
        <f t="shared" si="163"/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5">
        <f t="shared" si="160"/>
        <v>42019.76944444445</v>
      </c>
      <c r="L2585" s="5">
        <f t="shared" si="16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5.0000000000000001E-3</v>
      </c>
      <c r="R2585" s="8">
        <f t="shared" si="163"/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5">
        <f t="shared" si="160"/>
        <v>42140.173252314817</v>
      </c>
      <c r="L2586" s="5">
        <f t="shared" si="16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8" t="e">
        <f t="shared" si="163"/>
        <v>#DIV/0!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5">
        <f t="shared" si="160"/>
        <v>41795.963333333333</v>
      </c>
      <c r="L2587" s="5">
        <f t="shared" si="16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1.6666666666666668E-3</v>
      </c>
      <c r="R2587" s="8">
        <f t="shared" si="163"/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5">
        <f t="shared" si="160"/>
        <v>42333.330277777779</v>
      </c>
      <c r="L2588" s="5">
        <f t="shared" si="16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1.6666666666666668E-3</v>
      </c>
      <c r="R2588" s="8">
        <f t="shared" si="163"/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5">
        <f t="shared" si="160"/>
        <v>42338.675381944442</v>
      </c>
      <c r="L2589" s="5">
        <f t="shared" si="16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2.4340000000000001E-2</v>
      </c>
      <c r="R2589" s="8">
        <f t="shared" si="163"/>
        <v>202.83333333333334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5">
        <f t="shared" si="160"/>
        <v>42042.676226851851</v>
      </c>
      <c r="L2590" s="5">
        <f t="shared" si="16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3.8833333333333331E-2</v>
      </c>
      <c r="R2590" s="8">
        <f t="shared" si="163"/>
        <v>29.125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5">
        <f t="shared" si="160"/>
        <v>42422.536192129628</v>
      </c>
      <c r="L2591" s="5">
        <f t="shared" si="16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1E-4</v>
      </c>
      <c r="R2591" s="8">
        <f t="shared" si="163"/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5">
        <f t="shared" si="160"/>
        <v>42388.589085648149</v>
      </c>
      <c r="L2592" s="5">
        <f t="shared" si="16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8" t="e">
        <f t="shared" si="163"/>
        <v>#DIV/0!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5">
        <f t="shared" si="160"/>
        <v>42382.906527777777</v>
      </c>
      <c r="L2593" s="5">
        <f t="shared" si="16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1.7333333333333333E-2</v>
      </c>
      <c r="R2593" s="8">
        <f t="shared" si="163"/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5">
        <f t="shared" si="160"/>
        <v>41887.801168981481</v>
      </c>
      <c r="L2594" s="5">
        <f t="shared" si="16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1.6666666666666668E-3</v>
      </c>
      <c r="R2594" s="8">
        <f t="shared" si="163"/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5">
        <f t="shared" si="160"/>
        <v>42089.84520833334</v>
      </c>
      <c r="L2595" s="5">
        <f t="shared" si="16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8" t="e">
        <f t="shared" si="163"/>
        <v>#DIV/0!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5">
        <f t="shared" si="160"/>
        <v>41828.967916666668</v>
      </c>
      <c r="L2596" s="5">
        <f t="shared" si="16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1.2500000000000001E-5</v>
      </c>
      <c r="R2596" s="8">
        <f t="shared" si="163"/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5">
        <f t="shared" si="160"/>
        <v>42760.244212962964</v>
      </c>
      <c r="L2597" s="5">
        <f t="shared" si="16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0.12166666666666667</v>
      </c>
      <c r="R2597" s="8">
        <f t="shared" si="163"/>
        <v>96.05263157894737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5">
        <f t="shared" si="160"/>
        <v>41828.664456018516</v>
      </c>
      <c r="L2598" s="5">
        <f t="shared" si="16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0.23588571428571428</v>
      </c>
      <c r="R2598" s="8">
        <f t="shared" si="163"/>
        <v>305.77777777777777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5">
        <f t="shared" si="160"/>
        <v>42510.341631944444</v>
      </c>
      <c r="L2599" s="5">
        <f t="shared" si="16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5.6666666666666664E-2</v>
      </c>
      <c r="R2599" s="8">
        <f t="shared" si="163"/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5">
        <f t="shared" si="160"/>
        <v>42240.840289351851</v>
      </c>
      <c r="L2600" s="5">
        <f t="shared" si="16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0.39</v>
      </c>
      <c r="R2600" s="8">
        <f t="shared" si="163"/>
        <v>83.571428571428569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5">
        <f t="shared" si="160"/>
        <v>41809.754016203704</v>
      </c>
      <c r="L2601" s="5">
        <f t="shared" si="16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9.9546510341776348E-3</v>
      </c>
      <c r="R2601" s="8">
        <f t="shared" si="163"/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5">
        <f t="shared" si="160"/>
        <v>42394.900462962964</v>
      </c>
      <c r="L2602" s="5">
        <f t="shared" si="16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6.9320000000000007E-2</v>
      </c>
      <c r="R2602" s="8">
        <f t="shared" si="163"/>
        <v>115.53333333333333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5">
        <f t="shared" si="160"/>
        <v>41150.902187499996</v>
      </c>
      <c r="L2603" s="5">
        <f t="shared" si="16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6.6139999999999999</v>
      </c>
      <c r="R2603" s="8">
        <f t="shared" si="163"/>
        <v>21.900662251655628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5">
        <f t="shared" si="160"/>
        <v>41915.747314814813</v>
      </c>
      <c r="L2604" s="5">
        <f t="shared" si="16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3.2609166666666667</v>
      </c>
      <c r="R2604" s="8">
        <f t="shared" si="163"/>
        <v>80.022494887525568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5">
        <f t="shared" si="160"/>
        <v>41617.912662037037</v>
      </c>
      <c r="L2605" s="5">
        <f t="shared" si="16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1.0148571428571429</v>
      </c>
      <c r="R2605" s="8">
        <f t="shared" si="163"/>
        <v>35.520000000000003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5">
        <f t="shared" si="160"/>
        <v>40998.051192129627</v>
      </c>
      <c r="L2606" s="5">
        <f t="shared" si="16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1.0421799999999999</v>
      </c>
      <c r="R2606" s="8">
        <f t="shared" si="163"/>
        <v>64.933333333333323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5">
        <f t="shared" si="160"/>
        <v>42508.541550925926</v>
      </c>
      <c r="L2607" s="5">
        <f t="shared" si="16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1.0742157000000001</v>
      </c>
      <c r="R2607" s="8">
        <f t="shared" si="163"/>
        <v>60.965703745743475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5">
        <f t="shared" si="160"/>
        <v>41726.712754629632</v>
      </c>
      <c r="L2608" s="5">
        <f t="shared" si="16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1.1005454545454545</v>
      </c>
      <c r="R2608" s="8">
        <f t="shared" si="163"/>
        <v>31.444155844155844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5">
        <f t="shared" si="160"/>
        <v>42184.874675925923</v>
      </c>
      <c r="L2609" s="5">
        <f t="shared" si="16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4.077</v>
      </c>
      <c r="R2609" s="8">
        <f t="shared" si="163"/>
        <v>81.949748743718587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5">
        <f t="shared" si="160"/>
        <v>42767.801712962959</v>
      </c>
      <c r="L2610" s="5">
        <f t="shared" si="161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2.2392500000000002</v>
      </c>
      <c r="R2610" s="8">
        <f t="shared" si="163"/>
        <v>58.92763157894737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5">
        <f t="shared" si="160"/>
        <v>41075.237858796296</v>
      </c>
      <c r="L2611" s="5">
        <f t="shared" si="16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3.038011142857143</v>
      </c>
      <c r="R2611" s="8">
        <f t="shared" si="163"/>
        <v>157.29347633136095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5">
        <f t="shared" si="160"/>
        <v>42564.881076388891</v>
      </c>
      <c r="L2612" s="5">
        <f t="shared" si="16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1.4132510432681749</v>
      </c>
      <c r="R2612" s="8">
        <f t="shared" si="163"/>
        <v>55.758509532062391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5">
        <f t="shared" si="160"/>
        <v>42704.335810185185</v>
      </c>
      <c r="L2613" s="5">
        <f t="shared" si="16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27.906363636363636</v>
      </c>
      <c r="R2613" s="8">
        <f t="shared" si="163"/>
        <v>83.802893802893806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5">
        <f t="shared" si="160"/>
        <v>41982.143171296295</v>
      </c>
      <c r="L2614" s="5">
        <f t="shared" si="16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1.7176130000000001</v>
      </c>
      <c r="R2614" s="8">
        <f t="shared" si="163"/>
        <v>58.422210884353746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5">
        <f t="shared" si="160"/>
        <v>41143.81821759259</v>
      </c>
      <c r="L2615" s="5">
        <f t="shared" si="16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1.0101333333333333</v>
      </c>
      <c r="R2615" s="8">
        <f t="shared" si="163"/>
        <v>270.57142857142856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5">
        <f t="shared" si="160"/>
        <v>41730.708472222221</v>
      </c>
      <c r="L2616" s="5">
        <f t="shared" si="16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1.02</v>
      </c>
      <c r="R2616" s="8">
        <f t="shared" si="163"/>
        <v>107.1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5">
        <f t="shared" si="160"/>
        <v>42453.49726851852</v>
      </c>
      <c r="L2617" s="5">
        <f t="shared" si="161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1.6976511744127936</v>
      </c>
      <c r="R2617" s="8">
        <f t="shared" si="163"/>
        <v>47.180555555555557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5">
        <f t="shared" si="160"/>
        <v>42211.99454861111</v>
      </c>
      <c r="L2618" s="5">
        <f t="shared" si="16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1.14534</v>
      </c>
      <c r="R2618" s="8">
        <f t="shared" si="163"/>
        <v>120.30882352941177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5">
        <f t="shared" si="160"/>
        <v>41902.874432870369</v>
      </c>
      <c r="L2619" s="5">
        <f t="shared" si="16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8.7759999999999998</v>
      </c>
      <c r="R2619" s="8">
        <f t="shared" si="163"/>
        <v>27.59748427672956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5">
        <f t="shared" si="160"/>
        <v>42279.792372685188</v>
      </c>
      <c r="L2620" s="5">
        <f t="shared" si="16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1.0538666666666667</v>
      </c>
      <c r="R2620" s="8">
        <f t="shared" si="163"/>
        <v>205.2987012987013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5">
        <f t="shared" si="160"/>
        <v>42273.884305555555</v>
      </c>
      <c r="L2621" s="5">
        <f t="shared" si="16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1.8839999999999999</v>
      </c>
      <c r="R2621" s="8">
        <f t="shared" si="163"/>
        <v>35.547169811320757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5">
        <f t="shared" si="160"/>
        <v>42251.16715277778</v>
      </c>
      <c r="L2622" s="5">
        <f t="shared" si="16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1.436523076923077</v>
      </c>
      <c r="R2622" s="8">
        <f t="shared" si="163"/>
        <v>74.639488409272587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5">
        <f t="shared" si="160"/>
        <v>42115.74754629629</v>
      </c>
      <c r="L2623" s="5">
        <f t="shared" si="16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1.4588000000000001</v>
      </c>
      <c r="R2623" s="8">
        <f t="shared" si="163"/>
        <v>47.058064516129029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5">
        <f t="shared" si="160"/>
        <v>42689.74324074074</v>
      </c>
      <c r="L2624" s="5">
        <f t="shared" si="16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1.3118399999999999</v>
      </c>
      <c r="R2624" s="8">
        <f t="shared" si="163"/>
        <v>26.591351351351353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5">
        <f t="shared" si="160"/>
        <v>42692.256550925929</v>
      </c>
      <c r="L2625" s="5">
        <f t="shared" si="16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1.1399999999999999</v>
      </c>
      <c r="R2625" s="8">
        <f t="shared" si="163"/>
        <v>36.774193548387096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5">
        <f t="shared" si="160"/>
        <v>41144.42155092593</v>
      </c>
      <c r="L2626" s="5">
        <f t="shared" si="16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13.794206249999998</v>
      </c>
      <c r="R2626" s="8">
        <f t="shared" si="163"/>
        <v>31.820544982698959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5">
        <f t="shared" ref="K2627:K2690" si="164">(((J2627/60)/60)/24)+DATE(1970,1,1)</f>
        <v>42658.810277777782</v>
      </c>
      <c r="L2627" s="5">
        <f t="shared" ref="L2627:L2690" si="165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E2627/D2627</f>
        <v>9.56</v>
      </c>
      <c r="R2627" s="8">
        <f t="shared" ref="R2627:R2690" si="167">E2627/N2627</f>
        <v>27.576923076923077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5">
        <f t="shared" si="164"/>
        <v>42128.628113425926</v>
      </c>
      <c r="L2628" s="5">
        <f t="shared" si="165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1.1200000000000001</v>
      </c>
      <c r="R2628" s="8">
        <f t="shared" si="167"/>
        <v>56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5">
        <f t="shared" si="164"/>
        <v>42304.829409722224</v>
      </c>
      <c r="L2629" s="5">
        <f t="shared" si="165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6.4666666666666668</v>
      </c>
      <c r="R2629" s="8">
        <f t="shared" si="167"/>
        <v>21.555555555555557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5">
        <f t="shared" si="164"/>
        <v>41953.966053240743</v>
      </c>
      <c r="L2630" s="5">
        <f t="shared" si="165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1.1036948748510131</v>
      </c>
      <c r="R2630" s="8">
        <f t="shared" si="167"/>
        <v>44.095238095238095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5">
        <f t="shared" si="164"/>
        <v>42108.538449074069</v>
      </c>
      <c r="L2631" s="5">
        <f t="shared" si="165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1.2774000000000001</v>
      </c>
      <c r="R2631" s="8">
        <f t="shared" si="167"/>
        <v>63.87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5">
        <f t="shared" si="164"/>
        <v>42524.105462962965</v>
      </c>
      <c r="L2632" s="5">
        <f t="shared" si="165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1.579</v>
      </c>
      <c r="R2632" s="8">
        <f t="shared" si="167"/>
        <v>38.987654320987652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5">
        <f t="shared" si="164"/>
        <v>42218.169293981482</v>
      </c>
      <c r="L2633" s="5">
        <f t="shared" si="165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1.1466525000000001</v>
      </c>
      <c r="R2633" s="8">
        <f t="shared" si="167"/>
        <v>80.185489510489504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5">
        <f t="shared" si="164"/>
        <v>42494.061793981484</v>
      </c>
      <c r="L2634" s="5">
        <f t="shared" si="165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1.3700934579439252</v>
      </c>
      <c r="R2634" s="8">
        <f t="shared" si="167"/>
        <v>34.904761904761905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5">
        <f t="shared" si="164"/>
        <v>41667.823287037041</v>
      </c>
      <c r="L2635" s="5">
        <f t="shared" si="165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3.5461999999999998</v>
      </c>
      <c r="R2635" s="8">
        <f t="shared" si="167"/>
        <v>89.100502512562812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5">
        <f t="shared" si="164"/>
        <v>42612.656493055561</v>
      </c>
      <c r="L2636" s="5">
        <f t="shared" si="165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1.0602150537634409</v>
      </c>
      <c r="R2636" s="8">
        <f t="shared" si="167"/>
        <v>39.44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5">
        <f t="shared" si="164"/>
        <v>42037.950937500005</v>
      </c>
      <c r="L2637" s="5">
        <f t="shared" si="165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</v>
      </c>
      <c r="R2637" s="8">
        <f t="shared" si="167"/>
        <v>136.9047619047619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5">
        <f t="shared" si="164"/>
        <v>42636.614745370374</v>
      </c>
      <c r="L2638" s="5">
        <f t="shared" si="165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1.873</v>
      </c>
      <c r="R2638" s="8">
        <f t="shared" si="167"/>
        <v>37.46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5">
        <f t="shared" si="164"/>
        <v>42639.549479166672</v>
      </c>
      <c r="L2639" s="5">
        <f t="shared" si="165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1.6619999999999999</v>
      </c>
      <c r="R2639" s="8">
        <f t="shared" si="167"/>
        <v>31.96153846153846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5">
        <f t="shared" si="164"/>
        <v>41989.913136574076</v>
      </c>
      <c r="L2640" s="5">
        <f t="shared" si="165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1.0172910662824208</v>
      </c>
      <c r="R2640" s="8">
        <f t="shared" si="167"/>
        <v>25.214285714285715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5">
        <f t="shared" si="164"/>
        <v>42024.86513888889</v>
      </c>
      <c r="L2641" s="5">
        <f t="shared" si="165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1.64</v>
      </c>
      <c r="R2641" s="8">
        <f t="shared" si="167"/>
        <v>10.040816326530612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5">
        <f t="shared" si="164"/>
        <v>42103.160578703704</v>
      </c>
      <c r="L2642" s="5">
        <f t="shared" si="165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1.0566666666666666</v>
      </c>
      <c r="R2642" s="8">
        <f t="shared" si="167"/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5">
        <f t="shared" si="164"/>
        <v>41880.827118055553</v>
      </c>
      <c r="L2643" s="5">
        <f t="shared" si="165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0.01</v>
      </c>
      <c r="R2643" s="8">
        <f t="shared" si="167"/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5">
        <f t="shared" si="164"/>
        <v>42536.246620370366</v>
      </c>
      <c r="L2644" s="5">
        <f t="shared" si="165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8" t="e">
        <f t="shared" si="167"/>
        <v>#DIV/0!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5">
        <f t="shared" si="164"/>
        <v>42689.582349537035</v>
      </c>
      <c r="L2645" s="5">
        <f t="shared" si="165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0.33559730999999998</v>
      </c>
      <c r="R2645" s="8">
        <f t="shared" si="167"/>
        <v>223.58248500999335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5">
        <f t="shared" si="164"/>
        <v>42774.792071759264</v>
      </c>
      <c r="L2646" s="5">
        <f t="shared" si="165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2.053E-2</v>
      </c>
      <c r="R2646" s="8">
        <f t="shared" si="167"/>
        <v>39.480769230769234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5">
        <f t="shared" si="164"/>
        <v>41921.842627314814</v>
      </c>
      <c r="L2647" s="5">
        <f t="shared" si="165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0.105</v>
      </c>
      <c r="R2647" s="8">
        <f t="shared" si="167"/>
        <v>91.304347826086953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5">
        <f t="shared" si="164"/>
        <v>42226.313298611116</v>
      </c>
      <c r="L2648" s="5">
        <f t="shared" si="165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8.4172839999999999E-2</v>
      </c>
      <c r="R2648" s="8">
        <f t="shared" si="167"/>
        <v>78.666205607476627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5">
        <f t="shared" si="164"/>
        <v>42200.261793981481</v>
      </c>
      <c r="L2649" s="5">
        <f t="shared" si="165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1.44E-2</v>
      </c>
      <c r="R2649" s="8">
        <f t="shared" si="167"/>
        <v>12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5">
        <f t="shared" si="164"/>
        <v>42408.714814814812</v>
      </c>
      <c r="L2650" s="5">
        <f t="shared" si="165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8.8333333333333337E-3</v>
      </c>
      <c r="R2650" s="8">
        <f t="shared" si="167"/>
        <v>17.666666666666668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5">
        <f t="shared" si="164"/>
        <v>42341.99700231482</v>
      </c>
      <c r="L2651" s="5">
        <f t="shared" si="165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9.9200000000000004E-4</v>
      </c>
      <c r="R2651" s="8">
        <f t="shared" si="167"/>
        <v>41.333333333333336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5">
        <f t="shared" si="164"/>
        <v>42695.624340277776</v>
      </c>
      <c r="L2652" s="5">
        <f t="shared" si="165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5.966666666666667E-3</v>
      </c>
      <c r="R2652" s="8">
        <f t="shared" si="167"/>
        <v>71.599999999999994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5">
        <f t="shared" si="164"/>
        <v>42327.805659722217</v>
      </c>
      <c r="L2653" s="5">
        <f t="shared" si="165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1.8689285714285714E-2</v>
      </c>
      <c r="R2653" s="8">
        <f t="shared" si="167"/>
        <v>307.8235294117647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5">
        <f t="shared" si="164"/>
        <v>41953.158854166672</v>
      </c>
      <c r="L2654" s="5">
        <f t="shared" si="165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8.8500000000000002E-3</v>
      </c>
      <c r="R2654" s="8">
        <f t="shared" si="167"/>
        <v>80.454545454545453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5">
        <f t="shared" si="164"/>
        <v>41771.651932870373</v>
      </c>
      <c r="L2655" s="5">
        <f t="shared" si="165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0.1152156862745098</v>
      </c>
      <c r="R2655" s="8">
        <f t="shared" si="167"/>
        <v>83.942857142857136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5">
        <f t="shared" si="164"/>
        <v>42055.600995370376</v>
      </c>
      <c r="L2656" s="5">
        <f t="shared" si="165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5.1000000000000004E-4</v>
      </c>
      <c r="R2656" s="8">
        <f t="shared" si="167"/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5">
        <f t="shared" si="164"/>
        <v>42381.866284722222</v>
      </c>
      <c r="L2657" s="5">
        <f t="shared" si="165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0.21033333333333334</v>
      </c>
      <c r="R2657" s="8">
        <f t="shared" si="167"/>
        <v>73.372093023255815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5">
        <f t="shared" si="164"/>
        <v>42767.688518518517</v>
      </c>
      <c r="L2658" s="5">
        <f t="shared" si="165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0.11436666666666667</v>
      </c>
      <c r="R2658" s="8">
        <f t="shared" si="167"/>
        <v>112.86184210526316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5">
        <f t="shared" si="164"/>
        <v>42551.928854166668</v>
      </c>
      <c r="L2659" s="5">
        <f t="shared" si="165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0.18737933333333334</v>
      </c>
      <c r="R2659" s="8">
        <f t="shared" si="167"/>
        <v>95.277627118644077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5">
        <f t="shared" si="164"/>
        <v>42551.884189814817</v>
      </c>
      <c r="L2660" s="5">
        <f t="shared" si="165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9.2857142857142856E-4</v>
      </c>
      <c r="R2660" s="8">
        <f t="shared" si="167"/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5">
        <f t="shared" si="164"/>
        <v>42082.069560185191</v>
      </c>
      <c r="L2661" s="5">
        <f t="shared" si="165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2.720408163265306E-2</v>
      </c>
      <c r="R2661" s="8">
        <f t="shared" si="167"/>
        <v>133.30000000000001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5">
        <f t="shared" si="164"/>
        <v>42272.713171296295</v>
      </c>
      <c r="L2662" s="5">
        <f t="shared" si="165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9.5E-4</v>
      </c>
      <c r="R2662" s="8">
        <f t="shared" si="167"/>
        <v>3.8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5">
        <f t="shared" si="164"/>
        <v>41542.958449074074</v>
      </c>
      <c r="L2663" s="5">
        <f t="shared" si="165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1.0289999999999999</v>
      </c>
      <c r="R2663" s="8">
        <f t="shared" si="167"/>
        <v>85.75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5">
        <f t="shared" si="164"/>
        <v>42207.746678240743</v>
      </c>
      <c r="L2664" s="5">
        <f t="shared" si="165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1.0680000000000001</v>
      </c>
      <c r="R2664" s="8">
        <f t="shared" si="167"/>
        <v>267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5">
        <f t="shared" si="164"/>
        <v>42222.622766203705</v>
      </c>
      <c r="L2665" s="5">
        <f t="shared" si="165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1.0459624999999999</v>
      </c>
      <c r="R2665" s="8">
        <f t="shared" si="167"/>
        <v>373.55803571428572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5">
        <f t="shared" si="164"/>
        <v>42313.02542824074</v>
      </c>
      <c r="L2666" s="5">
        <f t="shared" si="165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1.0342857142857143</v>
      </c>
      <c r="R2666" s="8">
        <f t="shared" si="167"/>
        <v>174.03846153846155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5">
        <f t="shared" si="164"/>
        <v>42083.895532407405</v>
      </c>
      <c r="L2667" s="5">
        <f t="shared" si="165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1.2314285714285715</v>
      </c>
      <c r="R2667" s="8">
        <f t="shared" si="167"/>
        <v>93.695652173913047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5">
        <f t="shared" si="164"/>
        <v>42235.764340277776</v>
      </c>
      <c r="L2668" s="5">
        <f t="shared" si="165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1.592951</v>
      </c>
      <c r="R2668" s="8">
        <f t="shared" si="167"/>
        <v>77.327718446601949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5">
        <f t="shared" si="164"/>
        <v>42380.926111111112</v>
      </c>
      <c r="L2669" s="5">
        <f t="shared" si="165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1.1066666666666667</v>
      </c>
      <c r="R2669" s="8">
        <f t="shared" si="167"/>
        <v>92.222222222222229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5">
        <f t="shared" si="164"/>
        <v>42275.588715277772</v>
      </c>
      <c r="L2670" s="5">
        <f t="shared" si="165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1.7070000000000001</v>
      </c>
      <c r="R2670" s="8">
        <f t="shared" si="167"/>
        <v>60.964285714285715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5">
        <f t="shared" si="164"/>
        <v>42319.035833333335</v>
      </c>
      <c r="L2671" s="5">
        <f t="shared" si="165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1.25125</v>
      </c>
      <c r="R2671" s="8">
        <f t="shared" si="167"/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5">
        <f t="shared" si="164"/>
        <v>41821.020601851851</v>
      </c>
      <c r="L2672" s="5">
        <f t="shared" si="165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6.4158609339642042E-2</v>
      </c>
      <c r="R2672" s="8">
        <f t="shared" si="167"/>
        <v>41.583333333333336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5">
        <f t="shared" si="164"/>
        <v>41962.749027777783</v>
      </c>
      <c r="L2673" s="5">
        <f t="shared" si="165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0.11344</v>
      </c>
      <c r="R2673" s="8">
        <f t="shared" si="167"/>
        <v>33.761904761904759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5">
        <f t="shared" si="164"/>
        <v>42344.884143518517</v>
      </c>
      <c r="L2674" s="5">
        <f t="shared" si="165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0.33189999999999997</v>
      </c>
      <c r="R2674" s="8">
        <f t="shared" si="167"/>
        <v>70.61702127659575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5">
        <f t="shared" si="164"/>
        <v>41912.541655092595</v>
      </c>
      <c r="L2675" s="5">
        <f t="shared" si="165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0.27579999999999999</v>
      </c>
      <c r="R2675" s="8">
        <f t="shared" si="167"/>
        <v>167.15151515151516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5">
        <f t="shared" si="164"/>
        <v>42529.632754629631</v>
      </c>
      <c r="L2676" s="5">
        <f t="shared" si="165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0.62839999999999996</v>
      </c>
      <c r="R2676" s="8">
        <f t="shared" si="167"/>
        <v>128.61988304093566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5">
        <f t="shared" si="164"/>
        <v>41923.857511574075</v>
      </c>
      <c r="L2677" s="5">
        <f t="shared" si="165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7.5880000000000003E-2</v>
      </c>
      <c r="R2677" s="8">
        <f t="shared" si="167"/>
        <v>65.41379310344827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5">
        <f t="shared" si="164"/>
        <v>42482.624699074076</v>
      </c>
      <c r="L2678" s="5">
        <f t="shared" si="165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0.50380952380952382</v>
      </c>
      <c r="R2678" s="8">
        <f t="shared" si="167"/>
        <v>117.55555555555556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5">
        <f t="shared" si="164"/>
        <v>41793.029432870368</v>
      </c>
      <c r="L2679" s="5">
        <f t="shared" si="165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0.17512820512820512</v>
      </c>
      <c r="R2679" s="8">
        <f t="shared" si="167"/>
        <v>126.48148148148148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5">
        <f t="shared" si="164"/>
        <v>42241.798206018517</v>
      </c>
      <c r="L2680" s="5">
        <f t="shared" si="165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1.3750000000000001E-4</v>
      </c>
      <c r="R2680" s="8">
        <f t="shared" si="167"/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5">
        <f t="shared" si="164"/>
        <v>42033.001087962963</v>
      </c>
      <c r="L2681" s="5">
        <f t="shared" si="165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3.3E-3</v>
      </c>
      <c r="R2681" s="8">
        <f t="shared" si="167"/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5">
        <f t="shared" si="164"/>
        <v>42436.211701388893</v>
      </c>
      <c r="L2682" s="5">
        <f t="shared" si="165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8.6250000000000007E-3</v>
      </c>
      <c r="R2682" s="8">
        <f t="shared" si="167"/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5">
        <f t="shared" si="164"/>
        <v>41805.895254629628</v>
      </c>
      <c r="L2683" s="5">
        <f t="shared" si="165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6.875E-3</v>
      </c>
      <c r="R2683" s="8">
        <f t="shared" si="167"/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5">
        <f t="shared" si="164"/>
        <v>41932.871990740743</v>
      </c>
      <c r="L2684" s="5">
        <f t="shared" si="165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0.28299999999999997</v>
      </c>
      <c r="R2684" s="8">
        <f t="shared" si="167"/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5">
        <f t="shared" si="164"/>
        <v>42034.75509259259</v>
      </c>
      <c r="L2685" s="5">
        <f t="shared" si="165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2.3999999999999998E-3</v>
      </c>
      <c r="R2685" s="8">
        <f t="shared" si="167"/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5">
        <f t="shared" si="164"/>
        <v>41820.914641203701</v>
      </c>
      <c r="L2686" s="5">
        <f t="shared" si="165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1.1428571428571429E-2</v>
      </c>
      <c r="R2686" s="8">
        <f t="shared" si="167"/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5">
        <f t="shared" si="164"/>
        <v>42061.69594907407</v>
      </c>
      <c r="L2687" s="5">
        <f t="shared" si="165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2.0000000000000001E-4</v>
      </c>
      <c r="R2687" s="8">
        <f t="shared" si="167"/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5">
        <f t="shared" si="164"/>
        <v>41892.974803240737</v>
      </c>
      <c r="L2688" s="5">
        <f t="shared" si="165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8" t="e">
        <f t="shared" si="167"/>
        <v>#DIV/0!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5">
        <f t="shared" si="164"/>
        <v>42154.64025462963</v>
      </c>
      <c r="L2689" s="5">
        <f t="shared" si="165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8" t="e">
        <f t="shared" si="167"/>
        <v>#DIV/0!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5">
        <f t="shared" si="164"/>
        <v>42028.118865740747</v>
      </c>
      <c r="L2690" s="5">
        <f t="shared" si="165"/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1.48E-3</v>
      </c>
      <c r="R2690" s="8">
        <f t="shared" si="167"/>
        <v>5.2857142857142856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5">
        <f t="shared" ref="K2691:K2754" si="168">(((J2691/60)/60)/24)+DATE(1970,1,1)</f>
        <v>42551.961689814809</v>
      </c>
      <c r="L2691" s="5">
        <f t="shared" ref="L2691:L2754" si="169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E2691/D2691</f>
        <v>2.8571428571428571E-5</v>
      </c>
      <c r="R2691" s="8">
        <f t="shared" ref="R2691:R2754" si="171">E2691/N2691</f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5">
        <f t="shared" si="168"/>
        <v>42113.105046296296</v>
      </c>
      <c r="L2692" s="5">
        <f t="shared" si="169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0.107325</v>
      </c>
      <c r="R2692" s="8">
        <f t="shared" si="171"/>
        <v>72.762711864406782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5">
        <f t="shared" si="168"/>
        <v>42089.724039351851</v>
      </c>
      <c r="L2693" s="5">
        <f t="shared" si="169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5.3846153846153844E-4</v>
      </c>
      <c r="R2693" s="8">
        <f t="shared" si="171"/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5">
        <f t="shared" si="168"/>
        <v>42058.334027777775</v>
      </c>
      <c r="L2694" s="5">
        <f t="shared" si="169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7.1428571428571426E-3</v>
      </c>
      <c r="R2694" s="8">
        <f t="shared" si="171"/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5">
        <f t="shared" si="168"/>
        <v>41834.138495370367</v>
      </c>
      <c r="L2695" s="5">
        <f t="shared" si="169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8.0000000000000002E-3</v>
      </c>
      <c r="R2695" s="8">
        <f t="shared" si="171"/>
        <v>13.333333333333334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5">
        <f t="shared" si="168"/>
        <v>41878.140497685185</v>
      </c>
      <c r="L2696" s="5">
        <f t="shared" si="169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3.3333333333333335E-5</v>
      </c>
      <c r="R2696" s="8">
        <f t="shared" si="171"/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5">
        <f t="shared" si="168"/>
        <v>42048.181921296295</v>
      </c>
      <c r="L2697" s="5">
        <f t="shared" si="169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4.7333333333333333E-3</v>
      </c>
      <c r="R2697" s="8">
        <f t="shared" si="171"/>
        <v>23.666666666666668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5">
        <f t="shared" si="168"/>
        <v>41964.844444444447</v>
      </c>
      <c r="L2698" s="5">
        <f t="shared" si="169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5.6500000000000002E-2</v>
      </c>
      <c r="R2698" s="8">
        <f t="shared" si="171"/>
        <v>89.21052631578948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5">
        <f t="shared" si="168"/>
        <v>42187.940081018518</v>
      </c>
      <c r="L2699" s="5">
        <f t="shared" si="169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0.26352173913043481</v>
      </c>
      <c r="R2699" s="8">
        <f t="shared" si="171"/>
        <v>116.55769230769231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5">
        <f t="shared" si="168"/>
        <v>41787.898240740738</v>
      </c>
      <c r="L2700" s="5">
        <f t="shared" si="169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3.2512500000000002E-3</v>
      </c>
      <c r="R2700" s="8">
        <f t="shared" si="171"/>
        <v>13.005000000000001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5">
        <f t="shared" si="168"/>
        <v>41829.896562499998</v>
      </c>
      <c r="L2701" s="5">
        <f t="shared" si="169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8" t="e">
        <f t="shared" si="171"/>
        <v>#DIV/0!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5">
        <f t="shared" si="168"/>
        <v>41870.87467592593</v>
      </c>
      <c r="L2702" s="5">
        <f t="shared" si="169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7.0007000700070005E-3</v>
      </c>
      <c r="R2702" s="8">
        <f t="shared" si="171"/>
        <v>17.5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5">
        <f t="shared" si="168"/>
        <v>42801.774699074071</v>
      </c>
      <c r="L2703" s="5">
        <f t="shared" si="169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0.46176470588235297</v>
      </c>
      <c r="R2703" s="8">
        <f t="shared" si="171"/>
        <v>34.130434782608695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5">
        <f t="shared" si="168"/>
        <v>42800.801817129628</v>
      </c>
      <c r="L2704" s="5">
        <f t="shared" si="169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0.34410000000000002</v>
      </c>
      <c r="R2704" s="8">
        <f t="shared" si="171"/>
        <v>132.34615384615384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5">
        <f t="shared" si="168"/>
        <v>42756.690162037034</v>
      </c>
      <c r="L2705" s="5">
        <f t="shared" si="169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1.0375000000000001</v>
      </c>
      <c r="R2705" s="8">
        <f t="shared" si="171"/>
        <v>922.22222222222217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5">
        <f t="shared" si="168"/>
        <v>42787.862430555557</v>
      </c>
      <c r="L2706" s="5">
        <f t="shared" si="169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6.0263157894736845E-2</v>
      </c>
      <c r="R2706" s="8">
        <f t="shared" si="171"/>
        <v>163.57142857142858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5">
        <f t="shared" si="168"/>
        <v>42773.916180555556</v>
      </c>
      <c r="L2707" s="5">
        <f t="shared" si="169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0.10539393939393939</v>
      </c>
      <c r="R2707" s="8">
        <f t="shared" si="171"/>
        <v>217.375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5">
        <f t="shared" si="168"/>
        <v>41899.294942129629</v>
      </c>
      <c r="L2708" s="5">
        <f t="shared" si="169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1.1229714285714285</v>
      </c>
      <c r="R2708" s="8">
        <f t="shared" si="171"/>
        <v>149.44486692015209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5">
        <f t="shared" si="168"/>
        <v>41391.782905092594</v>
      </c>
      <c r="L2709" s="5">
        <f t="shared" si="169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3.50844625</v>
      </c>
      <c r="R2709" s="8">
        <f t="shared" si="171"/>
        <v>71.237487309644663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5">
        <f t="shared" si="168"/>
        <v>42512.698217592595</v>
      </c>
      <c r="L2710" s="5">
        <f t="shared" si="169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2.3321535</v>
      </c>
      <c r="R2710" s="8">
        <f t="shared" si="171"/>
        <v>44.464318398474738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5">
        <f t="shared" si="168"/>
        <v>42612.149780092594</v>
      </c>
      <c r="L2711" s="5">
        <f t="shared" si="169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1.01606</v>
      </c>
      <c r="R2711" s="8">
        <f t="shared" si="171"/>
        <v>164.94480519480518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5">
        <f t="shared" si="168"/>
        <v>41828.229490740741</v>
      </c>
      <c r="L2712" s="5">
        <f t="shared" si="169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1.5390035000000002</v>
      </c>
      <c r="R2712" s="8">
        <f t="shared" si="171"/>
        <v>84.871516544117654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5">
        <f t="shared" si="168"/>
        <v>41780.745254629634</v>
      </c>
      <c r="L2713" s="5">
        <f t="shared" si="169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1.007161125319693</v>
      </c>
      <c r="R2713" s="8">
        <f t="shared" si="171"/>
        <v>53.945205479452056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5">
        <f t="shared" si="168"/>
        <v>41432.062037037038</v>
      </c>
      <c r="L2714" s="5">
        <f t="shared" si="169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1.3138181818181818</v>
      </c>
      <c r="R2714" s="8">
        <f t="shared" si="171"/>
        <v>50.531468531468533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5">
        <f t="shared" si="168"/>
        <v>42322.653749999998</v>
      </c>
      <c r="L2715" s="5">
        <f t="shared" si="169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1.0224133333333334</v>
      </c>
      <c r="R2715" s="8">
        <f t="shared" si="171"/>
        <v>108.00140845070422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5">
        <f t="shared" si="168"/>
        <v>42629.655046296291</v>
      </c>
      <c r="L2716" s="5">
        <f t="shared" si="169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1.1635599999999999</v>
      </c>
      <c r="R2716" s="8">
        <f t="shared" si="171"/>
        <v>95.373770491803285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5">
        <f t="shared" si="168"/>
        <v>42387.398472222223</v>
      </c>
      <c r="L2717" s="5">
        <f t="shared" si="169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2.6462241666666664</v>
      </c>
      <c r="R2717" s="8">
        <f t="shared" si="171"/>
        <v>57.631016333938291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5">
        <f t="shared" si="168"/>
        <v>42255.333252314813</v>
      </c>
      <c r="L2718" s="5">
        <f t="shared" si="169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1.1998010000000001</v>
      </c>
      <c r="R2718" s="8">
        <f t="shared" si="171"/>
        <v>64.160481283422456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5">
        <f t="shared" si="168"/>
        <v>41934.914918981485</v>
      </c>
      <c r="L2719" s="5">
        <f t="shared" si="169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1.2010400000000001</v>
      </c>
      <c r="R2719" s="8">
        <f t="shared" si="171"/>
        <v>92.387692307692305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5">
        <f t="shared" si="168"/>
        <v>42465.596585648149</v>
      </c>
      <c r="L2720" s="5">
        <f t="shared" si="169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1.0358333333333334</v>
      </c>
      <c r="R2720" s="8">
        <f t="shared" si="171"/>
        <v>125.97972972972973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5">
        <f t="shared" si="168"/>
        <v>42418.031180555554</v>
      </c>
      <c r="L2721" s="5">
        <f t="shared" si="169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1.0883333333333334</v>
      </c>
      <c r="R2721" s="8">
        <f t="shared" si="171"/>
        <v>94.637681159420296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5">
        <f t="shared" si="168"/>
        <v>42655.465891203698</v>
      </c>
      <c r="L2722" s="5">
        <f t="shared" si="169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1.1812400000000001</v>
      </c>
      <c r="R2722" s="8">
        <f t="shared" si="171"/>
        <v>170.69942196531792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5">
        <f t="shared" si="168"/>
        <v>41493.543958333335</v>
      </c>
      <c r="L2723" s="5">
        <f t="shared" si="169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14.62</v>
      </c>
      <c r="R2723" s="8">
        <f t="shared" si="171"/>
        <v>40.762081784386616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5">
        <f t="shared" si="168"/>
        <v>42704.857094907406</v>
      </c>
      <c r="L2724" s="5">
        <f t="shared" si="169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2.5253999999999999</v>
      </c>
      <c r="R2724" s="8">
        <f t="shared" si="171"/>
        <v>68.254054054054052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5">
        <f t="shared" si="168"/>
        <v>41944.83898148148</v>
      </c>
      <c r="L2725" s="5">
        <f t="shared" si="169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1.4005000000000001</v>
      </c>
      <c r="R2725" s="8">
        <f t="shared" si="171"/>
        <v>95.48863636363636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5">
        <f t="shared" si="168"/>
        <v>42199.32707175926</v>
      </c>
      <c r="L2726" s="5">
        <f t="shared" si="169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2.9687520259319289</v>
      </c>
      <c r="R2726" s="8">
        <f t="shared" si="171"/>
        <v>7.1902649656526005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5">
        <f t="shared" si="168"/>
        <v>42745.744618055556</v>
      </c>
      <c r="L2727" s="5">
        <f t="shared" si="169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1.445425</v>
      </c>
      <c r="R2727" s="8">
        <f t="shared" si="171"/>
        <v>511.65486725663715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5">
        <f t="shared" si="168"/>
        <v>42452.579988425925</v>
      </c>
      <c r="L2728" s="5">
        <f t="shared" si="169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1.05745</v>
      </c>
      <c r="R2728" s="8">
        <f t="shared" si="171"/>
        <v>261.74504950495049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5">
        <f t="shared" si="168"/>
        <v>42198.676655092597</v>
      </c>
      <c r="L2729" s="5">
        <f t="shared" si="169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4.9321000000000002</v>
      </c>
      <c r="R2729" s="8">
        <f t="shared" si="171"/>
        <v>69.760961810466767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5">
        <f t="shared" si="168"/>
        <v>42333.59993055556</v>
      </c>
      <c r="L2730" s="5">
        <f t="shared" si="169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2.0182666666666669</v>
      </c>
      <c r="R2730" s="8">
        <f t="shared" si="171"/>
        <v>77.229591836734699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5">
        <f t="shared" si="168"/>
        <v>42095.240706018521</v>
      </c>
      <c r="L2731" s="5">
        <f t="shared" si="169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1.0444</v>
      </c>
      <c r="R2731" s="8">
        <f t="shared" si="171"/>
        <v>340.56521739130437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5">
        <f t="shared" si="168"/>
        <v>41351.541377314818</v>
      </c>
      <c r="L2732" s="5">
        <f t="shared" si="169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1.7029262962962963</v>
      </c>
      <c r="R2732" s="8">
        <f t="shared" si="171"/>
        <v>67.417903225806455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5">
        <f t="shared" si="168"/>
        <v>41872.525717592594</v>
      </c>
      <c r="L2733" s="5">
        <f t="shared" si="169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1.0430333333333333</v>
      </c>
      <c r="R2733" s="8">
        <f t="shared" si="171"/>
        <v>845.70270270270271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5">
        <f t="shared" si="168"/>
        <v>41389.808194444442</v>
      </c>
      <c r="L2734" s="5">
        <f t="shared" si="169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1.1825000000000001</v>
      </c>
      <c r="R2734" s="8">
        <f t="shared" si="171"/>
        <v>97.191780821917803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5">
        <f t="shared" si="168"/>
        <v>42044.272847222222</v>
      </c>
      <c r="L2735" s="5">
        <f t="shared" si="169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1.07538</v>
      </c>
      <c r="R2735" s="8">
        <f t="shared" si="171"/>
        <v>451.84033613445376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5">
        <f t="shared" si="168"/>
        <v>42626.668888888889</v>
      </c>
      <c r="L2736" s="5">
        <f t="shared" si="169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</v>
      </c>
      <c r="R2736" s="8">
        <f t="shared" si="171"/>
        <v>138.66871165644173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5">
        <f t="shared" si="168"/>
        <v>41316.120949074073</v>
      </c>
      <c r="L2737" s="5">
        <f t="shared" si="169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9.7813466666666677</v>
      </c>
      <c r="R2737" s="8">
        <f t="shared" si="171"/>
        <v>21.640147492625371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5">
        <f t="shared" si="168"/>
        <v>41722.666354166664</v>
      </c>
      <c r="L2738" s="5">
        <f t="shared" si="169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1.2290000000000001</v>
      </c>
      <c r="R2738" s="8">
        <f t="shared" si="171"/>
        <v>169.51724137931035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5">
        <f t="shared" si="168"/>
        <v>41611.917673611111</v>
      </c>
      <c r="L2739" s="5">
        <f t="shared" si="169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2.4606080000000001</v>
      </c>
      <c r="R2739" s="8">
        <f t="shared" si="171"/>
        <v>161.88210526315791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5">
        <f t="shared" si="168"/>
        <v>42620.143564814818</v>
      </c>
      <c r="L2740" s="5">
        <f t="shared" si="169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1.4794</v>
      </c>
      <c r="R2740" s="8">
        <f t="shared" si="171"/>
        <v>493.13333333333333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5">
        <f t="shared" si="168"/>
        <v>41719.887928240743</v>
      </c>
      <c r="L2741" s="5">
        <f t="shared" si="169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3.8409090909090908</v>
      </c>
      <c r="R2741" s="8">
        <f t="shared" si="171"/>
        <v>22.120418848167539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5">
        <f t="shared" si="168"/>
        <v>42045.031851851847</v>
      </c>
      <c r="L2742" s="5">
        <f t="shared" si="169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1.0333333333333334</v>
      </c>
      <c r="R2742" s="8">
        <f t="shared" si="171"/>
        <v>18.235294117647058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5">
        <f t="shared" si="168"/>
        <v>41911.657430555555</v>
      </c>
      <c r="L2743" s="5">
        <f t="shared" si="169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4.3750000000000004E-3</v>
      </c>
      <c r="R2743" s="8">
        <f t="shared" si="171"/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5">
        <f t="shared" si="168"/>
        <v>41030.719756944447</v>
      </c>
      <c r="L2744" s="5">
        <f t="shared" si="169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0.29239999999999999</v>
      </c>
      <c r="R2744" s="8">
        <f t="shared" si="171"/>
        <v>40.611111111111114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5">
        <f t="shared" si="168"/>
        <v>42632.328784722224</v>
      </c>
      <c r="L2745" s="5">
        <f t="shared" si="169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8" t="e">
        <f t="shared" si="171"/>
        <v>#DIV/0!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5">
        <f t="shared" si="168"/>
        <v>40938.062476851854</v>
      </c>
      <c r="L2746" s="5">
        <f t="shared" si="169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5.2187499999999998E-2</v>
      </c>
      <c r="R2746" s="8">
        <f t="shared" si="171"/>
        <v>37.954545454545453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5">
        <f t="shared" si="168"/>
        <v>41044.988055555557</v>
      </c>
      <c r="L2747" s="5">
        <f t="shared" si="169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0.21887499999999999</v>
      </c>
      <c r="R2747" s="8">
        <f t="shared" si="171"/>
        <v>35.734693877551024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5">
        <f t="shared" si="168"/>
        <v>41850.781377314815</v>
      </c>
      <c r="L2748" s="5">
        <f t="shared" si="169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0.26700000000000002</v>
      </c>
      <c r="R2748" s="8">
        <f t="shared" si="171"/>
        <v>42.157894736842103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5">
        <f t="shared" si="168"/>
        <v>41044.64811342593</v>
      </c>
      <c r="L2749" s="5">
        <f t="shared" si="169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0.28000000000000003</v>
      </c>
      <c r="R2749" s="8">
        <f t="shared" si="171"/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5">
        <f t="shared" si="168"/>
        <v>42585.7106712963</v>
      </c>
      <c r="L2750" s="5">
        <f t="shared" si="169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1.06E-2</v>
      </c>
      <c r="R2750" s="8">
        <f t="shared" si="171"/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5">
        <f t="shared" si="168"/>
        <v>42068.799039351856</v>
      </c>
      <c r="L2751" s="5">
        <f t="shared" si="169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1.0999999999999999E-2</v>
      </c>
      <c r="R2751" s="8">
        <f t="shared" si="171"/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5">
        <f t="shared" si="168"/>
        <v>41078.899826388886</v>
      </c>
      <c r="L2752" s="5">
        <f t="shared" si="169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8" t="e">
        <f t="shared" si="171"/>
        <v>#DIV/0!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5">
        <f t="shared" si="168"/>
        <v>41747.887060185189</v>
      </c>
      <c r="L2753" s="5">
        <f t="shared" si="169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8" t="e">
        <f t="shared" si="171"/>
        <v>#DIV/0!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5">
        <f t="shared" si="168"/>
        <v>40855.765092592592</v>
      </c>
      <c r="L2754" s="5">
        <f t="shared" si="169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0.11458333333333333</v>
      </c>
      <c r="R2754" s="8">
        <f t="shared" si="171"/>
        <v>39.285714285714285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5">
        <f t="shared" ref="K2755:K2818" si="172">(((J2755/60)/60)/24)+DATE(1970,1,1)</f>
        <v>41117.900729166664</v>
      </c>
      <c r="L2755" s="5">
        <f t="shared" ref="L2755:L2818" si="173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E2755/D2755</f>
        <v>0.19</v>
      </c>
      <c r="R2755" s="8">
        <f t="shared" ref="R2755:R2818" si="175">E2755/N2755</f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5">
        <f t="shared" si="172"/>
        <v>41863.636006944449</v>
      </c>
      <c r="L2756" s="5">
        <f t="shared" si="173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8" t="e">
        <f t="shared" si="175"/>
        <v>#DIV/0!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5">
        <f t="shared" si="172"/>
        <v>42072.790821759263</v>
      </c>
      <c r="L2757" s="5">
        <f t="shared" si="173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0.52</v>
      </c>
      <c r="R2757" s="8">
        <f t="shared" si="175"/>
        <v>17.333333333333332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5">
        <f t="shared" si="172"/>
        <v>41620.90047453704</v>
      </c>
      <c r="L2758" s="5">
        <f t="shared" si="173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0.1048</v>
      </c>
      <c r="R2758" s="8">
        <f t="shared" si="175"/>
        <v>31.757575757575758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5">
        <f t="shared" si="172"/>
        <v>42573.65662037037</v>
      </c>
      <c r="L2759" s="5">
        <f t="shared" si="173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6.6666666666666671E-3</v>
      </c>
      <c r="R2759" s="8">
        <f t="shared" si="175"/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5">
        <f t="shared" si="172"/>
        <v>42639.441932870366</v>
      </c>
      <c r="L2760" s="5">
        <f t="shared" si="173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0.11700000000000001</v>
      </c>
      <c r="R2760" s="8">
        <f t="shared" si="175"/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5">
        <f t="shared" si="172"/>
        <v>42524.36650462963</v>
      </c>
      <c r="L2761" s="5">
        <f t="shared" si="173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0.105</v>
      </c>
      <c r="R2761" s="8">
        <f t="shared" si="175"/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5">
        <f t="shared" si="172"/>
        <v>41415.461319444446</v>
      </c>
      <c r="L2762" s="5">
        <f t="shared" si="173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8" t="e">
        <f t="shared" si="175"/>
        <v>#DIV/0!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5">
        <f t="shared" si="172"/>
        <v>41247.063576388886</v>
      </c>
      <c r="L2763" s="5">
        <f t="shared" si="173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7.1999999999999998E-3</v>
      </c>
      <c r="R2763" s="8">
        <f t="shared" si="175"/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5">
        <f t="shared" si="172"/>
        <v>40927.036979166667</v>
      </c>
      <c r="L2764" s="5">
        <f t="shared" si="173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7.6923076923076927E-3</v>
      </c>
      <c r="R2764" s="8">
        <f t="shared" si="175"/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5">
        <f t="shared" si="172"/>
        <v>41373.579675925925</v>
      </c>
      <c r="L2765" s="5">
        <f t="shared" si="173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2.2842639593908631E-3</v>
      </c>
      <c r="R2765" s="8">
        <f t="shared" si="175"/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5">
        <f t="shared" si="172"/>
        <v>41030.292025462964</v>
      </c>
      <c r="L2766" s="5">
        <f t="shared" si="173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1.125E-2</v>
      </c>
      <c r="R2766" s="8">
        <f t="shared" si="175"/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5">
        <f t="shared" si="172"/>
        <v>41194.579027777778</v>
      </c>
      <c r="L2767" s="5">
        <f t="shared" si="173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8" t="e">
        <f t="shared" si="175"/>
        <v>#DIV/0!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5">
        <f t="shared" si="172"/>
        <v>40736.668032407404</v>
      </c>
      <c r="L2768" s="5">
        <f t="shared" si="173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0.02</v>
      </c>
      <c r="R2768" s="8">
        <f t="shared" si="175"/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5">
        <f t="shared" si="172"/>
        <v>42172.958912037036</v>
      </c>
      <c r="L2769" s="5">
        <f t="shared" si="173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8.5000000000000006E-3</v>
      </c>
      <c r="R2769" s="8">
        <f t="shared" si="175"/>
        <v>11.333333333333334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5">
        <f t="shared" si="172"/>
        <v>40967.614849537036</v>
      </c>
      <c r="L2770" s="5">
        <f t="shared" si="173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0.14314285714285716</v>
      </c>
      <c r="R2770" s="8">
        <f t="shared" si="175"/>
        <v>29.470588235294116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5">
        <f t="shared" si="172"/>
        <v>41745.826273148145</v>
      </c>
      <c r="L2771" s="5">
        <f t="shared" si="173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2.5000000000000001E-3</v>
      </c>
      <c r="R2771" s="8">
        <f t="shared" si="175"/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5">
        <f t="shared" si="172"/>
        <v>41686.705208333333</v>
      </c>
      <c r="L2772" s="5">
        <f t="shared" si="173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0.1041125</v>
      </c>
      <c r="R2772" s="8">
        <f t="shared" si="175"/>
        <v>63.098484848484851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5">
        <f t="shared" si="172"/>
        <v>41257.531712962962</v>
      </c>
      <c r="L2773" s="5">
        <f t="shared" si="173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8" t="e">
        <f t="shared" si="175"/>
        <v>#DIV/0!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5">
        <f t="shared" si="172"/>
        <v>41537.869143518517</v>
      </c>
      <c r="L2774" s="5">
        <f t="shared" si="173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8" t="e">
        <f t="shared" si="175"/>
        <v>#DIV/0!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5">
        <f t="shared" si="172"/>
        <v>42474.86482638889</v>
      </c>
      <c r="L2775" s="5">
        <f t="shared" si="173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1.8867924528301887E-3</v>
      </c>
      <c r="R2775" s="8">
        <f t="shared" si="175"/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5">
        <f t="shared" si="172"/>
        <v>41311.126481481479</v>
      </c>
      <c r="L2776" s="5">
        <f t="shared" si="173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0.14249999999999999</v>
      </c>
      <c r="R2776" s="8">
        <f t="shared" si="175"/>
        <v>43.846153846153847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5">
        <f t="shared" si="172"/>
        <v>40863.013356481482</v>
      </c>
      <c r="L2777" s="5">
        <f t="shared" si="173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0.03</v>
      </c>
      <c r="R2777" s="8">
        <f t="shared" si="175"/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5">
        <f t="shared" si="172"/>
        <v>42136.297175925924</v>
      </c>
      <c r="L2778" s="5">
        <f t="shared" si="173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7.8809523809523815E-2</v>
      </c>
      <c r="R2778" s="8">
        <f t="shared" si="175"/>
        <v>45.972222222222221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5">
        <f t="shared" si="172"/>
        <v>42172.669027777782</v>
      </c>
      <c r="L2779" s="5">
        <f t="shared" si="173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3.3333333333333335E-3</v>
      </c>
      <c r="R2779" s="8">
        <f t="shared" si="175"/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5">
        <f t="shared" si="172"/>
        <v>41846.978078703702</v>
      </c>
      <c r="L2780" s="5">
        <f t="shared" si="173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0.25545454545454543</v>
      </c>
      <c r="R2780" s="8">
        <f t="shared" si="175"/>
        <v>93.666666666666671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5">
        <f t="shared" si="172"/>
        <v>42300.585891203707</v>
      </c>
      <c r="L2781" s="5">
        <f t="shared" si="173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2.12E-2</v>
      </c>
      <c r="R2781" s="8">
        <f t="shared" si="175"/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5">
        <f t="shared" si="172"/>
        <v>42774.447777777779</v>
      </c>
      <c r="L2782" s="5">
        <f t="shared" si="173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8" t="e">
        <f t="shared" si="175"/>
        <v>#DIV/0!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5">
        <f t="shared" si="172"/>
        <v>42018.94159722222</v>
      </c>
      <c r="L2783" s="5">
        <f t="shared" si="173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1.0528</v>
      </c>
      <c r="R2783" s="8">
        <f t="shared" si="175"/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5">
        <f t="shared" si="172"/>
        <v>42026.924976851849</v>
      </c>
      <c r="L2784" s="5">
        <f t="shared" si="173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1.2</v>
      </c>
      <c r="R2784" s="8">
        <f t="shared" si="175"/>
        <v>66.666666666666671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5">
        <f t="shared" si="172"/>
        <v>42103.535254629634</v>
      </c>
      <c r="L2785" s="5">
        <f t="shared" si="173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1.145</v>
      </c>
      <c r="R2785" s="8">
        <f t="shared" si="175"/>
        <v>18.770491803278688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5">
        <f t="shared" si="172"/>
        <v>41920.787534722222</v>
      </c>
      <c r="L2786" s="5">
        <f t="shared" si="173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1.19</v>
      </c>
      <c r="R2786" s="8">
        <f t="shared" si="175"/>
        <v>66.111111111111114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5">
        <f t="shared" si="172"/>
        <v>42558.189432870371</v>
      </c>
      <c r="L2787" s="5">
        <f t="shared" si="173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1.0468</v>
      </c>
      <c r="R2787" s="8">
        <f t="shared" si="175"/>
        <v>36.859154929577464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5">
        <f t="shared" si="172"/>
        <v>41815.569212962961</v>
      </c>
      <c r="L2788" s="5">
        <f t="shared" si="173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1.1783999999999999</v>
      </c>
      <c r="R2788" s="8">
        <f t="shared" si="175"/>
        <v>39.810810810810814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5">
        <f t="shared" si="172"/>
        <v>41808.198518518519</v>
      </c>
      <c r="L2789" s="5">
        <f t="shared" si="173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1.1970000000000001</v>
      </c>
      <c r="R2789" s="8">
        <f t="shared" si="175"/>
        <v>31.5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5">
        <f t="shared" si="172"/>
        <v>42550.701886574068</v>
      </c>
      <c r="L2790" s="5">
        <f t="shared" si="173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1.0249999999999999</v>
      </c>
      <c r="R2790" s="8">
        <f t="shared" si="175"/>
        <v>102.5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5">
        <f t="shared" si="172"/>
        <v>42056.013124999998</v>
      </c>
      <c r="L2791" s="5">
        <f t="shared" si="173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1.0116666666666667</v>
      </c>
      <c r="R2791" s="8">
        <f t="shared" si="175"/>
        <v>126.45833333333333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5">
        <f t="shared" si="172"/>
        <v>42016.938692129625</v>
      </c>
      <c r="L2792" s="5">
        <f t="shared" si="173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1.0533333333333332</v>
      </c>
      <c r="R2792" s="8">
        <f t="shared" si="175"/>
        <v>47.878787878787875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5">
        <f t="shared" si="172"/>
        <v>42591.899988425925</v>
      </c>
      <c r="L2793" s="5">
        <f t="shared" si="173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1.0249999999999999</v>
      </c>
      <c r="R2793" s="8">
        <f t="shared" si="175"/>
        <v>73.214285714285708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5">
        <f t="shared" si="172"/>
        <v>42183.231006944443</v>
      </c>
      <c r="L2794" s="5">
        <f t="shared" si="173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1.0760000000000001</v>
      </c>
      <c r="R2794" s="8">
        <f t="shared" si="175"/>
        <v>89.666666666666671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5">
        <f t="shared" si="172"/>
        <v>42176.419039351851</v>
      </c>
      <c r="L2795" s="5">
        <f t="shared" si="173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1.105675</v>
      </c>
      <c r="R2795" s="8">
        <f t="shared" si="175"/>
        <v>151.4623287671233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5">
        <f t="shared" si="172"/>
        <v>42416.691655092596</v>
      </c>
      <c r="L2796" s="5">
        <f t="shared" si="173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1.5</v>
      </c>
      <c r="R2796" s="8">
        <f t="shared" si="175"/>
        <v>25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5">
        <f t="shared" si="172"/>
        <v>41780.525937500002</v>
      </c>
      <c r="L2797" s="5">
        <f t="shared" si="173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1.0428571428571429</v>
      </c>
      <c r="R2797" s="8">
        <f t="shared" si="175"/>
        <v>36.5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5">
        <f t="shared" si="172"/>
        <v>41795.528101851851</v>
      </c>
      <c r="L2798" s="5">
        <f t="shared" si="173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1.155</v>
      </c>
      <c r="R2798" s="8">
        <f t="shared" si="175"/>
        <v>44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5">
        <f t="shared" si="172"/>
        <v>41798.94027777778</v>
      </c>
      <c r="L2799" s="5">
        <f t="shared" si="173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1.02645125</v>
      </c>
      <c r="R2799" s="8">
        <f t="shared" si="175"/>
        <v>87.357553191489373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5">
        <f t="shared" si="172"/>
        <v>42201.675011574072</v>
      </c>
      <c r="L2800" s="5">
        <f t="shared" si="173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1.014</v>
      </c>
      <c r="R2800" s="8">
        <f t="shared" si="175"/>
        <v>36.474820143884891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5">
        <f t="shared" si="172"/>
        <v>42507.264699074076</v>
      </c>
      <c r="L2801" s="5">
        <f t="shared" si="173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1.1663479999999999</v>
      </c>
      <c r="R2801" s="8">
        <f t="shared" si="175"/>
        <v>44.859538461538463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5">
        <f t="shared" si="172"/>
        <v>41948.552847222221</v>
      </c>
      <c r="L2802" s="5">
        <f t="shared" si="173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1.33</v>
      </c>
      <c r="R2802" s="8">
        <f t="shared" si="175"/>
        <v>42.903225806451616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5">
        <f t="shared" si="172"/>
        <v>41900.243159722224</v>
      </c>
      <c r="L2803" s="5">
        <f t="shared" si="173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1.3320000000000001</v>
      </c>
      <c r="R2803" s="8">
        <f t="shared" si="175"/>
        <v>51.230769230769234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5">
        <f t="shared" si="172"/>
        <v>42192.64707175926</v>
      </c>
      <c r="L2804" s="5">
        <f t="shared" si="173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1.0183333333333333</v>
      </c>
      <c r="R2804" s="8">
        <f t="shared" si="175"/>
        <v>33.944444444444443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5">
        <f t="shared" si="172"/>
        <v>42158.065694444449</v>
      </c>
      <c r="L2805" s="5">
        <f t="shared" si="173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1.2795000000000001</v>
      </c>
      <c r="R2805" s="8">
        <f t="shared" si="175"/>
        <v>90.744680851063833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5">
        <f t="shared" si="172"/>
        <v>41881.453587962962</v>
      </c>
      <c r="L2806" s="5">
        <f t="shared" si="173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1.1499999999999999</v>
      </c>
      <c r="R2806" s="8">
        <f t="shared" si="175"/>
        <v>50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5">
        <f t="shared" si="172"/>
        <v>42213.505474537036</v>
      </c>
      <c r="L2807" s="5">
        <f t="shared" si="173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1.1000000000000001</v>
      </c>
      <c r="R2807" s="8">
        <f t="shared" si="175"/>
        <v>24.444444444444443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5">
        <f t="shared" si="172"/>
        <v>42185.267245370371</v>
      </c>
      <c r="L2808" s="5">
        <f t="shared" si="173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1.121</v>
      </c>
      <c r="R2808" s="8">
        <f t="shared" si="175"/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5">
        <f t="shared" si="172"/>
        <v>42154.873124999998</v>
      </c>
      <c r="L2809" s="5">
        <f t="shared" si="173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1.26</v>
      </c>
      <c r="R2809" s="8">
        <f t="shared" si="175"/>
        <v>67.741935483870961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5">
        <f t="shared" si="172"/>
        <v>42208.84646990741</v>
      </c>
      <c r="L2810" s="5">
        <f t="shared" si="173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1.0024444444444445</v>
      </c>
      <c r="R2810" s="8">
        <f t="shared" si="175"/>
        <v>65.376811594202906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5">
        <f t="shared" si="172"/>
        <v>42451.496817129635</v>
      </c>
      <c r="L2811" s="5">
        <f t="shared" si="173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1.024</v>
      </c>
      <c r="R2811" s="8">
        <f t="shared" si="175"/>
        <v>121.9047619047619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5">
        <f t="shared" si="172"/>
        <v>41759.13962962963</v>
      </c>
      <c r="L2812" s="5">
        <f t="shared" si="173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1.0820000000000001</v>
      </c>
      <c r="R2812" s="8">
        <f t="shared" si="175"/>
        <v>47.456140350877192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5">
        <f t="shared" si="172"/>
        <v>42028.496562500004</v>
      </c>
      <c r="L2813" s="5">
        <f t="shared" si="173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1.0026999999999999</v>
      </c>
      <c r="R2813" s="8">
        <f t="shared" si="175"/>
        <v>92.842592592592595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5">
        <f t="shared" si="172"/>
        <v>42054.74418981481</v>
      </c>
      <c r="L2814" s="5">
        <f t="shared" si="173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1.133</v>
      </c>
      <c r="R2814" s="8">
        <f t="shared" si="175"/>
        <v>68.253012048192772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5">
        <f t="shared" si="172"/>
        <v>42693.742604166662</v>
      </c>
      <c r="L2815" s="5">
        <f t="shared" si="173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1.2757571428571428</v>
      </c>
      <c r="R2815" s="8">
        <f t="shared" si="175"/>
        <v>37.209583333333335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5">
        <f t="shared" si="172"/>
        <v>42103.399479166663</v>
      </c>
      <c r="L2816" s="5">
        <f t="shared" si="173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1.0773333333333333</v>
      </c>
      <c r="R2816" s="8">
        <f t="shared" si="175"/>
        <v>25.25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5">
        <f t="shared" si="172"/>
        <v>42559.776724537034</v>
      </c>
      <c r="L2817" s="5">
        <f t="shared" si="173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2.42</v>
      </c>
      <c r="R2817" s="8">
        <f t="shared" si="175"/>
        <v>43.214285714285715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5">
        <f t="shared" si="172"/>
        <v>42188.467499999999</v>
      </c>
      <c r="L2818" s="5">
        <f t="shared" si="173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1.4156666666666666</v>
      </c>
      <c r="R2818" s="8">
        <f t="shared" si="175"/>
        <v>25.130177514792898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5">
        <f t="shared" ref="K2819:K2882" si="176">(((J2819/60)/60)/24)+DATE(1970,1,1)</f>
        <v>42023.634976851856</v>
      </c>
      <c r="L2819" s="5">
        <f t="shared" ref="L2819:L2882" si="177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E2819/D2819</f>
        <v>1.3</v>
      </c>
      <c r="R2819" s="8">
        <f t="shared" ref="R2819:R2882" si="179">E2819/N2819</f>
        <v>23.636363636363637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5">
        <f t="shared" si="176"/>
        <v>42250.598217592589</v>
      </c>
      <c r="L2820" s="5">
        <f t="shared" si="17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1.0603</v>
      </c>
      <c r="R2820" s="8">
        <f t="shared" si="179"/>
        <v>103.95098039215686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5">
        <f t="shared" si="176"/>
        <v>42139.525567129633</v>
      </c>
      <c r="L2821" s="5">
        <f t="shared" si="17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1.048</v>
      </c>
      <c r="R2821" s="8">
        <f t="shared" si="179"/>
        <v>50.384615384615387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5">
        <f t="shared" si="176"/>
        <v>42401.610983796301</v>
      </c>
      <c r="L2822" s="5">
        <f t="shared" si="177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1.36</v>
      </c>
      <c r="R2822" s="8">
        <f t="shared" si="179"/>
        <v>13.6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5">
        <f t="shared" si="176"/>
        <v>41875.922858796301</v>
      </c>
      <c r="L2823" s="5">
        <f t="shared" si="17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</v>
      </c>
      <c r="R2823" s="8">
        <f t="shared" si="179"/>
        <v>28.571428571428573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5">
        <f t="shared" si="176"/>
        <v>42060.683935185181</v>
      </c>
      <c r="L2824" s="5">
        <f t="shared" si="17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</v>
      </c>
      <c r="R2824" s="8">
        <f t="shared" si="179"/>
        <v>63.829787234042556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5">
        <f t="shared" si="176"/>
        <v>42067.011643518519</v>
      </c>
      <c r="L2825" s="5">
        <f t="shared" si="17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1.24</v>
      </c>
      <c r="R2825" s="8">
        <f t="shared" si="179"/>
        <v>8.8571428571428577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5">
        <f t="shared" si="176"/>
        <v>42136.270787037036</v>
      </c>
      <c r="L2826" s="5">
        <f t="shared" si="17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1.1692307692307693</v>
      </c>
      <c r="R2826" s="8">
        <f t="shared" si="179"/>
        <v>50.666666666666664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5">
        <f t="shared" si="176"/>
        <v>42312.792662037042</v>
      </c>
      <c r="L2827" s="5">
        <f t="shared" si="17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1.0333333333333334</v>
      </c>
      <c r="R2827" s="8">
        <f t="shared" si="179"/>
        <v>60.784313725490193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5">
        <f t="shared" si="176"/>
        <v>42171.034861111111</v>
      </c>
      <c r="L2828" s="5">
        <f t="shared" si="17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1.0774999999999999</v>
      </c>
      <c r="R2828" s="8">
        <f t="shared" si="179"/>
        <v>113.42105263157895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5">
        <f t="shared" si="176"/>
        <v>42494.683634259258</v>
      </c>
      <c r="L2829" s="5">
        <f t="shared" si="177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1.2024999999999999</v>
      </c>
      <c r="R2829" s="8">
        <f t="shared" si="179"/>
        <v>104.56521739130434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5">
        <f t="shared" si="176"/>
        <v>42254.264687499999</v>
      </c>
      <c r="L2830" s="5">
        <f t="shared" si="17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1.0037894736842106</v>
      </c>
      <c r="R2830" s="8">
        <f t="shared" si="179"/>
        <v>98.30927835051547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5">
        <f t="shared" si="176"/>
        <v>42495.434236111112</v>
      </c>
      <c r="L2831" s="5">
        <f t="shared" si="17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1.0651999999999999</v>
      </c>
      <c r="R2831" s="8">
        <f t="shared" si="179"/>
        <v>35.039473684210527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5">
        <f t="shared" si="176"/>
        <v>41758.839675925927</v>
      </c>
      <c r="L2832" s="5">
        <f t="shared" si="17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</v>
      </c>
      <c r="R2832" s="8">
        <f t="shared" si="179"/>
        <v>272.72727272727275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5">
        <f t="shared" si="176"/>
        <v>42171.824884259258</v>
      </c>
      <c r="L2833" s="5">
        <f t="shared" si="17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1.1066666666666667</v>
      </c>
      <c r="R2833" s="8">
        <f t="shared" si="179"/>
        <v>63.846153846153847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5">
        <f t="shared" si="176"/>
        <v>41938.709421296298</v>
      </c>
      <c r="L2834" s="5">
        <f t="shared" si="17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1.1471959999999999</v>
      </c>
      <c r="R2834" s="8">
        <f t="shared" si="179"/>
        <v>30.189368421052631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5">
        <f t="shared" si="176"/>
        <v>42268.127696759257</v>
      </c>
      <c r="L2835" s="5">
        <f t="shared" si="17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1.0825925925925926</v>
      </c>
      <c r="R2835" s="8">
        <f t="shared" si="179"/>
        <v>83.51428571428572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5">
        <f t="shared" si="176"/>
        <v>42019.959837962961</v>
      </c>
      <c r="L2836" s="5">
        <f t="shared" si="17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1.7</v>
      </c>
      <c r="R2836" s="8">
        <f t="shared" si="179"/>
        <v>64.761904761904759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5">
        <f t="shared" si="176"/>
        <v>42313.703900462962</v>
      </c>
      <c r="L2837" s="5">
        <f t="shared" si="177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1.8709899999999999</v>
      </c>
      <c r="R2837" s="8">
        <f t="shared" si="179"/>
        <v>20.118172043010752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5">
        <f t="shared" si="176"/>
        <v>42746.261782407411</v>
      </c>
      <c r="L2838" s="5">
        <f t="shared" si="17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1.0777777777777777</v>
      </c>
      <c r="R2838" s="8">
        <f t="shared" si="179"/>
        <v>44.090909090909093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5">
        <f t="shared" si="176"/>
        <v>42307.908379629633</v>
      </c>
      <c r="L2839" s="5">
        <f t="shared" si="17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</v>
      </c>
      <c r="R2839" s="8">
        <f t="shared" si="179"/>
        <v>40.476190476190474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5">
        <f t="shared" si="176"/>
        <v>41842.607592592591</v>
      </c>
      <c r="L2840" s="5">
        <f t="shared" si="17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1.2024999999999999</v>
      </c>
      <c r="R2840" s="8">
        <f t="shared" si="179"/>
        <v>44.537037037037038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5">
        <f t="shared" si="176"/>
        <v>41853.240208333329</v>
      </c>
      <c r="L2841" s="5">
        <f t="shared" si="17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1.1142857142857143</v>
      </c>
      <c r="R2841" s="8">
        <f t="shared" si="179"/>
        <v>125.80645161290323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5">
        <f t="shared" si="176"/>
        <v>42060.035636574074</v>
      </c>
      <c r="L2842" s="5">
        <f t="shared" si="17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1.04</v>
      </c>
      <c r="R2842" s="8">
        <f t="shared" si="179"/>
        <v>19.696969696969695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5">
        <f t="shared" si="176"/>
        <v>42291.739548611105</v>
      </c>
      <c r="L2843" s="5">
        <f t="shared" si="17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0.01</v>
      </c>
      <c r="R2843" s="8">
        <f t="shared" si="179"/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5">
        <f t="shared" si="176"/>
        <v>41784.952488425923</v>
      </c>
      <c r="L2844" s="5">
        <f t="shared" si="17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8" t="e">
        <f t="shared" si="179"/>
        <v>#DIV/0!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5">
        <f t="shared" si="176"/>
        <v>42492.737847222219</v>
      </c>
      <c r="L2845" s="5">
        <f t="shared" si="17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8" t="e">
        <f t="shared" si="179"/>
        <v>#DIV/0!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5">
        <f t="shared" si="176"/>
        <v>42709.546064814815</v>
      </c>
      <c r="L2846" s="5">
        <f t="shared" si="17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5.4545454545454543E-2</v>
      </c>
      <c r="R2846" s="8">
        <f t="shared" si="179"/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5">
        <f t="shared" si="176"/>
        <v>42103.016585648147</v>
      </c>
      <c r="L2847" s="5">
        <f t="shared" si="17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0.31546666666666667</v>
      </c>
      <c r="R2847" s="8">
        <f t="shared" si="179"/>
        <v>60.666666666666664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5">
        <f t="shared" si="176"/>
        <v>42108.692060185189</v>
      </c>
      <c r="L2848" s="5">
        <f t="shared" si="17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8" t="e">
        <f t="shared" si="179"/>
        <v>#DIV/0!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5">
        <f t="shared" si="176"/>
        <v>42453.806307870371</v>
      </c>
      <c r="L2849" s="5">
        <f t="shared" si="17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8" t="e">
        <f t="shared" si="179"/>
        <v>#DIV/0!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5">
        <f t="shared" si="176"/>
        <v>42123.648831018523</v>
      </c>
      <c r="L2850" s="5">
        <f t="shared" si="17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2E-3</v>
      </c>
      <c r="R2850" s="8">
        <f t="shared" si="179"/>
        <v>23.333333333333332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5">
        <f t="shared" si="176"/>
        <v>42453.428240740745</v>
      </c>
      <c r="L2851" s="5">
        <f t="shared" si="17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0.01</v>
      </c>
      <c r="R2851" s="8">
        <f t="shared" si="179"/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5">
        <f t="shared" si="176"/>
        <v>41858.007071759261</v>
      </c>
      <c r="L2852" s="5">
        <f t="shared" si="17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3.8875E-2</v>
      </c>
      <c r="R2852" s="8">
        <f t="shared" si="179"/>
        <v>23.923076923076923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5">
        <f t="shared" si="176"/>
        <v>42390.002650462964</v>
      </c>
      <c r="L2853" s="5">
        <f t="shared" si="17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8" t="e">
        <f t="shared" si="179"/>
        <v>#DIV/0!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5">
        <f t="shared" si="176"/>
        <v>41781.045173611114</v>
      </c>
      <c r="L2854" s="5">
        <f t="shared" si="17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1.9E-2</v>
      </c>
      <c r="R2854" s="8">
        <f t="shared" si="179"/>
        <v>15.833333333333334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5">
        <f t="shared" si="176"/>
        <v>41836.190937499996</v>
      </c>
      <c r="L2855" s="5">
        <f t="shared" si="17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8" t="e">
        <f t="shared" si="179"/>
        <v>#DIV/0!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5">
        <f t="shared" si="176"/>
        <v>42111.71665509259</v>
      </c>
      <c r="L2856" s="5">
        <f t="shared" si="17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0.41699999999999998</v>
      </c>
      <c r="R2856" s="8">
        <f t="shared" si="179"/>
        <v>29.785714285714285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5">
        <f t="shared" si="176"/>
        <v>42370.007766203707</v>
      </c>
      <c r="L2857" s="5">
        <f t="shared" si="17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0.5</v>
      </c>
      <c r="R2857" s="8">
        <f t="shared" si="179"/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5">
        <f t="shared" si="176"/>
        <v>42165.037581018521</v>
      </c>
      <c r="L2858" s="5">
        <f t="shared" si="17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4.8666666666666664E-2</v>
      </c>
      <c r="R2858" s="8">
        <f t="shared" si="179"/>
        <v>24.333333333333332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5">
        <f t="shared" si="176"/>
        <v>42726.920081018514</v>
      </c>
      <c r="L2859" s="5">
        <f t="shared" si="177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0.19736842105263158</v>
      </c>
      <c r="R2859" s="8">
        <f t="shared" si="179"/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5">
        <f t="shared" si="176"/>
        <v>41954.545081018514</v>
      </c>
      <c r="L2860" s="5">
        <f t="shared" si="17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8" t="e">
        <f t="shared" si="179"/>
        <v>#DIV/0!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5">
        <f t="shared" si="176"/>
        <v>42233.362314814818</v>
      </c>
      <c r="L2861" s="5">
        <f t="shared" si="17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1.7500000000000002E-2</v>
      </c>
      <c r="R2861" s="8">
        <f t="shared" si="179"/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5">
        <f t="shared" si="176"/>
        <v>42480.800648148142</v>
      </c>
      <c r="L2862" s="5">
        <f t="shared" si="17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6.6500000000000004E-2</v>
      </c>
      <c r="R2862" s="8">
        <f t="shared" si="179"/>
        <v>29.555555555555557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5">
        <f t="shared" si="176"/>
        <v>42257.590833333335</v>
      </c>
      <c r="L2863" s="5">
        <f t="shared" si="17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0.32</v>
      </c>
      <c r="R2863" s="8">
        <f t="shared" si="179"/>
        <v>26.666666666666668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5">
        <f t="shared" si="176"/>
        <v>41784.789687500001</v>
      </c>
      <c r="L2864" s="5">
        <f t="shared" si="17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4.3307086614173228E-3</v>
      </c>
      <c r="R2864" s="8">
        <f t="shared" si="179"/>
        <v>18.333333333333332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5">
        <f t="shared" si="176"/>
        <v>41831.675034722226</v>
      </c>
      <c r="L2865" s="5">
        <f t="shared" si="17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4.0000000000000002E-4</v>
      </c>
      <c r="R2865" s="8">
        <f t="shared" si="179"/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5">
        <f t="shared" si="176"/>
        <v>42172.613506944443</v>
      </c>
      <c r="L2866" s="5">
        <f t="shared" si="17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1.6E-2</v>
      </c>
      <c r="R2866" s="8">
        <f t="shared" si="179"/>
        <v>13.333333333333334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5">
        <f t="shared" si="176"/>
        <v>41950.114108796297</v>
      </c>
      <c r="L2867" s="5">
        <f t="shared" si="17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8" t="e">
        <f t="shared" si="179"/>
        <v>#DIV/0!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5">
        <f t="shared" si="176"/>
        <v>42627.955104166671</v>
      </c>
      <c r="L2868" s="5">
        <f t="shared" si="17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8.9999999999999993E-3</v>
      </c>
      <c r="R2868" s="8">
        <f t="shared" si="179"/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5">
        <f t="shared" si="176"/>
        <v>42531.195277777777</v>
      </c>
      <c r="L2869" s="5">
        <f t="shared" si="17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0.2016</v>
      </c>
      <c r="R2869" s="8">
        <f t="shared" si="179"/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5">
        <f t="shared" si="176"/>
        <v>42618.827013888891</v>
      </c>
      <c r="L2870" s="5">
        <f t="shared" si="17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0.42011733333333334</v>
      </c>
      <c r="R2870" s="8">
        <f t="shared" si="179"/>
        <v>105.02933333333334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5">
        <f t="shared" si="176"/>
        <v>42540.593530092592</v>
      </c>
      <c r="L2871" s="5">
        <f t="shared" si="17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8.8500000000000002E-3</v>
      </c>
      <c r="R2871" s="8">
        <f t="shared" si="179"/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5">
        <f t="shared" si="176"/>
        <v>41746.189409722225</v>
      </c>
      <c r="L2872" s="5">
        <f t="shared" si="17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0.15</v>
      </c>
      <c r="R2872" s="8">
        <f t="shared" si="179"/>
        <v>83.333333333333329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5">
        <f t="shared" si="176"/>
        <v>41974.738576388889</v>
      </c>
      <c r="L2873" s="5">
        <f t="shared" si="17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4.6699999999999998E-2</v>
      </c>
      <c r="R2873" s="8">
        <f t="shared" si="179"/>
        <v>35.92307692307692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5">
        <f t="shared" si="176"/>
        <v>42115.11618055556</v>
      </c>
      <c r="L2874" s="5">
        <f t="shared" si="17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8" t="e">
        <f t="shared" si="179"/>
        <v>#DIV/0!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5">
        <f t="shared" si="176"/>
        <v>42002.817488425921</v>
      </c>
      <c r="L2875" s="5">
        <f t="shared" si="17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0.38119999999999998</v>
      </c>
      <c r="R2875" s="8">
        <f t="shared" si="179"/>
        <v>119.125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5">
        <f t="shared" si="176"/>
        <v>42722.84474537037</v>
      </c>
      <c r="L2876" s="5">
        <f t="shared" si="17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5.4199999999999998E-2</v>
      </c>
      <c r="R2876" s="8">
        <f t="shared" si="179"/>
        <v>90.333333333333329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5">
        <f t="shared" si="176"/>
        <v>42465.128391203703</v>
      </c>
      <c r="L2877" s="5">
        <f t="shared" si="17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3.5E-4</v>
      </c>
      <c r="R2877" s="8">
        <f t="shared" si="179"/>
        <v>2.3333333333333335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5">
        <f t="shared" si="176"/>
        <v>42171.743969907402</v>
      </c>
      <c r="L2878" s="5">
        <f t="shared" si="17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8" t="e">
        <f t="shared" si="179"/>
        <v>#DIV/0!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5">
        <f t="shared" si="176"/>
        <v>42672.955138888887</v>
      </c>
      <c r="L2879" s="5">
        <f t="shared" si="17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0.10833333333333334</v>
      </c>
      <c r="R2879" s="8">
        <f t="shared" si="179"/>
        <v>108.33333333333333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5">
        <f t="shared" si="176"/>
        <v>42128.615682870368</v>
      </c>
      <c r="L2880" s="5">
        <f t="shared" si="17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2.1000000000000001E-2</v>
      </c>
      <c r="R2880" s="8">
        <f t="shared" si="179"/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5">
        <f t="shared" si="176"/>
        <v>42359.725243055553</v>
      </c>
      <c r="L2881" s="5">
        <f t="shared" si="17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2.5892857142857141E-3</v>
      </c>
      <c r="R2881" s="8">
        <f t="shared" si="179"/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5">
        <f t="shared" si="176"/>
        <v>42192.905694444446</v>
      </c>
      <c r="L2882" s="5">
        <f t="shared" si="17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0.23333333333333334</v>
      </c>
      <c r="R2882" s="8">
        <f t="shared" si="179"/>
        <v>96.551724137931032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5">
        <f t="shared" ref="K2883:K2946" si="180">(((J2883/60)/60)/24)+DATE(1970,1,1)</f>
        <v>41916.597638888888</v>
      </c>
      <c r="L2883" s="5">
        <f t="shared" ref="L2883:L2946" si="18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E2883/D2883</f>
        <v>0</v>
      </c>
      <c r="R2883" s="8" t="e">
        <f t="shared" ref="R2883:R2946" si="183">E2883/N2883</f>
        <v>#DIV/0!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5">
        <f t="shared" si="180"/>
        <v>42461.596273148149</v>
      </c>
      <c r="L2884" s="5">
        <f t="shared" si="18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0.33600000000000002</v>
      </c>
      <c r="R2884" s="8">
        <f t="shared" si="183"/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5">
        <f t="shared" si="180"/>
        <v>42370.90320601852</v>
      </c>
      <c r="L2885" s="5">
        <f t="shared" si="18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0.1908</v>
      </c>
      <c r="R2885" s="8">
        <f t="shared" si="183"/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5">
        <f t="shared" si="180"/>
        <v>41948.727256944447</v>
      </c>
      <c r="L2886" s="5">
        <f t="shared" si="18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4.1111111111111114E-3</v>
      </c>
      <c r="R2886" s="8">
        <f t="shared" si="183"/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5">
        <f t="shared" si="180"/>
        <v>42047.07640046296</v>
      </c>
      <c r="L2887" s="5">
        <f t="shared" si="18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0.32500000000000001</v>
      </c>
      <c r="R2887" s="8">
        <f t="shared" si="183"/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5">
        <f t="shared" si="180"/>
        <v>42261.632916666669</v>
      </c>
      <c r="L2888" s="5">
        <f t="shared" si="18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0.05</v>
      </c>
      <c r="R2888" s="8">
        <f t="shared" si="183"/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5">
        <f t="shared" si="180"/>
        <v>41985.427361111113</v>
      </c>
      <c r="L2889" s="5">
        <f t="shared" si="18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1.6666666666666668E-3</v>
      </c>
      <c r="R2889" s="8">
        <f t="shared" si="183"/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5">
        <f t="shared" si="180"/>
        <v>41922.535185185188</v>
      </c>
      <c r="L2890" s="5">
        <f t="shared" si="18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8" t="e">
        <f t="shared" si="183"/>
        <v>#DIV/0!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5">
        <f t="shared" si="180"/>
        <v>41850.863252314812</v>
      </c>
      <c r="L2891" s="5">
        <f t="shared" si="18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0.38066666666666665</v>
      </c>
      <c r="R2891" s="8">
        <f t="shared" si="183"/>
        <v>81.571428571428569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5">
        <f t="shared" si="180"/>
        <v>41831.742962962962</v>
      </c>
      <c r="L2892" s="5">
        <f t="shared" si="181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1.0500000000000001E-2</v>
      </c>
      <c r="R2892" s="8">
        <f t="shared" si="183"/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5">
        <f t="shared" si="180"/>
        <v>42415.883425925931</v>
      </c>
      <c r="L2893" s="5">
        <f t="shared" si="18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2.7300000000000001E-2</v>
      </c>
      <c r="R2893" s="8">
        <f t="shared" si="183"/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5">
        <f t="shared" si="180"/>
        <v>41869.714166666665</v>
      </c>
      <c r="L2894" s="5">
        <f t="shared" si="181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9.0909090909090912E-2</v>
      </c>
      <c r="R2894" s="8">
        <f t="shared" si="183"/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5">
        <f t="shared" si="180"/>
        <v>41953.773090277777</v>
      </c>
      <c r="L2895" s="5">
        <f t="shared" si="18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5.0000000000000001E-3</v>
      </c>
      <c r="R2895" s="8">
        <f t="shared" si="183"/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5">
        <f t="shared" si="180"/>
        <v>42037.986284722225</v>
      </c>
      <c r="L2896" s="5">
        <f t="shared" si="18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8" t="e">
        <f t="shared" si="183"/>
        <v>#DIV/0!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5">
        <f t="shared" si="180"/>
        <v>41811.555462962962</v>
      </c>
      <c r="L2897" s="5">
        <f t="shared" si="181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4.5999999999999999E-2</v>
      </c>
      <c r="R2897" s="8">
        <f t="shared" si="183"/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5">
        <f t="shared" si="180"/>
        <v>42701.908807870372</v>
      </c>
      <c r="L2898" s="5">
        <f t="shared" si="181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0.20833333333333334</v>
      </c>
      <c r="R2898" s="8">
        <f t="shared" si="183"/>
        <v>52.083333333333336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5">
        <f t="shared" si="180"/>
        <v>42258.646504629629</v>
      </c>
      <c r="L2899" s="5">
        <f t="shared" si="18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4.583333333333333E-2</v>
      </c>
      <c r="R2899" s="8">
        <f t="shared" si="183"/>
        <v>183.33333333333334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5">
        <f t="shared" si="180"/>
        <v>42278.664965277778</v>
      </c>
      <c r="L2900" s="5">
        <f t="shared" si="18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4.2133333333333335E-2</v>
      </c>
      <c r="R2900" s="8">
        <f t="shared" si="183"/>
        <v>26.333333333333332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5">
        <f t="shared" si="180"/>
        <v>42515.078217592592</v>
      </c>
      <c r="L2901" s="5">
        <f t="shared" si="18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8" t="e">
        <f t="shared" si="183"/>
        <v>#DIV/0!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5">
        <f t="shared" si="180"/>
        <v>41830.234166666669</v>
      </c>
      <c r="L2902" s="5">
        <f t="shared" si="18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0.61909090909090914</v>
      </c>
      <c r="R2902" s="8">
        <f t="shared" si="183"/>
        <v>486.42857142857144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5">
        <f t="shared" si="180"/>
        <v>41982.904386574075</v>
      </c>
      <c r="L2903" s="5">
        <f t="shared" si="18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8.0000000000000002E-3</v>
      </c>
      <c r="R2903" s="8">
        <f t="shared" si="183"/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5">
        <f t="shared" si="180"/>
        <v>42210.439768518518</v>
      </c>
      <c r="L2904" s="5">
        <f t="shared" si="18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1.6666666666666666E-4</v>
      </c>
      <c r="R2904" s="8">
        <f t="shared" si="183"/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5">
        <f t="shared" si="180"/>
        <v>42196.166874999995</v>
      </c>
      <c r="L2905" s="5">
        <f t="shared" si="18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7.7999999999999996E-3</v>
      </c>
      <c r="R2905" s="8">
        <f t="shared" si="183"/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5">
        <f t="shared" si="180"/>
        <v>41940.967951388891</v>
      </c>
      <c r="L2906" s="5">
        <f t="shared" si="181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0.05</v>
      </c>
      <c r="R2906" s="8">
        <f t="shared" si="183"/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5">
        <f t="shared" si="180"/>
        <v>42606.056863425925</v>
      </c>
      <c r="L2907" s="5">
        <f t="shared" si="18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0.17771428571428571</v>
      </c>
      <c r="R2907" s="8">
        <f t="shared" si="183"/>
        <v>36.588235294117645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5">
        <f t="shared" si="180"/>
        <v>42199.648912037039</v>
      </c>
      <c r="L2908" s="5">
        <f t="shared" si="18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9.4166666666666662E-2</v>
      </c>
      <c r="R2908" s="8">
        <f t="shared" si="183"/>
        <v>80.714285714285708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5">
        <f t="shared" si="180"/>
        <v>42444.877743055549</v>
      </c>
      <c r="L2909" s="5">
        <f t="shared" si="18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8.0000000000000004E-4</v>
      </c>
      <c r="R2909" s="8">
        <f t="shared" si="183"/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5">
        <f t="shared" si="180"/>
        <v>42499.731701388882</v>
      </c>
      <c r="L2910" s="5">
        <f t="shared" si="18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2.75E-2</v>
      </c>
      <c r="R2910" s="8">
        <f t="shared" si="183"/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5">
        <f t="shared" si="180"/>
        <v>41929.266215277778</v>
      </c>
      <c r="L2911" s="5">
        <f t="shared" si="18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1.1111111111111112E-4</v>
      </c>
      <c r="R2911" s="8">
        <f t="shared" si="183"/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5">
        <f t="shared" si="180"/>
        <v>42107.841284722221</v>
      </c>
      <c r="L2912" s="5">
        <f t="shared" si="18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3.3333333333333335E-5</v>
      </c>
      <c r="R2912" s="8">
        <f t="shared" si="183"/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5">
        <f t="shared" si="180"/>
        <v>42142.768819444449</v>
      </c>
      <c r="L2913" s="5">
        <f t="shared" si="18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0.36499999999999999</v>
      </c>
      <c r="R2913" s="8">
        <f t="shared" si="183"/>
        <v>46.928571428571431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5">
        <f t="shared" si="180"/>
        <v>42354.131643518514</v>
      </c>
      <c r="L2914" s="5">
        <f t="shared" si="18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0.14058171745152354</v>
      </c>
      <c r="R2914" s="8">
        <f t="shared" si="183"/>
        <v>78.07692307692308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5">
        <f t="shared" si="180"/>
        <v>41828.922905092593</v>
      </c>
      <c r="L2915" s="5">
        <f t="shared" si="18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2.0000000000000001E-4</v>
      </c>
      <c r="R2915" s="8">
        <f t="shared" si="183"/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5">
        <f t="shared" si="180"/>
        <v>42017.907337962963</v>
      </c>
      <c r="L2916" s="5">
        <f t="shared" si="18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4.0000000000000003E-5</v>
      </c>
      <c r="R2916" s="8">
        <f t="shared" si="183"/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5">
        <f t="shared" si="180"/>
        <v>42415.398032407407</v>
      </c>
      <c r="L2917" s="5">
        <f t="shared" si="18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0.61099999999999999</v>
      </c>
      <c r="R2917" s="8">
        <f t="shared" si="183"/>
        <v>203.66666666666666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5">
        <f t="shared" si="180"/>
        <v>41755.476724537039</v>
      </c>
      <c r="L2918" s="5">
        <f t="shared" si="18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7.8378378378378383E-2</v>
      </c>
      <c r="R2918" s="8">
        <f t="shared" si="183"/>
        <v>20.714285714285715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5">
        <f t="shared" si="180"/>
        <v>42245.234340277777</v>
      </c>
      <c r="L2919" s="5">
        <f t="shared" si="18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0.2185</v>
      </c>
      <c r="R2919" s="8">
        <f t="shared" si="183"/>
        <v>48.555555555555557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5">
        <f t="shared" si="180"/>
        <v>42278.629710648151</v>
      </c>
      <c r="L2920" s="5">
        <f t="shared" si="18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0.27239999999999998</v>
      </c>
      <c r="R2920" s="8">
        <f t="shared" si="183"/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5">
        <f t="shared" si="180"/>
        <v>41826.61954861111</v>
      </c>
      <c r="L2921" s="5">
        <f t="shared" si="18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8.5000000000000006E-2</v>
      </c>
      <c r="R2921" s="8">
        <f t="shared" si="183"/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5">
        <f t="shared" si="180"/>
        <v>42058.792476851857</v>
      </c>
      <c r="L2922" s="5">
        <f t="shared" si="18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0.26840000000000003</v>
      </c>
      <c r="R2922" s="8">
        <f t="shared" si="183"/>
        <v>51.615384615384613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5">
        <f t="shared" si="180"/>
        <v>41877.886620370373</v>
      </c>
      <c r="L2923" s="5">
        <f t="shared" si="18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1.29</v>
      </c>
      <c r="R2923" s="8">
        <f t="shared" si="183"/>
        <v>43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5">
        <f t="shared" si="180"/>
        <v>42097.874155092592</v>
      </c>
      <c r="L2924" s="5">
        <f t="shared" si="18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</v>
      </c>
      <c r="R2924" s="8">
        <f t="shared" si="183"/>
        <v>83.333333333333329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5">
        <f t="shared" si="180"/>
        <v>42013.15253472222</v>
      </c>
      <c r="L2925" s="5">
        <f t="shared" si="181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</v>
      </c>
      <c r="R2925" s="8">
        <f t="shared" si="183"/>
        <v>30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5">
        <f t="shared" si="180"/>
        <v>42103.556828703702</v>
      </c>
      <c r="L2926" s="5">
        <f t="shared" si="18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1.032</v>
      </c>
      <c r="R2926" s="8">
        <f t="shared" si="183"/>
        <v>175.51020408163265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5">
        <f t="shared" si="180"/>
        <v>41863.584120370368</v>
      </c>
      <c r="L2927" s="5">
        <f t="shared" si="18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1.0244597777777777</v>
      </c>
      <c r="R2927" s="8">
        <f t="shared" si="183"/>
        <v>231.66175879396985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5">
        <f t="shared" si="180"/>
        <v>42044.765960648147</v>
      </c>
      <c r="L2928" s="5">
        <f t="shared" si="18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1.25</v>
      </c>
      <c r="R2928" s="8">
        <f t="shared" si="183"/>
        <v>75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5">
        <f t="shared" si="180"/>
        <v>41806.669317129628</v>
      </c>
      <c r="L2929" s="5">
        <f t="shared" si="18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1.3083333333333333</v>
      </c>
      <c r="R2929" s="8">
        <f t="shared" si="183"/>
        <v>112.14285714285714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5">
        <f t="shared" si="180"/>
        <v>42403.998217592598</v>
      </c>
      <c r="L2930" s="5">
        <f t="shared" si="18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</v>
      </c>
      <c r="R2930" s="8">
        <f t="shared" si="183"/>
        <v>41.666666666666664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5">
        <f t="shared" si="180"/>
        <v>41754.564328703702</v>
      </c>
      <c r="L2931" s="5">
        <f t="shared" si="18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1.02069375</v>
      </c>
      <c r="R2931" s="8">
        <f t="shared" si="183"/>
        <v>255.17343750000001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5">
        <f t="shared" si="180"/>
        <v>42101.584074074075</v>
      </c>
      <c r="L2932" s="5">
        <f t="shared" si="18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1.0092000000000001</v>
      </c>
      <c r="R2932" s="8">
        <f t="shared" si="183"/>
        <v>162.7741935483871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5">
        <f t="shared" si="180"/>
        <v>41872.291238425925</v>
      </c>
      <c r="L2933" s="5">
        <f t="shared" si="18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1.06</v>
      </c>
      <c r="R2933" s="8">
        <f t="shared" si="183"/>
        <v>88.333333333333329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5">
        <f t="shared" si="180"/>
        <v>42025.164780092593</v>
      </c>
      <c r="L2934" s="5">
        <f t="shared" si="18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1.0509677419354839</v>
      </c>
      <c r="R2934" s="8">
        <f t="shared" si="183"/>
        <v>85.736842105263165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5">
        <f t="shared" si="180"/>
        <v>42495.956631944442</v>
      </c>
      <c r="L2935" s="5">
        <f t="shared" si="18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1.0276000000000001</v>
      </c>
      <c r="R2935" s="8">
        <f t="shared" si="183"/>
        <v>47.574074074074076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5">
        <f t="shared" si="180"/>
        <v>41775.636157407411</v>
      </c>
      <c r="L2936" s="5">
        <f t="shared" si="18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1.08</v>
      </c>
      <c r="R2936" s="8">
        <f t="shared" si="183"/>
        <v>72.972972972972968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5">
        <f t="shared" si="180"/>
        <v>42553.583425925928</v>
      </c>
      <c r="L2937" s="5">
        <f t="shared" si="18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1.0088571428571429</v>
      </c>
      <c r="R2937" s="8">
        <f t="shared" si="183"/>
        <v>90.538461538461533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5">
        <f t="shared" si="180"/>
        <v>41912.650729166664</v>
      </c>
      <c r="L2938" s="5">
        <f t="shared" si="18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1.28</v>
      </c>
      <c r="R2938" s="8">
        <f t="shared" si="183"/>
        <v>37.647058823529413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5">
        <f t="shared" si="180"/>
        <v>41803.457326388889</v>
      </c>
      <c r="L2939" s="5">
        <f t="shared" si="18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1.3333333333333333</v>
      </c>
      <c r="R2939" s="8">
        <f t="shared" si="183"/>
        <v>36.363636363636367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5">
        <f t="shared" si="180"/>
        <v>42004.703865740739</v>
      </c>
      <c r="L2940" s="5">
        <f t="shared" si="18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1.0137499999999999</v>
      </c>
      <c r="R2940" s="8">
        <f t="shared" si="183"/>
        <v>126.71875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5">
        <f t="shared" si="180"/>
        <v>41845.809166666666</v>
      </c>
      <c r="L2941" s="5">
        <f t="shared" si="18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1.0287500000000001</v>
      </c>
      <c r="R2941" s="8">
        <f t="shared" si="183"/>
        <v>329.2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5">
        <f t="shared" si="180"/>
        <v>41982.773356481484</v>
      </c>
      <c r="L2942" s="5">
        <f t="shared" si="18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1.0724</v>
      </c>
      <c r="R2942" s="8">
        <f t="shared" si="183"/>
        <v>81.242424242424249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5">
        <f t="shared" si="180"/>
        <v>42034.960127314815</v>
      </c>
      <c r="L2943" s="5">
        <f t="shared" si="18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4.0000000000000003E-5</v>
      </c>
      <c r="R2943" s="8">
        <f t="shared" si="183"/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5">
        <f t="shared" si="180"/>
        <v>42334.803923611107</v>
      </c>
      <c r="L2944" s="5">
        <f t="shared" si="18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0.20424999999999999</v>
      </c>
      <c r="R2944" s="8">
        <f t="shared" si="183"/>
        <v>202.22772277227722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5">
        <f t="shared" si="180"/>
        <v>42077.129398148143</v>
      </c>
      <c r="L2945" s="5">
        <f t="shared" si="18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8" t="e">
        <f t="shared" si="183"/>
        <v>#DIV/0!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5">
        <f t="shared" si="180"/>
        <v>42132.9143287037</v>
      </c>
      <c r="L2946" s="5">
        <f t="shared" si="18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0.01</v>
      </c>
      <c r="R2946" s="8">
        <f t="shared" si="183"/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5">
        <f t="shared" ref="K2947:K3010" si="184">(((J2947/60)/60)/24)+DATE(1970,1,1)</f>
        <v>42118.139583333337</v>
      </c>
      <c r="L2947" s="5">
        <f t="shared" ref="L2947:L3010" si="185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E2947/D2947</f>
        <v>0</v>
      </c>
      <c r="R2947" s="8" t="e">
        <f t="shared" ref="R2947:R3010" si="187">E2947/N2947</f>
        <v>#DIV/0!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5">
        <f t="shared" si="184"/>
        <v>42567.531157407408</v>
      </c>
      <c r="L2948" s="5">
        <f t="shared" si="185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1E-3</v>
      </c>
      <c r="R2948" s="8">
        <f t="shared" si="187"/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5">
        <f t="shared" si="184"/>
        <v>42649.562118055561</v>
      </c>
      <c r="L2949" s="5">
        <f t="shared" si="185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4.2880000000000001E-2</v>
      </c>
      <c r="R2949" s="8">
        <f t="shared" si="187"/>
        <v>82.461538461538467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5">
        <f t="shared" si="184"/>
        <v>42097.649224537032</v>
      </c>
      <c r="L2950" s="5">
        <f t="shared" si="185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4.8000000000000001E-5</v>
      </c>
      <c r="R2950" s="8">
        <f t="shared" si="187"/>
        <v>2.6666666666666665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5">
        <f t="shared" si="184"/>
        <v>42297.823113425926</v>
      </c>
      <c r="L2951" s="5">
        <f t="shared" si="185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2.5000000000000001E-2</v>
      </c>
      <c r="R2951" s="8">
        <f t="shared" si="187"/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5">
        <f t="shared" si="184"/>
        <v>42362.36518518519</v>
      </c>
      <c r="L2952" s="5">
        <f t="shared" si="185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8" t="e">
        <f t="shared" si="187"/>
        <v>#DIV/0!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5">
        <f t="shared" si="184"/>
        <v>41872.802928240737</v>
      </c>
      <c r="L2953" s="5">
        <f t="shared" si="185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2.1919999999999999E-2</v>
      </c>
      <c r="R2953" s="8">
        <f t="shared" si="187"/>
        <v>18.896551724137932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5">
        <f t="shared" si="184"/>
        <v>42628.690266203703</v>
      </c>
      <c r="L2954" s="5">
        <f t="shared" si="185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8.0250000000000002E-2</v>
      </c>
      <c r="R2954" s="8">
        <f t="shared" si="187"/>
        <v>200.625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5">
        <f t="shared" si="184"/>
        <v>42255.791909722218</v>
      </c>
      <c r="L2955" s="5">
        <f t="shared" si="185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1.5125E-3</v>
      </c>
      <c r="R2955" s="8">
        <f t="shared" si="187"/>
        <v>201.66666666666666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5">
        <f t="shared" si="184"/>
        <v>42790.583368055552</v>
      </c>
      <c r="L2956" s="5">
        <f t="shared" si="185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8" t="e">
        <f t="shared" si="187"/>
        <v>#DIV/0!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5">
        <f t="shared" si="184"/>
        <v>42141.741307870368</v>
      </c>
      <c r="L2957" s="5">
        <f t="shared" si="185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0.59583333333333333</v>
      </c>
      <c r="R2957" s="8">
        <f t="shared" si="187"/>
        <v>65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5">
        <f t="shared" si="184"/>
        <v>42464.958912037036</v>
      </c>
      <c r="L2958" s="5">
        <f t="shared" si="185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0.16734177215189874</v>
      </c>
      <c r="R2958" s="8">
        <f t="shared" si="187"/>
        <v>66.099999999999994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5">
        <f t="shared" si="184"/>
        <v>42031.011249999996</v>
      </c>
      <c r="L2959" s="5">
        <f t="shared" si="185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1.8666666666666668E-2</v>
      </c>
      <c r="R2959" s="8">
        <f t="shared" si="187"/>
        <v>93.333333333333329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5">
        <f t="shared" si="184"/>
        <v>42438.779131944444</v>
      </c>
      <c r="L2960" s="5">
        <f t="shared" si="185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8" t="e">
        <f t="shared" si="187"/>
        <v>#DIV/0!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5">
        <f t="shared" si="184"/>
        <v>42498.008391203708</v>
      </c>
      <c r="L2961" s="5">
        <f t="shared" si="185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8" t="e">
        <f t="shared" si="187"/>
        <v>#DIV/0!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5">
        <f t="shared" si="184"/>
        <v>41863.757210648146</v>
      </c>
      <c r="L2962" s="5">
        <f t="shared" si="185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8" t="e">
        <f t="shared" si="187"/>
        <v>#DIV/0!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5">
        <f t="shared" si="184"/>
        <v>42061.212488425925</v>
      </c>
      <c r="L2963" s="5">
        <f t="shared" si="185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1.0962000000000001</v>
      </c>
      <c r="R2963" s="8">
        <f t="shared" si="187"/>
        <v>50.75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5">
        <f t="shared" si="184"/>
        <v>42036.24428240741</v>
      </c>
      <c r="L2964" s="5">
        <f t="shared" si="185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1.218</v>
      </c>
      <c r="R2964" s="8">
        <f t="shared" si="187"/>
        <v>60.9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5">
        <f t="shared" si="184"/>
        <v>42157.470185185186</v>
      </c>
      <c r="L2965" s="5">
        <f t="shared" si="185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1.0685</v>
      </c>
      <c r="R2965" s="8">
        <f t="shared" si="187"/>
        <v>109.03061224489795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5">
        <f t="shared" si="184"/>
        <v>41827.909942129627</v>
      </c>
      <c r="L2966" s="5">
        <f t="shared" si="185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1.0071379999999999</v>
      </c>
      <c r="R2966" s="8">
        <f t="shared" si="187"/>
        <v>25.692295918367346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5">
        <f t="shared" si="184"/>
        <v>42162.729548611111</v>
      </c>
      <c r="L2967" s="5">
        <f t="shared" si="185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1.0900000000000001</v>
      </c>
      <c r="R2967" s="8">
        <f t="shared" si="187"/>
        <v>41.92307692307692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5">
        <f t="shared" si="184"/>
        <v>42233.738564814819</v>
      </c>
      <c r="L2968" s="5">
        <f t="shared" si="185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1.1363000000000001</v>
      </c>
      <c r="R2968" s="8">
        <f t="shared" si="187"/>
        <v>88.7734375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5">
        <f t="shared" si="184"/>
        <v>42042.197824074072</v>
      </c>
      <c r="L2969" s="5">
        <f t="shared" si="185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1.1392</v>
      </c>
      <c r="R2969" s="8">
        <f t="shared" si="187"/>
        <v>80.225352112676063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5">
        <f t="shared" si="184"/>
        <v>42585.523842592593</v>
      </c>
      <c r="L2970" s="5">
        <f t="shared" si="185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1.06</v>
      </c>
      <c r="R2970" s="8">
        <f t="shared" si="187"/>
        <v>78.936170212765958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5">
        <f t="shared" si="184"/>
        <v>42097.786493055552</v>
      </c>
      <c r="L2971" s="5">
        <f t="shared" si="185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1.625</v>
      </c>
      <c r="R2971" s="8">
        <f t="shared" si="187"/>
        <v>95.588235294117652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5">
        <f t="shared" si="184"/>
        <v>41808.669571759259</v>
      </c>
      <c r="L2972" s="5">
        <f t="shared" si="185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1.06</v>
      </c>
      <c r="R2972" s="8">
        <f t="shared" si="187"/>
        <v>69.890109890109883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5">
        <f t="shared" si="184"/>
        <v>41852.658310185187</v>
      </c>
      <c r="L2973" s="5">
        <f t="shared" si="185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1.0015624999999999</v>
      </c>
      <c r="R2973" s="8">
        <f t="shared" si="187"/>
        <v>74.534883720930239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5">
        <f t="shared" si="184"/>
        <v>42694.110185185185</v>
      </c>
      <c r="L2974" s="5">
        <f t="shared" si="185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1.0535000000000001</v>
      </c>
      <c r="R2974" s="8">
        <f t="shared" si="187"/>
        <v>123.94117647058823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5">
        <f t="shared" si="184"/>
        <v>42341.818379629629</v>
      </c>
      <c r="L2975" s="5">
        <f t="shared" si="185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1.748</v>
      </c>
      <c r="R2975" s="8">
        <f t="shared" si="187"/>
        <v>264.84848484848487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5">
        <f t="shared" si="184"/>
        <v>41880.061006944445</v>
      </c>
      <c r="L2976" s="5">
        <f t="shared" si="185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1.02</v>
      </c>
      <c r="R2976" s="8">
        <f t="shared" si="187"/>
        <v>58.620689655172413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5">
        <f t="shared" si="184"/>
        <v>41941.683865740742</v>
      </c>
      <c r="L2977" s="5">
        <f t="shared" si="185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1.00125</v>
      </c>
      <c r="R2977" s="8">
        <f t="shared" si="187"/>
        <v>70.884955752212392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5">
        <f t="shared" si="184"/>
        <v>42425.730671296296</v>
      </c>
      <c r="L2978" s="5">
        <f t="shared" si="185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1.7142857142857142</v>
      </c>
      <c r="R2978" s="8">
        <f t="shared" si="187"/>
        <v>8.5714285714285712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5">
        <f t="shared" si="184"/>
        <v>42026.88118055556</v>
      </c>
      <c r="L2979" s="5">
        <f t="shared" si="185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1.1356666666666666</v>
      </c>
      <c r="R2979" s="8">
        <f t="shared" si="187"/>
        <v>113.56666666666666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5">
        <f t="shared" si="184"/>
        <v>41922.640590277777</v>
      </c>
      <c r="L2980" s="5">
        <f t="shared" si="185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1.2946666666666666</v>
      </c>
      <c r="R2980" s="8">
        <f t="shared" si="187"/>
        <v>60.6875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5">
        <f t="shared" si="184"/>
        <v>41993.824340277773</v>
      </c>
      <c r="L2981" s="5">
        <f t="shared" si="185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1.014</v>
      </c>
      <c r="R2981" s="8">
        <f t="shared" si="187"/>
        <v>110.21739130434783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5">
        <f t="shared" si="184"/>
        <v>42219.915856481486</v>
      </c>
      <c r="L2982" s="5">
        <f t="shared" si="185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1.0916666666666666</v>
      </c>
      <c r="R2982" s="8">
        <f t="shared" si="187"/>
        <v>136.45833333333334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5">
        <f t="shared" si="184"/>
        <v>42225.559675925921</v>
      </c>
      <c r="L2983" s="5">
        <f t="shared" si="185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1.28925</v>
      </c>
      <c r="R2983" s="8">
        <f t="shared" si="187"/>
        <v>53.164948453608247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5">
        <f t="shared" si="184"/>
        <v>42381.686840277776</v>
      </c>
      <c r="L2984" s="5">
        <f t="shared" si="185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1.0206</v>
      </c>
      <c r="R2984" s="8">
        <f t="shared" si="187"/>
        <v>86.491525423728817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5">
        <f t="shared" si="184"/>
        <v>41894.632361111115</v>
      </c>
      <c r="L2985" s="5">
        <f t="shared" si="185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1.465395775862069</v>
      </c>
      <c r="R2985" s="8">
        <f t="shared" si="187"/>
        <v>155.23827397260274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5">
        <f t="shared" si="184"/>
        <v>42576.278715277775</v>
      </c>
      <c r="L2986" s="5">
        <f t="shared" si="185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1.00352</v>
      </c>
      <c r="R2986" s="8">
        <f t="shared" si="187"/>
        <v>115.08256880733946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5">
        <f t="shared" si="184"/>
        <v>42654.973703703698</v>
      </c>
      <c r="L2987" s="5">
        <f t="shared" si="185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1.2164999999999999</v>
      </c>
      <c r="R2987" s="8">
        <f t="shared" si="187"/>
        <v>109.5945945945946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5">
        <f t="shared" si="184"/>
        <v>42431.500069444446</v>
      </c>
      <c r="L2988" s="5">
        <f t="shared" si="185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1.0549999999999999</v>
      </c>
      <c r="R2988" s="8">
        <f t="shared" si="187"/>
        <v>45.214285714285715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5">
        <f t="shared" si="184"/>
        <v>42627.307303240741</v>
      </c>
      <c r="L2989" s="5">
        <f t="shared" si="185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1.1040080000000001</v>
      </c>
      <c r="R2989" s="8">
        <f t="shared" si="187"/>
        <v>104.15169811320754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5">
        <f t="shared" si="184"/>
        <v>42511.362048611118</v>
      </c>
      <c r="L2990" s="5">
        <f t="shared" si="185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</v>
      </c>
      <c r="R2990" s="8">
        <f t="shared" si="187"/>
        <v>35.714285714285715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5">
        <f t="shared" si="184"/>
        <v>42337.02039351852</v>
      </c>
      <c r="L2991" s="5">
        <f t="shared" si="185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1.76535</v>
      </c>
      <c r="R2991" s="8">
        <f t="shared" si="187"/>
        <v>96.997252747252745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5">
        <f t="shared" si="184"/>
        <v>42341.57430555555</v>
      </c>
      <c r="L2992" s="5">
        <f t="shared" si="185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</v>
      </c>
      <c r="R2992" s="8">
        <f t="shared" si="187"/>
        <v>370.37037037037038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5">
        <f t="shared" si="184"/>
        <v>42740.837152777778</v>
      </c>
      <c r="L2993" s="5">
        <f t="shared" si="185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1.0329411764705883</v>
      </c>
      <c r="R2993" s="8">
        <f t="shared" si="187"/>
        <v>94.408602150537632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5">
        <f t="shared" si="184"/>
        <v>42622.767476851848</v>
      </c>
      <c r="L2994" s="5">
        <f t="shared" si="185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1.0449999999999999</v>
      </c>
      <c r="R2994" s="8">
        <f t="shared" si="187"/>
        <v>48.984375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5">
        <f t="shared" si="184"/>
        <v>42390.838738425926</v>
      </c>
      <c r="L2995" s="5">
        <f t="shared" si="185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1.0029999999999999</v>
      </c>
      <c r="R2995" s="8">
        <f t="shared" si="187"/>
        <v>45.590909090909093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5">
        <f t="shared" si="184"/>
        <v>41885.478842592594</v>
      </c>
      <c r="L2996" s="5">
        <f t="shared" si="185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4.577466666666667</v>
      </c>
      <c r="R2996" s="8">
        <f t="shared" si="187"/>
        <v>23.275254237288134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5">
        <f t="shared" si="184"/>
        <v>42724.665173611109</v>
      </c>
      <c r="L2997" s="5">
        <f t="shared" si="185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1.0496000000000001</v>
      </c>
      <c r="R2997" s="8">
        <f t="shared" si="187"/>
        <v>63.2289156626506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5">
        <f t="shared" si="184"/>
        <v>42090.912500000006</v>
      </c>
      <c r="L2998" s="5">
        <f t="shared" si="185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1.7194285714285715</v>
      </c>
      <c r="R2998" s="8">
        <f t="shared" si="187"/>
        <v>153.5204081632653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5">
        <f t="shared" si="184"/>
        <v>42775.733715277776</v>
      </c>
      <c r="L2999" s="5">
        <f t="shared" si="185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1.0373000000000001</v>
      </c>
      <c r="R2999" s="8">
        <f t="shared" si="187"/>
        <v>90.2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5">
        <f t="shared" si="184"/>
        <v>41778.193622685183</v>
      </c>
      <c r="L3000" s="5">
        <f t="shared" si="185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1.0302899999999999</v>
      </c>
      <c r="R3000" s="8">
        <f t="shared" si="187"/>
        <v>118.97113163972287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5">
        <f t="shared" si="184"/>
        <v>42780.740277777775</v>
      </c>
      <c r="L3001" s="5">
        <f t="shared" si="185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1.1888888888888889</v>
      </c>
      <c r="R3001" s="8">
        <f t="shared" si="187"/>
        <v>80.25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5">
        <f t="shared" si="184"/>
        <v>42752.827199074076</v>
      </c>
      <c r="L3002" s="5">
        <f t="shared" si="185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</v>
      </c>
      <c r="R3002" s="8">
        <f t="shared" si="187"/>
        <v>62.5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5">
        <f t="shared" si="184"/>
        <v>42534.895625000005</v>
      </c>
      <c r="L3003" s="5">
        <f t="shared" si="185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3.1869988910451896</v>
      </c>
      <c r="R3003" s="8">
        <f t="shared" si="187"/>
        <v>131.37719999999999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5">
        <f t="shared" si="184"/>
        <v>41239.83625</v>
      </c>
      <c r="L3004" s="5">
        <f t="shared" si="185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1.0850614285714286</v>
      </c>
      <c r="R3004" s="8">
        <f t="shared" si="187"/>
        <v>73.032980769230775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5">
        <f t="shared" si="184"/>
        <v>42398.849259259259</v>
      </c>
      <c r="L3005" s="5">
        <f t="shared" si="185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1.0116666666666667</v>
      </c>
      <c r="R3005" s="8">
        <f t="shared" si="187"/>
        <v>178.52941176470588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5">
        <f t="shared" si="184"/>
        <v>41928.881064814814</v>
      </c>
      <c r="L3006" s="5">
        <f t="shared" si="185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1.12815</v>
      </c>
      <c r="R3006" s="8">
        <f t="shared" si="187"/>
        <v>162.90974729241879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5">
        <f t="shared" si="184"/>
        <v>41888.674826388888</v>
      </c>
      <c r="L3007" s="5">
        <f t="shared" si="185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1.2049622641509434</v>
      </c>
      <c r="R3007" s="8">
        <f t="shared" si="187"/>
        <v>108.24237288135593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5">
        <f t="shared" si="184"/>
        <v>41957.756840277783</v>
      </c>
      <c r="L3008" s="5">
        <f t="shared" si="185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1.0774999999999999</v>
      </c>
      <c r="R3008" s="8">
        <f t="shared" si="187"/>
        <v>88.865979381443296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5">
        <f t="shared" si="184"/>
        <v>42098.216238425928</v>
      </c>
      <c r="L3009" s="5">
        <f t="shared" si="185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1.8</v>
      </c>
      <c r="R3009" s="8">
        <f t="shared" si="187"/>
        <v>54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5">
        <f t="shared" si="184"/>
        <v>42360.212025462963</v>
      </c>
      <c r="L3010" s="5">
        <f t="shared" si="185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1.0116666666666667</v>
      </c>
      <c r="R3010" s="8">
        <f t="shared" si="187"/>
        <v>116.73076923076923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5">
        <f t="shared" ref="K3011:K3074" si="188">(((J3011/60)/60)/24)+DATE(1970,1,1)</f>
        <v>41939.569907407407</v>
      </c>
      <c r="L3011" s="5">
        <f t="shared" ref="L3011:L3074" si="189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E3011/D3011</f>
        <v>1.19756</v>
      </c>
      <c r="R3011" s="8">
        <f t="shared" ref="R3011:R3074" si="191">E3011/N3011</f>
        <v>233.8984375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5">
        <f t="shared" si="188"/>
        <v>41996.832395833335</v>
      </c>
      <c r="L3012" s="5">
        <f t="shared" si="189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1.58</v>
      </c>
      <c r="R3012" s="8">
        <f t="shared" si="191"/>
        <v>158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5">
        <f t="shared" si="188"/>
        <v>42334.468935185185</v>
      </c>
      <c r="L3013" s="5">
        <f t="shared" si="189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1.2366666666666666</v>
      </c>
      <c r="R3013" s="8">
        <f t="shared" si="191"/>
        <v>14.84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5">
        <f t="shared" si="188"/>
        <v>42024.702893518523</v>
      </c>
      <c r="L3014" s="5">
        <f t="shared" si="189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1.1712499999999999</v>
      </c>
      <c r="R3014" s="8">
        <f t="shared" si="191"/>
        <v>85.181818181818187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5">
        <f t="shared" si="188"/>
        <v>42146.836215277777</v>
      </c>
      <c r="L3015" s="5">
        <f t="shared" si="189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1.5696000000000001</v>
      </c>
      <c r="R3015" s="8">
        <f t="shared" si="191"/>
        <v>146.69158878504672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5">
        <f t="shared" si="188"/>
        <v>41920.123611111114</v>
      </c>
      <c r="L3016" s="5">
        <f t="shared" si="189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1.13104</v>
      </c>
      <c r="R3016" s="8">
        <f t="shared" si="191"/>
        <v>50.764811490125673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5">
        <f t="shared" si="188"/>
        <v>41785.72729166667</v>
      </c>
      <c r="L3017" s="5">
        <f t="shared" si="189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1.0317647058823529</v>
      </c>
      <c r="R3017" s="8">
        <f t="shared" si="191"/>
        <v>87.7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5">
        <f t="shared" si="188"/>
        <v>41778.548055555555</v>
      </c>
      <c r="L3018" s="5">
        <f t="shared" si="189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1.0261176470588236</v>
      </c>
      <c r="R3018" s="8">
        <f t="shared" si="191"/>
        <v>242.27777777777777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5">
        <f t="shared" si="188"/>
        <v>41841.850034722222</v>
      </c>
      <c r="L3019" s="5">
        <f t="shared" si="189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1.0584090909090909</v>
      </c>
      <c r="R3019" s="8">
        <f t="shared" si="191"/>
        <v>146.44654088050314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5">
        <f t="shared" si="188"/>
        <v>42163.29833333334</v>
      </c>
      <c r="L3020" s="5">
        <f t="shared" si="189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1.0071428571428571</v>
      </c>
      <c r="R3020" s="8">
        <f t="shared" si="191"/>
        <v>103.17073170731707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5">
        <f t="shared" si="188"/>
        <v>41758.833564814813</v>
      </c>
      <c r="L3021" s="5">
        <f t="shared" si="189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1.2123333333333333</v>
      </c>
      <c r="R3021" s="8">
        <f t="shared" si="191"/>
        <v>80.464601769911511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5">
        <f t="shared" si="188"/>
        <v>42170.846446759257</v>
      </c>
      <c r="L3022" s="5">
        <f t="shared" si="189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1.0057142857142858</v>
      </c>
      <c r="R3022" s="8">
        <f t="shared" si="191"/>
        <v>234.66666666666666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5">
        <f t="shared" si="188"/>
        <v>42660.618854166663</v>
      </c>
      <c r="L3023" s="5">
        <f t="shared" si="189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1.1602222222222223</v>
      </c>
      <c r="R3023" s="8">
        <f t="shared" si="191"/>
        <v>50.689320388349515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5">
        <f t="shared" si="188"/>
        <v>42564.95380787037</v>
      </c>
      <c r="L3024" s="5">
        <f t="shared" si="189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1.0087999999999999</v>
      </c>
      <c r="R3024" s="8">
        <f t="shared" si="191"/>
        <v>162.70967741935485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5">
        <f t="shared" si="188"/>
        <v>42121.675763888896</v>
      </c>
      <c r="L3025" s="5">
        <f t="shared" si="189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1.03</v>
      </c>
      <c r="R3025" s="8">
        <f t="shared" si="191"/>
        <v>120.16666666666667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5">
        <f t="shared" si="188"/>
        <v>41158.993923611109</v>
      </c>
      <c r="L3026" s="5">
        <f t="shared" si="189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2.4641999999999999</v>
      </c>
      <c r="R3026" s="8">
        <f t="shared" si="191"/>
        <v>67.697802197802204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5">
        <f t="shared" si="188"/>
        <v>41761.509409722225</v>
      </c>
      <c r="L3027" s="5">
        <f t="shared" si="189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3.0219999999999998</v>
      </c>
      <c r="R3027" s="8">
        <f t="shared" si="191"/>
        <v>52.103448275862071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5">
        <f t="shared" si="188"/>
        <v>42783.459398148145</v>
      </c>
      <c r="L3028" s="5">
        <f t="shared" si="189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1.4333333333333333</v>
      </c>
      <c r="R3028" s="8">
        <f t="shared" si="191"/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5">
        <f t="shared" si="188"/>
        <v>42053.704293981486</v>
      </c>
      <c r="L3029" s="5">
        <f t="shared" si="189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1.3144</v>
      </c>
      <c r="R3029" s="8">
        <f t="shared" si="191"/>
        <v>164.3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5">
        <f t="shared" si="188"/>
        <v>42567.264178240745</v>
      </c>
      <c r="L3030" s="5">
        <f t="shared" si="189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1.6801999999999999</v>
      </c>
      <c r="R3030" s="8">
        <f t="shared" si="191"/>
        <v>84.858585858585855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5">
        <f t="shared" si="188"/>
        <v>41932.708877314813</v>
      </c>
      <c r="L3031" s="5">
        <f t="shared" si="189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1.0967666666666667</v>
      </c>
      <c r="R3031" s="8">
        <f t="shared" si="191"/>
        <v>94.548850574712645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5">
        <f t="shared" si="188"/>
        <v>42233.747349537036</v>
      </c>
      <c r="L3032" s="5">
        <f t="shared" si="189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1.0668571428571429</v>
      </c>
      <c r="R3032" s="8">
        <f t="shared" si="191"/>
        <v>45.536585365853661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5">
        <f t="shared" si="188"/>
        <v>42597.882488425923</v>
      </c>
      <c r="L3033" s="5">
        <f t="shared" si="189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</v>
      </c>
      <c r="R3033" s="8">
        <f t="shared" si="191"/>
        <v>51.724137931034484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5">
        <f t="shared" si="188"/>
        <v>42228.044664351852</v>
      </c>
      <c r="L3034" s="5">
        <f t="shared" si="189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1.272</v>
      </c>
      <c r="R3034" s="8">
        <f t="shared" si="191"/>
        <v>50.88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5">
        <f t="shared" si="188"/>
        <v>42570.110243055555</v>
      </c>
      <c r="L3035" s="5">
        <f t="shared" si="189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1.4653333333333334</v>
      </c>
      <c r="R3035" s="8">
        <f t="shared" si="191"/>
        <v>191.13043478260869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5">
        <f t="shared" si="188"/>
        <v>42644.535358796296</v>
      </c>
      <c r="L3036" s="5">
        <f t="shared" si="189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1.1253599999999999</v>
      </c>
      <c r="R3036" s="8">
        <f t="shared" si="191"/>
        <v>89.314285714285717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5">
        <f t="shared" si="188"/>
        <v>41368.560289351852</v>
      </c>
      <c r="L3037" s="5">
        <f t="shared" si="189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1.0878684000000001</v>
      </c>
      <c r="R3037" s="8">
        <f t="shared" si="191"/>
        <v>88.588631921824103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5">
        <f t="shared" si="188"/>
        <v>41466.785231481481</v>
      </c>
      <c r="L3038" s="5">
        <f t="shared" si="189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1.26732</v>
      </c>
      <c r="R3038" s="8">
        <f t="shared" si="191"/>
        <v>96.300911854103347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5">
        <f t="shared" si="188"/>
        <v>40378.893206018518</v>
      </c>
      <c r="L3039" s="5">
        <f t="shared" si="189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2.1320000000000001</v>
      </c>
      <c r="R3039" s="8">
        <f t="shared" si="191"/>
        <v>33.3125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5">
        <f t="shared" si="188"/>
        <v>42373.252280092594</v>
      </c>
      <c r="L3040" s="5">
        <f t="shared" si="189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1.0049999999999999</v>
      </c>
      <c r="R3040" s="8">
        <f t="shared" si="191"/>
        <v>37.222222222222221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5">
        <f t="shared" si="188"/>
        <v>41610.794421296298</v>
      </c>
      <c r="L3041" s="5">
        <f t="shared" si="189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1.0871389999999999</v>
      </c>
      <c r="R3041" s="8">
        <f t="shared" si="191"/>
        <v>92.130423728813554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5">
        <f t="shared" si="188"/>
        <v>42177.791909722218</v>
      </c>
      <c r="L3042" s="5">
        <f t="shared" si="189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1.075</v>
      </c>
      <c r="R3042" s="8">
        <f t="shared" si="191"/>
        <v>76.785714285714292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5">
        <f t="shared" si="188"/>
        <v>42359.868611111116</v>
      </c>
      <c r="L3043" s="5">
        <f t="shared" si="189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1.1048192771084338</v>
      </c>
      <c r="R3043" s="8">
        <f t="shared" si="191"/>
        <v>96.526315789473685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5">
        <f t="shared" si="188"/>
        <v>42253.688043981485</v>
      </c>
      <c r="L3044" s="5">
        <f t="shared" si="189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1.28</v>
      </c>
      <c r="R3044" s="8">
        <f t="shared" si="191"/>
        <v>51.891891891891895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5">
        <f t="shared" si="188"/>
        <v>42083.070590277777</v>
      </c>
      <c r="L3045" s="5">
        <f t="shared" si="189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1.1000666666666667</v>
      </c>
      <c r="R3045" s="8">
        <f t="shared" si="191"/>
        <v>128.9140625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5">
        <f t="shared" si="188"/>
        <v>42387.7268287037</v>
      </c>
      <c r="L3046" s="5">
        <f t="shared" si="189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1.0934166666666667</v>
      </c>
      <c r="R3046" s="8">
        <f t="shared" si="191"/>
        <v>84.108974358974365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5">
        <f t="shared" si="188"/>
        <v>41843.155729166669</v>
      </c>
      <c r="L3047" s="5">
        <f t="shared" si="189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1.3270650000000002</v>
      </c>
      <c r="R3047" s="8">
        <f t="shared" si="191"/>
        <v>82.941562500000003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5">
        <f t="shared" si="188"/>
        <v>41862.803078703706</v>
      </c>
      <c r="L3048" s="5">
        <f t="shared" si="189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1.9084810126582279</v>
      </c>
      <c r="R3048" s="8">
        <f t="shared" si="191"/>
        <v>259.94827586206895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5">
        <f t="shared" si="188"/>
        <v>42443.989050925928</v>
      </c>
      <c r="L3049" s="5">
        <f t="shared" si="189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1.49</v>
      </c>
      <c r="R3049" s="8">
        <f t="shared" si="191"/>
        <v>37.25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5">
        <f t="shared" si="188"/>
        <v>41975.901180555549</v>
      </c>
      <c r="L3050" s="5">
        <f t="shared" si="189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1.6639999999999999</v>
      </c>
      <c r="R3050" s="8">
        <f t="shared" si="191"/>
        <v>177.02127659574469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5">
        <f t="shared" si="188"/>
        <v>42139.014525462961</v>
      </c>
      <c r="L3051" s="5">
        <f t="shared" si="189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1.0666666666666667</v>
      </c>
      <c r="R3051" s="8">
        <f t="shared" si="191"/>
        <v>74.074074074074076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5">
        <f t="shared" si="188"/>
        <v>42465.16851851852</v>
      </c>
      <c r="L3052" s="5">
        <f t="shared" si="189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1.06</v>
      </c>
      <c r="R3052" s="8">
        <f t="shared" si="191"/>
        <v>70.666666666666671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5">
        <f t="shared" si="188"/>
        <v>42744.416030092587</v>
      </c>
      <c r="L3053" s="5">
        <f t="shared" si="189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0.23628571428571429</v>
      </c>
      <c r="R3053" s="8">
        <f t="shared" si="191"/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5">
        <f t="shared" si="188"/>
        <v>42122.670069444444</v>
      </c>
      <c r="L3054" s="5">
        <f t="shared" si="189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1.5E-3</v>
      </c>
      <c r="R3054" s="8">
        <f t="shared" si="191"/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5">
        <f t="shared" si="188"/>
        <v>41862.761724537035</v>
      </c>
      <c r="L3055" s="5">
        <f t="shared" si="189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4.0000000000000001E-3</v>
      </c>
      <c r="R3055" s="8">
        <f t="shared" si="191"/>
        <v>13.333333333333334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5">
        <f t="shared" si="188"/>
        <v>42027.832800925928</v>
      </c>
      <c r="L3056" s="5">
        <f t="shared" si="189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8" t="e">
        <f t="shared" si="191"/>
        <v>#DIV/0!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5">
        <f t="shared" si="188"/>
        <v>41953.95821759259</v>
      </c>
      <c r="L3057" s="5">
        <f t="shared" si="189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5.0000000000000002E-5</v>
      </c>
      <c r="R3057" s="8">
        <f t="shared" si="191"/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5">
        <f t="shared" si="188"/>
        <v>41851.636388888888</v>
      </c>
      <c r="L3058" s="5">
        <f t="shared" si="189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8" t="e">
        <f t="shared" si="191"/>
        <v>#DIV/0!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5">
        <f t="shared" si="188"/>
        <v>42433.650590277779</v>
      </c>
      <c r="L3059" s="5">
        <f t="shared" si="189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8" t="e">
        <f t="shared" si="191"/>
        <v>#DIV/0!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5">
        <f t="shared" si="188"/>
        <v>42460.374305555553</v>
      </c>
      <c r="L3060" s="5">
        <f t="shared" si="189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1.6666666666666666E-4</v>
      </c>
      <c r="R3060" s="8">
        <f t="shared" si="191"/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5">
        <f t="shared" si="188"/>
        <v>41829.935717592591</v>
      </c>
      <c r="L3061" s="5">
        <f t="shared" si="189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3.0066666666666665E-2</v>
      </c>
      <c r="R3061" s="8">
        <f t="shared" si="191"/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5">
        <f t="shared" si="188"/>
        <v>42245.274699074071</v>
      </c>
      <c r="L3062" s="5">
        <f t="shared" si="189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1.5227272727272728E-3</v>
      </c>
      <c r="R3062" s="8">
        <f t="shared" si="191"/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5">
        <f t="shared" si="188"/>
        <v>41834.784120370372</v>
      </c>
      <c r="L3063" s="5">
        <f t="shared" si="189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8" t="e">
        <f t="shared" si="191"/>
        <v>#DIV/0!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5">
        <f t="shared" si="188"/>
        <v>42248.535787037035</v>
      </c>
      <c r="L3064" s="5">
        <f t="shared" si="189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0.66839999999999999</v>
      </c>
      <c r="R3064" s="8">
        <f t="shared" si="191"/>
        <v>99.761194029850742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5">
        <f t="shared" si="188"/>
        <v>42630.922893518517</v>
      </c>
      <c r="L3065" s="5">
        <f t="shared" si="189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0.19566666666666666</v>
      </c>
      <c r="R3065" s="8">
        <f t="shared" si="191"/>
        <v>25.521739130434781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5">
        <f t="shared" si="188"/>
        <v>42299.130162037036</v>
      </c>
      <c r="L3066" s="5">
        <f t="shared" si="189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0.11294666666666667</v>
      </c>
      <c r="R3066" s="8">
        <f t="shared" si="191"/>
        <v>117.65277777777777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5">
        <f t="shared" si="188"/>
        <v>41825.055231481485</v>
      </c>
      <c r="L3067" s="5">
        <f t="shared" si="189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4.0000000000000002E-4</v>
      </c>
      <c r="R3067" s="8">
        <f t="shared" si="191"/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5">
        <f t="shared" si="188"/>
        <v>42531.228437500002</v>
      </c>
      <c r="L3068" s="5">
        <f t="shared" si="189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0.11985714285714286</v>
      </c>
      <c r="R3068" s="8">
        <f t="shared" si="191"/>
        <v>2796.6666666666665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5">
        <f t="shared" si="188"/>
        <v>42226.938414351855</v>
      </c>
      <c r="L3069" s="5">
        <f t="shared" si="189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2.5000000000000001E-2</v>
      </c>
      <c r="R3069" s="8">
        <f t="shared" si="191"/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5">
        <f t="shared" si="188"/>
        <v>42263.691574074073</v>
      </c>
      <c r="L3070" s="5">
        <f t="shared" si="189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6.9999999999999999E-4</v>
      </c>
      <c r="R3070" s="8">
        <f t="shared" si="191"/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5">
        <f t="shared" si="188"/>
        <v>41957.833726851852</v>
      </c>
      <c r="L3071" s="5">
        <f t="shared" si="189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0.14099999999999999</v>
      </c>
      <c r="R3071" s="8">
        <f t="shared" si="191"/>
        <v>20.142857142857142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5">
        <f t="shared" si="188"/>
        <v>42690.733437499999</v>
      </c>
      <c r="L3072" s="5">
        <f t="shared" si="189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3.3399999999999999E-2</v>
      </c>
      <c r="R3072" s="8">
        <f t="shared" si="191"/>
        <v>20.875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5">
        <f t="shared" si="188"/>
        <v>42097.732418981483</v>
      </c>
      <c r="L3073" s="5">
        <f t="shared" si="189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0.59775</v>
      </c>
      <c r="R3073" s="8">
        <f t="shared" si="191"/>
        <v>61.307692307692307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5">
        <f t="shared" si="188"/>
        <v>42658.690532407403</v>
      </c>
      <c r="L3074" s="5">
        <f t="shared" si="189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1.6666666666666666E-4</v>
      </c>
      <c r="R3074" s="8">
        <f t="shared" si="191"/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5">
        <f t="shared" ref="K3075:K3138" si="192">(((J3075/60)/60)/24)+DATE(1970,1,1)</f>
        <v>42111.684027777781</v>
      </c>
      <c r="L3075" s="5">
        <f t="shared" ref="L3075:L3138" si="193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E3075/D3075</f>
        <v>2.3035714285714285E-4</v>
      </c>
      <c r="R3075" s="8">
        <f t="shared" ref="R3075:R3138" si="195">E3075/N3075</f>
        <v>92.142857142857139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5">
        <f t="shared" si="192"/>
        <v>42409.571284722217</v>
      </c>
      <c r="L3076" s="5">
        <f t="shared" si="193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8.8000000000000003E-4</v>
      </c>
      <c r="R3076" s="8">
        <f t="shared" si="195"/>
        <v>7.333333333333333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5">
        <f t="shared" si="192"/>
        <v>42551.102314814809</v>
      </c>
      <c r="L3077" s="5">
        <f t="shared" si="193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8.6400000000000005E-2</v>
      </c>
      <c r="R3077" s="8">
        <f t="shared" si="195"/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5">
        <f t="shared" si="192"/>
        <v>42226.651886574073</v>
      </c>
      <c r="L3078" s="5">
        <f t="shared" si="193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0.15060000000000001</v>
      </c>
      <c r="R3078" s="8">
        <f t="shared" si="195"/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5">
        <f t="shared" si="192"/>
        <v>42766.956921296296</v>
      </c>
      <c r="L3079" s="5">
        <f t="shared" si="193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4.7727272727272731E-3</v>
      </c>
      <c r="R3079" s="8">
        <f t="shared" si="195"/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5">
        <f t="shared" si="192"/>
        <v>42031.138831018514</v>
      </c>
      <c r="L3080" s="5">
        <f t="shared" si="193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1.1833333333333333E-3</v>
      </c>
      <c r="R3080" s="8">
        <f t="shared" si="195"/>
        <v>23.666666666666668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5">
        <f t="shared" si="192"/>
        <v>42055.713368055556</v>
      </c>
      <c r="L3081" s="5">
        <f t="shared" si="193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8.4173998587352451E-3</v>
      </c>
      <c r="R3081" s="8">
        <f t="shared" si="195"/>
        <v>415.77777777777777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5">
        <f t="shared" si="192"/>
        <v>41940.028287037036</v>
      </c>
      <c r="L3082" s="5">
        <f t="shared" si="193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1.8799999999999999E-4</v>
      </c>
      <c r="R3082" s="8">
        <f t="shared" si="195"/>
        <v>53.714285714285715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5">
        <f t="shared" si="192"/>
        <v>42237.181608796294</v>
      </c>
      <c r="L3083" s="5">
        <f t="shared" si="193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2.1029999999999998E-3</v>
      </c>
      <c r="R3083" s="8">
        <f t="shared" si="195"/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5">
        <f t="shared" si="192"/>
        <v>42293.922986111109</v>
      </c>
      <c r="L3084" s="5">
        <f t="shared" si="193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8" t="e">
        <f t="shared" si="195"/>
        <v>#DIV/0!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5">
        <f t="shared" si="192"/>
        <v>41853.563402777778</v>
      </c>
      <c r="L3085" s="5">
        <f t="shared" si="193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2.8E-3</v>
      </c>
      <c r="R3085" s="8">
        <f t="shared" si="195"/>
        <v>18.666666666666668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5">
        <f t="shared" si="192"/>
        <v>42100.723738425921</v>
      </c>
      <c r="L3086" s="5">
        <f t="shared" si="193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0.11579206701157921</v>
      </c>
      <c r="R3086" s="8">
        <f t="shared" si="195"/>
        <v>78.333333333333329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5">
        <f t="shared" si="192"/>
        <v>42246.883784722217</v>
      </c>
      <c r="L3087" s="5">
        <f t="shared" si="193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2.4400000000000002E-2</v>
      </c>
      <c r="R3087" s="8">
        <f t="shared" si="195"/>
        <v>67.777777777777771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5">
        <f t="shared" si="192"/>
        <v>42173.67082175926</v>
      </c>
      <c r="L3088" s="5">
        <f t="shared" si="193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2.5000000000000001E-3</v>
      </c>
      <c r="R3088" s="8">
        <f t="shared" si="195"/>
        <v>16.666666666666668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5">
        <f t="shared" si="192"/>
        <v>42665.150347222225</v>
      </c>
      <c r="L3089" s="5">
        <f t="shared" si="193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6.2500000000000003E-3</v>
      </c>
      <c r="R3089" s="8">
        <f t="shared" si="195"/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5">
        <f t="shared" si="192"/>
        <v>41981.57230324074</v>
      </c>
      <c r="L3090" s="5">
        <f t="shared" si="193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1.9384615384615384E-3</v>
      </c>
      <c r="R3090" s="8">
        <f t="shared" si="195"/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5">
        <f t="shared" si="192"/>
        <v>42528.542627314819</v>
      </c>
      <c r="L3091" s="5">
        <f t="shared" si="193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0.23416000000000001</v>
      </c>
      <c r="R3091" s="8">
        <f t="shared" si="195"/>
        <v>130.0888888888889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5">
        <f t="shared" si="192"/>
        <v>42065.818807870368</v>
      </c>
      <c r="L3092" s="5">
        <f t="shared" si="193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5.080888888888889E-2</v>
      </c>
      <c r="R3092" s="8">
        <f t="shared" si="195"/>
        <v>1270.2222222222222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5">
        <f t="shared" si="192"/>
        <v>42566.948414351849</v>
      </c>
      <c r="L3093" s="5">
        <f t="shared" si="193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0.15920000000000001</v>
      </c>
      <c r="R3093" s="8">
        <f t="shared" si="195"/>
        <v>88.444444444444443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5">
        <f t="shared" si="192"/>
        <v>42255.619351851856</v>
      </c>
      <c r="L3094" s="5">
        <f t="shared" si="193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1.1831900000000001E-2</v>
      </c>
      <c r="R3094" s="8">
        <f t="shared" si="195"/>
        <v>56.342380952380957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5">
        <f t="shared" si="192"/>
        <v>41760.909039351849</v>
      </c>
      <c r="L3095" s="5">
        <f t="shared" si="193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0.22750000000000001</v>
      </c>
      <c r="R3095" s="8">
        <f t="shared" si="195"/>
        <v>53.529411764705884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5">
        <f t="shared" si="192"/>
        <v>42207.795787037037</v>
      </c>
      <c r="L3096" s="5">
        <f t="shared" si="193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2.5000000000000001E-4</v>
      </c>
      <c r="R3096" s="8">
        <f t="shared" si="195"/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5">
        <f t="shared" si="192"/>
        <v>42523.025231481486</v>
      </c>
      <c r="L3097" s="5">
        <f t="shared" si="193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3.351206434316354E-3</v>
      </c>
      <c r="R3097" s="8">
        <f t="shared" si="195"/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5">
        <f t="shared" si="192"/>
        <v>42114.825532407413</v>
      </c>
      <c r="L3098" s="5">
        <f t="shared" si="193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3.9750000000000001E-2</v>
      </c>
      <c r="R3098" s="8">
        <f t="shared" si="195"/>
        <v>56.785714285714285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5">
        <f t="shared" si="192"/>
        <v>42629.503483796296</v>
      </c>
      <c r="L3099" s="5">
        <f t="shared" si="193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0.17150000000000001</v>
      </c>
      <c r="R3099" s="8">
        <f t="shared" si="195"/>
        <v>40.833333333333336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5">
        <f t="shared" si="192"/>
        <v>42359.792233796295</v>
      </c>
      <c r="L3100" s="5">
        <f t="shared" si="193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3.608004104669061E-2</v>
      </c>
      <c r="R3100" s="8">
        <f t="shared" si="195"/>
        <v>65.111111111111114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5">
        <f t="shared" si="192"/>
        <v>42382.189710648148</v>
      </c>
      <c r="L3101" s="5">
        <f t="shared" si="193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0.13900000000000001</v>
      </c>
      <c r="R3101" s="8">
        <f t="shared" si="195"/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5">
        <f t="shared" si="192"/>
        <v>41902.622395833336</v>
      </c>
      <c r="L3102" s="5">
        <f t="shared" si="193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0.15225</v>
      </c>
      <c r="R3102" s="8">
        <f t="shared" si="195"/>
        <v>140.53846153846155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5">
        <f t="shared" si="192"/>
        <v>42171.383530092593</v>
      </c>
      <c r="L3103" s="5">
        <f t="shared" si="193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0.12</v>
      </c>
      <c r="R3103" s="8">
        <f t="shared" si="195"/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5">
        <f t="shared" si="192"/>
        <v>42555.340486111112</v>
      </c>
      <c r="L3104" s="5">
        <f t="shared" si="193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0.391125</v>
      </c>
      <c r="R3104" s="8">
        <f t="shared" si="195"/>
        <v>69.533333333333331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5">
        <f t="shared" si="192"/>
        <v>42107.156319444446</v>
      </c>
      <c r="L3105" s="5">
        <f t="shared" si="193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2.6829268292682929E-3</v>
      </c>
      <c r="R3105" s="8">
        <f t="shared" si="195"/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5">
        <f t="shared" si="192"/>
        <v>42006.908692129626</v>
      </c>
      <c r="L3106" s="5">
        <f t="shared" si="193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0.29625000000000001</v>
      </c>
      <c r="R3106" s="8">
        <f t="shared" si="195"/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5">
        <f t="shared" si="192"/>
        <v>41876.718935185185</v>
      </c>
      <c r="L3107" s="5">
        <f t="shared" si="193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0.4236099230111206</v>
      </c>
      <c r="R3107" s="8">
        <f t="shared" si="195"/>
        <v>79.870967741935488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5">
        <f t="shared" si="192"/>
        <v>42241.429120370376</v>
      </c>
      <c r="L3108" s="5">
        <f t="shared" si="193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4.1000000000000002E-2</v>
      </c>
      <c r="R3108" s="8">
        <f t="shared" si="195"/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5">
        <f t="shared" si="192"/>
        <v>42128.814247685179</v>
      </c>
      <c r="L3109" s="5">
        <f t="shared" si="193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0.197625</v>
      </c>
      <c r="R3109" s="8">
        <f t="shared" si="195"/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5">
        <f t="shared" si="192"/>
        <v>42062.680486111116</v>
      </c>
      <c r="L3110" s="5">
        <f t="shared" si="193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5.1999999999999995E-4</v>
      </c>
      <c r="R3110" s="8">
        <f t="shared" si="195"/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5">
        <f t="shared" si="192"/>
        <v>41844.125115740739</v>
      </c>
      <c r="L3111" s="5">
        <f t="shared" si="193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0.25030188679245285</v>
      </c>
      <c r="R3111" s="8">
        <f t="shared" si="195"/>
        <v>58.184210526315788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5">
        <f t="shared" si="192"/>
        <v>42745.031469907408</v>
      </c>
      <c r="L3112" s="5">
        <f t="shared" si="193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4.0000000000000002E-4</v>
      </c>
      <c r="R3112" s="8">
        <f t="shared" si="195"/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5">
        <f t="shared" si="192"/>
        <v>41885.595138888886</v>
      </c>
      <c r="L3113" s="5">
        <f t="shared" si="193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0.26640000000000003</v>
      </c>
      <c r="R3113" s="8">
        <f t="shared" si="195"/>
        <v>70.10526315789474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5">
        <f t="shared" si="192"/>
        <v>42615.121921296297</v>
      </c>
      <c r="L3114" s="5">
        <f t="shared" si="193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4.7363636363636365E-2</v>
      </c>
      <c r="R3114" s="8">
        <f t="shared" si="195"/>
        <v>57.888888888888886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5">
        <f t="shared" si="192"/>
        <v>42081.731273148151</v>
      </c>
      <c r="L3115" s="5">
        <f t="shared" si="193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4.2435339894712751E-2</v>
      </c>
      <c r="R3115" s="8">
        <f t="shared" si="195"/>
        <v>125.27027027027027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5">
        <f t="shared" si="192"/>
        <v>41843.632523148146</v>
      </c>
      <c r="L3116" s="5">
        <f t="shared" si="193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8" t="e">
        <f t="shared" si="195"/>
        <v>#DIV/0!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5">
        <f t="shared" si="192"/>
        <v>42496.447071759263</v>
      </c>
      <c r="L3117" s="5">
        <f t="shared" si="193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0.03</v>
      </c>
      <c r="R3117" s="8">
        <f t="shared" si="195"/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5">
        <f t="shared" si="192"/>
        <v>42081.515335648146</v>
      </c>
      <c r="L3118" s="5">
        <f t="shared" si="193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0.57333333333333336</v>
      </c>
      <c r="R3118" s="8">
        <f t="shared" si="195"/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5">
        <f t="shared" si="192"/>
        <v>42509.374537037031</v>
      </c>
      <c r="L3119" s="5">
        <f t="shared" si="193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1E-3</v>
      </c>
      <c r="R3119" s="8">
        <f t="shared" si="195"/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5">
        <f t="shared" si="192"/>
        <v>42534.649571759262</v>
      </c>
      <c r="L3120" s="5">
        <f t="shared" si="19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3.0999999999999999E-3</v>
      </c>
      <c r="R3120" s="8">
        <f t="shared" si="195"/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5">
        <f t="shared" si="192"/>
        <v>42060.04550925926</v>
      </c>
      <c r="L3121" s="5">
        <f t="shared" si="193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5.0000000000000001E-4</v>
      </c>
      <c r="R3121" s="8">
        <f t="shared" si="195"/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5">
        <f t="shared" si="192"/>
        <v>42435.942083333335</v>
      </c>
      <c r="L3122" s="5">
        <f t="shared" si="193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9.8461538461538464E-5</v>
      </c>
      <c r="R3122" s="8">
        <f t="shared" si="195"/>
        <v>12.8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5">
        <f t="shared" si="192"/>
        <v>41848.679803240739</v>
      </c>
      <c r="L3123" s="5">
        <f t="shared" si="193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6.6666666666666671E-3</v>
      </c>
      <c r="R3123" s="8">
        <f t="shared" si="195"/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5">
        <f t="shared" si="192"/>
        <v>42678.932083333333</v>
      </c>
      <c r="L3124" s="5">
        <f t="shared" si="193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0.58291457286432158</v>
      </c>
      <c r="R3124" s="8">
        <f t="shared" si="195"/>
        <v>58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5">
        <f t="shared" si="192"/>
        <v>42530.993032407408</v>
      </c>
      <c r="L3125" s="5">
        <f t="shared" si="193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0.68153600000000003</v>
      </c>
      <c r="R3125" s="8">
        <f t="shared" si="195"/>
        <v>244.80459770114942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5">
        <f t="shared" si="192"/>
        <v>41977.780104166668</v>
      </c>
      <c r="L3126" s="5">
        <f t="shared" si="193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3.2499999999999997E-5</v>
      </c>
      <c r="R3126" s="8">
        <f t="shared" si="195"/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5">
        <f t="shared" si="192"/>
        <v>42346.20685185185</v>
      </c>
      <c r="L3127" s="5">
        <f t="shared" si="193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8" t="e">
        <f t="shared" si="195"/>
        <v>#DIV/0!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5">
        <f t="shared" si="192"/>
        <v>42427.01807870371</v>
      </c>
      <c r="L3128" s="5">
        <f t="shared" si="193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4.1599999999999998E-2</v>
      </c>
      <c r="R3128" s="8">
        <f t="shared" si="195"/>
        <v>61.176470588235297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5">
        <f t="shared" si="192"/>
        <v>42034.856817129628</v>
      </c>
      <c r="L3129" s="5">
        <f t="shared" si="193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8" t="e">
        <f t="shared" si="195"/>
        <v>#DIV/0!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5">
        <f t="shared" si="192"/>
        <v>42780.825706018513</v>
      </c>
      <c r="L3130" s="5">
        <f t="shared" si="193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1.0860666666666667</v>
      </c>
      <c r="R3130" s="8">
        <f t="shared" si="195"/>
        <v>139.23931623931625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5">
        <f t="shared" si="192"/>
        <v>42803.842812499999</v>
      </c>
      <c r="L3131" s="5">
        <f t="shared" si="193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8.0000000000000002E-3</v>
      </c>
      <c r="R3131" s="8">
        <f t="shared" si="195"/>
        <v>10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5">
        <f t="shared" si="192"/>
        <v>42808.640231481477</v>
      </c>
      <c r="L3132" s="5">
        <f t="shared" si="193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3.7499999999999999E-2</v>
      </c>
      <c r="R3132" s="8">
        <f t="shared" si="195"/>
        <v>93.75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5">
        <f t="shared" si="192"/>
        <v>42803.579224537039</v>
      </c>
      <c r="L3133" s="5">
        <f t="shared" si="193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0.15731707317073171</v>
      </c>
      <c r="R3133" s="8">
        <f t="shared" si="195"/>
        <v>53.75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5">
        <f t="shared" si="192"/>
        <v>42786.350231481483</v>
      </c>
      <c r="L3134" s="5">
        <f t="shared" si="193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3.3333333333333332E-4</v>
      </c>
      <c r="R3134" s="8">
        <f t="shared" si="195"/>
        <v>10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5">
        <f t="shared" si="192"/>
        <v>42788.565208333333</v>
      </c>
      <c r="L3135" s="5">
        <f t="shared" si="193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1.08</v>
      </c>
      <c r="R3135" s="8">
        <f t="shared" si="195"/>
        <v>33.75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5">
        <f t="shared" si="192"/>
        <v>42800.720127314817</v>
      </c>
      <c r="L3136" s="5">
        <f t="shared" si="193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0.22500000000000001</v>
      </c>
      <c r="R3136" s="8">
        <f t="shared" si="195"/>
        <v>18.75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5">
        <f t="shared" si="192"/>
        <v>42807.151863425926</v>
      </c>
      <c r="L3137" s="5">
        <f t="shared" si="193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0.20849420849420849</v>
      </c>
      <c r="R3137" s="8">
        <f t="shared" si="195"/>
        <v>23.142857142857142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5">
        <f t="shared" si="192"/>
        <v>42789.462430555555</v>
      </c>
      <c r="L3138" s="5">
        <f t="shared" si="193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1.278</v>
      </c>
      <c r="R3138" s="8">
        <f t="shared" si="195"/>
        <v>29.045454545454547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5">
        <f t="shared" ref="K3139:K3202" si="196">(((J3139/60)/60)/24)+DATE(1970,1,1)</f>
        <v>42807.885057870371</v>
      </c>
      <c r="L3139" s="5">
        <f t="shared" ref="L3139:L3202" si="197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E3139/D3139</f>
        <v>3.3333333333333333E-2</v>
      </c>
      <c r="R3139" s="8">
        <f t="shared" ref="R3139:R3202" si="199">E3139/N3139</f>
        <v>50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5">
        <f t="shared" si="196"/>
        <v>42809.645914351851</v>
      </c>
      <c r="L3140" s="5">
        <f t="shared" si="1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8" t="e">
        <f t="shared" si="199"/>
        <v>#DIV/0!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5">
        <f t="shared" si="196"/>
        <v>42785.270370370374</v>
      </c>
      <c r="L3141" s="5">
        <f t="shared" si="1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5.3999999999999999E-2</v>
      </c>
      <c r="R3141" s="8">
        <f t="shared" si="199"/>
        <v>450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5">
        <f t="shared" si="196"/>
        <v>42802.718784722223</v>
      </c>
      <c r="L3142" s="5">
        <f t="shared" si="1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9.5999999999999992E-3</v>
      </c>
      <c r="R3142" s="8">
        <f t="shared" si="199"/>
        <v>24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5">
        <f t="shared" si="196"/>
        <v>42800.753333333334</v>
      </c>
      <c r="L3143" s="5">
        <f t="shared" si="1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0.51600000000000001</v>
      </c>
      <c r="R3143" s="8">
        <f t="shared" si="199"/>
        <v>32.25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5">
        <f t="shared" si="196"/>
        <v>42783.513182870374</v>
      </c>
      <c r="L3144" s="5">
        <f t="shared" si="1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1.6363636363636365E-2</v>
      </c>
      <c r="R3144" s="8">
        <f t="shared" si="199"/>
        <v>15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5">
        <f t="shared" si="196"/>
        <v>42808.358287037037</v>
      </c>
      <c r="L3145" s="5">
        <f t="shared" si="1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8" t="e">
        <f t="shared" si="199"/>
        <v>#DIV/0!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5">
        <f t="shared" si="196"/>
        <v>42796.538275462968</v>
      </c>
      <c r="L3146" s="5">
        <f t="shared" si="197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0.754</v>
      </c>
      <c r="R3146" s="8">
        <f t="shared" si="199"/>
        <v>251.33333333333334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5">
        <f t="shared" si="196"/>
        <v>42762.040902777779</v>
      </c>
      <c r="L3147" s="5">
        <f t="shared" si="1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8" t="e">
        <f t="shared" si="199"/>
        <v>#DIV/0!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5">
        <f t="shared" si="196"/>
        <v>42796.682476851856</v>
      </c>
      <c r="L3148" s="5">
        <f t="shared" si="1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0.105</v>
      </c>
      <c r="R3148" s="8">
        <f t="shared" si="199"/>
        <v>437.5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5">
        <f t="shared" si="196"/>
        <v>41909.969386574077</v>
      </c>
      <c r="L3149" s="5">
        <f t="shared" si="1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1.1752499999999999</v>
      </c>
      <c r="R3149" s="8">
        <f t="shared" si="199"/>
        <v>110.35211267605634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5">
        <f t="shared" si="196"/>
        <v>41891.665324074071</v>
      </c>
      <c r="L3150" s="5">
        <f t="shared" si="1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1.3116666666666668</v>
      </c>
      <c r="R3150" s="8">
        <f t="shared" si="199"/>
        <v>41.421052631578945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5">
        <f t="shared" si="196"/>
        <v>41226.017361111109</v>
      </c>
      <c r="L3151" s="5">
        <f t="shared" si="1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1.04</v>
      </c>
      <c r="R3151" s="8">
        <f t="shared" si="199"/>
        <v>52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5">
        <f t="shared" si="196"/>
        <v>40478.263923611114</v>
      </c>
      <c r="L3152" s="5">
        <f t="shared" si="1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1.01</v>
      </c>
      <c r="R3152" s="8">
        <f t="shared" si="199"/>
        <v>33.990384615384613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5">
        <f t="shared" si="196"/>
        <v>41862.83997685185</v>
      </c>
      <c r="L3153" s="5">
        <f t="shared" si="1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1.004</v>
      </c>
      <c r="R3153" s="8">
        <f t="shared" si="199"/>
        <v>103.35294117647059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5">
        <f t="shared" si="196"/>
        <v>41550.867673611108</v>
      </c>
      <c r="L3154" s="5">
        <f t="shared" si="1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1.0595454545454546</v>
      </c>
      <c r="R3154" s="8">
        <f t="shared" si="199"/>
        <v>34.791044776119406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5">
        <f t="shared" si="196"/>
        <v>40633.154363425929</v>
      </c>
      <c r="L3155" s="5">
        <f t="shared" si="1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3.3558333333333334</v>
      </c>
      <c r="R3155" s="8">
        <f t="shared" si="199"/>
        <v>41.773858921161825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5">
        <f t="shared" si="196"/>
        <v>40970.875671296293</v>
      </c>
      <c r="L3156" s="5">
        <f t="shared" si="1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1.1292857142857142</v>
      </c>
      <c r="R3156" s="8">
        <f t="shared" si="199"/>
        <v>64.268292682926827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5">
        <f t="shared" si="196"/>
        <v>41233.499131944445</v>
      </c>
      <c r="L3157" s="5">
        <f t="shared" si="1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1.885046</v>
      </c>
      <c r="R3157" s="8">
        <f t="shared" si="199"/>
        <v>31.209370860927152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5">
        <f t="shared" si="196"/>
        <v>41026.953055555554</v>
      </c>
      <c r="L3158" s="5">
        <f t="shared" si="1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1.0181818181818181</v>
      </c>
      <c r="R3158" s="8">
        <f t="shared" si="199"/>
        <v>62.921348314606739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5">
        <f t="shared" si="196"/>
        <v>41829.788252314815</v>
      </c>
      <c r="L3159" s="5">
        <f t="shared" si="1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1.01</v>
      </c>
      <c r="R3159" s="8">
        <f t="shared" si="199"/>
        <v>98.536585365853654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5">
        <f t="shared" si="196"/>
        <v>41447.839722222219</v>
      </c>
      <c r="L3160" s="5">
        <f t="shared" si="197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1.1399999999999999</v>
      </c>
      <c r="R3160" s="8">
        <f t="shared" si="199"/>
        <v>82.608695652173907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5">
        <f t="shared" si="196"/>
        <v>40884.066678240742</v>
      </c>
      <c r="L3161" s="5">
        <f t="shared" si="1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1.3348133333333334</v>
      </c>
      <c r="R3161" s="8">
        <f t="shared" si="199"/>
        <v>38.504230769230773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5">
        <f t="shared" si="196"/>
        <v>41841.26489583333</v>
      </c>
      <c r="L3162" s="5">
        <f t="shared" si="1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1.0153333333333334</v>
      </c>
      <c r="R3162" s="8">
        <f t="shared" si="199"/>
        <v>80.15789473684211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5">
        <f t="shared" si="196"/>
        <v>41897.536134259259</v>
      </c>
      <c r="L3163" s="5">
        <f t="shared" si="1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1.0509999999999999</v>
      </c>
      <c r="R3163" s="8">
        <f t="shared" si="199"/>
        <v>28.405405405405407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5">
        <f t="shared" si="196"/>
        <v>41799.685902777775</v>
      </c>
      <c r="L3164" s="5">
        <f t="shared" si="1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1.2715000000000001</v>
      </c>
      <c r="R3164" s="8">
        <f t="shared" si="199"/>
        <v>80.730158730158735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5">
        <f t="shared" si="196"/>
        <v>41775.753761574073</v>
      </c>
      <c r="L3165" s="5">
        <f t="shared" si="1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1.1115384615384616</v>
      </c>
      <c r="R3165" s="8">
        <f t="shared" si="199"/>
        <v>200.69444444444446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5">
        <f t="shared" si="196"/>
        <v>41766.80572916667</v>
      </c>
      <c r="L3166" s="5">
        <f t="shared" si="197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1.0676000000000001</v>
      </c>
      <c r="R3166" s="8">
        <f t="shared" si="199"/>
        <v>37.591549295774648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5">
        <f t="shared" si="196"/>
        <v>40644.159259259257</v>
      </c>
      <c r="L3167" s="5">
        <f t="shared" si="1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1.6266666666666667</v>
      </c>
      <c r="R3167" s="8">
        <f t="shared" si="199"/>
        <v>58.095238095238095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5">
        <f t="shared" si="196"/>
        <v>41940.69158564815</v>
      </c>
      <c r="L3168" s="5">
        <f t="shared" si="1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1.6022808571428573</v>
      </c>
      <c r="R3168" s="8">
        <f t="shared" si="199"/>
        <v>60.300892473118282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5">
        <f t="shared" si="196"/>
        <v>41839.175706018519</v>
      </c>
      <c r="L3169" s="5">
        <f t="shared" si="1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1.1616666666666666</v>
      </c>
      <c r="R3169" s="8">
        <f t="shared" si="199"/>
        <v>63.363636363636367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5">
        <f t="shared" si="196"/>
        <v>41772.105937500004</v>
      </c>
      <c r="L3170" s="5">
        <f t="shared" si="1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1.242</v>
      </c>
      <c r="R3170" s="8">
        <f t="shared" si="199"/>
        <v>50.901639344262293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5">
        <f t="shared" si="196"/>
        <v>41591.737974537034</v>
      </c>
      <c r="L3171" s="5">
        <f t="shared" si="1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1.030125</v>
      </c>
      <c r="R3171" s="8">
        <f t="shared" si="199"/>
        <v>100.5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5">
        <f t="shared" si="196"/>
        <v>41789.080370370371</v>
      </c>
      <c r="L3172" s="5">
        <f t="shared" si="1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1.1225000000000001</v>
      </c>
      <c r="R3172" s="8">
        <f t="shared" si="199"/>
        <v>31.619718309859156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5">
        <f t="shared" si="196"/>
        <v>42466.608310185184</v>
      </c>
      <c r="L3173" s="5">
        <f t="shared" si="1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1.0881428571428571</v>
      </c>
      <c r="R3173" s="8">
        <f t="shared" si="199"/>
        <v>65.102564102564102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5">
        <f t="shared" si="196"/>
        <v>40923.729953703703</v>
      </c>
      <c r="L3174" s="5">
        <f t="shared" si="1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1.1499999999999999</v>
      </c>
      <c r="R3174" s="8">
        <f t="shared" si="199"/>
        <v>79.310344827586206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5">
        <f t="shared" si="196"/>
        <v>41878.878379629627</v>
      </c>
      <c r="L3175" s="5">
        <f t="shared" si="197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1.03</v>
      </c>
      <c r="R3175" s="8">
        <f t="shared" si="199"/>
        <v>139.18918918918919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5">
        <f t="shared" si="196"/>
        <v>41862.864675925928</v>
      </c>
      <c r="L3176" s="5">
        <f t="shared" si="1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1.0113333333333334</v>
      </c>
      <c r="R3176" s="8">
        <f t="shared" si="199"/>
        <v>131.91304347826087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5">
        <f t="shared" si="196"/>
        <v>40531.886886574073</v>
      </c>
      <c r="L3177" s="5">
        <f t="shared" si="1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1.0955999999999999</v>
      </c>
      <c r="R3177" s="8">
        <f t="shared" si="199"/>
        <v>91.3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5">
        <f t="shared" si="196"/>
        <v>41477.930914351848</v>
      </c>
      <c r="L3178" s="5">
        <f t="shared" si="197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1.148421052631579</v>
      </c>
      <c r="R3178" s="8">
        <f t="shared" si="199"/>
        <v>39.672727272727272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5">
        <f t="shared" si="196"/>
        <v>41781.666770833333</v>
      </c>
      <c r="L3179" s="5">
        <f t="shared" si="1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1.1739999999999999</v>
      </c>
      <c r="R3179" s="8">
        <f t="shared" si="199"/>
        <v>57.549019607843135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5">
        <f t="shared" si="196"/>
        <v>41806.605034722219</v>
      </c>
      <c r="L3180" s="5">
        <f t="shared" si="1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1.7173333333333334</v>
      </c>
      <c r="R3180" s="8">
        <f t="shared" si="199"/>
        <v>33.025641025641029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5">
        <f t="shared" si="196"/>
        <v>41375.702210648145</v>
      </c>
      <c r="L3181" s="5">
        <f t="shared" si="1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1.1416238095238094</v>
      </c>
      <c r="R3181" s="8">
        <f t="shared" si="199"/>
        <v>77.335806451612896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5">
        <f t="shared" si="196"/>
        <v>41780.412604166668</v>
      </c>
      <c r="L3182" s="5">
        <f t="shared" si="1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1.1975</v>
      </c>
      <c r="R3182" s="8">
        <f t="shared" si="199"/>
        <v>31.933333333333334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5">
        <f t="shared" si="196"/>
        <v>41779.310034722221</v>
      </c>
      <c r="L3183" s="5">
        <f t="shared" si="1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1.0900000000000001</v>
      </c>
      <c r="R3183" s="8">
        <f t="shared" si="199"/>
        <v>36.333333333333336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5">
        <f t="shared" si="196"/>
        <v>40883.949317129627</v>
      </c>
      <c r="L3184" s="5">
        <f t="shared" si="1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1.0088571428571429</v>
      </c>
      <c r="R3184" s="8">
        <f t="shared" si="199"/>
        <v>46.768211920529801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5">
        <f t="shared" si="196"/>
        <v>41491.79478009259</v>
      </c>
      <c r="L3185" s="5">
        <f t="shared" si="1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1.0900000000000001</v>
      </c>
      <c r="R3185" s="8">
        <f t="shared" si="199"/>
        <v>40.073529411764703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5">
        <f t="shared" si="196"/>
        <v>41791.993414351848</v>
      </c>
      <c r="L3186" s="5">
        <f t="shared" si="1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1.0720930232558139</v>
      </c>
      <c r="R3186" s="8">
        <f t="shared" si="199"/>
        <v>100.21739130434783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5">
        <f t="shared" si="196"/>
        <v>41829.977326388893</v>
      </c>
      <c r="L3187" s="5">
        <f t="shared" si="1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</v>
      </c>
      <c r="R3187" s="8">
        <f t="shared" si="199"/>
        <v>41.666666666666664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5">
        <f t="shared" si="196"/>
        <v>41868.924050925925</v>
      </c>
      <c r="L3188" s="5">
        <f t="shared" si="197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1.0218750000000001</v>
      </c>
      <c r="R3188" s="8">
        <f t="shared" si="199"/>
        <v>46.714285714285715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5">
        <f t="shared" si="196"/>
        <v>41835.666354166664</v>
      </c>
      <c r="L3189" s="5">
        <f t="shared" si="1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1.1629333333333334</v>
      </c>
      <c r="R3189" s="8">
        <f t="shared" si="199"/>
        <v>71.491803278688522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5">
        <f t="shared" si="196"/>
        <v>42144.415532407409</v>
      </c>
      <c r="L3190" s="5">
        <f t="shared" si="1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0.65</v>
      </c>
      <c r="R3190" s="8">
        <f t="shared" si="199"/>
        <v>14.444444444444445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5">
        <f t="shared" si="196"/>
        <v>42118.346435185187</v>
      </c>
      <c r="L3191" s="5">
        <f t="shared" si="1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0.12327272727272727</v>
      </c>
      <c r="R3191" s="8">
        <f t="shared" si="199"/>
        <v>356.84210526315792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5">
        <f t="shared" si="196"/>
        <v>42683.151331018518</v>
      </c>
      <c r="L3192" s="5">
        <f t="shared" si="1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8" t="e">
        <f t="shared" si="199"/>
        <v>#DIV/0!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5">
        <f t="shared" si="196"/>
        <v>42538.755428240736</v>
      </c>
      <c r="L3193" s="5">
        <f t="shared" si="1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4.0266666666666666E-2</v>
      </c>
      <c r="R3193" s="8">
        <f t="shared" si="199"/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5">
        <f t="shared" si="196"/>
        <v>42018.94049768518</v>
      </c>
      <c r="L3194" s="5">
        <f t="shared" si="1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1.0200000000000001E-2</v>
      </c>
      <c r="R3194" s="8">
        <f t="shared" si="199"/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5">
        <f t="shared" si="196"/>
        <v>42010.968240740738</v>
      </c>
      <c r="L3195" s="5">
        <f t="shared" si="1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0.1174</v>
      </c>
      <c r="R3195" s="8">
        <f t="shared" si="199"/>
        <v>24.458333333333332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5">
        <f t="shared" si="196"/>
        <v>42182.062476851846</v>
      </c>
      <c r="L3196" s="5">
        <f t="shared" si="1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8" t="e">
        <f t="shared" si="199"/>
        <v>#DIV/0!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5">
        <f t="shared" si="196"/>
        <v>42017.594236111108</v>
      </c>
      <c r="L3197" s="5">
        <f t="shared" si="1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0.59142857142857141</v>
      </c>
      <c r="R3197" s="8">
        <f t="shared" si="199"/>
        <v>53.07692307692308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5">
        <f t="shared" si="196"/>
        <v>42157.598090277781</v>
      </c>
      <c r="L3198" s="5">
        <f t="shared" si="1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5.9999999999999995E-4</v>
      </c>
      <c r="R3198" s="8">
        <f t="shared" si="199"/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5">
        <f t="shared" si="196"/>
        <v>42009.493263888886</v>
      </c>
      <c r="L3199" s="5">
        <f t="shared" si="1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0.1145</v>
      </c>
      <c r="R3199" s="8">
        <f t="shared" si="199"/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5">
        <f t="shared" si="196"/>
        <v>42013.424502314811</v>
      </c>
      <c r="L3200" s="5">
        <f t="shared" si="1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3.6666666666666666E-3</v>
      </c>
      <c r="R3200" s="8">
        <f t="shared" si="199"/>
        <v>36.666666666666664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5">
        <f t="shared" si="196"/>
        <v>41858.761782407404</v>
      </c>
      <c r="L3201" s="5">
        <f t="shared" si="197"/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0.52159999999999995</v>
      </c>
      <c r="R3201" s="8">
        <f t="shared" si="199"/>
        <v>49.20754716981132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5">
        <f t="shared" si="196"/>
        <v>42460.320613425924</v>
      </c>
      <c r="L3202" s="5">
        <f t="shared" si="1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2.0000000000000002E-5</v>
      </c>
      <c r="R3202" s="8">
        <f t="shared" si="199"/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5">
        <f t="shared" ref="K3203:K3266" si="200">(((J3203/60)/60)/24)+DATE(1970,1,1)</f>
        <v>41861.767094907409</v>
      </c>
      <c r="L3203" s="5">
        <f t="shared" ref="L3203:L3266" si="2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E3203/D3203</f>
        <v>1.2500000000000001E-2</v>
      </c>
      <c r="R3203" s="8">
        <f t="shared" ref="R3203:R3266" si="203">E3203/N3203</f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5">
        <f t="shared" si="200"/>
        <v>42293.853541666671</v>
      </c>
      <c r="L3204" s="5">
        <f t="shared" si="2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0.54520000000000002</v>
      </c>
      <c r="R3204" s="8">
        <f t="shared" si="203"/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5">
        <f t="shared" si="200"/>
        <v>42242.988680555558</v>
      </c>
      <c r="L3205" s="5">
        <f t="shared" si="2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0.25</v>
      </c>
      <c r="R3205" s="8">
        <f t="shared" si="203"/>
        <v>41.666666666666664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5">
        <f t="shared" si="200"/>
        <v>42172.686099537037</v>
      </c>
      <c r="L3206" s="5">
        <f t="shared" si="2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8" t="e">
        <f t="shared" si="203"/>
        <v>#DIV/0!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5">
        <f t="shared" si="200"/>
        <v>42095.374675925923</v>
      </c>
      <c r="L3207" s="5">
        <f t="shared" si="2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3.4125000000000003E-2</v>
      </c>
      <c r="R3207" s="8">
        <f t="shared" si="203"/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5">
        <f t="shared" si="200"/>
        <v>42236.276053240741</v>
      </c>
      <c r="L3208" s="5">
        <f t="shared" si="2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8" t="e">
        <f t="shared" si="203"/>
        <v>#DIV/0!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5">
        <f t="shared" si="200"/>
        <v>42057.277858796297</v>
      </c>
      <c r="L3209" s="5">
        <f t="shared" si="2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0.46363636363636362</v>
      </c>
      <c r="R3209" s="8">
        <f t="shared" si="203"/>
        <v>70.833333333333329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5">
        <f t="shared" si="200"/>
        <v>41827.605057870373</v>
      </c>
      <c r="L3210" s="5">
        <f t="shared" si="2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1.0349999999999999</v>
      </c>
      <c r="R3210" s="8">
        <f t="shared" si="203"/>
        <v>63.109756097560975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5">
        <f t="shared" si="200"/>
        <v>41778.637245370373</v>
      </c>
      <c r="L3211" s="5">
        <f t="shared" si="2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1.1932315789473684</v>
      </c>
      <c r="R3211" s="8">
        <f t="shared" si="203"/>
        <v>50.157964601769912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5">
        <f t="shared" si="200"/>
        <v>41013.936562499999</v>
      </c>
      <c r="L3212" s="5">
        <f t="shared" si="2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1.2576666666666667</v>
      </c>
      <c r="R3212" s="8">
        <f t="shared" si="203"/>
        <v>62.883333333333333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5">
        <f t="shared" si="200"/>
        <v>41834.586574074077</v>
      </c>
      <c r="L3213" s="5">
        <f t="shared" si="2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1.1974347826086957</v>
      </c>
      <c r="R3213" s="8">
        <f t="shared" si="203"/>
        <v>85.531055900621112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5">
        <f t="shared" si="200"/>
        <v>41829.795729166668</v>
      </c>
      <c r="L3214" s="5">
        <f t="shared" si="2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1.2625</v>
      </c>
      <c r="R3214" s="8">
        <f t="shared" si="203"/>
        <v>53.723404255319146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5">
        <f t="shared" si="200"/>
        <v>42171.763414351852</v>
      </c>
      <c r="L3215" s="5">
        <f t="shared" si="2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1.0011666666666668</v>
      </c>
      <c r="R3215" s="8">
        <f t="shared" si="203"/>
        <v>127.80851063829788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5">
        <f t="shared" si="200"/>
        <v>42337.792511574073</v>
      </c>
      <c r="L3216" s="5">
        <f t="shared" si="2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1.0213333333333334</v>
      </c>
      <c r="R3216" s="8">
        <f t="shared" si="203"/>
        <v>106.57391304347826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5">
        <f t="shared" si="200"/>
        <v>42219.665173611109</v>
      </c>
      <c r="L3217" s="5">
        <f t="shared" si="2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1.0035142857142858</v>
      </c>
      <c r="R3217" s="8">
        <f t="shared" si="203"/>
        <v>262.11194029850748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5">
        <f t="shared" si="200"/>
        <v>42165.462627314817</v>
      </c>
      <c r="L3218" s="5">
        <f t="shared" si="2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1.0004999999999999</v>
      </c>
      <c r="R3218" s="8">
        <f t="shared" si="203"/>
        <v>57.171428571428571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5">
        <f t="shared" si="200"/>
        <v>42648.546111111107</v>
      </c>
      <c r="L3219" s="5">
        <f t="shared" si="2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1.1602222222222223</v>
      </c>
      <c r="R3219" s="8">
        <f t="shared" si="203"/>
        <v>50.20192307692308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5">
        <f t="shared" si="200"/>
        <v>41971.002152777779</v>
      </c>
      <c r="L3220" s="5">
        <f t="shared" si="201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1.0209999999999999</v>
      </c>
      <c r="R3220" s="8">
        <f t="shared" si="203"/>
        <v>66.586956521739125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5">
        <f t="shared" si="200"/>
        <v>42050.983182870375</v>
      </c>
      <c r="L3221" s="5">
        <f t="shared" si="2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1.0011000000000001</v>
      </c>
      <c r="R3221" s="8">
        <f t="shared" si="203"/>
        <v>168.25210084033614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5">
        <f t="shared" si="200"/>
        <v>42772.833379629628</v>
      </c>
      <c r="L3222" s="5">
        <f t="shared" si="201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1.0084</v>
      </c>
      <c r="R3222" s="8">
        <f t="shared" si="203"/>
        <v>256.37288135593218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5">
        <f t="shared" si="200"/>
        <v>42155.696793981479</v>
      </c>
      <c r="L3223" s="5">
        <f t="shared" si="2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1.0342499999999999</v>
      </c>
      <c r="R3223" s="8">
        <f t="shared" si="203"/>
        <v>36.610619469026545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5">
        <f t="shared" si="200"/>
        <v>42270.582141203704</v>
      </c>
      <c r="L3224" s="5">
        <f t="shared" si="2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1.248</v>
      </c>
      <c r="R3224" s="8">
        <f t="shared" si="203"/>
        <v>37.142857142857146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5">
        <f t="shared" si="200"/>
        <v>42206.835370370376</v>
      </c>
      <c r="L3225" s="5">
        <f t="shared" si="2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1.0951612903225807</v>
      </c>
      <c r="R3225" s="8">
        <f t="shared" si="203"/>
        <v>45.878378378378379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5">
        <f t="shared" si="200"/>
        <v>42697.850844907407</v>
      </c>
      <c r="L3226" s="5">
        <f t="shared" si="2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1.0203333333333333</v>
      </c>
      <c r="R3226" s="8">
        <f t="shared" si="203"/>
        <v>141.71296296296296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5">
        <f t="shared" si="200"/>
        <v>42503.559467592597</v>
      </c>
      <c r="L3227" s="5">
        <f t="shared" si="201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1.0235000000000001</v>
      </c>
      <c r="R3227" s="8">
        <f t="shared" si="203"/>
        <v>52.487179487179489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5">
        <f t="shared" si="200"/>
        <v>42277.583472222221</v>
      </c>
      <c r="L3228" s="5">
        <f t="shared" si="2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1.0416666666666667</v>
      </c>
      <c r="R3228" s="8">
        <f t="shared" si="203"/>
        <v>59.523809523809526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5">
        <f t="shared" si="200"/>
        <v>42722.882361111115</v>
      </c>
      <c r="L3229" s="5">
        <f t="shared" si="2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1.25</v>
      </c>
      <c r="R3229" s="8">
        <f t="shared" si="203"/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5">
        <f t="shared" si="200"/>
        <v>42323.70930555556</v>
      </c>
      <c r="L3230" s="5">
        <f t="shared" si="2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1.0234285714285714</v>
      </c>
      <c r="R3230" s="8">
        <f t="shared" si="203"/>
        <v>193.62162162162161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5">
        <f t="shared" si="200"/>
        <v>41933.291643518518</v>
      </c>
      <c r="L3231" s="5">
        <f t="shared" si="2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1.0786500000000001</v>
      </c>
      <c r="R3231" s="8">
        <f t="shared" si="203"/>
        <v>106.79702970297029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5">
        <f t="shared" si="200"/>
        <v>41898.168125000004</v>
      </c>
      <c r="L3232" s="5">
        <f t="shared" si="2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1.0988461538461538</v>
      </c>
      <c r="R3232" s="8">
        <f t="shared" si="203"/>
        <v>77.21621621621621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5">
        <f t="shared" si="200"/>
        <v>42446.943831018521</v>
      </c>
      <c r="L3233" s="5">
        <f t="shared" si="2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1.61</v>
      </c>
      <c r="R3233" s="8">
        <f t="shared" si="203"/>
        <v>57.5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5">
        <f t="shared" si="200"/>
        <v>42463.81385416667</v>
      </c>
      <c r="L3234" s="5">
        <f t="shared" si="2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1.3120000000000001</v>
      </c>
      <c r="R3234" s="8">
        <f t="shared" si="203"/>
        <v>50.46153846153846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5">
        <f t="shared" si="200"/>
        <v>42766.805034722223</v>
      </c>
      <c r="L3235" s="5">
        <f t="shared" si="2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1.1879999999999999</v>
      </c>
      <c r="R3235" s="8">
        <f t="shared" si="203"/>
        <v>97.377049180327873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5">
        <f t="shared" si="200"/>
        <v>42734.789444444439</v>
      </c>
      <c r="L3236" s="5">
        <f t="shared" si="2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1.0039275000000001</v>
      </c>
      <c r="R3236" s="8">
        <f t="shared" si="203"/>
        <v>34.91921739130435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5">
        <f t="shared" si="200"/>
        <v>42522.347812499997</v>
      </c>
      <c r="L3237" s="5">
        <f t="shared" si="2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1.0320666666666667</v>
      </c>
      <c r="R3237" s="8">
        <f t="shared" si="203"/>
        <v>85.530386740331494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5">
        <f t="shared" si="200"/>
        <v>42702.917048611111</v>
      </c>
      <c r="L3238" s="5">
        <f t="shared" si="2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1.006</v>
      </c>
      <c r="R3238" s="8">
        <f t="shared" si="203"/>
        <v>182.90909090909091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5">
        <f t="shared" si="200"/>
        <v>42252.474351851852</v>
      </c>
      <c r="L3239" s="5">
        <f t="shared" si="2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1.0078754285714286</v>
      </c>
      <c r="R3239" s="8">
        <f t="shared" si="203"/>
        <v>131.13620817843866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5">
        <f t="shared" si="200"/>
        <v>42156.510393518518</v>
      </c>
      <c r="L3240" s="5">
        <f t="shared" si="2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1.1232142857142857</v>
      </c>
      <c r="R3240" s="8">
        <f t="shared" si="203"/>
        <v>39.810126582278478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5">
        <f t="shared" si="200"/>
        <v>42278.089039351849</v>
      </c>
      <c r="L3241" s="5">
        <f t="shared" si="2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1.0591914022517912</v>
      </c>
      <c r="R3241" s="8">
        <f t="shared" si="203"/>
        <v>59.701730769230764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5">
        <f t="shared" si="200"/>
        <v>42754.693842592591</v>
      </c>
      <c r="L3242" s="5">
        <f t="shared" si="2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1.0056666666666667</v>
      </c>
      <c r="R3242" s="8">
        <f t="shared" si="203"/>
        <v>88.735294117647058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5">
        <f t="shared" si="200"/>
        <v>41893.324884259258</v>
      </c>
      <c r="L3243" s="5">
        <f t="shared" si="2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1.1530588235294117</v>
      </c>
      <c r="R3243" s="8">
        <f t="shared" si="203"/>
        <v>58.688622754491021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5">
        <f t="shared" si="200"/>
        <v>41871.755694444444</v>
      </c>
      <c r="L3244" s="5">
        <f t="shared" si="2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1.273042</v>
      </c>
      <c r="R3244" s="8">
        <f t="shared" si="203"/>
        <v>69.56513661202186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5">
        <f t="shared" si="200"/>
        <v>42262.096782407403</v>
      </c>
      <c r="L3245" s="5">
        <f t="shared" si="201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1.028375</v>
      </c>
      <c r="R3245" s="8">
        <f t="shared" si="203"/>
        <v>115.87323943661971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5">
        <f t="shared" si="200"/>
        <v>42675.694236111114</v>
      </c>
      <c r="L3246" s="5">
        <f t="shared" si="2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1.0293749999999999</v>
      </c>
      <c r="R3246" s="8">
        <f t="shared" si="203"/>
        <v>23.869565217391305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5">
        <f t="shared" si="200"/>
        <v>42135.60020833333</v>
      </c>
      <c r="L3247" s="5">
        <f t="shared" si="2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1.043047619047619</v>
      </c>
      <c r="R3247" s="8">
        <f t="shared" si="203"/>
        <v>81.125925925925927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5">
        <f t="shared" si="200"/>
        <v>42230.472222222219</v>
      </c>
      <c r="L3248" s="5">
        <f t="shared" si="2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1.1122000000000001</v>
      </c>
      <c r="R3248" s="8">
        <f t="shared" si="203"/>
        <v>57.626943005181346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5">
        <f t="shared" si="200"/>
        <v>42167.434166666666</v>
      </c>
      <c r="L3249" s="5">
        <f t="shared" si="2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1.0586</v>
      </c>
      <c r="R3249" s="8">
        <f t="shared" si="203"/>
        <v>46.429824561403507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5">
        <f t="shared" si="200"/>
        <v>42068.888391203705</v>
      </c>
      <c r="L3250" s="5">
        <f t="shared" si="2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1.0079166666666666</v>
      </c>
      <c r="R3250" s="8">
        <f t="shared" si="203"/>
        <v>60.475000000000001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5">
        <f t="shared" si="200"/>
        <v>42145.746689814812</v>
      </c>
      <c r="L3251" s="5">
        <f t="shared" si="2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1.0492727272727274</v>
      </c>
      <c r="R3251" s="8">
        <f t="shared" si="203"/>
        <v>65.579545454545453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5">
        <f t="shared" si="200"/>
        <v>41918.742175925923</v>
      </c>
      <c r="L3252" s="5">
        <f t="shared" si="2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1.01552</v>
      </c>
      <c r="R3252" s="8">
        <f t="shared" si="203"/>
        <v>119.1924882629108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5">
        <f t="shared" si="200"/>
        <v>42146.731087962966</v>
      </c>
      <c r="L3253" s="5">
        <f t="shared" si="2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1.1073333333333333</v>
      </c>
      <c r="R3253" s="8">
        <f t="shared" si="203"/>
        <v>83.05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5">
        <f t="shared" si="200"/>
        <v>42590.472685185188</v>
      </c>
      <c r="L3254" s="5">
        <f t="shared" si="2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1.2782222222222221</v>
      </c>
      <c r="R3254" s="8">
        <f t="shared" si="203"/>
        <v>57.52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5">
        <f t="shared" si="200"/>
        <v>42602.576712962968</v>
      </c>
      <c r="L3255" s="5">
        <f t="shared" si="2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1.0182500000000001</v>
      </c>
      <c r="R3255" s="8">
        <f t="shared" si="203"/>
        <v>177.08695652173913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5">
        <f t="shared" si="200"/>
        <v>42059.085752314815</v>
      </c>
      <c r="L3256" s="5">
        <f t="shared" si="2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1.012576923076923</v>
      </c>
      <c r="R3256" s="8">
        <f t="shared" si="203"/>
        <v>70.771505376344081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5">
        <f t="shared" si="200"/>
        <v>41889.768229166664</v>
      </c>
      <c r="L3257" s="5">
        <f t="shared" si="2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1.75</v>
      </c>
      <c r="R3257" s="8">
        <f t="shared" si="203"/>
        <v>29.166666666666668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5">
        <f t="shared" si="200"/>
        <v>42144.573807870373</v>
      </c>
      <c r="L3258" s="5">
        <f t="shared" si="2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1.2806</v>
      </c>
      <c r="R3258" s="8">
        <f t="shared" si="203"/>
        <v>72.76136363636364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5">
        <f t="shared" si="200"/>
        <v>42758.559629629628</v>
      </c>
      <c r="L3259" s="5">
        <f t="shared" si="2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1.0629949999999999</v>
      </c>
      <c r="R3259" s="8">
        <f t="shared" si="203"/>
        <v>51.853414634146333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5">
        <f t="shared" si="200"/>
        <v>41982.887280092589</v>
      </c>
      <c r="L3260" s="5">
        <f t="shared" si="2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1.052142857142857</v>
      </c>
      <c r="R3260" s="8">
        <f t="shared" si="203"/>
        <v>98.2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5">
        <f t="shared" si="200"/>
        <v>42614.760937500003</v>
      </c>
      <c r="L3261" s="5">
        <f t="shared" si="2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1.0616782608695652</v>
      </c>
      <c r="R3261" s="8">
        <f t="shared" si="203"/>
        <v>251.7381443298969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5">
        <f t="shared" si="200"/>
        <v>42303.672662037032</v>
      </c>
      <c r="L3262" s="5">
        <f t="shared" si="2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1.0924</v>
      </c>
      <c r="R3262" s="8">
        <f t="shared" si="203"/>
        <v>74.821917808219183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5">
        <f t="shared" si="200"/>
        <v>42171.725416666668</v>
      </c>
      <c r="L3263" s="5">
        <f t="shared" si="2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1.0045454545454546</v>
      </c>
      <c r="R3263" s="8">
        <f t="shared" si="203"/>
        <v>67.65306122448979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5">
        <f t="shared" si="200"/>
        <v>41964.315532407403</v>
      </c>
      <c r="L3264" s="5">
        <f t="shared" si="2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1.0304098360655738</v>
      </c>
      <c r="R3264" s="8">
        <f t="shared" si="203"/>
        <v>93.81343283582089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5">
        <f t="shared" si="200"/>
        <v>42284.516064814816</v>
      </c>
      <c r="L3265" s="5">
        <f t="shared" si="201"/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1.121664</v>
      </c>
      <c r="R3265" s="8">
        <f t="shared" si="203"/>
        <v>41.237647058823526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5">
        <f t="shared" si="200"/>
        <v>42016.800208333334</v>
      </c>
      <c r="L3266" s="5">
        <f t="shared" si="2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1.03</v>
      </c>
      <c r="R3266" s="8">
        <f t="shared" si="203"/>
        <v>52.551020408163268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5">
        <f t="shared" ref="K3267:K3330" si="204">(((J3267/60)/60)/24)+DATE(1970,1,1)</f>
        <v>42311.711979166663</v>
      </c>
      <c r="L3267" s="5">
        <f t="shared" ref="L3267:L3330" si="205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E3267/D3267</f>
        <v>1.64</v>
      </c>
      <c r="R3267" s="8">
        <f t="shared" ref="R3267:R3330" si="207">E3267/N3267</f>
        <v>70.285714285714292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5">
        <f t="shared" si="204"/>
        <v>42136.536134259266</v>
      </c>
      <c r="L3268" s="5">
        <f t="shared" si="205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1.3128333333333333</v>
      </c>
      <c r="R3268" s="8">
        <f t="shared" si="207"/>
        <v>48.325153374233132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5">
        <f t="shared" si="204"/>
        <v>42172.757638888885</v>
      </c>
      <c r="L3269" s="5">
        <f t="shared" si="205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1.0209999999999999</v>
      </c>
      <c r="R3269" s="8">
        <f t="shared" si="207"/>
        <v>53.177083333333336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5">
        <f t="shared" si="204"/>
        <v>42590.90425925926</v>
      </c>
      <c r="L3270" s="5">
        <f t="shared" si="205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1.28</v>
      </c>
      <c r="R3270" s="8">
        <f t="shared" si="207"/>
        <v>60.952380952380949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5">
        <f t="shared" si="204"/>
        <v>42137.395798611105</v>
      </c>
      <c r="L3271" s="5">
        <f t="shared" si="205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1.0149999999999999</v>
      </c>
      <c r="R3271" s="8">
        <f t="shared" si="207"/>
        <v>116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5">
        <f t="shared" si="204"/>
        <v>42167.533159722225</v>
      </c>
      <c r="L3272" s="5">
        <f t="shared" si="205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1.0166666666666666</v>
      </c>
      <c r="R3272" s="8">
        <f t="shared" si="207"/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5">
        <f t="shared" si="204"/>
        <v>41915.437210648146</v>
      </c>
      <c r="L3273" s="5">
        <f t="shared" si="205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1.3</v>
      </c>
      <c r="R3273" s="8">
        <f t="shared" si="207"/>
        <v>38.235294117647058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5">
        <f t="shared" si="204"/>
        <v>42284.500104166669</v>
      </c>
      <c r="L3274" s="5">
        <f t="shared" si="205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1.5443</v>
      </c>
      <c r="R3274" s="8">
        <f t="shared" si="207"/>
        <v>106.50344827586207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5">
        <f t="shared" si="204"/>
        <v>42611.801412037035</v>
      </c>
      <c r="L3275" s="5">
        <f t="shared" si="205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1.0740000000000001</v>
      </c>
      <c r="R3275" s="8">
        <f t="shared" si="207"/>
        <v>204.57142857142858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5">
        <f t="shared" si="204"/>
        <v>42400.704537037032</v>
      </c>
      <c r="L3276" s="5">
        <f t="shared" si="205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1.0132258064516129</v>
      </c>
      <c r="R3276" s="8">
        <f t="shared" si="207"/>
        <v>54.912587412587413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5">
        <f t="shared" si="204"/>
        <v>42017.88045138889</v>
      </c>
      <c r="L3277" s="5">
        <f t="shared" si="205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1.0027777777777778</v>
      </c>
      <c r="R3277" s="8">
        <f t="shared" si="207"/>
        <v>150.41666666666666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5">
        <f t="shared" si="204"/>
        <v>42426.949988425928</v>
      </c>
      <c r="L3278" s="5">
        <f t="shared" si="205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1.1684444444444444</v>
      </c>
      <c r="R3278" s="8">
        <f t="shared" si="207"/>
        <v>52.58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5">
        <f t="shared" si="204"/>
        <v>41931.682939814818</v>
      </c>
      <c r="L3279" s="5">
        <f t="shared" si="205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1.0860000000000001</v>
      </c>
      <c r="R3279" s="8">
        <f t="shared" si="207"/>
        <v>54.3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5">
        <f t="shared" si="204"/>
        <v>42124.848414351851</v>
      </c>
      <c r="L3280" s="5">
        <f t="shared" si="205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1.034</v>
      </c>
      <c r="R3280" s="8">
        <f t="shared" si="207"/>
        <v>76.029411764705884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5">
        <f t="shared" si="204"/>
        <v>42431.102534722217</v>
      </c>
      <c r="L3281" s="5">
        <f t="shared" si="205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1.1427586206896552</v>
      </c>
      <c r="R3281" s="8">
        <f t="shared" si="207"/>
        <v>105.2063492063492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5">
        <f t="shared" si="204"/>
        <v>42121.756921296299</v>
      </c>
      <c r="L3282" s="5">
        <f t="shared" si="205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1.03</v>
      </c>
      <c r="R3282" s="8">
        <f t="shared" si="207"/>
        <v>68.666666666666671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5">
        <f t="shared" si="204"/>
        <v>42219.019733796296</v>
      </c>
      <c r="L3283" s="5">
        <f t="shared" si="205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1.216</v>
      </c>
      <c r="R3283" s="8">
        <f t="shared" si="207"/>
        <v>129.36170212765958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5">
        <f t="shared" si="204"/>
        <v>42445.19430555556</v>
      </c>
      <c r="L3284" s="5">
        <f t="shared" si="205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1.026467741935484</v>
      </c>
      <c r="R3284" s="8">
        <f t="shared" si="207"/>
        <v>134.26371308016877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5">
        <f t="shared" si="204"/>
        <v>42379.74418981481</v>
      </c>
      <c r="L3285" s="5">
        <f t="shared" si="205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1.0475000000000001</v>
      </c>
      <c r="R3285" s="8">
        <f t="shared" si="207"/>
        <v>17.829787234042552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5">
        <f t="shared" si="204"/>
        <v>42380.884872685187</v>
      </c>
      <c r="L3286" s="5">
        <f t="shared" si="205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1.016</v>
      </c>
      <c r="R3286" s="8">
        <f t="shared" si="207"/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5">
        <f t="shared" si="204"/>
        <v>42762.942430555559</v>
      </c>
      <c r="L3287" s="5">
        <f t="shared" si="205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1.1210242048409682</v>
      </c>
      <c r="R3287" s="8">
        <f t="shared" si="207"/>
        <v>69.18518518518519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5">
        <f t="shared" si="204"/>
        <v>42567.840069444443</v>
      </c>
      <c r="L3288" s="5">
        <f t="shared" si="205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1.0176666666666667</v>
      </c>
      <c r="R3288" s="8">
        <f t="shared" si="207"/>
        <v>125.12295081967213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5">
        <f t="shared" si="204"/>
        <v>42311.750324074077</v>
      </c>
      <c r="L3289" s="5">
        <f t="shared" si="205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</v>
      </c>
      <c r="R3289" s="8">
        <f t="shared" si="207"/>
        <v>73.529411764705884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5">
        <f t="shared" si="204"/>
        <v>42505.774479166663</v>
      </c>
      <c r="L3290" s="5">
        <f t="shared" si="205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1.0026489999999999</v>
      </c>
      <c r="R3290" s="8">
        <f t="shared" si="207"/>
        <v>48.437149758454105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5">
        <f t="shared" si="204"/>
        <v>42758.368078703701</v>
      </c>
      <c r="L3291" s="5">
        <f t="shared" si="205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1.3304200000000002</v>
      </c>
      <c r="R3291" s="8">
        <f t="shared" si="207"/>
        <v>26.608400000000003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5">
        <f t="shared" si="204"/>
        <v>42775.51494212963</v>
      </c>
      <c r="L3292" s="5">
        <f t="shared" si="205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1.212</v>
      </c>
      <c r="R3292" s="8">
        <f t="shared" si="207"/>
        <v>33.666666666666664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5">
        <f t="shared" si="204"/>
        <v>42232.702546296292</v>
      </c>
      <c r="L3293" s="5">
        <f t="shared" si="205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1.1399999999999999</v>
      </c>
      <c r="R3293" s="8">
        <f t="shared" si="207"/>
        <v>40.714285714285715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5">
        <f t="shared" si="204"/>
        <v>42282.770231481481</v>
      </c>
      <c r="L3294" s="5">
        <f t="shared" si="205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2.8613861386138613</v>
      </c>
      <c r="R3294" s="8">
        <f t="shared" si="207"/>
        <v>19.266666666666666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5">
        <f t="shared" si="204"/>
        <v>42768.425370370373</v>
      </c>
      <c r="L3295" s="5">
        <f t="shared" si="205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1.7044444444444444</v>
      </c>
      <c r="R3295" s="8">
        <f t="shared" si="207"/>
        <v>84.285714285714292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5">
        <f t="shared" si="204"/>
        <v>42141.541134259256</v>
      </c>
      <c r="L3296" s="5">
        <f t="shared" si="205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1.1833333333333333</v>
      </c>
      <c r="R3296" s="8">
        <f t="shared" si="207"/>
        <v>29.583333333333332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5">
        <f t="shared" si="204"/>
        <v>42609.442465277782</v>
      </c>
      <c r="L3297" s="5">
        <f t="shared" si="205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1.0285857142857142</v>
      </c>
      <c r="R3297" s="8">
        <f t="shared" si="207"/>
        <v>26.667037037037037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5">
        <f t="shared" si="204"/>
        <v>42309.756620370375</v>
      </c>
      <c r="L3298" s="5">
        <f t="shared" si="205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1.4406666666666668</v>
      </c>
      <c r="R3298" s="8">
        <f t="shared" si="207"/>
        <v>45.978723404255319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5">
        <f t="shared" si="204"/>
        <v>42193.771481481483</v>
      </c>
      <c r="L3299" s="5">
        <f t="shared" si="205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1.0007272727272727</v>
      </c>
      <c r="R3299" s="8">
        <f t="shared" si="207"/>
        <v>125.09090909090909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5">
        <f t="shared" si="204"/>
        <v>42239.957962962959</v>
      </c>
      <c r="L3300" s="5">
        <f t="shared" si="205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1.0173000000000001</v>
      </c>
      <c r="R3300" s="8">
        <f t="shared" si="207"/>
        <v>141.29166666666666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5">
        <f t="shared" si="204"/>
        <v>42261.917395833334</v>
      </c>
      <c r="L3301" s="5">
        <f t="shared" si="205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1.1619999999999999</v>
      </c>
      <c r="R3301" s="8">
        <f t="shared" si="207"/>
        <v>55.333333333333336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5">
        <f t="shared" si="204"/>
        <v>42102.743773148148</v>
      </c>
      <c r="L3302" s="5">
        <f t="shared" si="205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1.3616666666666666</v>
      </c>
      <c r="R3302" s="8">
        <f t="shared" si="207"/>
        <v>46.420454545454547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5">
        <f t="shared" si="204"/>
        <v>42538.73583333334</v>
      </c>
      <c r="L3303" s="5">
        <f t="shared" si="205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1.3346666666666667</v>
      </c>
      <c r="R3303" s="8">
        <f t="shared" si="207"/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5">
        <f t="shared" si="204"/>
        <v>42681.35157407407</v>
      </c>
      <c r="L3304" s="5">
        <f t="shared" si="205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1.0339285714285715</v>
      </c>
      <c r="R3304" s="8">
        <f t="shared" si="207"/>
        <v>173.7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5">
        <f t="shared" si="204"/>
        <v>42056.65143518518</v>
      </c>
      <c r="L3305" s="5">
        <f t="shared" si="205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1.1588888888888889</v>
      </c>
      <c r="R3305" s="8">
        <f t="shared" si="207"/>
        <v>59.6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5">
        <f t="shared" si="204"/>
        <v>42696.624444444446</v>
      </c>
      <c r="L3306" s="5">
        <f t="shared" si="205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1.0451666666666666</v>
      </c>
      <c r="R3306" s="8">
        <f t="shared" si="207"/>
        <v>89.585714285714289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5">
        <f t="shared" si="204"/>
        <v>42186.855879629627</v>
      </c>
      <c r="L3307" s="5">
        <f t="shared" si="205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1.0202500000000001</v>
      </c>
      <c r="R3307" s="8">
        <f t="shared" si="207"/>
        <v>204.05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5">
        <f t="shared" si="204"/>
        <v>42493.219236111108</v>
      </c>
      <c r="L3308" s="5">
        <f t="shared" si="205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1.7533333333333334</v>
      </c>
      <c r="R3308" s="8">
        <f t="shared" si="207"/>
        <v>48.703703703703702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5">
        <f t="shared" si="204"/>
        <v>42475.057164351849</v>
      </c>
      <c r="L3309" s="5">
        <f t="shared" si="205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1.0668</v>
      </c>
      <c r="R3309" s="8">
        <f t="shared" si="207"/>
        <v>53.339999999999996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5">
        <f t="shared" si="204"/>
        <v>42452.876909722225</v>
      </c>
      <c r="L3310" s="5">
        <f t="shared" si="205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1.2228571428571429</v>
      </c>
      <c r="R3310" s="8">
        <f t="shared" si="207"/>
        <v>75.087719298245617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5">
        <f t="shared" si="204"/>
        <v>42628.650208333333</v>
      </c>
      <c r="L3311" s="5">
        <f t="shared" si="205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1.5942857142857143</v>
      </c>
      <c r="R3311" s="8">
        <f t="shared" si="207"/>
        <v>18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5">
        <f t="shared" si="204"/>
        <v>42253.928530092591</v>
      </c>
      <c r="L3312" s="5">
        <f t="shared" si="205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1.0007692307692309</v>
      </c>
      <c r="R3312" s="8">
        <f t="shared" si="207"/>
        <v>209.83870967741936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5">
        <f t="shared" si="204"/>
        <v>42264.29178240741</v>
      </c>
      <c r="L3313" s="5">
        <f t="shared" si="205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1.0984</v>
      </c>
      <c r="R3313" s="8">
        <f t="shared" si="207"/>
        <v>61.022222222222226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5">
        <f t="shared" si="204"/>
        <v>42664.809560185182</v>
      </c>
      <c r="L3314" s="5">
        <f t="shared" si="205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1.0004</v>
      </c>
      <c r="R3314" s="8">
        <f t="shared" si="207"/>
        <v>61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5">
        <f t="shared" si="204"/>
        <v>42382.244409722218</v>
      </c>
      <c r="L3315" s="5">
        <f t="shared" si="205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1.1605000000000001</v>
      </c>
      <c r="R3315" s="8">
        <f t="shared" si="207"/>
        <v>80.034482758620683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5">
        <f t="shared" si="204"/>
        <v>42105.267488425925</v>
      </c>
      <c r="L3316" s="5">
        <f t="shared" si="205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2.1074999999999999</v>
      </c>
      <c r="R3316" s="8">
        <f t="shared" si="207"/>
        <v>29.068965517241381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5">
        <f t="shared" si="204"/>
        <v>42466.303715277783</v>
      </c>
      <c r="L3317" s="5">
        <f t="shared" si="205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1.1000000000000001</v>
      </c>
      <c r="R3317" s="8">
        <f t="shared" si="207"/>
        <v>49.438202247191015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5">
        <f t="shared" si="204"/>
        <v>41826.871238425927</v>
      </c>
      <c r="L3318" s="5">
        <f t="shared" si="205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1.0008673425918038</v>
      </c>
      <c r="R3318" s="8">
        <f t="shared" si="207"/>
        <v>93.977440000000001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5">
        <f t="shared" si="204"/>
        <v>42499.039629629624</v>
      </c>
      <c r="L3319" s="5">
        <f t="shared" si="205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1.0619047619047619</v>
      </c>
      <c r="R3319" s="8">
        <f t="shared" si="207"/>
        <v>61.944444444444443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5">
        <f t="shared" si="204"/>
        <v>42431.302002314813</v>
      </c>
      <c r="L3320" s="5">
        <f t="shared" si="205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1.256</v>
      </c>
      <c r="R3320" s="8">
        <f t="shared" si="207"/>
        <v>78.5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5">
        <f t="shared" si="204"/>
        <v>41990.585486111115</v>
      </c>
      <c r="L3321" s="5">
        <f t="shared" si="205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1.08</v>
      </c>
      <c r="R3321" s="8">
        <f t="shared" si="207"/>
        <v>33.75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5">
        <f t="shared" si="204"/>
        <v>42513.045798611114</v>
      </c>
      <c r="L3322" s="5">
        <f t="shared" si="205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1.01</v>
      </c>
      <c r="R3322" s="8">
        <f t="shared" si="207"/>
        <v>66.44736842105263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5">
        <f t="shared" si="204"/>
        <v>41914.100289351853</v>
      </c>
      <c r="L3323" s="5">
        <f t="shared" si="205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1.0740000000000001</v>
      </c>
      <c r="R3323" s="8">
        <f t="shared" si="207"/>
        <v>35.799999999999997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5">
        <f t="shared" si="204"/>
        <v>42521.010370370372</v>
      </c>
      <c r="L3324" s="5">
        <f t="shared" si="205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1.0151515151515151</v>
      </c>
      <c r="R3324" s="8">
        <f t="shared" si="207"/>
        <v>145.65217391304347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5">
        <f t="shared" si="204"/>
        <v>42608.36583333333</v>
      </c>
      <c r="L3325" s="5">
        <f t="shared" si="205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1.2589999999999999</v>
      </c>
      <c r="R3325" s="8">
        <f t="shared" si="207"/>
        <v>25.693877551020407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5">
        <f t="shared" si="204"/>
        <v>42512.58321759259</v>
      </c>
      <c r="L3326" s="5">
        <f t="shared" si="205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1.0166666666666666</v>
      </c>
      <c r="R3326" s="8">
        <f t="shared" si="207"/>
        <v>152.5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5">
        <f t="shared" si="204"/>
        <v>42064.785613425927</v>
      </c>
      <c r="L3327" s="5">
        <f t="shared" si="205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1.125</v>
      </c>
      <c r="R3327" s="8">
        <f t="shared" si="207"/>
        <v>30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5">
        <f t="shared" si="204"/>
        <v>42041.714178240742</v>
      </c>
      <c r="L3328" s="5">
        <f t="shared" si="205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1.0137499999999999</v>
      </c>
      <c r="R3328" s="8">
        <f t="shared" si="207"/>
        <v>142.28070175438597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5">
        <f t="shared" si="204"/>
        <v>42468.374606481477</v>
      </c>
      <c r="L3329" s="5">
        <f t="shared" si="205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1.0125</v>
      </c>
      <c r="R3329" s="8">
        <f t="shared" si="207"/>
        <v>24.545454545454547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5">
        <f t="shared" si="204"/>
        <v>41822.57503472222</v>
      </c>
      <c r="L3330" s="5">
        <f t="shared" si="205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1.4638888888888888</v>
      </c>
      <c r="R3330" s="8">
        <f t="shared" si="207"/>
        <v>292.77777777777777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5">
        <f t="shared" ref="K3331:K3394" si="208">(((J3331/60)/60)/24)+DATE(1970,1,1)</f>
        <v>41837.323009259257</v>
      </c>
      <c r="L3331" s="5">
        <f t="shared" ref="L3331:L3394" si="209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E3331/D3331</f>
        <v>1.1679999999999999</v>
      </c>
      <c r="R3331" s="8">
        <f t="shared" ref="R3331:R3394" si="211">E3331/N3331</f>
        <v>44.92307692307692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5">
        <f t="shared" si="208"/>
        <v>42065.887361111112</v>
      </c>
      <c r="L3332" s="5">
        <f t="shared" si="209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1.0626666666666666</v>
      </c>
      <c r="R3332" s="8">
        <f t="shared" si="211"/>
        <v>23.10144927536232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5">
        <f t="shared" si="208"/>
        <v>42248.697754629626</v>
      </c>
      <c r="L3333" s="5">
        <f t="shared" si="209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1.0451999999999999</v>
      </c>
      <c r="R3333" s="8">
        <f t="shared" si="211"/>
        <v>80.400000000000006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5">
        <f t="shared" si="208"/>
        <v>41809.860300925924</v>
      </c>
      <c r="L3334" s="5">
        <f t="shared" si="209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</v>
      </c>
      <c r="R3334" s="8">
        <f t="shared" si="211"/>
        <v>72.289156626506028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5">
        <f t="shared" si="208"/>
        <v>42148.676851851851</v>
      </c>
      <c r="L3335" s="5">
        <f t="shared" si="209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1.0457142857142858</v>
      </c>
      <c r="R3335" s="8">
        <f t="shared" si="211"/>
        <v>32.972972972972975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5">
        <f t="shared" si="208"/>
        <v>42185.521087962959</v>
      </c>
      <c r="L3336" s="5">
        <f t="shared" si="209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1.3862051149573753</v>
      </c>
      <c r="R3336" s="8">
        <f t="shared" si="211"/>
        <v>116.65217391304348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5">
        <f t="shared" si="208"/>
        <v>41827.674143518518</v>
      </c>
      <c r="L3337" s="5">
        <f t="shared" si="209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1.0032000000000001</v>
      </c>
      <c r="R3337" s="8">
        <f t="shared" si="211"/>
        <v>79.61904761904762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5">
        <f t="shared" si="208"/>
        <v>42437.398680555561</v>
      </c>
      <c r="L3338" s="5">
        <f t="shared" si="209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</v>
      </c>
      <c r="R3338" s="8">
        <f t="shared" si="211"/>
        <v>27.777777777777779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5">
        <f t="shared" si="208"/>
        <v>41901.282025462962</v>
      </c>
      <c r="L3339" s="5">
        <f t="shared" si="209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1.1020000000000001</v>
      </c>
      <c r="R3339" s="8">
        <f t="shared" si="211"/>
        <v>81.029411764705884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5">
        <f t="shared" si="208"/>
        <v>42769.574999999997</v>
      </c>
      <c r="L3340" s="5">
        <f t="shared" si="209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1.0218</v>
      </c>
      <c r="R3340" s="8">
        <f t="shared" si="211"/>
        <v>136.84821428571428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5">
        <f t="shared" si="208"/>
        <v>42549.665717592594</v>
      </c>
      <c r="L3341" s="5">
        <f t="shared" si="209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1.0435000000000001</v>
      </c>
      <c r="R3341" s="8">
        <f t="shared" si="211"/>
        <v>177.61702127659575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5">
        <f t="shared" si="208"/>
        <v>42685.974004629628</v>
      </c>
      <c r="L3342" s="5">
        <f t="shared" si="209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1.3816666666666666</v>
      </c>
      <c r="R3342" s="8">
        <f t="shared" si="211"/>
        <v>109.07894736842105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5">
        <f t="shared" si="208"/>
        <v>42510.798854166671</v>
      </c>
      <c r="L3343" s="5">
        <f t="shared" si="209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</v>
      </c>
      <c r="R3343" s="8">
        <f t="shared" si="211"/>
        <v>119.64285714285714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5">
        <f t="shared" si="208"/>
        <v>42062.296412037031</v>
      </c>
      <c r="L3344" s="5">
        <f t="shared" si="209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1.0166666666666666</v>
      </c>
      <c r="R3344" s="8">
        <f t="shared" si="211"/>
        <v>78.205128205128204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5">
        <f t="shared" si="208"/>
        <v>42452.916481481487</v>
      </c>
      <c r="L3345" s="5">
        <f t="shared" si="209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1.7142857142857142</v>
      </c>
      <c r="R3345" s="8">
        <f t="shared" si="211"/>
        <v>52.173913043478258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5">
        <f t="shared" si="208"/>
        <v>41851.200150462959</v>
      </c>
      <c r="L3346" s="5">
        <f t="shared" si="209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1.0144444444444445</v>
      </c>
      <c r="R3346" s="8">
        <f t="shared" si="211"/>
        <v>114.125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5">
        <f t="shared" si="208"/>
        <v>42053.106111111112</v>
      </c>
      <c r="L3347" s="5">
        <f t="shared" si="209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1.3</v>
      </c>
      <c r="R3347" s="8">
        <f t="shared" si="211"/>
        <v>50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5">
        <f t="shared" si="208"/>
        <v>42054.024421296301</v>
      </c>
      <c r="L3348" s="5">
        <f t="shared" si="209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1.1000000000000001</v>
      </c>
      <c r="R3348" s="8">
        <f t="shared" si="211"/>
        <v>91.666666666666671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5">
        <f t="shared" si="208"/>
        <v>42484.551550925928</v>
      </c>
      <c r="L3349" s="5">
        <f t="shared" si="209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1.1944999999999999</v>
      </c>
      <c r="R3349" s="8">
        <f t="shared" si="211"/>
        <v>108.59090909090909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5">
        <f t="shared" si="208"/>
        <v>42466.558796296296</v>
      </c>
      <c r="L3350" s="5">
        <f t="shared" si="209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1.002909090909091</v>
      </c>
      <c r="R3350" s="8">
        <f t="shared" si="211"/>
        <v>69.822784810126578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5">
        <f t="shared" si="208"/>
        <v>42513.110787037032</v>
      </c>
      <c r="L3351" s="5">
        <f t="shared" si="209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1.534</v>
      </c>
      <c r="R3351" s="8">
        <f t="shared" si="211"/>
        <v>109.57142857142857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5">
        <f t="shared" si="208"/>
        <v>42302.701516203699</v>
      </c>
      <c r="L3352" s="5">
        <f t="shared" si="209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1.0442857142857143</v>
      </c>
      <c r="R3352" s="8">
        <f t="shared" si="211"/>
        <v>71.666666666666671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5">
        <f t="shared" si="208"/>
        <v>41806.395428240743</v>
      </c>
      <c r="L3353" s="5">
        <f t="shared" si="209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1.0109999999999999</v>
      </c>
      <c r="R3353" s="8">
        <f t="shared" si="211"/>
        <v>93.611111111111114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5">
        <f t="shared" si="208"/>
        <v>42495.992800925931</v>
      </c>
      <c r="L3354" s="5">
        <f t="shared" si="209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1.0751999999999999</v>
      </c>
      <c r="R3354" s="8">
        <f t="shared" si="211"/>
        <v>76.8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5">
        <f t="shared" si="208"/>
        <v>42479.432291666672</v>
      </c>
      <c r="L3355" s="5">
        <f t="shared" si="209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3.15</v>
      </c>
      <c r="R3355" s="8">
        <f t="shared" si="211"/>
        <v>35.795454545454547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5">
        <f t="shared" si="208"/>
        <v>42270.7269212963</v>
      </c>
      <c r="L3356" s="5">
        <f t="shared" si="209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1.0193333333333334</v>
      </c>
      <c r="R3356" s="8">
        <f t="shared" si="211"/>
        <v>55.6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5">
        <f t="shared" si="208"/>
        <v>42489.619525462964</v>
      </c>
      <c r="L3357" s="5">
        <f t="shared" si="209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1.2628571428571429</v>
      </c>
      <c r="R3357" s="8">
        <f t="shared" si="211"/>
        <v>147.33333333333334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5">
        <f t="shared" si="208"/>
        <v>42536.815648148149</v>
      </c>
      <c r="L3358" s="5">
        <f t="shared" si="209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1.014</v>
      </c>
      <c r="R3358" s="8">
        <f t="shared" si="211"/>
        <v>56.333333333333336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5">
        <f t="shared" si="208"/>
        <v>41822.417939814812</v>
      </c>
      <c r="L3359" s="5">
        <f t="shared" si="209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1.01</v>
      </c>
      <c r="R3359" s="8">
        <f t="shared" si="211"/>
        <v>96.19047619047619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5">
        <f t="shared" si="208"/>
        <v>41932.311099537037</v>
      </c>
      <c r="L3360" s="5">
        <f t="shared" si="209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1.0299</v>
      </c>
      <c r="R3360" s="8">
        <f t="shared" si="211"/>
        <v>63.574074074074076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5">
        <f t="shared" si="208"/>
        <v>42746.057106481487</v>
      </c>
      <c r="L3361" s="5">
        <f t="shared" si="209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1.0625</v>
      </c>
      <c r="R3361" s="8">
        <f t="shared" si="211"/>
        <v>184.78260869565219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5">
        <f t="shared" si="208"/>
        <v>42697.082673611112</v>
      </c>
      <c r="L3362" s="5">
        <f t="shared" si="209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1.0137777777777779</v>
      </c>
      <c r="R3362" s="8">
        <f t="shared" si="211"/>
        <v>126.72222222222223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5">
        <f t="shared" si="208"/>
        <v>41866.025347222225</v>
      </c>
      <c r="L3363" s="5">
        <f t="shared" si="209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1.1346000000000001</v>
      </c>
      <c r="R3363" s="8">
        <f t="shared" si="211"/>
        <v>83.42647058823529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5">
        <f t="shared" si="208"/>
        <v>42056.091631944444</v>
      </c>
      <c r="L3364" s="5">
        <f t="shared" si="209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2.1800000000000002</v>
      </c>
      <c r="R3364" s="8">
        <f t="shared" si="211"/>
        <v>54.5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5">
        <f t="shared" si="208"/>
        <v>41851.771354166667</v>
      </c>
      <c r="L3365" s="5">
        <f t="shared" si="209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1.0141935483870967</v>
      </c>
      <c r="R3365" s="8">
        <f t="shared" si="211"/>
        <v>302.30769230769232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5">
        <f t="shared" si="208"/>
        <v>42422.977418981478</v>
      </c>
      <c r="L3366" s="5">
        <f t="shared" si="209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1.0593333333333332</v>
      </c>
      <c r="R3366" s="8">
        <f t="shared" si="211"/>
        <v>44.138888888888886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5">
        <f t="shared" si="208"/>
        <v>42321.101759259262</v>
      </c>
      <c r="L3367" s="5">
        <f t="shared" si="209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1.04</v>
      </c>
      <c r="R3367" s="8">
        <f t="shared" si="211"/>
        <v>866.66666666666663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5">
        <f t="shared" si="208"/>
        <v>42107.067557870367</v>
      </c>
      <c r="L3368" s="5">
        <f t="shared" si="209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2.21</v>
      </c>
      <c r="R3368" s="8">
        <f t="shared" si="211"/>
        <v>61.388888888888886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5">
        <f t="shared" si="208"/>
        <v>42192.933958333335</v>
      </c>
      <c r="L3369" s="5">
        <f t="shared" si="209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1.1866666666666668</v>
      </c>
      <c r="R3369" s="8">
        <f t="shared" si="211"/>
        <v>29.666666666666668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5">
        <f t="shared" si="208"/>
        <v>41969.199756944443</v>
      </c>
      <c r="L3370" s="5">
        <f t="shared" si="209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1.046</v>
      </c>
      <c r="R3370" s="8">
        <f t="shared" si="211"/>
        <v>45.478260869565219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5">
        <f t="shared" si="208"/>
        <v>42690.041435185187</v>
      </c>
      <c r="L3371" s="5">
        <f t="shared" si="209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1.0389999999999999</v>
      </c>
      <c r="R3371" s="8">
        <f t="shared" si="211"/>
        <v>96.203703703703709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5">
        <f t="shared" si="208"/>
        <v>42690.334317129629</v>
      </c>
      <c r="L3372" s="5">
        <f t="shared" si="209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1.1773333333333333</v>
      </c>
      <c r="R3372" s="8">
        <f t="shared" si="211"/>
        <v>67.92307692307692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5">
        <f t="shared" si="208"/>
        <v>42312.874594907407</v>
      </c>
      <c r="L3373" s="5">
        <f t="shared" si="209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1.385</v>
      </c>
      <c r="R3373" s="8">
        <f t="shared" si="211"/>
        <v>30.777777777777779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5">
        <f t="shared" si="208"/>
        <v>41855.548101851848</v>
      </c>
      <c r="L3374" s="5">
        <f t="shared" si="209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1.0349999999999999</v>
      </c>
      <c r="R3374" s="8">
        <f t="shared" si="211"/>
        <v>38.333333333333336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5">
        <f t="shared" si="208"/>
        <v>42179.854629629626</v>
      </c>
      <c r="L3375" s="5">
        <f t="shared" si="209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1.0024999999999999</v>
      </c>
      <c r="R3375" s="8">
        <f t="shared" si="211"/>
        <v>66.833333333333329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5">
        <f t="shared" si="208"/>
        <v>42275.731666666667</v>
      </c>
      <c r="L3376" s="5">
        <f t="shared" si="209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1.0657142857142856</v>
      </c>
      <c r="R3376" s="8">
        <f t="shared" si="211"/>
        <v>71.730769230769226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5">
        <f t="shared" si="208"/>
        <v>41765.610798611109</v>
      </c>
      <c r="L3377" s="5">
        <f t="shared" si="209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</v>
      </c>
      <c r="R3377" s="8">
        <f t="shared" si="211"/>
        <v>176.47058823529412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5">
        <f t="shared" si="208"/>
        <v>42059.701319444444</v>
      </c>
      <c r="L3378" s="5">
        <f t="shared" si="209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1.0001249999999999</v>
      </c>
      <c r="R3378" s="8">
        <f t="shared" si="211"/>
        <v>421.10526315789474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5">
        <f t="shared" si="208"/>
        <v>42053.732627314821</v>
      </c>
      <c r="L3379" s="5">
        <f t="shared" si="209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1.0105</v>
      </c>
      <c r="R3379" s="8">
        <f t="shared" si="211"/>
        <v>104.98701298701299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5">
        <f t="shared" si="208"/>
        <v>41858.355393518519</v>
      </c>
      <c r="L3380" s="5">
        <f t="shared" si="209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1.0763636363636364</v>
      </c>
      <c r="R3380" s="8">
        <f t="shared" si="211"/>
        <v>28.19047619047619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5">
        <f t="shared" si="208"/>
        <v>42225.513888888891</v>
      </c>
      <c r="L3381" s="5">
        <f t="shared" si="209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1.0365</v>
      </c>
      <c r="R3381" s="8">
        <f t="shared" si="211"/>
        <v>54.55263157894737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5">
        <f t="shared" si="208"/>
        <v>41937.95344907407</v>
      </c>
      <c r="L3382" s="5">
        <f t="shared" si="209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1.0443333333333333</v>
      </c>
      <c r="R3382" s="8">
        <f t="shared" si="211"/>
        <v>111.89285714285714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5">
        <f t="shared" si="208"/>
        <v>42044.184988425928</v>
      </c>
      <c r="L3383" s="5">
        <f t="shared" si="209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1.0225</v>
      </c>
      <c r="R3383" s="8">
        <f t="shared" si="211"/>
        <v>85.208333333333329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5">
        <f t="shared" si="208"/>
        <v>42559.431203703702</v>
      </c>
      <c r="L3384" s="5">
        <f t="shared" si="209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1.0074285714285713</v>
      </c>
      <c r="R3384" s="8">
        <f t="shared" si="211"/>
        <v>76.652173913043484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5">
        <f t="shared" si="208"/>
        <v>42524.782638888893</v>
      </c>
      <c r="L3385" s="5">
        <f t="shared" si="209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1.1171428571428572</v>
      </c>
      <c r="R3385" s="8">
        <f t="shared" si="211"/>
        <v>65.166666666666671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5">
        <f t="shared" si="208"/>
        <v>42292.087592592594</v>
      </c>
      <c r="L3386" s="5">
        <f t="shared" si="209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1.0001100000000001</v>
      </c>
      <c r="R3386" s="8">
        <f t="shared" si="211"/>
        <v>93.760312499999998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5">
        <f t="shared" si="208"/>
        <v>41953.8675</v>
      </c>
      <c r="L3387" s="5">
        <f t="shared" si="209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</v>
      </c>
      <c r="R3387" s="8">
        <f t="shared" si="211"/>
        <v>133.33333333333334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5">
        <f t="shared" si="208"/>
        <v>41946.644745370373</v>
      </c>
      <c r="L3388" s="5">
        <f t="shared" si="209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1.05</v>
      </c>
      <c r="R3388" s="8">
        <f t="shared" si="211"/>
        <v>51.219512195121951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5">
        <f t="shared" si="208"/>
        <v>41947.762592592589</v>
      </c>
      <c r="L3389" s="5">
        <f t="shared" si="209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1.1686666666666667</v>
      </c>
      <c r="R3389" s="8">
        <f t="shared" si="211"/>
        <v>100.17142857142858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5">
        <f t="shared" si="208"/>
        <v>42143.461122685185</v>
      </c>
      <c r="L3390" s="5">
        <f t="shared" si="209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1.038</v>
      </c>
      <c r="R3390" s="8">
        <f t="shared" si="211"/>
        <v>34.6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5">
        <f t="shared" si="208"/>
        <v>42494.563449074078</v>
      </c>
      <c r="L3391" s="5">
        <f t="shared" si="209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1.145</v>
      </c>
      <c r="R3391" s="8">
        <f t="shared" si="211"/>
        <v>184.67741935483872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5">
        <f t="shared" si="208"/>
        <v>41815.774826388886</v>
      </c>
      <c r="L3392" s="5">
        <f t="shared" si="209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1.024</v>
      </c>
      <c r="R3392" s="8">
        <f t="shared" si="211"/>
        <v>69.818181818181813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5">
        <f t="shared" si="208"/>
        <v>41830.545694444445</v>
      </c>
      <c r="L3393" s="5">
        <f t="shared" si="209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2.23</v>
      </c>
      <c r="R3393" s="8">
        <f t="shared" si="211"/>
        <v>61.944444444444443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5">
        <f t="shared" si="208"/>
        <v>42446.845543981486</v>
      </c>
      <c r="L3394" s="5">
        <f t="shared" si="209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</v>
      </c>
      <c r="R3394" s="8">
        <f t="shared" si="211"/>
        <v>41.666666666666664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5">
        <f t="shared" ref="K3395:K3458" si="212">(((J3395/60)/60)/24)+DATE(1970,1,1)</f>
        <v>41923.921643518523</v>
      </c>
      <c r="L3395" s="5">
        <f t="shared" ref="L3395:L3458" si="213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E3395/D3395</f>
        <v>1.0580000000000001</v>
      </c>
      <c r="R3395" s="8">
        <f t="shared" ref="R3395:R3458" si="215">E3395/N3395</f>
        <v>36.06818181818182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5">
        <f t="shared" si="212"/>
        <v>41817.59542824074</v>
      </c>
      <c r="L3396" s="5">
        <f t="shared" si="213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1.4236363636363636</v>
      </c>
      <c r="R3396" s="8">
        <f t="shared" si="215"/>
        <v>29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5">
        <f t="shared" si="212"/>
        <v>42140.712314814817</v>
      </c>
      <c r="L3397" s="5">
        <f t="shared" si="213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1.84</v>
      </c>
      <c r="R3397" s="8">
        <f t="shared" si="215"/>
        <v>24.210526315789473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5">
        <f t="shared" si="212"/>
        <v>41764.44663194444</v>
      </c>
      <c r="L3398" s="5">
        <f t="shared" si="213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1.0433333333333332</v>
      </c>
      <c r="R3398" s="8">
        <f t="shared" si="215"/>
        <v>55.892857142857146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5">
        <f t="shared" si="212"/>
        <v>42378.478344907402</v>
      </c>
      <c r="L3399" s="5">
        <f t="shared" si="213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1.1200000000000001</v>
      </c>
      <c r="R3399" s="8">
        <f t="shared" si="215"/>
        <v>11.666666666666666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5">
        <f t="shared" si="212"/>
        <v>41941.75203703704</v>
      </c>
      <c r="L3400" s="5">
        <f t="shared" si="213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1.1107499999999999</v>
      </c>
      <c r="R3400" s="8">
        <f t="shared" si="215"/>
        <v>68.353846153846149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5">
        <f t="shared" si="212"/>
        <v>42026.920428240745</v>
      </c>
      <c r="L3401" s="5">
        <f t="shared" si="213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1.0375000000000001</v>
      </c>
      <c r="R3401" s="8">
        <f t="shared" si="215"/>
        <v>27.065217391304348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5">
        <f t="shared" si="212"/>
        <v>41834.953865740739</v>
      </c>
      <c r="L3402" s="5">
        <f t="shared" si="213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1.0041</v>
      </c>
      <c r="R3402" s="8">
        <f t="shared" si="215"/>
        <v>118.12941176470588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5">
        <f t="shared" si="212"/>
        <v>42193.723912037036</v>
      </c>
      <c r="L3403" s="5">
        <f t="shared" si="213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1.0186206896551724</v>
      </c>
      <c r="R3403" s="8">
        <f t="shared" si="215"/>
        <v>44.757575757575758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5">
        <f t="shared" si="212"/>
        <v>42290.61855324074</v>
      </c>
      <c r="L3404" s="5">
        <f t="shared" si="213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1.0976666666666666</v>
      </c>
      <c r="R3404" s="8">
        <f t="shared" si="215"/>
        <v>99.787878787878782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5">
        <f t="shared" si="212"/>
        <v>42150.462083333332</v>
      </c>
      <c r="L3405" s="5">
        <f t="shared" si="213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</v>
      </c>
      <c r="R3405" s="8">
        <f t="shared" si="215"/>
        <v>117.64705882352941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5">
        <f t="shared" si="212"/>
        <v>42152.503495370373</v>
      </c>
      <c r="L3406" s="5">
        <f t="shared" si="213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1.22</v>
      </c>
      <c r="R3406" s="8">
        <f t="shared" si="215"/>
        <v>203.33333333333334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5">
        <f t="shared" si="212"/>
        <v>42410.017199074078</v>
      </c>
      <c r="L3407" s="5">
        <f t="shared" si="213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1.3757142857142857</v>
      </c>
      <c r="R3407" s="8">
        <f t="shared" si="215"/>
        <v>28.323529411764707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5">
        <f t="shared" si="212"/>
        <v>41791.492777777778</v>
      </c>
      <c r="L3408" s="5">
        <f t="shared" si="213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1.0031000000000001</v>
      </c>
      <c r="R3408" s="8">
        <f t="shared" si="215"/>
        <v>110.23076923076923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5">
        <f t="shared" si="212"/>
        <v>41796.422326388885</v>
      </c>
      <c r="L3409" s="5">
        <f t="shared" si="213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1.071</v>
      </c>
      <c r="R3409" s="8">
        <f t="shared" si="215"/>
        <v>31.970149253731343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5">
        <f t="shared" si="212"/>
        <v>41808.991944444446</v>
      </c>
      <c r="L3410" s="5">
        <f t="shared" si="213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2.11</v>
      </c>
      <c r="R3410" s="8">
        <f t="shared" si="215"/>
        <v>58.611111111111114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5">
        <f t="shared" si="212"/>
        <v>42544.814328703709</v>
      </c>
      <c r="L3411" s="5">
        <f t="shared" si="213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1.236</v>
      </c>
      <c r="R3411" s="8">
        <f t="shared" si="215"/>
        <v>29.428571428571427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5">
        <f t="shared" si="212"/>
        <v>42500.041550925926</v>
      </c>
      <c r="L3412" s="5">
        <f t="shared" si="213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1.085</v>
      </c>
      <c r="R3412" s="8">
        <f t="shared" si="215"/>
        <v>81.375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5">
        <f t="shared" si="212"/>
        <v>42265.022824074069</v>
      </c>
      <c r="L3413" s="5">
        <f t="shared" si="213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1.0356666666666667</v>
      </c>
      <c r="R3413" s="8">
        <f t="shared" si="215"/>
        <v>199.16666666666666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5">
        <f t="shared" si="212"/>
        <v>41879.959050925929</v>
      </c>
      <c r="L3414" s="5">
        <f t="shared" si="213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</v>
      </c>
      <c r="R3414" s="8">
        <f t="shared" si="215"/>
        <v>115.38461538461539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5">
        <f t="shared" si="212"/>
        <v>42053.733078703706</v>
      </c>
      <c r="L3415" s="5">
        <f t="shared" si="213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1.3</v>
      </c>
      <c r="R3415" s="8">
        <f t="shared" si="215"/>
        <v>46.428571428571431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5">
        <f t="shared" si="212"/>
        <v>42675.832465277781</v>
      </c>
      <c r="L3416" s="5">
        <f t="shared" si="213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1.0349999999999999</v>
      </c>
      <c r="R3416" s="8">
        <f t="shared" si="215"/>
        <v>70.568181818181813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5">
        <f t="shared" si="212"/>
        <v>42467.144166666665</v>
      </c>
      <c r="L3417" s="5">
        <f t="shared" si="213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</v>
      </c>
      <c r="R3417" s="8">
        <f t="shared" si="215"/>
        <v>22.222222222222221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5">
        <f t="shared" si="212"/>
        <v>42089.412557870368</v>
      </c>
      <c r="L3418" s="5">
        <f t="shared" si="213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1.196</v>
      </c>
      <c r="R3418" s="8">
        <f t="shared" si="215"/>
        <v>159.46666666666667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5">
        <f t="shared" si="212"/>
        <v>41894.91375</v>
      </c>
      <c r="L3419" s="5">
        <f t="shared" si="213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1.0000058823529412</v>
      </c>
      <c r="R3419" s="8">
        <f t="shared" si="215"/>
        <v>37.777999999999999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5">
        <f t="shared" si="212"/>
        <v>41752.83457175926</v>
      </c>
      <c r="L3420" s="5">
        <f t="shared" si="213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1.00875</v>
      </c>
      <c r="R3420" s="8">
        <f t="shared" si="215"/>
        <v>72.053571428571431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5">
        <f t="shared" si="212"/>
        <v>42448.821585648147</v>
      </c>
      <c r="L3421" s="5">
        <f t="shared" si="213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1.0654545454545454</v>
      </c>
      <c r="R3421" s="8">
        <f t="shared" si="215"/>
        <v>63.695652173913047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5">
        <f t="shared" si="212"/>
        <v>42405.090300925927</v>
      </c>
      <c r="L3422" s="5">
        <f t="shared" si="213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1.38</v>
      </c>
      <c r="R3422" s="8">
        <f t="shared" si="215"/>
        <v>28.411764705882351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5">
        <f t="shared" si="212"/>
        <v>42037.791238425925</v>
      </c>
      <c r="L3423" s="5">
        <f t="shared" si="213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1.0115000000000001</v>
      </c>
      <c r="R3423" s="8">
        <f t="shared" si="215"/>
        <v>103.21428571428571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5">
        <f t="shared" si="212"/>
        <v>42323.562222222223</v>
      </c>
      <c r="L3424" s="5">
        <f t="shared" si="213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1.091</v>
      </c>
      <c r="R3424" s="8">
        <f t="shared" si="215"/>
        <v>71.152173913043484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5">
        <f t="shared" si="212"/>
        <v>42088.911354166667</v>
      </c>
      <c r="L3425" s="5">
        <f t="shared" si="213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1.4</v>
      </c>
      <c r="R3425" s="8">
        <f t="shared" si="215"/>
        <v>35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5">
        <f t="shared" si="212"/>
        <v>42018.676898148144</v>
      </c>
      <c r="L3426" s="5">
        <f t="shared" si="213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1.0358333333333334</v>
      </c>
      <c r="R3426" s="8">
        <f t="shared" si="215"/>
        <v>81.776315789473685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5">
        <f t="shared" si="212"/>
        <v>41884.617314814815</v>
      </c>
      <c r="L3427" s="5">
        <f t="shared" si="213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1.0297033333333332</v>
      </c>
      <c r="R3427" s="8">
        <f t="shared" si="215"/>
        <v>297.02980769230766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5">
        <f t="shared" si="212"/>
        <v>41884.056747685187</v>
      </c>
      <c r="L3428" s="5">
        <f t="shared" si="213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1.0813333333333333</v>
      </c>
      <c r="R3428" s="8">
        <f t="shared" si="215"/>
        <v>46.609195402298852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5">
        <f t="shared" si="212"/>
        <v>41792.645277777774</v>
      </c>
      <c r="L3429" s="5">
        <f t="shared" si="213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</v>
      </c>
      <c r="R3429" s="8">
        <f t="shared" si="215"/>
        <v>51.724137931034484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5">
        <f t="shared" si="212"/>
        <v>42038.720451388886</v>
      </c>
      <c r="L3430" s="5">
        <f t="shared" si="213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1.0275000000000001</v>
      </c>
      <c r="R3430" s="8">
        <f t="shared" si="215"/>
        <v>40.294117647058826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5">
        <f t="shared" si="212"/>
        <v>42662.021539351852</v>
      </c>
      <c r="L3431" s="5">
        <f t="shared" si="213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1.3</v>
      </c>
      <c r="R3431" s="8">
        <f t="shared" si="215"/>
        <v>16.25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5">
        <f t="shared" si="212"/>
        <v>41820.945613425924</v>
      </c>
      <c r="L3432" s="5">
        <f t="shared" si="213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1.0854949999999999</v>
      </c>
      <c r="R3432" s="8">
        <f t="shared" si="215"/>
        <v>30.152638888888887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5">
        <f t="shared" si="212"/>
        <v>41839.730937500004</v>
      </c>
      <c r="L3433" s="5">
        <f t="shared" si="213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</v>
      </c>
      <c r="R3433" s="8">
        <f t="shared" si="215"/>
        <v>95.238095238095241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5">
        <f t="shared" si="212"/>
        <v>42380.581180555557</v>
      </c>
      <c r="L3434" s="5">
        <f t="shared" si="213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1.0965</v>
      </c>
      <c r="R3434" s="8">
        <f t="shared" si="215"/>
        <v>52.214285714285715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5">
        <f t="shared" si="212"/>
        <v>41776.063136574077</v>
      </c>
      <c r="L3435" s="5">
        <f t="shared" si="213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1.0026315789473683</v>
      </c>
      <c r="R3435" s="8">
        <f t="shared" si="215"/>
        <v>134.1549295774648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5">
        <f t="shared" si="212"/>
        <v>41800.380428240744</v>
      </c>
      <c r="L3436" s="5">
        <f t="shared" si="213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1.0555000000000001</v>
      </c>
      <c r="R3436" s="8">
        <f t="shared" si="215"/>
        <v>62.827380952380949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5">
        <f t="shared" si="212"/>
        <v>42572.61681712963</v>
      </c>
      <c r="L3437" s="5">
        <f t="shared" si="213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1.1200000000000001</v>
      </c>
      <c r="R3437" s="8">
        <f t="shared" si="215"/>
        <v>58.94736842105263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5">
        <f t="shared" si="212"/>
        <v>41851.541585648149</v>
      </c>
      <c r="L3438" s="5">
        <f t="shared" si="213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1.0589999999999999</v>
      </c>
      <c r="R3438" s="8">
        <f t="shared" si="215"/>
        <v>143.1081081081081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5">
        <f t="shared" si="212"/>
        <v>42205.710879629631</v>
      </c>
      <c r="L3439" s="5">
        <f t="shared" si="213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1.01</v>
      </c>
      <c r="R3439" s="8">
        <f t="shared" si="215"/>
        <v>84.166666666666671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5">
        <f t="shared" si="212"/>
        <v>42100.927858796291</v>
      </c>
      <c r="L3440" s="5">
        <f t="shared" si="213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1.042</v>
      </c>
      <c r="R3440" s="8">
        <f t="shared" si="215"/>
        <v>186.07142857142858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5">
        <f t="shared" si="212"/>
        <v>42374.911226851851</v>
      </c>
      <c r="L3441" s="5">
        <f t="shared" si="213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1.3467833333333334</v>
      </c>
      <c r="R3441" s="8">
        <f t="shared" si="215"/>
        <v>89.785555555555561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5">
        <f t="shared" si="212"/>
        <v>41809.12300925926</v>
      </c>
      <c r="L3442" s="5">
        <f t="shared" si="213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1.052184</v>
      </c>
      <c r="R3442" s="8">
        <f t="shared" si="215"/>
        <v>64.157560975609755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5">
        <f t="shared" si="212"/>
        <v>42294.429641203707</v>
      </c>
      <c r="L3443" s="5">
        <f t="shared" si="213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1.026</v>
      </c>
      <c r="R3443" s="8">
        <f t="shared" si="215"/>
        <v>59.651162790697676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5">
        <f t="shared" si="212"/>
        <v>42124.841111111105</v>
      </c>
      <c r="L3444" s="5">
        <f t="shared" si="213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</v>
      </c>
      <c r="R3444" s="8">
        <f t="shared" si="215"/>
        <v>31.25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5">
        <f t="shared" si="212"/>
        <v>41861.524837962963</v>
      </c>
      <c r="L3445" s="5">
        <f t="shared" si="213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1.855</v>
      </c>
      <c r="R3445" s="8">
        <f t="shared" si="215"/>
        <v>41.222222222222221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5">
        <f t="shared" si="212"/>
        <v>42521.291504629626</v>
      </c>
      <c r="L3446" s="5">
        <f t="shared" si="213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2.89</v>
      </c>
      <c r="R3446" s="8">
        <f t="shared" si="215"/>
        <v>43.35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5">
        <f t="shared" si="212"/>
        <v>42272.530509259261</v>
      </c>
      <c r="L3447" s="5">
        <f t="shared" si="213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</v>
      </c>
      <c r="R3447" s="8">
        <f t="shared" si="215"/>
        <v>64.516129032258064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5">
        <f t="shared" si="212"/>
        <v>42016.832465277781</v>
      </c>
      <c r="L3448" s="5">
        <f t="shared" si="213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1.0820000000000001</v>
      </c>
      <c r="R3448" s="8">
        <f t="shared" si="215"/>
        <v>43.28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5">
        <f t="shared" si="212"/>
        <v>42402.889027777783</v>
      </c>
      <c r="L3449" s="5">
        <f t="shared" si="213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1.0780000000000001</v>
      </c>
      <c r="R3449" s="8">
        <f t="shared" si="215"/>
        <v>77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5">
        <f t="shared" si="212"/>
        <v>41960.119085648148</v>
      </c>
      <c r="L3450" s="5">
        <f t="shared" si="213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1.0976190476190477</v>
      </c>
      <c r="R3450" s="8">
        <f t="shared" si="215"/>
        <v>51.222222222222221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5">
        <f t="shared" si="212"/>
        <v>42532.052523148144</v>
      </c>
      <c r="L3451" s="5">
        <f t="shared" si="213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1.70625</v>
      </c>
      <c r="R3451" s="8">
        <f t="shared" si="215"/>
        <v>68.25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5">
        <f t="shared" si="212"/>
        <v>42036.704525462963</v>
      </c>
      <c r="L3452" s="5">
        <f t="shared" si="213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1.52</v>
      </c>
      <c r="R3452" s="8">
        <f t="shared" si="215"/>
        <v>19.487179487179485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5">
        <f t="shared" si="212"/>
        <v>42088.723692129628</v>
      </c>
      <c r="L3453" s="5">
        <f t="shared" si="213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1.0123076923076924</v>
      </c>
      <c r="R3453" s="8">
        <f t="shared" si="215"/>
        <v>41.125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5">
        <f t="shared" si="212"/>
        <v>41820.639189814814</v>
      </c>
      <c r="L3454" s="5">
        <f t="shared" si="213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1.532</v>
      </c>
      <c r="R3454" s="8">
        <f t="shared" si="215"/>
        <v>41.405405405405403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5">
        <f t="shared" si="212"/>
        <v>42535.97865740741</v>
      </c>
      <c r="L3455" s="5">
        <f t="shared" si="213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1.2833333333333334</v>
      </c>
      <c r="R3455" s="8">
        <f t="shared" si="215"/>
        <v>27.5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5">
        <f t="shared" si="212"/>
        <v>41821.698599537034</v>
      </c>
      <c r="L3456" s="5">
        <f t="shared" si="213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1.0071428571428571</v>
      </c>
      <c r="R3456" s="8">
        <f t="shared" si="215"/>
        <v>33.571428571428569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5">
        <f t="shared" si="212"/>
        <v>42626.7503125</v>
      </c>
      <c r="L3457" s="5">
        <f t="shared" si="213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1.0065</v>
      </c>
      <c r="R3457" s="8">
        <f t="shared" si="215"/>
        <v>145.86956521739131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5">
        <f t="shared" si="212"/>
        <v>41821.205636574072</v>
      </c>
      <c r="L3458" s="5">
        <f t="shared" si="213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1.913</v>
      </c>
      <c r="R3458" s="8">
        <f t="shared" si="215"/>
        <v>358.6875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5">
        <f t="shared" ref="K3459:K3522" si="216">(((J3459/60)/60)/24)+DATE(1970,1,1)</f>
        <v>42016.706678240742</v>
      </c>
      <c r="L3459" s="5">
        <f t="shared" ref="L3459:L3522" si="217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E3459/D3459</f>
        <v>1.4019999999999999</v>
      </c>
      <c r="R3459" s="8">
        <f t="shared" ref="R3459:R3522" si="219">E3459/N3459</f>
        <v>50.981818181818184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5">
        <f t="shared" si="216"/>
        <v>42011.202581018515</v>
      </c>
      <c r="L3460" s="5">
        <f t="shared" si="21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1.2433537832310839</v>
      </c>
      <c r="R3460" s="8">
        <f t="shared" si="219"/>
        <v>45.037037037037038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5">
        <f t="shared" si="216"/>
        <v>42480.479861111111</v>
      </c>
      <c r="L3461" s="5">
        <f t="shared" si="21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1.262</v>
      </c>
      <c r="R3461" s="8">
        <f t="shared" si="219"/>
        <v>17.527777777777779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5">
        <f t="shared" si="216"/>
        <v>41852.527222222219</v>
      </c>
      <c r="L3462" s="5">
        <f t="shared" si="21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1.9</v>
      </c>
      <c r="R3462" s="8">
        <f t="shared" si="219"/>
        <v>50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5">
        <f t="shared" si="216"/>
        <v>42643.632858796293</v>
      </c>
      <c r="L3463" s="5">
        <f t="shared" si="217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1.39</v>
      </c>
      <c r="R3463" s="8">
        <f t="shared" si="219"/>
        <v>57.916666666666664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5">
        <f t="shared" si="216"/>
        <v>42179.898472222223</v>
      </c>
      <c r="L3464" s="5">
        <f t="shared" si="217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2.02</v>
      </c>
      <c r="R3464" s="8">
        <f t="shared" si="219"/>
        <v>29.705882352941178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5">
        <f t="shared" si="216"/>
        <v>42612.918807870374</v>
      </c>
      <c r="L3465" s="5">
        <f t="shared" si="21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1.0338000000000001</v>
      </c>
      <c r="R3465" s="8">
        <f t="shared" si="219"/>
        <v>90.684210526315795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5">
        <f t="shared" si="216"/>
        <v>42575.130057870367</v>
      </c>
      <c r="L3466" s="5">
        <f t="shared" si="21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1.023236</v>
      </c>
      <c r="R3466" s="8">
        <f t="shared" si="219"/>
        <v>55.012688172043013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5">
        <f t="shared" si="216"/>
        <v>42200.625833333332</v>
      </c>
      <c r="L3467" s="5">
        <f t="shared" si="21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1.03</v>
      </c>
      <c r="R3467" s="8">
        <f t="shared" si="219"/>
        <v>57.222222222222221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5">
        <f t="shared" si="216"/>
        <v>42420.019097222219</v>
      </c>
      <c r="L3468" s="5">
        <f t="shared" si="21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1.2714285714285714</v>
      </c>
      <c r="R3468" s="8">
        <f t="shared" si="219"/>
        <v>72.950819672131146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5">
        <f t="shared" si="216"/>
        <v>42053.671666666662</v>
      </c>
      <c r="L3469" s="5">
        <f t="shared" si="21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1.01</v>
      </c>
      <c r="R3469" s="8">
        <f t="shared" si="219"/>
        <v>64.468085106382972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5">
        <f t="shared" si="216"/>
        <v>42605.765381944439</v>
      </c>
      <c r="L3470" s="5">
        <f t="shared" si="217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1.2178</v>
      </c>
      <c r="R3470" s="8">
        <f t="shared" si="219"/>
        <v>716.35294117647061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5">
        <f t="shared" si="216"/>
        <v>42458.641724537039</v>
      </c>
      <c r="L3471" s="5">
        <f t="shared" si="21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1.1339285714285714</v>
      </c>
      <c r="R3471" s="8">
        <f t="shared" si="219"/>
        <v>50.396825396825399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5">
        <f t="shared" si="216"/>
        <v>42529.022013888884</v>
      </c>
      <c r="L3472" s="5">
        <f t="shared" si="21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1.5</v>
      </c>
      <c r="R3472" s="8">
        <f t="shared" si="219"/>
        <v>41.666666666666664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5">
        <f t="shared" si="216"/>
        <v>41841.820486111108</v>
      </c>
      <c r="L3473" s="5">
        <f t="shared" si="21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2.1459999999999999</v>
      </c>
      <c r="R3473" s="8">
        <f t="shared" si="219"/>
        <v>35.766666666666666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5">
        <f t="shared" si="216"/>
        <v>41928.170497685183</v>
      </c>
      <c r="L3474" s="5">
        <f t="shared" si="21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1.0205</v>
      </c>
      <c r="R3474" s="8">
        <f t="shared" si="219"/>
        <v>88.739130434782609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5">
        <f t="shared" si="216"/>
        <v>42062.834444444445</v>
      </c>
      <c r="L3475" s="5">
        <f t="shared" si="21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</v>
      </c>
      <c r="R3475" s="8">
        <f t="shared" si="219"/>
        <v>148.4848484848485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5">
        <f t="shared" si="216"/>
        <v>42541.501516203702</v>
      </c>
      <c r="L3476" s="5">
        <f t="shared" si="21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1.01</v>
      </c>
      <c r="R3476" s="8">
        <f t="shared" si="219"/>
        <v>51.794871794871796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5">
        <f t="shared" si="216"/>
        <v>41918.880833333329</v>
      </c>
      <c r="L3477" s="5">
        <f t="shared" si="217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1.1333333333333333</v>
      </c>
      <c r="R3477" s="8">
        <f t="shared" si="219"/>
        <v>20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5">
        <f t="shared" si="216"/>
        <v>41921.279976851853</v>
      </c>
      <c r="L3478" s="5">
        <f t="shared" si="217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1.04</v>
      </c>
      <c r="R3478" s="8">
        <f t="shared" si="219"/>
        <v>52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5">
        <f t="shared" si="216"/>
        <v>42128.736608796295</v>
      </c>
      <c r="L3479" s="5">
        <f t="shared" si="217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1.1533333333333333</v>
      </c>
      <c r="R3479" s="8">
        <f t="shared" si="219"/>
        <v>53.230769230769234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5">
        <f t="shared" si="216"/>
        <v>42053.916921296302</v>
      </c>
      <c r="L3480" s="5">
        <f t="shared" si="217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1.1285000000000001</v>
      </c>
      <c r="R3480" s="8">
        <f t="shared" si="219"/>
        <v>39.596491228070178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5">
        <f t="shared" si="216"/>
        <v>41781.855092592588</v>
      </c>
      <c r="L3481" s="5">
        <f t="shared" si="21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1.2786666666666666</v>
      </c>
      <c r="R3481" s="8">
        <f t="shared" si="219"/>
        <v>34.25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5">
        <f t="shared" si="216"/>
        <v>42171.317442129628</v>
      </c>
      <c r="L3482" s="5">
        <f t="shared" si="217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1.4266666666666667</v>
      </c>
      <c r="R3482" s="8">
        <f t="shared" si="219"/>
        <v>164.61538461538461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5">
        <f t="shared" si="216"/>
        <v>41989.24754629629</v>
      </c>
      <c r="L3483" s="5">
        <f t="shared" si="21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1.1879999999999999</v>
      </c>
      <c r="R3483" s="8">
        <f t="shared" si="219"/>
        <v>125.05263157894737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5">
        <f t="shared" si="216"/>
        <v>41796.771597222221</v>
      </c>
      <c r="L3484" s="5">
        <f t="shared" si="21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1.3833333333333333</v>
      </c>
      <c r="R3484" s="8">
        <f t="shared" si="219"/>
        <v>51.875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5">
        <f t="shared" si="216"/>
        <v>41793.668761574074</v>
      </c>
      <c r="L3485" s="5">
        <f t="shared" si="21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1.599402985074627</v>
      </c>
      <c r="R3485" s="8">
        <f t="shared" si="219"/>
        <v>40.285714285714285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5">
        <f t="shared" si="216"/>
        <v>42506.760405092587</v>
      </c>
      <c r="L3486" s="5">
        <f t="shared" si="21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1.1424000000000001</v>
      </c>
      <c r="R3486" s="8">
        <f t="shared" si="219"/>
        <v>64.909090909090907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5">
        <f t="shared" si="216"/>
        <v>42372.693055555559</v>
      </c>
      <c r="L3487" s="5">
        <f t="shared" si="21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1.0060606060606061</v>
      </c>
      <c r="R3487" s="8">
        <f t="shared" si="219"/>
        <v>55.333333333333336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5">
        <f t="shared" si="216"/>
        <v>42126.87501157407</v>
      </c>
      <c r="L3488" s="5">
        <f t="shared" si="21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1.552</v>
      </c>
      <c r="R3488" s="8">
        <f t="shared" si="219"/>
        <v>83.142857142857139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5">
        <f t="shared" si="216"/>
        <v>42149.940416666665</v>
      </c>
      <c r="L3489" s="5">
        <f t="shared" si="21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1.2775000000000001</v>
      </c>
      <c r="R3489" s="8">
        <f t="shared" si="219"/>
        <v>38.712121212121211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5">
        <f t="shared" si="216"/>
        <v>42087.768055555556</v>
      </c>
      <c r="L3490" s="5">
        <f t="shared" si="21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1.212</v>
      </c>
      <c r="R3490" s="8">
        <f t="shared" si="219"/>
        <v>125.37931034482759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5">
        <f t="shared" si="216"/>
        <v>41753.635775462964</v>
      </c>
      <c r="L3491" s="5">
        <f t="shared" si="217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1.127</v>
      </c>
      <c r="R3491" s="8">
        <f t="shared" si="219"/>
        <v>78.263888888888886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5">
        <f t="shared" si="216"/>
        <v>42443.802361111113</v>
      </c>
      <c r="L3492" s="5">
        <f t="shared" si="21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1.2749999999999999</v>
      </c>
      <c r="R3492" s="8">
        <f t="shared" si="219"/>
        <v>47.222222222222221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5">
        <f t="shared" si="216"/>
        <v>42121.249814814815</v>
      </c>
      <c r="L3493" s="5">
        <f t="shared" si="21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1.5820000000000001</v>
      </c>
      <c r="R3493" s="8">
        <f t="shared" si="219"/>
        <v>79.099999999999994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5">
        <f t="shared" si="216"/>
        <v>42268.009224537032</v>
      </c>
      <c r="L3494" s="5">
        <f t="shared" si="21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1.0526894736842105</v>
      </c>
      <c r="R3494" s="8">
        <f t="shared" si="219"/>
        <v>114.29199999999999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5">
        <f t="shared" si="216"/>
        <v>41848.866157407407</v>
      </c>
      <c r="L3495" s="5">
        <f t="shared" si="21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</v>
      </c>
      <c r="R3495" s="8">
        <f t="shared" si="219"/>
        <v>51.724137931034484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5">
        <f t="shared" si="216"/>
        <v>42689.214988425927</v>
      </c>
      <c r="L3496" s="5">
        <f t="shared" si="217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</v>
      </c>
      <c r="R3496" s="8">
        <f t="shared" si="219"/>
        <v>30.76923076923077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5">
        <f t="shared" si="216"/>
        <v>41915.762835648151</v>
      </c>
      <c r="L3497" s="5">
        <f t="shared" si="21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1.0686</v>
      </c>
      <c r="R3497" s="8">
        <f t="shared" si="219"/>
        <v>74.208333333333329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5">
        <f t="shared" si="216"/>
        <v>42584.846828703703</v>
      </c>
      <c r="L3498" s="5">
        <f t="shared" si="21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1.244</v>
      </c>
      <c r="R3498" s="8">
        <f t="shared" si="219"/>
        <v>47.846153846153847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5">
        <f t="shared" si="216"/>
        <v>42511.741944444439</v>
      </c>
      <c r="L3499" s="5">
        <f t="shared" si="21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1.0870406189555126</v>
      </c>
      <c r="R3499" s="8">
        <f t="shared" si="219"/>
        <v>34.408163265306122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5">
        <f t="shared" si="216"/>
        <v>42459.15861111111</v>
      </c>
      <c r="L3500" s="5">
        <f t="shared" si="21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1.0242424242424242</v>
      </c>
      <c r="R3500" s="8">
        <f t="shared" si="219"/>
        <v>40.238095238095241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5">
        <f t="shared" si="216"/>
        <v>42132.036168981482</v>
      </c>
      <c r="L3501" s="5">
        <f t="shared" si="21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1.0549999999999999</v>
      </c>
      <c r="R3501" s="8">
        <f t="shared" si="219"/>
        <v>60.285714285714285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5">
        <f t="shared" si="216"/>
        <v>42419.91942129629</v>
      </c>
      <c r="L3502" s="5">
        <f t="shared" si="21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1.0629999999999999</v>
      </c>
      <c r="R3502" s="8">
        <f t="shared" si="219"/>
        <v>25.30952380952381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5">
        <f t="shared" si="216"/>
        <v>42233.763831018514</v>
      </c>
      <c r="L3503" s="5">
        <f t="shared" si="21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1.0066666666666666</v>
      </c>
      <c r="R3503" s="8">
        <f t="shared" si="219"/>
        <v>35.952380952380949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5">
        <f t="shared" si="216"/>
        <v>42430.839398148149</v>
      </c>
      <c r="L3504" s="5">
        <f t="shared" si="21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1.054</v>
      </c>
      <c r="R3504" s="8">
        <f t="shared" si="219"/>
        <v>136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5">
        <f t="shared" si="216"/>
        <v>42545.478333333333</v>
      </c>
      <c r="L3505" s="5">
        <f t="shared" si="21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1.0755999999999999</v>
      </c>
      <c r="R3505" s="8">
        <f t="shared" si="219"/>
        <v>70.763157894736835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5">
        <f t="shared" si="216"/>
        <v>42297.748738425929</v>
      </c>
      <c r="L3506" s="5">
        <f t="shared" si="21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</v>
      </c>
      <c r="R3506" s="8">
        <f t="shared" si="219"/>
        <v>125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5">
        <f t="shared" si="216"/>
        <v>41760.935706018521</v>
      </c>
      <c r="L3507" s="5">
        <f t="shared" si="21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1.0376000000000001</v>
      </c>
      <c r="R3507" s="8">
        <f t="shared" si="219"/>
        <v>66.512820512820511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5">
        <f t="shared" si="216"/>
        <v>41829.734259259261</v>
      </c>
      <c r="L3508" s="5">
        <f t="shared" si="21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1.0149999999999999</v>
      </c>
      <c r="R3508" s="8">
        <f t="shared" si="219"/>
        <v>105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5">
        <f t="shared" si="216"/>
        <v>42491.92288194444</v>
      </c>
      <c r="L3509" s="5">
        <f t="shared" si="21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1.044</v>
      </c>
      <c r="R3509" s="8">
        <f t="shared" si="219"/>
        <v>145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5">
        <f t="shared" si="216"/>
        <v>42477.729780092588</v>
      </c>
      <c r="L3510" s="5">
        <f t="shared" si="217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1.8</v>
      </c>
      <c r="R3510" s="8">
        <f t="shared" si="219"/>
        <v>12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5">
        <f t="shared" si="216"/>
        <v>41950.859560185185</v>
      </c>
      <c r="L3511" s="5">
        <f t="shared" si="21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1.0633333333333332</v>
      </c>
      <c r="R3511" s="8">
        <f t="shared" si="219"/>
        <v>96.666666666666671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5">
        <f t="shared" si="216"/>
        <v>41802.62090277778</v>
      </c>
      <c r="L3512" s="5">
        <f t="shared" si="21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1.0055555555555555</v>
      </c>
      <c r="R3512" s="8">
        <f t="shared" si="219"/>
        <v>60.333333333333336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5">
        <f t="shared" si="216"/>
        <v>41927.873784722222</v>
      </c>
      <c r="L3513" s="5">
        <f t="shared" si="21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1.012</v>
      </c>
      <c r="R3513" s="8">
        <f t="shared" si="219"/>
        <v>79.89473684210526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5">
        <f t="shared" si="216"/>
        <v>42057.536944444444</v>
      </c>
      <c r="L3514" s="5">
        <f t="shared" si="21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</v>
      </c>
      <c r="R3514" s="8">
        <f t="shared" si="219"/>
        <v>58.823529411764703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5">
        <f t="shared" si="216"/>
        <v>41781.096203703702</v>
      </c>
      <c r="L3515" s="5">
        <f t="shared" si="21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1.1839285714285714</v>
      </c>
      <c r="R3515" s="8">
        <f t="shared" si="219"/>
        <v>75.340909090909093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5">
        <f t="shared" si="216"/>
        <v>42020.846666666665</v>
      </c>
      <c r="L3516" s="5">
        <f t="shared" si="21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1.1000000000000001</v>
      </c>
      <c r="R3516" s="8">
        <f t="shared" si="219"/>
        <v>55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5">
        <f t="shared" si="216"/>
        <v>42125.772812499999</v>
      </c>
      <c r="L3517" s="5">
        <f t="shared" si="21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1.0266666666666666</v>
      </c>
      <c r="R3517" s="8">
        <f t="shared" si="219"/>
        <v>66.956521739130437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5">
        <f t="shared" si="216"/>
        <v>41856.010069444441</v>
      </c>
      <c r="L3518" s="5">
        <f t="shared" si="217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</v>
      </c>
      <c r="R3518" s="8">
        <f t="shared" si="219"/>
        <v>227.27272727272728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5">
        <f t="shared" si="216"/>
        <v>41794.817523148151</v>
      </c>
      <c r="L3519" s="5">
        <f t="shared" si="21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</v>
      </c>
      <c r="R3519" s="8">
        <f t="shared" si="219"/>
        <v>307.69230769230768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5">
        <f t="shared" si="216"/>
        <v>41893.783553240741</v>
      </c>
      <c r="L3520" s="5">
        <f t="shared" si="21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1.10046</v>
      </c>
      <c r="R3520" s="8">
        <f t="shared" si="219"/>
        <v>50.020909090909093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5">
        <f t="shared" si="216"/>
        <v>42037.598958333328</v>
      </c>
      <c r="L3521" s="5">
        <f t="shared" si="21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1.0135000000000001</v>
      </c>
      <c r="R3521" s="8">
        <f t="shared" si="219"/>
        <v>72.392857142857139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5">
        <f t="shared" si="216"/>
        <v>42227.824212962965</v>
      </c>
      <c r="L3522" s="5">
        <f t="shared" si="21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1.0075000000000001</v>
      </c>
      <c r="R3522" s="8">
        <f t="shared" si="219"/>
        <v>95.952380952380949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5">
        <f t="shared" ref="K3523:K3586" si="220">(((J3523/60)/60)/24)+DATE(1970,1,1)</f>
        <v>41881.361342592594</v>
      </c>
      <c r="L3523" s="5">
        <f t="shared" ref="L3523:L3586" si="22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E3523/D3523</f>
        <v>1.6942857142857144</v>
      </c>
      <c r="R3523" s="8">
        <f t="shared" ref="R3523:R3586" si="223">E3523/N3523</f>
        <v>45.615384615384613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5">
        <f t="shared" si="220"/>
        <v>42234.789884259255</v>
      </c>
      <c r="L3524" s="5">
        <f t="shared" si="22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</v>
      </c>
      <c r="R3524" s="8">
        <f t="shared" si="223"/>
        <v>41.029411764705884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5">
        <f t="shared" si="220"/>
        <v>42581.397546296299</v>
      </c>
      <c r="L3525" s="5">
        <f t="shared" si="22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1.1365000000000001</v>
      </c>
      <c r="R3525" s="8">
        <f t="shared" si="223"/>
        <v>56.825000000000003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5">
        <f t="shared" si="220"/>
        <v>41880.76357638889</v>
      </c>
      <c r="L3526" s="5">
        <f t="shared" si="22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1.0156000000000001</v>
      </c>
      <c r="R3526" s="8">
        <f t="shared" si="223"/>
        <v>137.24324324324326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5">
        <f t="shared" si="220"/>
        <v>42214.6956712963</v>
      </c>
      <c r="L3527" s="5">
        <f t="shared" si="22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1.06</v>
      </c>
      <c r="R3527" s="8">
        <f t="shared" si="223"/>
        <v>75.714285714285708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5">
        <f t="shared" si="220"/>
        <v>42460.335312499999</v>
      </c>
      <c r="L3528" s="5">
        <f t="shared" si="22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1.02</v>
      </c>
      <c r="R3528" s="8">
        <f t="shared" si="223"/>
        <v>99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5">
        <f t="shared" si="220"/>
        <v>42167.023206018523</v>
      </c>
      <c r="L3529" s="5">
        <f t="shared" si="22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1.1691666666666667</v>
      </c>
      <c r="R3529" s="8">
        <f t="shared" si="223"/>
        <v>81.569767441860463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5">
        <f t="shared" si="220"/>
        <v>42733.50136574074</v>
      </c>
      <c r="L3530" s="5">
        <f t="shared" si="22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1.0115151515151515</v>
      </c>
      <c r="R3530" s="8">
        <f t="shared" si="223"/>
        <v>45.108108108108105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5">
        <f t="shared" si="220"/>
        <v>42177.761782407411</v>
      </c>
      <c r="L3531" s="5">
        <f t="shared" si="22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1.32</v>
      </c>
      <c r="R3531" s="8">
        <f t="shared" si="223"/>
        <v>36.666666666666664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5">
        <f t="shared" si="220"/>
        <v>42442.623344907406</v>
      </c>
      <c r="L3532" s="5">
        <f t="shared" si="22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</v>
      </c>
      <c r="R3532" s="8">
        <f t="shared" si="223"/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5">
        <f t="shared" si="220"/>
        <v>42521.654328703706</v>
      </c>
      <c r="L3533" s="5">
        <f t="shared" si="22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1.28</v>
      </c>
      <c r="R3533" s="8">
        <f t="shared" si="223"/>
        <v>49.230769230769234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5">
        <f t="shared" si="220"/>
        <v>41884.599849537037</v>
      </c>
      <c r="L3534" s="5">
        <f t="shared" si="22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1.1895833333333334</v>
      </c>
      <c r="R3534" s="8">
        <f t="shared" si="223"/>
        <v>42.296296296296298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5">
        <f t="shared" si="220"/>
        <v>42289.761192129634</v>
      </c>
      <c r="L3535" s="5">
        <f t="shared" si="22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1.262</v>
      </c>
      <c r="R3535" s="8">
        <f t="shared" si="223"/>
        <v>78.875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5">
        <f t="shared" si="220"/>
        <v>42243.6252662037</v>
      </c>
      <c r="L3536" s="5">
        <f t="shared" si="22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1.5620000000000001</v>
      </c>
      <c r="R3536" s="8">
        <f t="shared" si="223"/>
        <v>38.284313725490193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5">
        <f t="shared" si="220"/>
        <v>42248.640162037031</v>
      </c>
      <c r="L3537" s="5">
        <f t="shared" si="221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1.0315000000000001</v>
      </c>
      <c r="R3537" s="8">
        <f t="shared" si="223"/>
        <v>44.847826086956523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5">
        <f t="shared" si="220"/>
        <v>42328.727141203708</v>
      </c>
      <c r="L3538" s="5">
        <f t="shared" si="22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1.5333333333333334</v>
      </c>
      <c r="R3538" s="8">
        <f t="shared" si="223"/>
        <v>13.529411764705882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5">
        <f t="shared" si="220"/>
        <v>41923.354351851849</v>
      </c>
      <c r="L3539" s="5">
        <f t="shared" si="22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1.8044444444444445</v>
      </c>
      <c r="R3539" s="8">
        <f t="shared" si="223"/>
        <v>43.5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5">
        <f t="shared" si="220"/>
        <v>42571.420601851853</v>
      </c>
      <c r="L3540" s="5">
        <f t="shared" si="22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1.2845</v>
      </c>
      <c r="R3540" s="8">
        <f t="shared" si="223"/>
        <v>30.951807228915662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5">
        <f t="shared" si="220"/>
        <v>42600.756041666667</v>
      </c>
      <c r="L3541" s="5">
        <f t="shared" si="22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1.1966666666666668</v>
      </c>
      <c r="R3541" s="8">
        <f t="shared" si="223"/>
        <v>55.230769230769234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5">
        <f t="shared" si="220"/>
        <v>42517.003368055557</v>
      </c>
      <c r="L3542" s="5">
        <f t="shared" si="22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1.23</v>
      </c>
      <c r="R3542" s="8">
        <f t="shared" si="223"/>
        <v>46.125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5">
        <f t="shared" si="220"/>
        <v>42222.730034722219</v>
      </c>
      <c r="L3543" s="5">
        <f t="shared" si="22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1.05</v>
      </c>
      <c r="R3543" s="8">
        <f t="shared" si="223"/>
        <v>39.375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5">
        <f t="shared" si="220"/>
        <v>41829.599791666667</v>
      </c>
      <c r="L3544" s="5">
        <f t="shared" si="22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1.0223636363636364</v>
      </c>
      <c r="R3544" s="8">
        <f t="shared" si="223"/>
        <v>66.152941176470591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5">
        <f t="shared" si="220"/>
        <v>42150.755312499998</v>
      </c>
      <c r="L3545" s="5">
        <f t="shared" si="22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1.0466666666666666</v>
      </c>
      <c r="R3545" s="8">
        <f t="shared" si="223"/>
        <v>54.137931034482762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5">
        <f t="shared" si="220"/>
        <v>42040.831678240742</v>
      </c>
      <c r="L3546" s="5">
        <f t="shared" si="22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</v>
      </c>
      <c r="R3546" s="8">
        <f t="shared" si="223"/>
        <v>104.16666666666667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5">
        <f t="shared" si="220"/>
        <v>42075.807395833333</v>
      </c>
      <c r="L3547" s="5">
        <f t="shared" si="22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1.004</v>
      </c>
      <c r="R3547" s="8">
        <f t="shared" si="223"/>
        <v>31.375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5">
        <f t="shared" si="220"/>
        <v>42073.660694444443</v>
      </c>
      <c r="L3548" s="5">
        <f t="shared" si="22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1.0227272727272727</v>
      </c>
      <c r="R3548" s="8">
        <f t="shared" si="223"/>
        <v>59.210526315789473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5">
        <f t="shared" si="220"/>
        <v>42480.078715277778</v>
      </c>
      <c r="L3549" s="5">
        <f t="shared" si="22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1.1440928571428572</v>
      </c>
      <c r="R3549" s="8">
        <f t="shared" si="223"/>
        <v>119.17633928571429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5">
        <f t="shared" si="220"/>
        <v>42411.942291666666</v>
      </c>
      <c r="L3550" s="5">
        <f t="shared" si="22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1.019047619047619</v>
      </c>
      <c r="R3550" s="8">
        <f t="shared" si="223"/>
        <v>164.61538461538461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5">
        <f t="shared" si="220"/>
        <v>42223.394363425927</v>
      </c>
      <c r="L3551" s="5">
        <f t="shared" si="22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1.02</v>
      </c>
      <c r="R3551" s="8">
        <f t="shared" si="223"/>
        <v>24.285714285714285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5">
        <f t="shared" si="220"/>
        <v>42462.893495370372</v>
      </c>
      <c r="L3552" s="5">
        <f t="shared" si="22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1.048</v>
      </c>
      <c r="R3552" s="8">
        <f t="shared" si="223"/>
        <v>40.9375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5">
        <f t="shared" si="220"/>
        <v>41753.515856481477</v>
      </c>
      <c r="L3553" s="5">
        <f t="shared" si="22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1.0183333333333333</v>
      </c>
      <c r="R3553" s="8">
        <f t="shared" si="223"/>
        <v>61.1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5">
        <f t="shared" si="220"/>
        <v>41788.587083333332</v>
      </c>
      <c r="L3554" s="5">
        <f t="shared" si="22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</v>
      </c>
      <c r="R3554" s="8">
        <f t="shared" si="223"/>
        <v>38.65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5">
        <f t="shared" si="220"/>
        <v>42196.028703703705</v>
      </c>
      <c r="L3555" s="5">
        <f t="shared" si="221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1.0627272727272727</v>
      </c>
      <c r="R3555" s="8">
        <f t="shared" si="223"/>
        <v>56.20192307692308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5">
        <f t="shared" si="220"/>
        <v>42016.050451388888</v>
      </c>
      <c r="L3556" s="5">
        <f t="shared" si="22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1.1342219999999998</v>
      </c>
      <c r="R3556" s="8">
        <f t="shared" si="223"/>
        <v>107.00207547169811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5">
        <f t="shared" si="220"/>
        <v>42661.442060185189</v>
      </c>
      <c r="L3557" s="5">
        <f t="shared" si="22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</v>
      </c>
      <c r="R3557" s="8">
        <f t="shared" si="223"/>
        <v>171.42857142857142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5">
        <f t="shared" si="220"/>
        <v>41808.649583333332</v>
      </c>
      <c r="L3558" s="5">
        <f t="shared" si="22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1.0045454545454546</v>
      </c>
      <c r="R3558" s="8">
        <f t="shared" si="223"/>
        <v>110.5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5">
        <f t="shared" si="220"/>
        <v>41730.276747685188</v>
      </c>
      <c r="L3559" s="5">
        <f t="shared" si="22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1.0003599999999999</v>
      </c>
      <c r="R3559" s="8">
        <f t="shared" si="223"/>
        <v>179.27598566308242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5">
        <f t="shared" si="220"/>
        <v>42139.816840277781</v>
      </c>
      <c r="L3560" s="5">
        <f t="shared" si="221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1.44</v>
      </c>
      <c r="R3560" s="8">
        <f t="shared" si="223"/>
        <v>22.90909090909091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5">
        <f t="shared" si="220"/>
        <v>42194.096157407403</v>
      </c>
      <c r="L3561" s="5">
        <f t="shared" si="22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1.0349999999999999</v>
      </c>
      <c r="R3561" s="8">
        <f t="shared" si="223"/>
        <v>43.125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5">
        <f t="shared" si="220"/>
        <v>42115.889652777783</v>
      </c>
      <c r="L3562" s="5">
        <f t="shared" si="22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1.0843750000000001</v>
      </c>
      <c r="R3562" s="8">
        <f t="shared" si="223"/>
        <v>46.891891891891895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5">
        <f t="shared" si="220"/>
        <v>42203.680300925931</v>
      </c>
      <c r="L3563" s="5">
        <f t="shared" si="22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1.024</v>
      </c>
      <c r="R3563" s="8">
        <f t="shared" si="223"/>
        <v>47.407407407407405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5">
        <f t="shared" si="220"/>
        <v>42433.761886574073</v>
      </c>
      <c r="L3564" s="5">
        <f t="shared" si="22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1.4888888888888889</v>
      </c>
      <c r="R3564" s="8">
        <f t="shared" si="223"/>
        <v>15.129032258064516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5">
        <f t="shared" si="220"/>
        <v>42555.671944444446</v>
      </c>
      <c r="L3565" s="5">
        <f t="shared" si="22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1.0549000000000002</v>
      </c>
      <c r="R3565" s="8">
        <f t="shared" si="223"/>
        <v>21.098000000000003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5">
        <f t="shared" si="220"/>
        <v>42236.623252314821</v>
      </c>
      <c r="L3566" s="5">
        <f t="shared" si="22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1.0049999999999999</v>
      </c>
      <c r="R3566" s="8">
        <f t="shared" si="223"/>
        <v>59.117647058823529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5">
        <f t="shared" si="220"/>
        <v>41974.743148148147</v>
      </c>
      <c r="L3567" s="5">
        <f t="shared" si="22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1.3055555555555556</v>
      </c>
      <c r="R3567" s="8">
        <f t="shared" si="223"/>
        <v>97.916666666666671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5">
        <f t="shared" si="220"/>
        <v>41997.507905092592</v>
      </c>
      <c r="L3568" s="5">
        <f t="shared" si="22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1.0475000000000001</v>
      </c>
      <c r="R3568" s="8">
        <f t="shared" si="223"/>
        <v>55.131578947368418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5">
        <f t="shared" si="220"/>
        <v>42135.810694444444</v>
      </c>
      <c r="L3569" s="5">
        <f t="shared" si="22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1.0880000000000001</v>
      </c>
      <c r="R3569" s="8">
        <f t="shared" si="223"/>
        <v>26.536585365853657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5">
        <f t="shared" si="220"/>
        <v>41869.740671296298</v>
      </c>
      <c r="L3570" s="5">
        <f t="shared" si="22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1.1100000000000001</v>
      </c>
      <c r="R3570" s="8">
        <f t="shared" si="223"/>
        <v>58.421052631578945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5">
        <f t="shared" si="220"/>
        <v>41982.688611111109</v>
      </c>
      <c r="L3571" s="5">
        <f t="shared" si="22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1.0047999999999999</v>
      </c>
      <c r="R3571" s="8">
        <f t="shared" si="223"/>
        <v>122.53658536585365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5">
        <f t="shared" si="220"/>
        <v>41976.331979166673</v>
      </c>
      <c r="L3572" s="5">
        <f t="shared" si="22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1.1435</v>
      </c>
      <c r="R3572" s="8">
        <f t="shared" si="223"/>
        <v>87.961538461538467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5">
        <f t="shared" si="220"/>
        <v>41912.858946759261</v>
      </c>
      <c r="L3573" s="5">
        <f t="shared" si="22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1.2206666666666666</v>
      </c>
      <c r="R3573" s="8">
        <f t="shared" si="223"/>
        <v>73.239999999999995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5">
        <f t="shared" si="220"/>
        <v>42146.570393518516</v>
      </c>
      <c r="L3574" s="5">
        <f t="shared" si="22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</v>
      </c>
      <c r="R3574" s="8">
        <f t="shared" si="223"/>
        <v>55.555555555555557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5">
        <f t="shared" si="220"/>
        <v>41921.375532407408</v>
      </c>
      <c r="L3575" s="5">
        <f t="shared" si="22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1.028</v>
      </c>
      <c r="R3575" s="8">
        <f t="shared" si="223"/>
        <v>39.53846153846154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5">
        <f t="shared" si="220"/>
        <v>41926.942685185182</v>
      </c>
      <c r="L3576" s="5">
        <f t="shared" si="22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1.0612068965517241</v>
      </c>
      <c r="R3576" s="8">
        <f t="shared" si="223"/>
        <v>136.77777777777777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5">
        <f t="shared" si="220"/>
        <v>42561.783877314811</v>
      </c>
      <c r="L3577" s="5">
        <f t="shared" si="22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1.0133000000000001</v>
      </c>
      <c r="R3577" s="8">
        <f t="shared" si="223"/>
        <v>99.343137254901961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5">
        <f t="shared" si="220"/>
        <v>42649.54923611111</v>
      </c>
      <c r="L3578" s="5">
        <f t="shared" si="22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</v>
      </c>
      <c r="R3578" s="8">
        <f t="shared" si="223"/>
        <v>20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5">
        <f t="shared" si="220"/>
        <v>42093.786840277782</v>
      </c>
      <c r="L3579" s="5">
        <f t="shared" si="22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1.3</v>
      </c>
      <c r="R3579" s="8">
        <f t="shared" si="223"/>
        <v>28.888888888888889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5">
        <f t="shared" si="220"/>
        <v>42460.733530092592</v>
      </c>
      <c r="L3580" s="5">
        <f t="shared" si="22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1.0001333333333333</v>
      </c>
      <c r="R3580" s="8">
        <f t="shared" si="223"/>
        <v>40.545945945945945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5">
        <f t="shared" si="220"/>
        <v>42430.762222222227</v>
      </c>
      <c r="L3581" s="5">
        <f t="shared" si="22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</v>
      </c>
      <c r="R3581" s="8">
        <f t="shared" si="223"/>
        <v>35.714285714285715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5">
        <f t="shared" si="220"/>
        <v>42026.176180555558</v>
      </c>
      <c r="L3582" s="5">
        <f t="shared" si="22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1.1388888888888888</v>
      </c>
      <c r="R3582" s="8">
        <f t="shared" si="223"/>
        <v>37.962962962962962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5">
        <f t="shared" si="220"/>
        <v>41836.471180555556</v>
      </c>
      <c r="L3583" s="5">
        <f t="shared" si="22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</v>
      </c>
      <c r="R3583" s="8">
        <f t="shared" si="223"/>
        <v>33.333333333333336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5">
        <f t="shared" si="220"/>
        <v>42451.095856481479</v>
      </c>
      <c r="L3584" s="5">
        <f t="shared" si="22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2.87</v>
      </c>
      <c r="R3584" s="8">
        <f t="shared" si="223"/>
        <v>58.571428571428569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5">
        <f t="shared" si="220"/>
        <v>42418.425983796296</v>
      </c>
      <c r="L3585" s="5">
        <f t="shared" si="22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1.085</v>
      </c>
      <c r="R3585" s="8">
        <f t="shared" si="223"/>
        <v>135.625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5">
        <f t="shared" si="220"/>
        <v>42168.316481481481</v>
      </c>
      <c r="L3586" s="5">
        <f t="shared" si="22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1.155</v>
      </c>
      <c r="R3586" s="8">
        <f t="shared" si="223"/>
        <v>30.9375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5">
        <f t="shared" ref="K3587:K3650" si="224">(((J3587/60)/60)/24)+DATE(1970,1,1)</f>
        <v>41964.716319444444</v>
      </c>
      <c r="L3587" s="5">
        <f t="shared" ref="L3587:L3650" si="225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E3587/D3587</f>
        <v>1.1911764705882353</v>
      </c>
      <c r="R3587" s="8">
        <f t="shared" ref="R3587:R3650" si="227">E3587/N3587</f>
        <v>176.08695652173913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5">
        <f t="shared" si="224"/>
        <v>42576.697569444441</v>
      </c>
      <c r="L3588" s="5">
        <f t="shared" si="225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1.0942666666666667</v>
      </c>
      <c r="R3588" s="8">
        <f t="shared" si="227"/>
        <v>151.9814814814815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5">
        <f t="shared" si="224"/>
        <v>42503.539976851855</v>
      </c>
      <c r="L3589" s="5">
        <f t="shared" si="225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1.266</v>
      </c>
      <c r="R3589" s="8">
        <f t="shared" si="227"/>
        <v>22.607142857142858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5">
        <f t="shared" si="224"/>
        <v>42101.828819444447</v>
      </c>
      <c r="L3590" s="5">
        <f t="shared" si="225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1.0049999999999999</v>
      </c>
      <c r="R3590" s="8">
        <f t="shared" si="227"/>
        <v>18.272727272727273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5">
        <f t="shared" si="224"/>
        <v>42125.647534722222</v>
      </c>
      <c r="L3591" s="5">
        <f t="shared" si="225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1.2749999999999999</v>
      </c>
      <c r="R3591" s="8">
        <f t="shared" si="227"/>
        <v>82.258064516129039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5">
        <f t="shared" si="224"/>
        <v>41902.333726851852</v>
      </c>
      <c r="L3592" s="5">
        <f t="shared" si="225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1.0005999999999999</v>
      </c>
      <c r="R3592" s="8">
        <f t="shared" si="227"/>
        <v>68.534246575342465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5">
        <f t="shared" si="224"/>
        <v>42003.948425925926</v>
      </c>
      <c r="L3593" s="5">
        <f t="shared" si="225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1.75</v>
      </c>
      <c r="R3593" s="8">
        <f t="shared" si="227"/>
        <v>68.055555555555557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5">
        <f t="shared" si="224"/>
        <v>41988.829942129625</v>
      </c>
      <c r="L3594" s="5">
        <f t="shared" si="225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1.2725</v>
      </c>
      <c r="R3594" s="8">
        <f t="shared" si="227"/>
        <v>72.714285714285708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5">
        <f t="shared" si="224"/>
        <v>41974.898599537039</v>
      </c>
      <c r="L3595" s="5">
        <f t="shared" si="225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1.1063333333333334</v>
      </c>
      <c r="R3595" s="8">
        <f t="shared" si="227"/>
        <v>77.186046511627907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5">
        <f t="shared" si="224"/>
        <v>42592.066921296297</v>
      </c>
      <c r="L3596" s="5">
        <f t="shared" si="225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1.2593749999999999</v>
      </c>
      <c r="R3596" s="8">
        <f t="shared" si="227"/>
        <v>55.972222222222221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5">
        <f t="shared" si="224"/>
        <v>42050.008368055554</v>
      </c>
      <c r="L3597" s="5">
        <f t="shared" si="225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1.1850000000000001</v>
      </c>
      <c r="R3597" s="8">
        <f t="shared" si="227"/>
        <v>49.693548387096776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5">
        <f t="shared" si="224"/>
        <v>41856.715069444443</v>
      </c>
      <c r="L3598" s="5">
        <f t="shared" si="225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1.0772727272727274</v>
      </c>
      <c r="R3598" s="8">
        <f t="shared" si="227"/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5">
        <f t="shared" si="224"/>
        <v>42417.585532407407</v>
      </c>
      <c r="L3599" s="5">
        <f t="shared" si="225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1.026</v>
      </c>
      <c r="R3599" s="8">
        <f t="shared" si="227"/>
        <v>77.727272727272734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5">
        <f t="shared" si="224"/>
        <v>41866.79886574074</v>
      </c>
      <c r="L3600" s="5">
        <f t="shared" si="225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1.101</v>
      </c>
      <c r="R3600" s="8">
        <f t="shared" si="227"/>
        <v>40.777777777777779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5">
        <f t="shared" si="224"/>
        <v>42220.79487268519</v>
      </c>
      <c r="L3601" s="5">
        <f t="shared" si="225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2.02</v>
      </c>
      <c r="R3601" s="8">
        <f t="shared" si="227"/>
        <v>59.411764705882355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5">
        <f t="shared" si="224"/>
        <v>42628.849120370374</v>
      </c>
      <c r="L3602" s="5">
        <f t="shared" si="225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1.3</v>
      </c>
      <c r="R3602" s="8">
        <f t="shared" si="227"/>
        <v>3.25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5">
        <f t="shared" si="224"/>
        <v>41990.99863425926</v>
      </c>
      <c r="L3603" s="5">
        <f t="shared" si="225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1.0435000000000001</v>
      </c>
      <c r="R3603" s="8">
        <f t="shared" si="227"/>
        <v>39.377358490566039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5">
        <f t="shared" si="224"/>
        <v>42447.894432870366</v>
      </c>
      <c r="L3604" s="5">
        <f t="shared" si="225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1.0004999999999999</v>
      </c>
      <c r="R3604" s="8">
        <f t="shared" si="227"/>
        <v>81.673469387755105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5">
        <f t="shared" si="224"/>
        <v>42283.864351851851</v>
      </c>
      <c r="L3605" s="5">
        <f t="shared" si="225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1.7066666666666668</v>
      </c>
      <c r="R3605" s="8">
        <f t="shared" si="227"/>
        <v>44.912280701754383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5">
        <f t="shared" si="224"/>
        <v>42483.015694444446</v>
      </c>
      <c r="L3606" s="5">
        <f t="shared" si="225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1.1283333333333334</v>
      </c>
      <c r="R3606" s="8">
        <f t="shared" si="227"/>
        <v>49.05797101449275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5">
        <f t="shared" si="224"/>
        <v>42383.793124999997</v>
      </c>
      <c r="L3607" s="5">
        <f t="shared" si="225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1.84</v>
      </c>
      <c r="R3607" s="8">
        <f t="shared" si="227"/>
        <v>30.666666666666668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5">
        <f t="shared" si="224"/>
        <v>42566.604826388888</v>
      </c>
      <c r="L3608" s="5">
        <f t="shared" si="225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1.3026666666666666</v>
      </c>
      <c r="R3608" s="8">
        <f t="shared" si="227"/>
        <v>61.0625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5">
        <f t="shared" si="224"/>
        <v>42338.963912037041</v>
      </c>
      <c r="L3609" s="5">
        <f t="shared" si="225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1.0545454545454545</v>
      </c>
      <c r="R3609" s="8">
        <f t="shared" si="227"/>
        <v>29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5">
        <f t="shared" si="224"/>
        <v>42506.709375000006</v>
      </c>
      <c r="L3610" s="5">
        <f t="shared" si="225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</v>
      </c>
      <c r="R3610" s="8">
        <f t="shared" si="227"/>
        <v>29.62962962962963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5">
        <f t="shared" si="224"/>
        <v>42429.991724537031</v>
      </c>
      <c r="L3611" s="5">
        <f t="shared" si="225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1.5331632653061225</v>
      </c>
      <c r="R3611" s="8">
        <f t="shared" si="227"/>
        <v>143.0952380952381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5">
        <f t="shared" si="224"/>
        <v>42203.432129629626</v>
      </c>
      <c r="L3612" s="5">
        <f t="shared" si="225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1.623</v>
      </c>
      <c r="R3612" s="8">
        <f t="shared" si="227"/>
        <v>52.354838709677416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5">
        <f t="shared" si="224"/>
        <v>42072.370381944449</v>
      </c>
      <c r="L3613" s="5">
        <f t="shared" si="225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1.36</v>
      </c>
      <c r="R3613" s="8">
        <f t="shared" si="227"/>
        <v>66.666666666666671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5">
        <f t="shared" si="224"/>
        <v>41789.726979166669</v>
      </c>
      <c r="L3614" s="5">
        <f t="shared" si="225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1.444</v>
      </c>
      <c r="R3614" s="8">
        <f t="shared" si="227"/>
        <v>126.66666666666667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5">
        <f t="shared" si="224"/>
        <v>41788.58997685185</v>
      </c>
      <c r="L3615" s="5">
        <f t="shared" si="225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</v>
      </c>
      <c r="R3615" s="8">
        <f t="shared" si="227"/>
        <v>62.5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5">
        <f t="shared" si="224"/>
        <v>42144.041851851856</v>
      </c>
      <c r="L3616" s="5">
        <f t="shared" si="225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1.008</v>
      </c>
      <c r="R3616" s="8">
        <f t="shared" si="227"/>
        <v>35.492957746478872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5">
        <f t="shared" si="224"/>
        <v>42318.593703703707</v>
      </c>
      <c r="L3617" s="5">
        <f t="shared" si="225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1.0680000000000001</v>
      </c>
      <c r="R3617" s="8">
        <f t="shared" si="227"/>
        <v>37.083333333333336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5">
        <f t="shared" si="224"/>
        <v>42052.949814814812</v>
      </c>
      <c r="L3618" s="5">
        <f t="shared" si="225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1.248</v>
      </c>
      <c r="R3618" s="8">
        <f t="shared" si="227"/>
        <v>69.333333333333329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5">
        <f t="shared" si="224"/>
        <v>42779.610289351855</v>
      </c>
      <c r="L3619" s="5">
        <f t="shared" si="225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1.1891891891891893</v>
      </c>
      <c r="R3619" s="8">
        <f t="shared" si="227"/>
        <v>17.254901960784313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5">
        <f t="shared" si="224"/>
        <v>42128.627893518518</v>
      </c>
      <c r="L3620" s="5">
        <f t="shared" si="225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1.01</v>
      </c>
      <c r="R3620" s="8">
        <f t="shared" si="227"/>
        <v>36.071428571428569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5">
        <f t="shared" si="224"/>
        <v>42661.132245370376</v>
      </c>
      <c r="L3621" s="5">
        <f t="shared" si="225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1.1299999999999999</v>
      </c>
      <c r="R3621" s="8">
        <f t="shared" si="227"/>
        <v>66.470588235294116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5">
        <f t="shared" si="224"/>
        <v>42037.938206018516</v>
      </c>
      <c r="L3622" s="5">
        <f t="shared" si="225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1.0519047619047619</v>
      </c>
      <c r="R3622" s="8">
        <f t="shared" si="227"/>
        <v>56.065989847715734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5">
        <f t="shared" si="224"/>
        <v>42619.935694444444</v>
      </c>
      <c r="L3623" s="5">
        <f t="shared" si="225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1.0973333333333333</v>
      </c>
      <c r="R3623" s="8">
        <f t="shared" si="227"/>
        <v>47.028571428571432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5">
        <f t="shared" si="224"/>
        <v>41877.221886574072</v>
      </c>
      <c r="L3624" s="5">
        <f t="shared" si="225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1.00099</v>
      </c>
      <c r="R3624" s="8">
        <f t="shared" si="227"/>
        <v>47.666190476190479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5">
        <f t="shared" si="224"/>
        <v>41828.736921296295</v>
      </c>
      <c r="L3625" s="5">
        <f t="shared" si="225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1.2</v>
      </c>
      <c r="R3625" s="8">
        <f t="shared" si="227"/>
        <v>88.235294117647058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5">
        <f t="shared" si="224"/>
        <v>42545.774189814809</v>
      </c>
      <c r="L3626" s="5">
        <f t="shared" si="225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1.0493333333333332</v>
      </c>
      <c r="R3626" s="8">
        <f t="shared" si="227"/>
        <v>80.717948717948715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5">
        <f t="shared" si="224"/>
        <v>42157.652511574073</v>
      </c>
      <c r="L3627" s="5">
        <f t="shared" si="225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1.0266666666666666</v>
      </c>
      <c r="R3627" s="8">
        <f t="shared" si="227"/>
        <v>39.487179487179489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5">
        <f t="shared" si="224"/>
        <v>41846.667326388888</v>
      </c>
      <c r="L3628" s="5">
        <f t="shared" si="225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1.0182500000000001</v>
      </c>
      <c r="R3628" s="8">
        <f t="shared" si="227"/>
        <v>84.854166666666671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5">
        <f t="shared" si="224"/>
        <v>42460.741747685184</v>
      </c>
      <c r="L3629" s="5">
        <f t="shared" si="225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</v>
      </c>
      <c r="R3629" s="8">
        <f t="shared" si="227"/>
        <v>68.965517241379317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5">
        <f t="shared" si="224"/>
        <v>42291.833287037036</v>
      </c>
      <c r="L3630" s="5">
        <f t="shared" si="225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8" t="e">
        <f t="shared" si="227"/>
        <v>#DIV/0!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5">
        <f t="shared" si="224"/>
        <v>42437.094490740739</v>
      </c>
      <c r="L3631" s="5">
        <f t="shared" si="225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1.9999999999999999E-6</v>
      </c>
      <c r="R3631" s="8">
        <f t="shared" si="227"/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5">
        <f t="shared" si="224"/>
        <v>41942.84710648148</v>
      </c>
      <c r="L3632" s="5">
        <f t="shared" si="225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3.3333333333333332E-4</v>
      </c>
      <c r="R3632" s="8">
        <f t="shared" si="227"/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5">
        <f t="shared" si="224"/>
        <v>41880.753437499996</v>
      </c>
      <c r="L3633" s="5">
        <f t="shared" si="225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0.51023391812865493</v>
      </c>
      <c r="R3633" s="8">
        <f t="shared" si="227"/>
        <v>147.88135593220338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5">
        <f t="shared" si="224"/>
        <v>41946.936909722222</v>
      </c>
      <c r="L3634" s="5">
        <f t="shared" si="225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0.2</v>
      </c>
      <c r="R3634" s="8">
        <f t="shared" si="227"/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5">
        <f t="shared" si="224"/>
        <v>42649.623460648145</v>
      </c>
      <c r="L3635" s="5">
        <f t="shared" si="225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0.35239999999999999</v>
      </c>
      <c r="R3635" s="8">
        <f t="shared" si="227"/>
        <v>56.838709677419352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5">
        <f t="shared" si="224"/>
        <v>42701.166365740741</v>
      </c>
      <c r="L3636" s="5">
        <f t="shared" si="225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4.2466666666666666E-2</v>
      </c>
      <c r="R3636" s="8">
        <f t="shared" si="227"/>
        <v>176.94444444444446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5">
        <f t="shared" si="224"/>
        <v>42450.88282407407</v>
      </c>
      <c r="L3637" s="5">
        <f t="shared" si="225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0.36457142857142855</v>
      </c>
      <c r="R3637" s="8">
        <f t="shared" si="227"/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5">
        <f t="shared" si="224"/>
        <v>42226.694780092599</v>
      </c>
      <c r="L3638" s="5">
        <f t="shared" si="225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8" t="e">
        <f t="shared" si="227"/>
        <v>#DIV/0!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5">
        <f t="shared" si="224"/>
        <v>41975.700636574074</v>
      </c>
      <c r="L3639" s="5">
        <f t="shared" si="225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0.30866666666666664</v>
      </c>
      <c r="R3639" s="8">
        <f t="shared" si="227"/>
        <v>66.142857142857139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5">
        <f t="shared" si="224"/>
        <v>42053.672824074078</v>
      </c>
      <c r="L3640" s="5">
        <f t="shared" si="225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6.545454545454546E-2</v>
      </c>
      <c r="R3640" s="8">
        <f t="shared" si="227"/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5">
        <f t="shared" si="224"/>
        <v>42590.677152777775</v>
      </c>
      <c r="L3641" s="5">
        <f t="shared" si="225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4.0000000000000003E-5</v>
      </c>
      <c r="R3641" s="8">
        <f t="shared" si="227"/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5">
        <f t="shared" si="224"/>
        <v>42104.781597222223</v>
      </c>
      <c r="L3642" s="5">
        <f t="shared" si="225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5.5E-2</v>
      </c>
      <c r="R3642" s="8">
        <f t="shared" si="227"/>
        <v>18.333333333333332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5">
        <f t="shared" si="224"/>
        <v>41899.627071759263</v>
      </c>
      <c r="L3643" s="5">
        <f t="shared" si="225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8" t="e">
        <f t="shared" si="227"/>
        <v>#DIV/0!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5">
        <f t="shared" si="224"/>
        <v>42297.816284722227</v>
      </c>
      <c r="L3644" s="5">
        <f t="shared" si="225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2.1428571428571429E-2</v>
      </c>
      <c r="R3644" s="8">
        <f t="shared" si="227"/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5">
        <f t="shared" si="224"/>
        <v>42285.143969907411</v>
      </c>
      <c r="L3645" s="5">
        <f t="shared" si="225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8" t="e">
        <f t="shared" si="227"/>
        <v>#DIV/0!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5">
        <f t="shared" si="224"/>
        <v>42409.241747685184</v>
      </c>
      <c r="L3646" s="5">
        <f t="shared" si="225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0.16420000000000001</v>
      </c>
      <c r="R3646" s="8">
        <f t="shared" si="227"/>
        <v>68.416666666666671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5">
        <f t="shared" si="224"/>
        <v>42665.970347222217</v>
      </c>
      <c r="L3647" s="5">
        <f t="shared" si="225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1E-3</v>
      </c>
      <c r="R3647" s="8">
        <f t="shared" si="227"/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5">
        <f t="shared" si="224"/>
        <v>42140.421319444446</v>
      </c>
      <c r="L3648" s="5">
        <f t="shared" si="225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4.8099999999999997E-2</v>
      </c>
      <c r="R3648" s="8">
        <f t="shared" si="227"/>
        <v>60.125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5">
        <f t="shared" si="224"/>
        <v>42598.749155092592</v>
      </c>
      <c r="L3649" s="5">
        <f t="shared" si="225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0.06</v>
      </c>
      <c r="R3649" s="8">
        <f t="shared" si="227"/>
        <v>15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5">
        <f t="shared" si="224"/>
        <v>41887.292187500003</v>
      </c>
      <c r="L3650" s="5">
        <f t="shared" si="225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1.003825</v>
      </c>
      <c r="R3650" s="8">
        <f t="shared" si="227"/>
        <v>550.04109589041093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5">
        <f t="shared" ref="K3651:K3714" si="228">(((J3651/60)/60)/24)+DATE(1970,1,1)</f>
        <v>41780.712893518517</v>
      </c>
      <c r="L3651" s="5">
        <f t="shared" ref="L3651:L3714" si="229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E3651/D3651</f>
        <v>1.04</v>
      </c>
      <c r="R3651" s="8">
        <f t="shared" ref="R3651:R3714" si="231">E3651/N3651</f>
        <v>97.5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5">
        <f t="shared" si="228"/>
        <v>42381.478981481487</v>
      </c>
      <c r="L3652" s="5">
        <f t="shared" si="229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</v>
      </c>
      <c r="R3652" s="8">
        <f t="shared" si="231"/>
        <v>29.411764705882351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5">
        <f t="shared" si="228"/>
        <v>41828.646319444444</v>
      </c>
      <c r="L3653" s="5">
        <f t="shared" si="229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1.04</v>
      </c>
      <c r="R3653" s="8">
        <f t="shared" si="231"/>
        <v>57.777777777777779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5">
        <f t="shared" si="228"/>
        <v>42596.644699074073</v>
      </c>
      <c r="L3654" s="5">
        <f t="shared" si="229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2.5066666666666668</v>
      </c>
      <c r="R3654" s="8">
        <f t="shared" si="231"/>
        <v>44.235294117647058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5">
        <f t="shared" si="228"/>
        <v>42191.363506944443</v>
      </c>
      <c r="L3655" s="5">
        <f t="shared" si="229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1.0049999999999999</v>
      </c>
      <c r="R3655" s="8">
        <f t="shared" si="231"/>
        <v>60.909090909090907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5">
        <f t="shared" si="228"/>
        <v>42440.416504629626</v>
      </c>
      <c r="L3656" s="5">
        <f t="shared" si="229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1.744</v>
      </c>
      <c r="R3656" s="8">
        <f t="shared" si="231"/>
        <v>68.84210526315789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5">
        <f t="shared" si="228"/>
        <v>42173.803217592591</v>
      </c>
      <c r="L3657" s="5">
        <f t="shared" si="229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1.1626000000000001</v>
      </c>
      <c r="R3657" s="8">
        <f t="shared" si="231"/>
        <v>73.582278481012665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5">
        <f t="shared" si="228"/>
        <v>42737.910138888896</v>
      </c>
      <c r="L3658" s="5">
        <f t="shared" si="229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1.0582</v>
      </c>
      <c r="R3658" s="8">
        <f t="shared" si="231"/>
        <v>115.02173913043478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5">
        <f t="shared" si="228"/>
        <v>42499.629849537043</v>
      </c>
      <c r="L3659" s="5">
        <f t="shared" si="229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1.1074999999999999</v>
      </c>
      <c r="R3659" s="8">
        <f t="shared" si="231"/>
        <v>110.75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5">
        <f t="shared" si="228"/>
        <v>41775.858564814815</v>
      </c>
      <c r="L3660" s="5">
        <f t="shared" si="229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1.0066666666666666</v>
      </c>
      <c r="R3660" s="8">
        <f t="shared" si="231"/>
        <v>75.5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5">
        <f t="shared" si="228"/>
        <v>42055.277199074073</v>
      </c>
      <c r="L3661" s="5">
        <f t="shared" si="229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1.0203333333333333</v>
      </c>
      <c r="R3661" s="8">
        <f t="shared" si="231"/>
        <v>235.46153846153845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5">
        <f t="shared" si="228"/>
        <v>41971.881076388891</v>
      </c>
      <c r="L3662" s="5">
        <f t="shared" si="229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</v>
      </c>
      <c r="R3662" s="8">
        <f t="shared" si="231"/>
        <v>11.363636363636363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5">
        <f t="shared" si="228"/>
        <v>42447.896666666667</v>
      </c>
      <c r="L3663" s="5">
        <f t="shared" si="229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1.1100000000000001</v>
      </c>
      <c r="R3663" s="8">
        <f t="shared" si="231"/>
        <v>92.5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5">
        <f t="shared" si="228"/>
        <v>42064.220069444447</v>
      </c>
      <c r="L3664" s="5">
        <f t="shared" si="229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1.0142500000000001</v>
      </c>
      <c r="R3664" s="8">
        <f t="shared" si="231"/>
        <v>202.85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5">
        <f t="shared" si="228"/>
        <v>42665.451736111107</v>
      </c>
      <c r="L3665" s="5">
        <f t="shared" si="229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1.04</v>
      </c>
      <c r="R3665" s="8">
        <f t="shared" si="231"/>
        <v>26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5">
        <f t="shared" si="228"/>
        <v>42523.248715277776</v>
      </c>
      <c r="L3666" s="5">
        <f t="shared" si="229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1.09375</v>
      </c>
      <c r="R3666" s="8">
        <f t="shared" si="231"/>
        <v>46.05263157894737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5">
        <f t="shared" si="228"/>
        <v>42294.808124999996</v>
      </c>
      <c r="L3667" s="5">
        <f t="shared" si="229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1.1516129032258065</v>
      </c>
      <c r="R3667" s="8">
        <f t="shared" si="231"/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5">
        <f t="shared" si="228"/>
        <v>41822.90488425926</v>
      </c>
      <c r="L3668" s="5">
        <f t="shared" si="229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</v>
      </c>
      <c r="R3668" s="8">
        <f t="shared" si="231"/>
        <v>31.578947368421051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5">
        <f t="shared" si="228"/>
        <v>42173.970127314817</v>
      </c>
      <c r="L3669" s="5">
        <f t="shared" si="229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1.0317033333333334</v>
      </c>
      <c r="R3669" s="8">
        <f t="shared" si="231"/>
        <v>53.363965517241382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5">
        <f t="shared" si="228"/>
        <v>42185.556157407409</v>
      </c>
      <c r="L3670" s="5">
        <f t="shared" si="229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1.0349999999999999</v>
      </c>
      <c r="R3670" s="8">
        <f t="shared" si="231"/>
        <v>36.964285714285715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5">
        <f t="shared" si="228"/>
        <v>42136.675196759257</v>
      </c>
      <c r="L3671" s="5">
        <f t="shared" si="229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1.3819999999999999</v>
      </c>
      <c r="R3671" s="8">
        <f t="shared" si="231"/>
        <v>81.294117647058826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5">
        <f t="shared" si="228"/>
        <v>42142.514016203699</v>
      </c>
      <c r="L3672" s="5">
        <f t="shared" si="229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1.0954545454545455</v>
      </c>
      <c r="R3672" s="8">
        <f t="shared" si="231"/>
        <v>20.083333333333332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5">
        <f t="shared" si="228"/>
        <v>41820.62809027778</v>
      </c>
      <c r="L3673" s="5">
        <f t="shared" si="229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1.0085714285714287</v>
      </c>
      <c r="R3673" s="8">
        <f t="shared" si="231"/>
        <v>88.25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5">
        <f t="shared" si="228"/>
        <v>41878.946574074071</v>
      </c>
      <c r="L3674" s="5">
        <f t="shared" si="229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1.0153333333333334</v>
      </c>
      <c r="R3674" s="8">
        <f t="shared" si="231"/>
        <v>53.438596491228068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5">
        <f t="shared" si="228"/>
        <v>41914.295104166667</v>
      </c>
      <c r="L3675" s="5">
        <f t="shared" si="229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1.13625</v>
      </c>
      <c r="R3675" s="8">
        <f t="shared" si="231"/>
        <v>39.868421052631582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5">
        <f t="shared" si="228"/>
        <v>42556.873020833329</v>
      </c>
      <c r="L3676" s="5">
        <f t="shared" si="229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</v>
      </c>
      <c r="R3676" s="8">
        <f t="shared" si="231"/>
        <v>145.16129032258064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5">
        <f t="shared" si="228"/>
        <v>42493.597013888888</v>
      </c>
      <c r="L3677" s="5">
        <f t="shared" si="229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1.4</v>
      </c>
      <c r="R3677" s="8">
        <f t="shared" si="231"/>
        <v>23.333333333333332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5">
        <f t="shared" si="228"/>
        <v>41876.815787037034</v>
      </c>
      <c r="L3678" s="5">
        <f t="shared" si="229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1.2875000000000001</v>
      </c>
      <c r="R3678" s="8">
        <f t="shared" si="231"/>
        <v>64.375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5">
        <f t="shared" si="228"/>
        <v>41802.574282407404</v>
      </c>
      <c r="L3679" s="5">
        <f t="shared" si="229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1.0290416666666666</v>
      </c>
      <c r="R3679" s="8">
        <f t="shared" si="231"/>
        <v>62.052763819095475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5">
        <f t="shared" si="228"/>
        <v>42120.531226851846</v>
      </c>
      <c r="L3680" s="5">
        <f t="shared" si="229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1.0249999999999999</v>
      </c>
      <c r="R3680" s="8">
        <f t="shared" si="231"/>
        <v>66.129032258064512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5">
        <f t="shared" si="228"/>
        <v>41786.761354166665</v>
      </c>
      <c r="L3681" s="5">
        <f t="shared" si="229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1.101</v>
      </c>
      <c r="R3681" s="8">
        <f t="shared" si="231"/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5">
        <f t="shared" si="228"/>
        <v>42627.454097222217</v>
      </c>
      <c r="L3682" s="5">
        <f t="shared" si="229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1.1276666666666666</v>
      </c>
      <c r="R3682" s="8">
        <f t="shared" si="231"/>
        <v>99.5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5">
        <f t="shared" si="228"/>
        <v>42374.651504629626</v>
      </c>
      <c r="L3683" s="5">
        <f t="shared" si="229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1.119</v>
      </c>
      <c r="R3683" s="8">
        <f t="shared" si="231"/>
        <v>62.166666666666664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5">
        <f t="shared" si="228"/>
        <v>41772.685393518521</v>
      </c>
      <c r="L3684" s="5">
        <f t="shared" si="229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1.3919999999999999</v>
      </c>
      <c r="R3684" s="8">
        <f t="shared" si="231"/>
        <v>62.328358208955223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5">
        <f t="shared" si="228"/>
        <v>42633.116851851853</v>
      </c>
      <c r="L3685" s="5">
        <f t="shared" si="229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1.1085714285714285</v>
      </c>
      <c r="R3685" s="8">
        <f t="shared" si="231"/>
        <v>58.787878787878789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5">
        <f t="shared" si="228"/>
        <v>42219.180393518516</v>
      </c>
      <c r="L3686" s="5">
        <f t="shared" si="229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1.3906666666666667</v>
      </c>
      <c r="R3686" s="8">
        <f t="shared" si="231"/>
        <v>45.347826086956523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5">
        <f t="shared" si="228"/>
        <v>41753.593275462961</v>
      </c>
      <c r="L3687" s="5">
        <f t="shared" si="229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1.0569999999999999</v>
      </c>
      <c r="R3687" s="8">
        <f t="shared" si="231"/>
        <v>41.944444444444443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5">
        <f t="shared" si="228"/>
        <v>42230.662731481483</v>
      </c>
      <c r="L3688" s="5">
        <f t="shared" si="229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1.0142857142857142</v>
      </c>
      <c r="R3688" s="8">
        <f t="shared" si="231"/>
        <v>59.166666666666664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5">
        <f t="shared" si="228"/>
        <v>41787.218229166669</v>
      </c>
      <c r="L3689" s="5">
        <f t="shared" si="229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1.0024500000000001</v>
      </c>
      <c r="R3689" s="8">
        <f t="shared" si="231"/>
        <v>200.49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5">
        <f t="shared" si="228"/>
        <v>41829.787083333329</v>
      </c>
      <c r="L3690" s="5">
        <f t="shared" si="229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1.0916666666666666</v>
      </c>
      <c r="R3690" s="8">
        <f t="shared" si="231"/>
        <v>83.974358974358978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5">
        <f t="shared" si="228"/>
        <v>42147.826840277776</v>
      </c>
      <c r="L3691" s="5">
        <f t="shared" si="229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1.1833333333333333</v>
      </c>
      <c r="R3691" s="8">
        <f t="shared" si="231"/>
        <v>57.258064516129032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5">
        <f t="shared" si="228"/>
        <v>41940.598182870373</v>
      </c>
      <c r="L3692" s="5">
        <f t="shared" si="229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1.2</v>
      </c>
      <c r="R3692" s="8">
        <f t="shared" si="231"/>
        <v>58.064516129032256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5">
        <f t="shared" si="228"/>
        <v>42020.700567129628</v>
      </c>
      <c r="L3693" s="5">
        <f t="shared" si="229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1.2796000000000001</v>
      </c>
      <c r="R3693" s="8">
        <f t="shared" si="231"/>
        <v>186.80291970802921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5">
        <f t="shared" si="228"/>
        <v>41891.96503472222</v>
      </c>
      <c r="L3694" s="5">
        <f t="shared" si="229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1.26</v>
      </c>
      <c r="R3694" s="8">
        <f t="shared" si="231"/>
        <v>74.117647058823536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5">
        <f t="shared" si="228"/>
        <v>42309.191307870366</v>
      </c>
      <c r="L3695" s="5">
        <f t="shared" si="229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1.2912912912912913</v>
      </c>
      <c r="R3695" s="8">
        <f t="shared" si="231"/>
        <v>30.714285714285715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5">
        <f t="shared" si="228"/>
        <v>42490.133877314816</v>
      </c>
      <c r="L3696" s="5">
        <f t="shared" si="229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1.0742857142857143</v>
      </c>
      <c r="R3696" s="8">
        <f t="shared" si="231"/>
        <v>62.666666666666664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5">
        <f t="shared" si="228"/>
        <v>41995.870486111111</v>
      </c>
      <c r="L3697" s="5">
        <f t="shared" si="229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1.00125</v>
      </c>
      <c r="R3697" s="8">
        <f t="shared" si="231"/>
        <v>121.36363636363636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5">
        <f t="shared" si="228"/>
        <v>41988.617083333331</v>
      </c>
      <c r="L3698" s="5">
        <f t="shared" si="229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1.55</v>
      </c>
      <c r="R3698" s="8">
        <f t="shared" si="231"/>
        <v>39.743589743589745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5">
        <f t="shared" si="228"/>
        <v>42479.465833333335</v>
      </c>
      <c r="L3699" s="5">
        <f t="shared" si="229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1.08</v>
      </c>
      <c r="R3699" s="8">
        <f t="shared" si="231"/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5">
        <f t="shared" si="228"/>
        <v>42401.806562500002</v>
      </c>
      <c r="L3700" s="5">
        <f t="shared" si="229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1.1052</v>
      </c>
      <c r="R3700" s="8">
        <f t="shared" si="231"/>
        <v>40.632352941176471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5">
        <f t="shared" si="228"/>
        <v>41897.602037037039</v>
      </c>
      <c r="L3701" s="5">
        <f t="shared" si="229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1.008</v>
      </c>
      <c r="R3701" s="8">
        <f t="shared" si="231"/>
        <v>63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5">
        <f t="shared" si="228"/>
        <v>41882.585648148146</v>
      </c>
      <c r="L3702" s="5">
        <f t="shared" si="229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1.212</v>
      </c>
      <c r="R3702" s="8">
        <f t="shared" si="231"/>
        <v>33.666666666666664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5">
        <f t="shared" si="228"/>
        <v>42129.541585648149</v>
      </c>
      <c r="L3703" s="5">
        <f t="shared" si="229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1.0033333333333334</v>
      </c>
      <c r="R3703" s="8">
        <f t="shared" si="231"/>
        <v>38.589743589743591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5">
        <f t="shared" si="228"/>
        <v>42524.53800925926</v>
      </c>
      <c r="L3704" s="5">
        <f t="shared" si="229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1.0916666666666666</v>
      </c>
      <c r="R3704" s="8">
        <f t="shared" si="231"/>
        <v>155.95238095238096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5">
        <f t="shared" si="228"/>
        <v>42556.504490740743</v>
      </c>
      <c r="L3705" s="5">
        <f t="shared" si="229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1.2342857142857142</v>
      </c>
      <c r="R3705" s="8">
        <f t="shared" si="231"/>
        <v>43.2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5">
        <f t="shared" si="228"/>
        <v>42461.689745370371</v>
      </c>
      <c r="L3706" s="5">
        <f t="shared" si="229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1.3633666666666666</v>
      </c>
      <c r="R3706" s="8">
        <f t="shared" si="231"/>
        <v>15.148518518518518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5">
        <f t="shared" si="228"/>
        <v>41792.542986111112</v>
      </c>
      <c r="L3707" s="5">
        <f t="shared" si="229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1.0346657233816767</v>
      </c>
      <c r="R3707" s="8">
        <f t="shared" si="231"/>
        <v>83.571428571428569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5">
        <f t="shared" si="228"/>
        <v>41879.913761574076</v>
      </c>
      <c r="L3708" s="5">
        <f t="shared" si="229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1.2133333333333334</v>
      </c>
      <c r="R3708" s="8">
        <f t="shared" si="231"/>
        <v>140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5">
        <f t="shared" si="228"/>
        <v>42552.048356481479</v>
      </c>
      <c r="L3709" s="5">
        <f t="shared" si="229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1.86</v>
      </c>
      <c r="R3709" s="8">
        <f t="shared" si="231"/>
        <v>80.869565217391298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5">
        <f t="shared" si="228"/>
        <v>41810.142199074071</v>
      </c>
      <c r="L3710" s="5">
        <f t="shared" si="229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</v>
      </c>
      <c r="R3710" s="8">
        <f t="shared" si="231"/>
        <v>53.846153846153847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5">
        <f t="shared" si="228"/>
        <v>41785.707708333335</v>
      </c>
      <c r="L3711" s="5">
        <f t="shared" si="229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1.0825</v>
      </c>
      <c r="R3711" s="8">
        <f t="shared" si="231"/>
        <v>30.928571428571427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5">
        <f t="shared" si="228"/>
        <v>42072.576249999998</v>
      </c>
      <c r="L3712" s="5">
        <f t="shared" si="229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1.4115384615384616</v>
      </c>
      <c r="R3712" s="8">
        <f t="shared" si="231"/>
        <v>67.962962962962962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5">
        <f t="shared" si="228"/>
        <v>41779.724224537036</v>
      </c>
      <c r="L3713" s="5">
        <f t="shared" si="229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1.1399999999999999</v>
      </c>
      <c r="R3713" s="8">
        <f t="shared" si="231"/>
        <v>27.142857142857142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5">
        <f t="shared" si="228"/>
        <v>42134.172071759262</v>
      </c>
      <c r="L3714" s="5">
        <f t="shared" si="229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1.5373333333333334</v>
      </c>
      <c r="R3714" s="8">
        <f t="shared" si="231"/>
        <v>110.86538461538461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5">
        <f t="shared" ref="K3715:K3778" si="232">(((J3715/60)/60)/24)+DATE(1970,1,1)</f>
        <v>42505.738032407404</v>
      </c>
      <c r="L3715" s="5">
        <f t="shared" ref="L3715:L3778" si="233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E3715/D3715</f>
        <v>1.0149999999999999</v>
      </c>
      <c r="R3715" s="8">
        <f t="shared" ref="R3715:R3778" si="235">E3715/N3715</f>
        <v>106.84210526315789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5">
        <f t="shared" si="232"/>
        <v>42118.556331018524</v>
      </c>
      <c r="L3716" s="5">
        <f t="shared" si="233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1.0235000000000001</v>
      </c>
      <c r="R3716" s="8">
        <f t="shared" si="235"/>
        <v>105.51546391752578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5">
        <f t="shared" si="232"/>
        <v>42036.995590277773</v>
      </c>
      <c r="L3717" s="5">
        <f t="shared" si="233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1.0257142857142858</v>
      </c>
      <c r="R3717" s="8">
        <f t="shared" si="235"/>
        <v>132.96296296296296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5">
        <f t="shared" si="232"/>
        <v>42360.887835648144</v>
      </c>
      <c r="L3718" s="5">
        <f t="shared" si="233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1.5575000000000001</v>
      </c>
      <c r="R3718" s="8">
        <f t="shared" si="235"/>
        <v>51.916666666666664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5">
        <f t="shared" si="232"/>
        <v>42102.866307870368</v>
      </c>
      <c r="L3719" s="5">
        <f t="shared" si="233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1.0075000000000001</v>
      </c>
      <c r="R3719" s="8">
        <f t="shared" si="235"/>
        <v>310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5">
        <f t="shared" si="232"/>
        <v>42032.716145833328</v>
      </c>
      <c r="L3720" s="5">
        <f t="shared" si="233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2.3940000000000001</v>
      </c>
      <c r="R3720" s="8">
        <f t="shared" si="235"/>
        <v>26.021739130434781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5">
        <f t="shared" si="232"/>
        <v>42147.729930555557</v>
      </c>
      <c r="L3721" s="5">
        <f t="shared" si="233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2.1</v>
      </c>
      <c r="R3721" s="8">
        <f t="shared" si="235"/>
        <v>105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5">
        <f t="shared" si="232"/>
        <v>42165.993125000001</v>
      </c>
      <c r="L3722" s="5">
        <f t="shared" si="233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1.0451515151515152</v>
      </c>
      <c r="R3722" s="8">
        <f t="shared" si="235"/>
        <v>86.224999999999994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5">
        <f t="shared" si="232"/>
        <v>41927.936157407406</v>
      </c>
      <c r="L3723" s="5">
        <f t="shared" si="233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1.008</v>
      </c>
      <c r="R3723" s="8">
        <f t="shared" si="235"/>
        <v>114.54545454545455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5">
        <f t="shared" si="232"/>
        <v>42381.671840277777</v>
      </c>
      <c r="L3724" s="5">
        <f t="shared" si="233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1.1120000000000001</v>
      </c>
      <c r="R3724" s="8">
        <f t="shared" si="235"/>
        <v>47.657142857142858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5">
        <f t="shared" si="232"/>
        <v>41943.753032407411</v>
      </c>
      <c r="L3725" s="5">
        <f t="shared" si="233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1.0204444444444445</v>
      </c>
      <c r="R3725" s="8">
        <f t="shared" si="235"/>
        <v>72.888888888888886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5">
        <f t="shared" si="232"/>
        <v>42465.491435185191</v>
      </c>
      <c r="L3726" s="5">
        <f t="shared" si="233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1.0254767441860466</v>
      </c>
      <c r="R3726" s="8">
        <f t="shared" si="235"/>
        <v>49.545505617977533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5">
        <f t="shared" si="232"/>
        <v>42401.945219907408</v>
      </c>
      <c r="L3727" s="5">
        <f t="shared" si="233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1.27</v>
      </c>
      <c r="R3727" s="8">
        <f t="shared" si="235"/>
        <v>25.4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5">
        <f t="shared" si="232"/>
        <v>42462.140868055561</v>
      </c>
      <c r="L3728" s="5">
        <f t="shared" si="233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3.3870588235294119</v>
      </c>
      <c r="R3728" s="8">
        <f t="shared" si="235"/>
        <v>62.586956521739133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5">
        <f t="shared" si="232"/>
        <v>42632.348310185189</v>
      </c>
      <c r="L3729" s="5">
        <f t="shared" si="233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1.0075000000000001</v>
      </c>
      <c r="R3729" s="8">
        <f t="shared" si="235"/>
        <v>61.060606060606062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5">
        <f t="shared" si="232"/>
        <v>42205.171018518522</v>
      </c>
      <c r="L3730" s="5">
        <f t="shared" si="233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9.3100000000000002E-2</v>
      </c>
      <c r="R3730" s="8">
        <f t="shared" si="235"/>
        <v>60.064516129032256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5">
        <f t="shared" si="232"/>
        <v>42041.205000000002</v>
      </c>
      <c r="L3731" s="5">
        <f t="shared" si="233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7.2400000000000006E-2</v>
      </c>
      <c r="R3731" s="8">
        <f t="shared" si="235"/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5">
        <f t="shared" si="232"/>
        <v>42203.677766203706</v>
      </c>
      <c r="L3732" s="5">
        <f t="shared" si="233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0.1</v>
      </c>
      <c r="R3732" s="8">
        <f t="shared" si="235"/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5">
        <f t="shared" si="232"/>
        <v>41983.752847222218</v>
      </c>
      <c r="L3733" s="5">
        <f t="shared" si="233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0.11272727272727273</v>
      </c>
      <c r="R3733" s="8">
        <f t="shared" si="235"/>
        <v>51.666666666666664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5">
        <f t="shared" si="232"/>
        <v>41968.677465277782</v>
      </c>
      <c r="L3734" s="5">
        <f t="shared" si="233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0.15411764705882353</v>
      </c>
      <c r="R3734" s="8">
        <f t="shared" si="235"/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5">
        <f t="shared" si="232"/>
        <v>42103.024398148147</v>
      </c>
      <c r="L3735" s="5">
        <f t="shared" si="233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8" t="e">
        <f t="shared" si="235"/>
        <v>#DIV/0!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5">
        <f t="shared" si="232"/>
        <v>42089.901574074072</v>
      </c>
      <c r="L3736" s="5">
        <f t="shared" si="233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0.28466666666666668</v>
      </c>
      <c r="R3736" s="8">
        <f t="shared" si="235"/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5">
        <f t="shared" si="232"/>
        <v>42122.693159722221</v>
      </c>
      <c r="L3737" s="5">
        <f t="shared" si="233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0.13333333333333333</v>
      </c>
      <c r="R3737" s="8">
        <f t="shared" si="235"/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5">
        <f t="shared" si="232"/>
        <v>42048.711724537032</v>
      </c>
      <c r="L3738" s="5">
        <f t="shared" si="233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6.6666666666666671E-3</v>
      </c>
      <c r="R3738" s="8">
        <f t="shared" si="235"/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5">
        <f t="shared" si="232"/>
        <v>42297.691006944442</v>
      </c>
      <c r="L3739" s="5">
        <f t="shared" si="233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0.21428571428571427</v>
      </c>
      <c r="R3739" s="8">
        <f t="shared" si="235"/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5">
        <f t="shared" si="232"/>
        <v>41813.938715277778</v>
      </c>
      <c r="L3740" s="5">
        <f t="shared" si="233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0.18</v>
      </c>
      <c r="R3740" s="8">
        <f t="shared" si="235"/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5">
        <f t="shared" si="232"/>
        <v>42548.449861111112</v>
      </c>
      <c r="L3741" s="5">
        <f t="shared" si="233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0.20125000000000001</v>
      </c>
      <c r="R3741" s="8">
        <f t="shared" si="235"/>
        <v>100.625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5">
        <f t="shared" si="232"/>
        <v>41833.089756944442</v>
      </c>
      <c r="L3742" s="5">
        <f t="shared" si="233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0.17899999999999999</v>
      </c>
      <c r="R3742" s="8">
        <f t="shared" si="235"/>
        <v>25.571428571428573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5">
        <f t="shared" si="232"/>
        <v>42325.920717592591</v>
      </c>
      <c r="L3743" s="5">
        <f t="shared" si="233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8" t="e">
        <f t="shared" si="235"/>
        <v>#DIV/0!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5">
        <f t="shared" si="232"/>
        <v>41858.214629629627</v>
      </c>
      <c r="L3744" s="5">
        <f t="shared" si="233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0.02</v>
      </c>
      <c r="R3744" s="8">
        <f t="shared" si="235"/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5">
        <f t="shared" si="232"/>
        <v>41793.710231481484</v>
      </c>
      <c r="L3745" s="5">
        <f t="shared" si="233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8" t="e">
        <f t="shared" si="235"/>
        <v>#DIV/0!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5">
        <f t="shared" si="232"/>
        <v>41793.814259259263</v>
      </c>
      <c r="L3746" s="5">
        <f t="shared" si="233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8" t="e">
        <f t="shared" si="235"/>
        <v>#DIV/0!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5">
        <f t="shared" si="232"/>
        <v>41831.697939814818</v>
      </c>
      <c r="L3747" s="5">
        <f t="shared" si="233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0.1</v>
      </c>
      <c r="R3747" s="8">
        <f t="shared" si="235"/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5">
        <f t="shared" si="232"/>
        <v>42621.389340277776</v>
      </c>
      <c r="L3748" s="5">
        <f t="shared" si="233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2.3764705882352941E-2</v>
      </c>
      <c r="R3748" s="8">
        <f t="shared" si="235"/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5">
        <f t="shared" si="232"/>
        <v>42164.299722222218</v>
      </c>
      <c r="L3749" s="5">
        <f t="shared" si="233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0.01</v>
      </c>
      <c r="R3749" s="8">
        <f t="shared" si="235"/>
        <v>25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5">
        <f t="shared" si="232"/>
        <v>42395.706435185188</v>
      </c>
      <c r="L3750" s="5">
        <f t="shared" si="233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1.0351999999999999</v>
      </c>
      <c r="R3750" s="8">
        <f t="shared" si="235"/>
        <v>99.538461538461533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5">
        <f t="shared" si="232"/>
        <v>42458.127175925925</v>
      </c>
      <c r="L3751" s="5">
        <f t="shared" si="233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1.05</v>
      </c>
      <c r="R3751" s="8">
        <f t="shared" si="235"/>
        <v>75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5">
        <f t="shared" si="232"/>
        <v>42016.981574074074</v>
      </c>
      <c r="L3752" s="5">
        <f t="shared" si="233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1.0044999999999999</v>
      </c>
      <c r="R3752" s="8">
        <f t="shared" si="235"/>
        <v>215.25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5">
        <f t="shared" si="232"/>
        <v>42403.035567129627</v>
      </c>
      <c r="L3753" s="5">
        <f t="shared" si="233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1.3260000000000001</v>
      </c>
      <c r="R3753" s="8">
        <f t="shared" si="235"/>
        <v>120.54545454545455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5">
        <f t="shared" si="232"/>
        <v>42619.802488425921</v>
      </c>
      <c r="L3754" s="5">
        <f t="shared" si="233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1.1299999999999999</v>
      </c>
      <c r="R3754" s="8">
        <f t="shared" si="235"/>
        <v>37.666666666666664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5">
        <f t="shared" si="232"/>
        <v>42128.824074074073</v>
      </c>
      <c r="L3755" s="5">
        <f t="shared" si="233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1.0334000000000001</v>
      </c>
      <c r="R3755" s="8">
        <f t="shared" si="235"/>
        <v>172.23333333333332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5">
        <f t="shared" si="232"/>
        <v>41808.881215277775</v>
      </c>
      <c r="L3756" s="5">
        <f t="shared" si="233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1.2</v>
      </c>
      <c r="R3756" s="8">
        <f t="shared" si="235"/>
        <v>111.11111111111111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5">
        <f t="shared" si="232"/>
        <v>42445.866979166662</v>
      </c>
      <c r="L3757" s="5">
        <f t="shared" si="233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1.2963636363636364</v>
      </c>
      <c r="R3757" s="8">
        <f t="shared" si="235"/>
        <v>25.464285714285715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5">
        <f t="shared" si="232"/>
        <v>41771.814791666664</v>
      </c>
      <c r="L3758" s="5">
        <f t="shared" si="233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1.0111111111111111</v>
      </c>
      <c r="R3758" s="8">
        <f t="shared" si="235"/>
        <v>267.64705882352939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5">
        <f t="shared" si="232"/>
        <v>41954.850868055553</v>
      </c>
      <c r="L3759" s="5">
        <f t="shared" si="233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1.0851428571428572</v>
      </c>
      <c r="R3759" s="8">
        <f t="shared" si="235"/>
        <v>75.959999999999994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5">
        <f t="shared" si="232"/>
        <v>41747.471504629626</v>
      </c>
      <c r="L3760" s="5">
        <f t="shared" si="233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1.0233333333333334</v>
      </c>
      <c r="R3760" s="8">
        <f t="shared" si="235"/>
        <v>59.03846153846154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5">
        <f t="shared" si="232"/>
        <v>42182.108252314814</v>
      </c>
      <c r="L3761" s="5">
        <f t="shared" si="233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1.1024425000000002</v>
      </c>
      <c r="R3761" s="8">
        <f t="shared" si="235"/>
        <v>50.111022727272733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5">
        <f t="shared" si="232"/>
        <v>41739.525300925925</v>
      </c>
      <c r="L3762" s="5">
        <f t="shared" si="233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1.010154</v>
      </c>
      <c r="R3762" s="8">
        <f t="shared" si="235"/>
        <v>55.502967032967035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5">
        <f t="shared" si="232"/>
        <v>42173.466863425929</v>
      </c>
      <c r="L3763" s="5">
        <f t="shared" si="233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</v>
      </c>
      <c r="R3763" s="8">
        <f t="shared" si="235"/>
        <v>166.66666666666666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5">
        <f t="shared" si="232"/>
        <v>42193.813530092593</v>
      </c>
      <c r="L3764" s="5">
        <f t="shared" si="233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1.0624</v>
      </c>
      <c r="R3764" s="8">
        <f t="shared" si="235"/>
        <v>47.428571428571431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5">
        <f t="shared" si="232"/>
        <v>42065.750300925924</v>
      </c>
      <c r="L3765" s="5">
        <f t="shared" si="233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</v>
      </c>
      <c r="R3765" s="8">
        <f t="shared" si="235"/>
        <v>64.935064935064929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5">
        <f t="shared" si="232"/>
        <v>42499.842962962968</v>
      </c>
      <c r="L3766" s="5">
        <f t="shared" si="233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</v>
      </c>
      <c r="R3766" s="8">
        <f t="shared" si="235"/>
        <v>55.555555555555557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5">
        <f t="shared" si="232"/>
        <v>41820.776412037041</v>
      </c>
      <c r="L3767" s="5">
        <f t="shared" si="233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1.1345714285714286</v>
      </c>
      <c r="R3767" s="8">
        <f t="shared" si="235"/>
        <v>74.224299065420567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5">
        <f t="shared" si="232"/>
        <v>41788.167187500003</v>
      </c>
      <c r="L3768" s="5">
        <f t="shared" si="233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1.0265010000000001</v>
      </c>
      <c r="R3768" s="8">
        <f t="shared" si="235"/>
        <v>106.9271875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5">
        <f t="shared" si="232"/>
        <v>42050.019641203704</v>
      </c>
      <c r="L3769" s="5">
        <f t="shared" si="233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1.1675</v>
      </c>
      <c r="R3769" s="8">
        <f t="shared" si="235"/>
        <v>41.696428571428569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5">
        <f t="shared" si="232"/>
        <v>41772.727893518517</v>
      </c>
      <c r="L3770" s="5">
        <f t="shared" si="233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1.0765274999999999</v>
      </c>
      <c r="R3770" s="8">
        <f t="shared" si="235"/>
        <v>74.243275862068955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5">
        <f t="shared" si="232"/>
        <v>42445.598136574074</v>
      </c>
      <c r="L3771" s="5">
        <f t="shared" si="233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</v>
      </c>
      <c r="R3771" s="8">
        <f t="shared" si="235"/>
        <v>73.333333333333329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5">
        <f t="shared" si="232"/>
        <v>42138.930671296301</v>
      </c>
      <c r="L3772" s="5">
        <f t="shared" si="233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</v>
      </c>
      <c r="R3772" s="8">
        <f t="shared" si="235"/>
        <v>100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5">
        <f t="shared" si="232"/>
        <v>42493.857083333336</v>
      </c>
      <c r="L3773" s="5">
        <f t="shared" si="233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1.46</v>
      </c>
      <c r="R3773" s="8">
        <f t="shared" si="235"/>
        <v>38.421052631578945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5">
        <f t="shared" si="232"/>
        <v>42682.616967592592</v>
      </c>
      <c r="L3774" s="5">
        <f t="shared" si="233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1.1020000000000001</v>
      </c>
      <c r="R3774" s="8">
        <f t="shared" si="235"/>
        <v>166.96969696969697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5">
        <f t="shared" si="232"/>
        <v>42656.005173611105</v>
      </c>
      <c r="L3775" s="5">
        <f t="shared" si="233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1.0820000000000001</v>
      </c>
      <c r="R3775" s="8">
        <f t="shared" si="235"/>
        <v>94.912280701754383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5">
        <f t="shared" si="232"/>
        <v>42087.792303240742</v>
      </c>
      <c r="L3776" s="5">
        <f t="shared" si="233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</v>
      </c>
      <c r="R3776" s="8">
        <f t="shared" si="235"/>
        <v>100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5">
        <f t="shared" si="232"/>
        <v>42075.942627314813</v>
      </c>
      <c r="L3777" s="5">
        <f t="shared" si="233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1.0024999999999999</v>
      </c>
      <c r="R3777" s="8">
        <f t="shared" si="235"/>
        <v>143.21428571428572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5">
        <f t="shared" si="232"/>
        <v>41814.367800925924</v>
      </c>
      <c r="L3778" s="5">
        <f t="shared" si="233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1.0671250000000001</v>
      </c>
      <c r="R3778" s="8">
        <f t="shared" si="235"/>
        <v>90.819148936170208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5">
        <f t="shared" ref="K3779:K3842" si="236">(((J3779/60)/60)/24)+DATE(1970,1,1)</f>
        <v>41887.111354166671</v>
      </c>
      <c r="L3779" s="5">
        <f t="shared" ref="L3779:L3842" si="237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E3779/D3779</f>
        <v>1.4319999999999999</v>
      </c>
      <c r="R3779" s="8">
        <f t="shared" ref="R3779:R3842" si="239">E3779/N3779</f>
        <v>48.542372881355931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5">
        <f t="shared" si="236"/>
        <v>41989.819212962961</v>
      </c>
      <c r="L3780" s="5">
        <f t="shared" si="23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1.0504166666666668</v>
      </c>
      <c r="R3780" s="8">
        <f t="shared" si="239"/>
        <v>70.027777777777771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5">
        <f t="shared" si="236"/>
        <v>42425.735416666663</v>
      </c>
      <c r="L3781" s="5">
        <f t="shared" si="237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1.0398000000000001</v>
      </c>
      <c r="R3781" s="8">
        <f t="shared" si="239"/>
        <v>135.62608695652173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5">
        <f t="shared" si="236"/>
        <v>42166.219733796301</v>
      </c>
      <c r="L3782" s="5">
        <f t="shared" si="237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1.2</v>
      </c>
      <c r="R3782" s="8">
        <f t="shared" si="239"/>
        <v>100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5">
        <f t="shared" si="236"/>
        <v>41865.882928240739</v>
      </c>
      <c r="L3783" s="5">
        <f t="shared" si="23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1.0966666666666667</v>
      </c>
      <c r="R3783" s="8">
        <f t="shared" si="239"/>
        <v>94.90384615384616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5">
        <f t="shared" si="236"/>
        <v>42546.862233796302</v>
      </c>
      <c r="L3784" s="5">
        <f t="shared" si="23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1.0175000000000001</v>
      </c>
      <c r="R3784" s="8">
        <f t="shared" si="239"/>
        <v>75.370370370370367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5">
        <f t="shared" si="236"/>
        <v>42420.140277777777</v>
      </c>
      <c r="L3785" s="5">
        <f t="shared" si="23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1.2891666666666666</v>
      </c>
      <c r="R3785" s="8">
        <f t="shared" si="239"/>
        <v>64.458333333333329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5">
        <f t="shared" si="236"/>
        <v>42531.980694444443</v>
      </c>
      <c r="L3786" s="5">
        <f t="shared" si="23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1.1499999999999999</v>
      </c>
      <c r="R3786" s="8">
        <f t="shared" si="239"/>
        <v>115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5">
        <f t="shared" si="236"/>
        <v>42548.63853009259</v>
      </c>
      <c r="L3787" s="5">
        <f t="shared" si="23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1.5075000000000001</v>
      </c>
      <c r="R3787" s="8">
        <f t="shared" si="239"/>
        <v>100.5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5">
        <f t="shared" si="236"/>
        <v>42487.037905092591</v>
      </c>
      <c r="L3788" s="5">
        <f t="shared" si="23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1.1096666666666666</v>
      </c>
      <c r="R3788" s="8">
        <f t="shared" si="239"/>
        <v>93.774647887323937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5">
        <f t="shared" si="236"/>
        <v>42167.534791666665</v>
      </c>
      <c r="L3789" s="5">
        <f t="shared" si="23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1.0028571428571429</v>
      </c>
      <c r="R3789" s="8">
        <f t="shared" si="239"/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5">
        <f t="shared" si="236"/>
        <v>42333.695821759262</v>
      </c>
      <c r="L3790" s="5">
        <f t="shared" si="23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6.6666666666666671E-3</v>
      </c>
      <c r="R3790" s="8">
        <f t="shared" si="239"/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5">
        <f t="shared" si="236"/>
        <v>42138.798819444448</v>
      </c>
      <c r="L3791" s="5">
        <f t="shared" si="23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3.267605633802817E-2</v>
      </c>
      <c r="R3791" s="8">
        <f t="shared" si="239"/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5">
        <f t="shared" si="236"/>
        <v>42666.666932870372</v>
      </c>
      <c r="L3792" s="5">
        <f t="shared" si="23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8" t="e">
        <f t="shared" si="239"/>
        <v>#DIV/0!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5">
        <f t="shared" si="236"/>
        <v>41766.692037037035</v>
      </c>
      <c r="L3793" s="5">
        <f t="shared" si="23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8" t="e">
        <f t="shared" si="239"/>
        <v>#DIV/0!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5">
        <f t="shared" si="236"/>
        <v>42170.447013888886</v>
      </c>
      <c r="L3794" s="5">
        <f t="shared" si="23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2.8E-3</v>
      </c>
      <c r="R3794" s="8">
        <f t="shared" si="239"/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5">
        <f t="shared" si="236"/>
        <v>41968.938993055555</v>
      </c>
      <c r="L3795" s="5">
        <f t="shared" si="23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0.59657142857142853</v>
      </c>
      <c r="R3795" s="8">
        <f t="shared" si="239"/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5">
        <f t="shared" si="236"/>
        <v>42132.58048611111</v>
      </c>
      <c r="L3796" s="5">
        <f t="shared" si="23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0.01</v>
      </c>
      <c r="R3796" s="8">
        <f t="shared" si="239"/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5">
        <f t="shared" si="236"/>
        <v>42201.436226851853</v>
      </c>
      <c r="L3797" s="5">
        <f t="shared" si="237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1.6666666666666666E-2</v>
      </c>
      <c r="R3797" s="8">
        <f t="shared" si="239"/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5">
        <f t="shared" si="236"/>
        <v>42689.029583333337</v>
      </c>
      <c r="L3798" s="5">
        <f t="shared" si="23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4.4444444444444447E-5</v>
      </c>
      <c r="R3798" s="8">
        <f t="shared" si="239"/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5">
        <f t="shared" si="236"/>
        <v>42084.881539351853</v>
      </c>
      <c r="L3799" s="5">
        <f t="shared" si="23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0.89666666666666661</v>
      </c>
      <c r="R3799" s="8">
        <f t="shared" si="239"/>
        <v>145.40540540540542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5">
        <f t="shared" si="236"/>
        <v>41831.722777777781</v>
      </c>
      <c r="L3800" s="5">
        <f t="shared" si="237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1.4642857142857143E-2</v>
      </c>
      <c r="R3800" s="8">
        <f t="shared" si="239"/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5">
        <f t="shared" si="236"/>
        <v>42410.93105324074</v>
      </c>
      <c r="L3801" s="5">
        <f t="shared" si="23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4.02E-2</v>
      </c>
      <c r="R3801" s="8">
        <f t="shared" si="239"/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5">
        <f t="shared" si="236"/>
        <v>41982.737071759257</v>
      </c>
      <c r="L3802" s="5">
        <f t="shared" si="23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4.0045454545454544E-2</v>
      </c>
      <c r="R3802" s="8">
        <f t="shared" si="239"/>
        <v>55.0625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5">
        <f t="shared" si="236"/>
        <v>41975.676111111112</v>
      </c>
      <c r="L3803" s="5">
        <f t="shared" si="23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8.5199999999999998E-2</v>
      </c>
      <c r="R3803" s="8">
        <f t="shared" si="239"/>
        <v>47.333333333333336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5">
        <f t="shared" si="236"/>
        <v>42269.126226851848</v>
      </c>
      <c r="L3804" s="5">
        <f t="shared" si="23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8" t="e">
        <f t="shared" si="239"/>
        <v>#DIV/0!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5">
        <f t="shared" si="236"/>
        <v>42403.971851851849</v>
      </c>
      <c r="L3805" s="5">
        <f t="shared" si="23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0.19650000000000001</v>
      </c>
      <c r="R3805" s="8">
        <f t="shared" si="239"/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5">
        <f t="shared" si="236"/>
        <v>42527.00953703704</v>
      </c>
      <c r="L3806" s="5">
        <f t="shared" si="23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8" t="e">
        <f t="shared" si="239"/>
        <v>#DIV/0!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5">
        <f t="shared" si="236"/>
        <v>41849.887037037035</v>
      </c>
      <c r="L3807" s="5">
        <f t="shared" si="23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2.0000000000000002E-5</v>
      </c>
      <c r="R3807" s="8">
        <f t="shared" si="239"/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5">
        <f t="shared" si="236"/>
        <v>41799.259039351848</v>
      </c>
      <c r="L3808" s="5">
        <f t="shared" si="23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6.6666666666666664E-4</v>
      </c>
      <c r="R3808" s="8">
        <f t="shared" si="239"/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5">
        <f t="shared" si="236"/>
        <v>42090.909016203703</v>
      </c>
      <c r="L3809" s="5">
        <f t="shared" si="23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0.30333333333333334</v>
      </c>
      <c r="R3809" s="8">
        <f t="shared" si="239"/>
        <v>50.555555555555557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5">
        <f t="shared" si="236"/>
        <v>42059.453923611116</v>
      </c>
      <c r="L3810" s="5">
        <f t="shared" si="23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</v>
      </c>
      <c r="R3810" s="8">
        <f t="shared" si="239"/>
        <v>41.666666666666664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5">
        <f t="shared" si="236"/>
        <v>41800.526701388888</v>
      </c>
      <c r="L3811" s="5">
        <f t="shared" si="23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1.0125</v>
      </c>
      <c r="R3811" s="8">
        <f t="shared" si="239"/>
        <v>53.289473684210527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5">
        <f t="shared" si="236"/>
        <v>42054.849050925928</v>
      </c>
      <c r="L3812" s="5">
        <f t="shared" si="23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1.2173333333333334</v>
      </c>
      <c r="R3812" s="8">
        <f t="shared" si="239"/>
        <v>70.230769230769226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5">
        <f t="shared" si="236"/>
        <v>42487.62700231481</v>
      </c>
      <c r="L3813" s="5">
        <f t="shared" si="23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3.3</v>
      </c>
      <c r="R3813" s="8">
        <f t="shared" si="239"/>
        <v>43.421052631578945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5">
        <f t="shared" si="236"/>
        <v>42109.751250000001</v>
      </c>
      <c r="L3814" s="5">
        <f t="shared" si="23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1.0954999999999999</v>
      </c>
      <c r="R3814" s="8">
        <f t="shared" si="239"/>
        <v>199.18181818181819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5">
        <f t="shared" si="236"/>
        <v>42497.275706018518</v>
      </c>
      <c r="L3815" s="5">
        <f t="shared" si="23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1.0095190476190474</v>
      </c>
      <c r="R3815" s="8">
        <f t="shared" si="239"/>
        <v>78.518148148148143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5">
        <f t="shared" si="236"/>
        <v>42058.904074074075</v>
      </c>
      <c r="L3816" s="5">
        <f t="shared" si="23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1.4013333333333333</v>
      </c>
      <c r="R3816" s="8">
        <f t="shared" si="239"/>
        <v>61.823529411764703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5">
        <f t="shared" si="236"/>
        <v>42207.259918981479</v>
      </c>
      <c r="L3817" s="5">
        <f t="shared" si="23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1.0000100000000001</v>
      </c>
      <c r="R3817" s="8">
        <f t="shared" si="239"/>
        <v>50.000500000000002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5">
        <f t="shared" si="236"/>
        <v>41807.690081018518</v>
      </c>
      <c r="L3818" s="5">
        <f t="shared" si="23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1.19238</v>
      </c>
      <c r="R3818" s="8">
        <f t="shared" si="239"/>
        <v>48.339729729729726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5">
        <f t="shared" si="236"/>
        <v>42284.69694444444</v>
      </c>
      <c r="L3819" s="5">
        <f t="shared" si="23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1.0725</v>
      </c>
      <c r="R3819" s="8">
        <f t="shared" si="239"/>
        <v>107.25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5">
        <f t="shared" si="236"/>
        <v>42045.84238425926</v>
      </c>
      <c r="L3820" s="5">
        <f t="shared" si="23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2.2799999999999998</v>
      </c>
      <c r="R3820" s="8">
        <f t="shared" si="239"/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5">
        <f t="shared" si="236"/>
        <v>42184.209537037037</v>
      </c>
      <c r="L3821" s="5">
        <f t="shared" si="23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1.0640000000000001</v>
      </c>
      <c r="R3821" s="8">
        <f t="shared" si="239"/>
        <v>40.92307692307692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5">
        <f t="shared" si="236"/>
        <v>42160.651817129634</v>
      </c>
      <c r="L3822" s="5">
        <f t="shared" si="23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1.4333333333333333</v>
      </c>
      <c r="R3822" s="8">
        <f t="shared" si="239"/>
        <v>21.5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5">
        <f t="shared" si="236"/>
        <v>42341.180636574078</v>
      </c>
      <c r="L3823" s="5">
        <f t="shared" si="23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1.0454285714285714</v>
      </c>
      <c r="R3823" s="8">
        <f t="shared" si="239"/>
        <v>79.543478260869563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5">
        <f t="shared" si="236"/>
        <v>42329.838159722218</v>
      </c>
      <c r="L3824" s="5">
        <f t="shared" si="23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1.1002000000000001</v>
      </c>
      <c r="R3824" s="8">
        <f t="shared" si="239"/>
        <v>72.381578947368425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5">
        <f t="shared" si="236"/>
        <v>42170.910231481481</v>
      </c>
      <c r="L3825" s="5">
        <f t="shared" si="23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1.06</v>
      </c>
      <c r="R3825" s="8">
        <f t="shared" si="239"/>
        <v>64.634146341463421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5">
        <f t="shared" si="236"/>
        <v>42571.626192129625</v>
      </c>
      <c r="L3826" s="5">
        <f t="shared" si="23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1.08</v>
      </c>
      <c r="R3826" s="8">
        <f t="shared" si="239"/>
        <v>38.571428571428569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5">
        <f t="shared" si="236"/>
        <v>42151.069606481484</v>
      </c>
      <c r="L3827" s="5">
        <f t="shared" si="23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1.0542</v>
      </c>
      <c r="R3827" s="8">
        <f t="shared" si="239"/>
        <v>107.57142857142857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5">
        <f t="shared" si="236"/>
        <v>42101.423541666663</v>
      </c>
      <c r="L3828" s="5">
        <f t="shared" si="23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1.1916666666666667</v>
      </c>
      <c r="R3828" s="8">
        <f t="shared" si="239"/>
        <v>27.5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5">
        <f t="shared" si="236"/>
        <v>42034.928252314814</v>
      </c>
      <c r="L3829" s="5">
        <f t="shared" si="237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1.5266666666666666</v>
      </c>
      <c r="R3829" s="8">
        <f t="shared" si="239"/>
        <v>70.461538461538467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5">
        <f t="shared" si="236"/>
        <v>41944.527627314819</v>
      </c>
      <c r="L3830" s="5">
        <f t="shared" si="237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</v>
      </c>
      <c r="R3830" s="8">
        <f t="shared" si="239"/>
        <v>178.57142857142858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5">
        <f t="shared" si="236"/>
        <v>42593.865405092598</v>
      </c>
      <c r="L3831" s="5">
        <f t="shared" si="23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1.002</v>
      </c>
      <c r="R3831" s="8">
        <f t="shared" si="239"/>
        <v>62.625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5">
        <f t="shared" si="236"/>
        <v>42503.740868055553</v>
      </c>
      <c r="L3832" s="5">
        <f t="shared" si="23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2.25</v>
      </c>
      <c r="R3832" s="8">
        <f t="shared" si="239"/>
        <v>75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5">
        <f t="shared" si="236"/>
        <v>41927.848900462966</v>
      </c>
      <c r="L3833" s="5">
        <f t="shared" si="23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1.0602199999999999</v>
      </c>
      <c r="R3833" s="8">
        <f t="shared" si="239"/>
        <v>58.901111111111113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5">
        <f t="shared" si="236"/>
        <v>42375.114988425921</v>
      </c>
      <c r="L3834" s="5">
        <f t="shared" si="23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1.0466666666666666</v>
      </c>
      <c r="R3834" s="8">
        <f t="shared" si="239"/>
        <v>139.55555555555554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5">
        <f t="shared" si="236"/>
        <v>41963.872361111105</v>
      </c>
      <c r="L3835" s="5">
        <f t="shared" si="23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1.1666666666666667</v>
      </c>
      <c r="R3835" s="8">
        <f t="shared" si="239"/>
        <v>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5">
        <f t="shared" si="236"/>
        <v>42143.445219907408</v>
      </c>
      <c r="L3836" s="5">
        <f t="shared" si="23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1.0903333333333334</v>
      </c>
      <c r="R3836" s="8">
        <f t="shared" si="239"/>
        <v>57.385964912280699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5">
        <f t="shared" si="236"/>
        <v>42460.94222222222</v>
      </c>
      <c r="L3837" s="5">
        <f t="shared" si="23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1.6</v>
      </c>
      <c r="R3837" s="8">
        <f t="shared" si="239"/>
        <v>40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5">
        <f t="shared" si="236"/>
        <v>42553.926527777774</v>
      </c>
      <c r="L3838" s="5">
        <f t="shared" si="23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1.125</v>
      </c>
      <c r="R3838" s="8">
        <f t="shared" si="239"/>
        <v>64.285714285714292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5">
        <f t="shared" si="236"/>
        <v>42152.765717592592</v>
      </c>
      <c r="L3839" s="5">
        <f t="shared" si="23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1.0209999999999999</v>
      </c>
      <c r="R3839" s="8">
        <f t="shared" si="239"/>
        <v>120.11764705882354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5">
        <f t="shared" si="236"/>
        <v>42116.710752314815</v>
      </c>
      <c r="L3840" s="5">
        <f t="shared" si="23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1.00824</v>
      </c>
      <c r="R3840" s="8">
        <f t="shared" si="239"/>
        <v>1008.24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5">
        <f t="shared" si="236"/>
        <v>42155.142638888887</v>
      </c>
      <c r="L3841" s="5">
        <f t="shared" si="237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1.0125</v>
      </c>
      <c r="R3841" s="8">
        <f t="shared" si="239"/>
        <v>63.28125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5">
        <f t="shared" si="236"/>
        <v>42432.701724537037</v>
      </c>
      <c r="L3842" s="5">
        <f t="shared" si="23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</v>
      </c>
      <c r="R3842" s="8">
        <f t="shared" si="239"/>
        <v>21.666666666666668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5">
        <f t="shared" ref="K3843:K3906" si="240">(((J3843/60)/60)/24)+DATE(1970,1,1)</f>
        <v>41780.785729166666</v>
      </c>
      <c r="L3843" s="5">
        <f t="shared" ref="L3843:L3906" si="24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E3843/D3843</f>
        <v>8.72E-2</v>
      </c>
      <c r="R3843" s="8">
        <f t="shared" ref="R3843:R3906" si="243">E3843/N3843</f>
        <v>25.647058823529413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5">
        <f t="shared" si="240"/>
        <v>41740.493657407409</v>
      </c>
      <c r="L3844" s="5">
        <f t="shared" si="24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0.21940000000000001</v>
      </c>
      <c r="R3844" s="8">
        <f t="shared" si="243"/>
        <v>47.695652173913047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5">
        <f t="shared" si="240"/>
        <v>41766.072500000002</v>
      </c>
      <c r="L3845" s="5">
        <f t="shared" si="24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0.21299999999999999</v>
      </c>
      <c r="R3845" s="8">
        <f t="shared" si="243"/>
        <v>56.05263157894737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5">
        <f t="shared" si="240"/>
        <v>41766.617291666669</v>
      </c>
      <c r="L3846" s="5">
        <f t="shared" si="24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0.41489795918367345</v>
      </c>
      <c r="R3846" s="8">
        <f t="shared" si="243"/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5">
        <f t="shared" si="240"/>
        <v>42248.627013888887</v>
      </c>
      <c r="L3847" s="5">
        <f t="shared" si="24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2.1049999999999999E-2</v>
      </c>
      <c r="R3847" s="8">
        <f t="shared" si="243"/>
        <v>70.166666666666671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5">
        <f t="shared" si="240"/>
        <v>41885.221550925926</v>
      </c>
      <c r="L3848" s="5">
        <f t="shared" si="24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2.7E-2</v>
      </c>
      <c r="R3848" s="8">
        <f t="shared" si="243"/>
        <v>23.625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5">
        <f t="shared" si="240"/>
        <v>42159.224432870367</v>
      </c>
      <c r="L3849" s="5">
        <f t="shared" si="24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0.16161904761904761</v>
      </c>
      <c r="R3849" s="8">
        <f t="shared" si="243"/>
        <v>188.55555555555554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5">
        <f t="shared" si="240"/>
        <v>42265.817002314812</v>
      </c>
      <c r="L3850" s="5">
        <f t="shared" si="24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0.16376923076923078</v>
      </c>
      <c r="R3850" s="8">
        <f t="shared" si="243"/>
        <v>49.511627906976742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5">
        <f t="shared" si="240"/>
        <v>42136.767175925925</v>
      </c>
      <c r="L3851" s="5">
        <f t="shared" si="24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7.0433333333333334E-2</v>
      </c>
      <c r="R3851" s="8">
        <f t="shared" si="243"/>
        <v>75.464285714285708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5">
        <f t="shared" si="240"/>
        <v>41975.124340277776</v>
      </c>
      <c r="L3852" s="5">
        <f t="shared" si="24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3.7999999999999999E-2</v>
      </c>
      <c r="R3852" s="8">
        <f t="shared" si="243"/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5">
        <f t="shared" si="240"/>
        <v>42172.439571759256</v>
      </c>
      <c r="L3853" s="5">
        <f t="shared" si="24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0.34079999999999999</v>
      </c>
      <c r="R3853" s="8">
        <f t="shared" si="243"/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5">
        <f t="shared" si="240"/>
        <v>42065.190694444449</v>
      </c>
      <c r="L3854" s="5">
        <f t="shared" si="24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2E-3</v>
      </c>
      <c r="R3854" s="8">
        <f t="shared" si="243"/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5">
        <f t="shared" si="240"/>
        <v>41848.84002314815</v>
      </c>
      <c r="L3855" s="5">
        <f t="shared" si="24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2.5999999999999998E-4</v>
      </c>
      <c r="R3855" s="8">
        <f t="shared" si="243"/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5">
        <f t="shared" si="240"/>
        <v>42103.884930555556</v>
      </c>
      <c r="L3856" s="5">
        <f t="shared" si="24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0.16254545454545455</v>
      </c>
      <c r="R3856" s="8">
        <f t="shared" si="243"/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5">
        <f t="shared" si="240"/>
        <v>42059.970729166671</v>
      </c>
      <c r="L3857" s="5">
        <f t="shared" si="24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2.5000000000000001E-2</v>
      </c>
      <c r="R3857" s="8">
        <f t="shared" si="243"/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5">
        <f t="shared" si="240"/>
        <v>42041.743090277778</v>
      </c>
      <c r="L3858" s="5">
        <f t="shared" si="24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2.0000000000000001E-4</v>
      </c>
      <c r="R3858" s="8">
        <f t="shared" si="243"/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5">
        <f t="shared" si="240"/>
        <v>41829.73715277778</v>
      </c>
      <c r="L3859" s="5">
        <f t="shared" si="24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5.1999999999999998E-2</v>
      </c>
      <c r="R3859" s="8">
        <f t="shared" si="243"/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5">
        <f t="shared" si="240"/>
        <v>42128.431064814817</v>
      </c>
      <c r="L3860" s="5">
        <f t="shared" si="241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0.02</v>
      </c>
      <c r="R3860" s="8">
        <f t="shared" si="243"/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5">
        <f t="shared" si="240"/>
        <v>41789.893599537041</v>
      </c>
      <c r="L3861" s="5">
        <f t="shared" si="241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4.0000000000000002E-4</v>
      </c>
      <c r="R3861" s="8">
        <f t="shared" si="243"/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5">
        <f t="shared" si="240"/>
        <v>41833.660995370366</v>
      </c>
      <c r="L3862" s="5">
        <f t="shared" si="24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0.17666666666666667</v>
      </c>
      <c r="R3862" s="8">
        <f t="shared" si="243"/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5">
        <f t="shared" si="240"/>
        <v>41914.590011574073</v>
      </c>
      <c r="L3863" s="5">
        <f t="shared" si="24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0.05</v>
      </c>
      <c r="R3863" s="8">
        <f t="shared" si="243"/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5">
        <f t="shared" si="240"/>
        <v>42611.261064814811</v>
      </c>
      <c r="L3864" s="5">
        <f t="shared" si="24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1.3333333333333334E-4</v>
      </c>
      <c r="R3864" s="8">
        <f t="shared" si="243"/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5">
        <f t="shared" si="240"/>
        <v>42253.633159722223</v>
      </c>
      <c r="L3865" s="5">
        <f t="shared" si="24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8" t="e">
        <f t="shared" si="243"/>
        <v>#DIV/0!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5">
        <f t="shared" si="240"/>
        <v>42295.891828703709</v>
      </c>
      <c r="L3866" s="5">
        <f t="shared" si="24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1.2E-2</v>
      </c>
      <c r="R3866" s="8">
        <f t="shared" si="243"/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5">
        <f t="shared" si="240"/>
        <v>41841.651597222226</v>
      </c>
      <c r="L3867" s="5">
        <f t="shared" si="24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0.26937422295897223</v>
      </c>
      <c r="R3867" s="8">
        <f t="shared" si="243"/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5">
        <f t="shared" si="240"/>
        <v>42402.947002314817</v>
      </c>
      <c r="L3868" s="5">
        <f t="shared" si="24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5.4999999999999997E-3</v>
      </c>
      <c r="R3868" s="8">
        <f t="shared" si="243"/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5">
        <f t="shared" si="240"/>
        <v>42509.814108796301</v>
      </c>
      <c r="L3869" s="5">
        <f t="shared" si="24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0.1255</v>
      </c>
      <c r="R3869" s="8">
        <f t="shared" si="243"/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5">
        <f t="shared" si="240"/>
        <v>41865.659780092588</v>
      </c>
      <c r="L3870" s="5">
        <f t="shared" si="24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2E-3</v>
      </c>
      <c r="R3870" s="8">
        <f t="shared" si="243"/>
        <v>10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5">
        <f t="shared" si="240"/>
        <v>42047.724444444444</v>
      </c>
      <c r="L3871" s="5">
        <f t="shared" si="24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3.44748684310884E-2</v>
      </c>
      <c r="R3871" s="8">
        <f t="shared" si="243"/>
        <v>30.133333333333333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5">
        <f t="shared" si="240"/>
        <v>41793.17219907407</v>
      </c>
      <c r="L3872" s="5">
        <f t="shared" si="24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0.15</v>
      </c>
      <c r="R3872" s="8">
        <f t="shared" si="243"/>
        <v>150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5">
        <f t="shared" si="240"/>
        <v>42763.780671296292</v>
      </c>
      <c r="L3873" s="5">
        <f t="shared" si="24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2.6666666666666668E-2</v>
      </c>
      <c r="R3873" s="8">
        <f t="shared" si="243"/>
        <v>13.333333333333334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5">
        <f t="shared" si="240"/>
        <v>42180.145787037036</v>
      </c>
      <c r="L3874" s="5">
        <f t="shared" si="24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8" t="e">
        <f t="shared" si="243"/>
        <v>#DIV/0!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5">
        <f t="shared" si="240"/>
        <v>42255.696006944447</v>
      </c>
      <c r="L3875" s="5">
        <f t="shared" si="24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8" t="e">
        <f t="shared" si="243"/>
        <v>#DIV/0!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5">
        <f t="shared" si="240"/>
        <v>42007.016458333332</v>
      </c>
      <c r="L3876" s="5">
        <f t="shared" si="24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8" t="e">
        <f t="shared" si="243"/>
        <v>#DIV/0!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5">
        <f t="shared" si="240"/>
        <v>42615.346817129626</v>
      </c>
      <c r="L3877" s="5">
        <f t="shared" si="24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8" t="e">
        <f t="shared" si="243"/>
        <v>#DIV/0!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5">
        <f t="shared" si="240"/>
        <v>42372.624166666668</v>
      </c>
      <c r="L3878" s="5">
        <f t="shared" si="24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0.52794871794871789</v>
      </c>
      <c r="R3878" s="8">
        <f t="shared" si="243"/>
        <v>44.760869565217391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5">
        <f t="shared" si="240"/>
        <v>42682.67768518519</v>
      </c>
      <c r="L3879" s="5">
        <f t="shared" si="24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4.9639999999999997E-2</v>
      </c>
      <c r="R3879" s="8">
        <f t="shared" si="243"/>
        <v>88.642857142857139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5">
        <f t="shared" si="240"/>
        <v>42154.818819444445</v>
      </c>
      <c r="L3880" s="5">
        <f t="shared" si="24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5.5555555555555556E-4</v>
      </c>
      <c r="R3880" s="8">
        <f t="shared" si="243"/>
        <v>10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5">
        <f t="shared" si="240"/>
        <v>41999.861064814817</v>
      </c>
      <c r="L3881" s="5">
        <f t="shared" si="24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8" t="e">
        <f t="shared" si="243"/>
        <v>#DIV/0!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5">
        <f t="shared" si="240"/>
        <v>41815.815046296295</v>
      </c>
      <c r="L3882" s="5">
        <f t="shared" si="24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0.13066666666666665</v>
      </c>
      <c r="R3882" s="8">
        <f t="shared" si="243"/>
        <v>57.647058823529413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5">
        <f t="shared" si="240"/>
        <v>42756.018506944441</v>
      </c>
      <c r="L3883" s="5">
        <f t="shared" si="24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0.05</v>
      </c>
      <c r="R3883" s="8">
        <f t="shared" si="243"/>
        <v>25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5">
        <f t="shared" si="240"/>
        <v>42373.983449074076</v>
      </c>
      <c r="L3884" s="5">
        <f t="shared" si="24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8" t="e">
        <f t="shared" si="243"/>
        <v>#DIV/0!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5">
        <f t="shared" si="240"/>
        <v>41854.602650462963</v>
      </c>
      <c r="L3885" s="5">
        <f t="shared" si="24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8" t="e">
        <f t="shared" si="243"/>
        <v>#DIV/0!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5">
        <f t="shared" si="240"/>
        <v>42065.791574074072</v>
      </c>
      <c r="L3886" s="5">
        <f t="shared" si="24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8" t="e">
        <f t="shared" si="243"/>
        <v>#DIV/0!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5">
        <f t="shared" si="240"/>
        <v>42469.951284722221</v>
      </c>
      <c r="L3887" s="5">
        <f t="shared" si="24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8" t="e">
        <f t="shared" si="243"/>
        <v>#DIV/0!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5">
        <f t="shared" si="240"/>
        <v>41954.228032407409</v>
      </c>
      <c r="L3888" s="5">
        <f t="shared" si="24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8" t="e">
        <f t="shared" si="243"/>
        <v>#DIV/0!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5">
        <f t="shared" si="240"/>
        <v>42079.857974537037</v>
      </c>
      <c r="L3889" s="5">
        <f t="shared" si="24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1.7500000000000002E-2</v>
      </c>
      <c r="R3889" s="8">
        <f t="shared" si="243"/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5">
        <f t="shared" si="240"/>
        <v>42762.545810185184</v>
      </c>
      <c r="L3890" s="5">
        <f t="shared" si="24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0.27100000000000002</v>
      </c>
      <c r="R3890" s="8">
        <f t="shared" si="243"/>
        <v>38.714285714285715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5">
        <f t="shared" si="240"/>
        <v>41977.004976851851</v>
      </c>
      <c r="L3891" s="5">
        <f t="shared" si="24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1.4749999999999999E-2</v>
      </c>
      <c r="R3891" s="8">
        <f t="shared" si="243"/>
        <v>13.111111111111111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5">
        <f t="shared" si="240"/>
        <v>42171.758611111116</v>
      </c>
      <c r="L3892" s="5">
        <f t="shared" si="24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0.16826666666666668</v>
      </c>
      <c r="R3892" s="8">
        <f t="shared" si="243"/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5">
        <f t="shared" si="240"/>
        <v>42056.1324537037</v>
      </c>
      <c r="L3893" s="5">
        <f t="shared" si="24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0.32500000000000001</v>
      </c>
      <c r="R3893" s="8">
        <f t="shared" si="243"/>
        <v>37.142857142857146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5">
        <f t="shared" si="240"/>
        <v>41867.652280092596</v>
      </c>
      <c r="L3894" s="5">
        <f t="shared" si="24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8" t="e">
        <f t="shared" si="243"/>
        <v>#DIV/0!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5">
        <f t="shared" si="240"/>
        <v>41779.657870370371</v>
      </c>
      <c r="L3895" s="5">
        <f t="shared" si="241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0.2155</v>
      </c>
      <c r="R3895" s="8">
        <f t="shared" si="243"/>
        <v>128.27380952380952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5">
        <f t="shared" si="240"/>
        <v>42679.958472222221</v>
      </c>
      <c r="L3896" s="5">
        <f t="shared" si="24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3.4666666666666665E-2</v>
      </c>
      <c r="R3896" s="8">
        <f t="shared" si="243"/>
        <v>47.272727272727273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5">
        <f t="shared" si="240"/>
        <v>42032.250208333338</v>
      </c>
      <c r="L3897" s="5">
        <f t="shared" si="24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0.05</v>
      </c>
      <c r="R3897" s="8">
        <f t="shared" si="243"/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5">
        <f t="shared" si="240"/>
        <v>41793.191875000004</v>
      </c>
      <c r="L3898" s="5">
        <f t="shared" si="24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0.10625</v>
      </c>
      <c r="R3898" s="8">
        <f t="shared" si="243"/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5">
        <f t="shared" si="240"/>
        <v>41982.87364583333</v>
      </c>
      <c r="L3899" s="5">
        <f t="shared" si="24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0.17599999999999999</v>
      </c>
      <c r="R3899" s="8">
        <f t="shared" si="243"/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5">
        <f t="shared" si="240"/>
        <v>42193.482291666667</v>
      </c>
      <c r="L3900" s="5">
        <f t="shared" si="24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0.3256</v>
      </c>
      <c r="R3900" s="8">
        <f t="shared" si="243"/>
        <v>50.875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5">
        <f t="shared" si="240"/>
        <v>41843.775011574071</v>
      </c>
      <c r="L3901" s="5">
        <f t="shared" si="24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1.2500000000000001E-2</v>
      </c>
      <c r="R3901" s="8">
        <f t="shared" si="243"/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5">
        <f t="shared" si="240"/>
        <v>42136.092488425929</v>
      </c>
      <c r="L3902" s="5">
        <f t="shared" si="24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5.3999999999999999E-2</v>
      </c>
      <c r="R3902" s="8">
        <f t="shared" si="243"/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5">
        <f t="shared" si="240"/>
        <v>42317.826377314821</v>
      </c>
      <c r="L3903" s="5">
        <f t="shared" si="24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8.3333333333333332E-3</v>
      </c>
      <c r="R3903" s="8">
        <f t="shared" si="243"/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5">
        <f t="shared" si="240"/>
        <v>42663.468078703707</v>
      </c>
      <c r="L3904" s="5">
        <f t="shared" si="24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0.48833333333333334</v>
      </c>
      <c r="R3904" s="8">
        <f t="shared" si="243"/>
        <v>47.258064516129032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5">
        <f t="shared" si="240"/>
        <v>42186.01116898148</v>
      </c>
      <c r="L3905" s="5">
        <f t="shared" si="24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8" t="e">
        <f t="shared" si="243"/>
        <v>#DIV/0!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5">
        <f t="shared" si="240"/>
        <v>42095.229166666672</v>
      </c>
      <c r="L3906" s="5">
        <f t="shared" si="24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2.9999999999999997E-4</v>
      </c>
      <c r="R3906" s="8">
        <f t="shared" si="243"/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5">
        <f t="shared" ref="K3907:K3970" si="244">(((J3907/60)/60)/24)+DATE(1970,1,1)</f>
        <v>42124.623877314814</v>
      </c>
      <c r="L3907" s="5">
        <f t="shared" ref="L3907:L3970" si="24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E3907/D3907</f>
        <v>0.11533333333333333</v>
      </c>
      <c r="R3907" s="8">
        <f t="shared" ref="R3907:R3970" si="247">E3907/N3907</f>
        <v>24.714285714285715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5">
        <f t="shared" si="244"/>
        <v>42143.917743055557</v>
      </c>
      <c r="L3908" s="5">
        <f t="shared" si="245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0.67333333333333334</v>
      </c>
      <c r="R3908" s="8">
        <f t="shared" si="247"/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5">
        <f t="shared" si="244"/>
        <v>41906.819513888891</v>
      </c>
      <c r="L3909" s="5">
        <f t="shared" si="245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0.153</v>
      </c>
      <c r="R3909" s="8">
        <f t="shared" si="247"/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5">
        <f t="shared" si="244"/>
        <v>41834.135370370372</v>
      </c>
      <c r="L3910" s="5">
        <f t="shared" si="245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8.666666666666667E-2</v>
      </c>
      <c r="R3910" s="8">
        <f t="shared" si="247"/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5">
        <f t="shared" si="244"/>
        <v>41863.359282407408</v>
      </c>
      <c r="L3911" s="5">
        <f t="shared" si="245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2.2499999999999998E-3</v>
      </c>
      <c r="R3911" s="8">
        <f t="shared" si="247"/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5">
        <f t="shared" si="244"/>
        <v>42224.756909722222</v>
      </c>
      <c r="L3912" s="5">
        <f t="shared" si="245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3.0833333333333334E-2</v>
      </c>
      <c r="R3912" s="8">
        <f t="shared" si="247"/>
        <v>61.666666666666664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5">
        <f t="shared" si="244"/>
        <v>41939.8122337963</v>
      </c>
      <c r="L3913" s="5">
        <f t="shared" si="245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0.37412499999999999</v>
      </c>
      <c r="R3913" s="8">
        <f t="shared" si="247"/>
        <v>83.138888888888886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5">
        <f t="shared" si="244"/>
        <v>42059.270023148143</v>
      </c>
      <c r="L3914" s="5">
        <f t="shared" si="245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6.666666666666667E-5</v>
      </c>
      <c r="R3914" s="8">
        <f t="shared" si="247"/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5">
        <f t="shared" si="244"/>
        <v>42308.211215277777</v>
      </c>
      <c r="L3915" s="5">
        <f t="shared" si="245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0.1</v>
      </c>
      <c r="R3915" s="8">
        <f t="shared" si="247"/>
        <v>142.85714285714286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5">
        <f t="shared" si="244"/>
        <v>42114.818935185183</v>
      </c>
      <c r="L3916" s="5">
        <f t="shared" si="245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0.36359999999999998</v>
      </c>
      <c r="R3916" s="8">
        <f t="shared" si="247"/>
        <v>33.666666666666664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5">
        <f t="shared" si="244"/>
        <v>42492.98505787037</v>
      </c>
      <c r="L3917" s="5">
        <f t="shared" si="245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3.3333333333333335E-3</v>
      </c>
      <c r="R3917" s="8">
        <f t="shared" si="247"/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5">
        <f t="shared" si="244"/>
        <v>42494.471666666665</v>
      </c>
      <c r="L3918" s="5">
        <f t="shared" si="245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8" t="e">
        <f t="shared" si="247"/>
        <v>#DIV/0!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5">
        <f t="shared" si="244"/>
        <v>41863.527326388888</v>
      </c>
      <c r="L3919" s="5">
        <f t="shared" si="245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2.8571428571428571E-3</v>
      </c>
      <c r="R3919" s="8">
        <f t="shared" si="247"/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5">
        <f t="shared" si="244"/>
        <v>41843.664618055554</v>
      </c>
      <c r="L3920" s="5">
        <f t="shared" si="245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2E-3</v>
      </c>
      <c r="R3920" s="8">
        <f t="shared" si="247"/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5">
        <f t="shared" si="244"/>
        <v>42358.684872685189</v>
      </c>
      <c r="L3921" s="5">
        <f t="shared" si="245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1.7999999999999999E-2</v>
      </c>
      <c r="R3921" s="8">
        <f t="shared" si="247"/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5">
        <f t="shared" si="244"/>
        <v>42657.38726851852</v>
      </c>
      <c r="L3922" s="5">
        <f t="shared" si="245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5.3999999999999999E-2</v>
      </c>
      <c r="R3922" s="8">
        <f t="shared" si="247"/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5">
        <f t="shared" si="244"/>
        <v>41926.542303240742</v>
      </c>
      <c r="L3923" s="5">
        <f t="shared" si="245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8" t="e">
        <f t="shared" si="247"/>
        <v>#DIV/0!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5">
        <f t="shared" si="244"/>
        <v>42020.768634259264</v>
      </c>
      <c r="L3924" s="5">
        <f t="shared" si="245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8.1333333333333327E-2</v>
      </c>
      <c r="R3924" s="8">
        <f t="shared" si="247"/>
        <v>10.166666666666666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5">
        <f t="shared" si="244"/>
        <v>42075.979988425926</v>
      </c>
      <c r="L3925" s="5">
        <f t="shared" si="245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0.12034782608695652</v>
      </c>
      <c r="R3925" s="8">
        <f t="shared" si="247"/>
        <v>81.411764705882348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5">
        <f t="shared" si="244"/>
        <v>41786.959745370368</v>
      </c>
      <c r="L3926" s="5">
        <f t="shared" si="245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0.15266666666666667</v>
      </c>
      <c r="R3926" s="8">
        <f t="shared" si="247"/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5">
        <f t="shared" si="244"/>
        <v>41820.870821759258</v>
      </c>
      <c r="L3927" s="5">
        <f t="shared" si="245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0.1</v>
      </c>
      <c r="R3927" s="8">
        <f t="shared" si="247"/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5">
        <f t="shared" si="244"/>
        <v>41970.085046296299</v>
      </c>
      <c r="L3928" s="5">
        <f t="shared" si="245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3.0000000000000001E-3</v>
      </c>
      <c r="R3928" s="8">
        <f t="shared" si="247"/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5">
        <f t="shared" si="244"/>
        <v>41830.267407407409</v>
      </c>
      <c r="L3929" s="5">
        <f t="shared" si="245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0.01</v>
      </c>
      <c r="R3929" s="8">
        <f t="shared" si="247"/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5">
        <f t="shared" si="244"/>
        <v>42265.683182870373</v>
      </c>
      <c r="L3930" s="5">
        <f t="shared" si="245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0.13020000000000001</v>
      </c>
      <c r="R3930" s="8">
        <f t="shared" si="247"/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5">
        <f t="shared" si="244"/>
        <v>42601.827141203699</v>
      </c>
      <c r="L3931" s="5">
        <f t="shared" si="245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2.265E-2</v>
      </c>
      <c r="R3931" s="8">
        <f t="shared" si="247"/>
        <v>32.357142857142854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5">
        <f t="shared" si="244"/>
        <v>42433.338749999995</v>
      </c>
      <c r="L3932" s="5">
        <f t="shared" si="245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8" t="e">
        <f t="shared" si="247"/>
        <v>#DIV/0!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5">
        <f t="shared" si="244"/>
        <v>42228.151701388888</v>
      </c>
      <c r="L3933" s="5">
        <f t="shared" si="245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8" t="e">
        <f t="shared" si="247"/>
        <v>#DIV/0!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5">
        <f t="shared" si="244"/>
        <v>42415.168564814812</v>
      </c>
      <c r="L3934" s="5">
        <f t="shared" si="245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8.3333333333333331E-5</v>
      </c>
      <c r="R3934" s="8">
        <f t="shared" si="247"/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5">
        <f t="shared" si="244"/>
        <v>42538.968310185184</v>
      </c>
      <c r="L3935" s="5">
        <f t="shared" si="245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0.15742857142857142</v>
      </c>
      <c r="R3935" s="8">
        <f t="shared" si="247"/>
        <v>91.833333333333329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5">
        <f t="shared" si="244"/>
        <v>42233.671747685185</v>
      </c>
      <c r="L3936" s="5">
        <f t="shared" si="245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0.11</v>
      </c>
      <c r="R3936" s="8">
        <f t="shared" si="247"/>
        <v>45.833333333333336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5">
        <f t="shared" si="244"/>
        <v>42221.656782407401</v>
      </c>
      <c r="L3937" s="5">
        <f t="shared" si="245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0.43833333333333335</v>
      </c>
      <c r="R3937" s="8">
        <f t="shared" si="247"/>
        <v>57.173913043478258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5">
        <f t="shared" si="244"/>
        <v>42675.262962962966</v>
      </c>
      <c r="L3938" s="5">
        <f t="shared" si="245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8" t="e">
        <f t="shared" si="247"/>
        <v>#DIV/0!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5">
        <f t="shared" si="244"/>
        <v>42534.631481481483</v>
      </c>
      <c r="L3939" s="5">
        <f t="shared" si="245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0.86135181975736563</v>
      </c>
      <c r="R3939" s="8">
        <f t="shared" si="247"/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5">
        <f t="shared" si="244"/>
        <v>42151.905717592599</v>
      </c>
      <c r="L3940" s="5">
        <f t="shared" si="245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0.12196620583717357</v>
      </c>
      <c r="R3940" s="8">
        <f t="shared" si="247"/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5">
        <f t="shared" si="244"/>
        <v>41915.400219907409</v>
      </c>
      <c r="L3941" s="5">
        <f t="shared" si="245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1E-3</v>
      </c>
      <c r="R3941" s="8">
        <f t="shared" si="247"/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5">
        <f t="shared" si="244"/>
        <v>41961.492488425924</v>
      </c>
      <c r="L3942" s="5">
        <f t="shared" si="245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2.2000000000000001E-3</v>
      </c>
      <c r="R3942" s="8">
        <f t="shared" si="247"/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5">
        <f t="shared" si="244"/>
        <v>41940.587233796294</v>
      </c>
      <c r="L3943" s="5">
        <f t="shared" si="245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9.0909090909090905E-3</v>
      </c>
      <c r="R3943" s="8">
        <f t="shared" si="247"/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5">
        <f t="shared" si="244"/>
        <v>42111.904097222221</v>
      </c>
      <c r="L3944" s="5">
        <f t="shared" si="245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8" t="e">
        <f t="shared" si="247"/>
        <v>#DIV/0!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5">
        <f t="shared" si="244"/>
        <v>42279.778564814813</v>
      </c>
      <c r="L3945" s="5">
        <f t="shared" si="245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0.35639999999999999</v>
      </c>
      <c r="R3945" s="8">
        <f t="shared" si="247"/>
        <v>137.07692307692307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5">
        <f t="shared" si="244"/>
        <v>42213.662905092591</v>
      </c>
      <c r="L3946" s="5">
        <f t="shared" si="245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8" t="e">
        <f t="shared" si="247"/>
        <v>#DIV/0!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5">
        <f t="shared" si="244"/>
        <v>42109.801712962959</v>
      </c>
      <c r="L3947" s="5">
        <f t="shared" si="245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2.5000000000000001E-3</v>
      </c>
      <c r="R3947" s="8">
        <f t="shared" si="247"/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5">
        <f t="shared" si="244"/>
        <v>42031.833587962959</v>
      </c>
      <c r="L3948" s="5">
        <f t="shared" si="245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3.2500000000000001E-2</v>
      </c>
      <c r="R3948" s="8">
        <f t="shared" si="247"/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5">
        <f t="shared" si="244"/>
        <v>42615.142870370371</v>
      </c>
      <c r="L3949" s="5">
        <f t="shared" si="245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3.3666666666666664E-2</v>
      </c>
      <c r="R3949" s="8">
        <f t="shared" si="247"/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5">
        <f t="shared" si="244"/>
        <v>41829.325497685182</v>
      </c>
      <c r="L3950" s="5">
        <f t="shared" si="245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8" t="e">
        <f t="shared" si="247"/>
        <v>#DIV/0!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5">
        <f t="shared" si="244"/>
        <v>42016.120613425926</v>
      </c>
      <c r="L3951" s="5">
        <f t="shared" si="245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0.15770000000000001</v>
      </c>
      <c r="R3951" s="8">
        <f t="shared" si="247"/>
        <v>49.28125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5">
        <f t="shared" si="244"/>
        <v>42439.702314814815</v>
      </c>
      <c r="L3952" s="5">
        <f t="shared" si="245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6.2500000000000003E-3</v>
      </c>
      <c r="R3952" s="8">
        <f t="shared" si="247"/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5">
        <f t="shared" si="244"/>
        <v>42433.825717592597</v>
      </c>
      <c r="L3953" s="5">
        <f t="shared" si="245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5.0000000000000004E-6</v>
      </c>
      <c r="R3953" s="8">
        <f t="shared" si="247"/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5">
        <f t="shared" si="244"/>
        <v>42243.790393518517</v>
      </c>
      <c r="L3954" s="5">
        <f t="shared" si="245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9.6153846153846159E-4</v>
      </c>
      <c r="R3954" s="8">
        <f t="shared" si="247"/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5">
        <f t="shared" si="244"/>
        <v>42550.048449074078</v>
      </c>
      <c r="L3955" s="5">
        <f t="shared" si="245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8" t="e">
        <f t="shared" si="247"/>
        <v>#DIV/0!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5">
        <f t="shared" si="244"/>
        <v>41774.651203703703</v>
      </c>
      <c r="L3956" s="5">
        <f t="shared" si="245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8" t="e">
        <f t="shared" si="247"/>
        <v>#DIV/0!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5">
        <f t="shared" si="244"/>
        <v>42306.848854166667</v>
      </c>
      <c r="L3957" s="5">
        <f t="shared" si="245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0.24285714285714285</v>
      </c>
      <c r="R3957" s="8">
        <f t="shared" si="247"/>
        <v>53.125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5">
        <f t="shared" si="244"/>
        <v>42457.932025462964</v>
      </c>
      <c r="L3958" s="5">
        <f t="shared" si="245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8" t="e">
        <f t="shared" si="247"/>
        <v>#DIV/0!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5">
        <f t="shared" si="244"/>
        <v>42513.976319444439</v>
      </c>
      <c r="L3959" s="5">
        <f t="shared" si="245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2.5000000000000001E-4</v>
      </c>
      <c r="R3959" s="8">
        <f t="shared" si="247"/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5">
        <f t="shared" si="244"/>
        <v>41816.950370370374</v>
      </c>
      <c r="L3960" s="5">
        <f t="shared" si="245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0.32050000000000001</v>
      </c>
      <c r="R3960" s="8">
        <f t="shared" si="247"/>
        <v>40.0625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5">
        <f t="shared" si="244"/>
        <v>41880.788842592592</v>
      </c>
      <c r="L3961" s="5">
        <f t="shared" si="245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0.24333333333333335</v>
      </c>
      <c r="R3961" s="8">
        <f t="shared" si="247"/>
        <v>24.333333333333332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5">
        <f t="shared" si="244"/>
        <v>42342.845555555556</v>
      </c>
      <c r="L3962" s="5">
        <f t="shared" si="245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1.4999999999999999E-2</v>
      </c>
      <c r="R3962" s="8">
        <f t="shared" si="247"/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5">
        <f t="shared" si="244"/>
        <v>41745.891319444447</v>
      </c>
      <c r="L3963" s="5">
        <f t="shared" si="245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4.1999999999999997E-3</v>
      </c>
      <c r="R3963" s="8">
        <f t="shared" si="247"/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5">
        <f t="shared" si="244"/>
        <v>42311.621458333335</v>
      </c>
      <c r="L3964" s="5">
        <f t="shared" si="245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3.214285714285714E-2</v>
      </c>
      <c r="R3964" s="8">
        <f t="shared" si="247"/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5">
        <f t="shared" si="244"/>
        <v>42296.154131944444</v>
      </c>
      <c r="L3965" s="5">
        <f t="shared" si="245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8" t="e">
        <f t="shared" si="247"/>
        <v>#DIV/0!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5">
        <f t="shared" si="244"/>
        <v>42053.722060185188</v>
      </c>
      <c r="L3966" s="5">
        <f t="shared" si="245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6.3E-2</v>
      </c>
      <c r="R3966" s="8">
        <f t="shared" si="247"/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5">
        <f t="shared" si="244"/>
        <v>42414.235879629632</v>
      </c>
      <c r="L3967" s="5">
        <f t="shared" si="245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0.14249999999999999</v>
      </c>
      <c r="R3967" s="8">
        <f t="shared" si="247"/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5">
        <f t="shared" si="244"/>
        <v>41801.711550925924</v>
      </c>
      <c r="L3968" s="5">
        <f t="shared" si="245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6.0000000000000001E-3</v>
      </c>
      <c r="R3968" s="8">
        <f t="shared" si="247"/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5">
        <f t="shared" si="244"/>
        <v>42770.290590277778</v>
      </c>
      <c r="L3969" s="5">
        <f t="shared" si="245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0.2411764705882353</v>
      </c>
      <c r="R3969" s="8">
        <f t="shared" si="247"/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5">
        <f t="shared" si="244"/>
        <v>42452.815659722226</v>
      </c>
      <c r="L3970" s="5">
        <f t="shared" si="245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0.10539999999999999</v>
      </c>
      <c r="R3970" s="8">
        <f t="shared" si="247"/>
        <v>47.909090909090907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5">
        <f t="shared" ref="K3971:K4034" si="248">(((J3971/60)/60)/24)+DATE(1970,1,1)</f>
        <v>42601.854699074072</v>
      </c>
      <c r="L3971" s="5">
        <f t="shared" ref="L3971:L4034" si="249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E3971/D3971</f>
        <v>7.4690265486725665E-2</v>
      </c>
      <c r="R3971" s="8">
        <f t="shared" ref="R3971:R4034" si="251">E3971/N3971</f>
        <v>35.166666666666664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5">
        <f t="shared" si="248"/>
        <v>42447.863553240735</v>
      </c>
      <c r="L3972" s="5">
        <f t="shared" si="249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7.3333333333333334E-4</v>
      </c>
      <c r="R3972" s="8">
        <f t="shared" si="251"/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5">
        <f t="shared" si="248"/>
        <v>41811.536180555559</v>
      </c>
      <c r="L3973" s="5">
        <f t="shared" si="249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9.7142857142857135E-3</v>
      </c>
      <c r="R3973" s="8">
        <f t="shared" si="251"/>
        <v>22.666666666666668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5">
        <f t="shared" si="248"/>
        <v>41981.067523148144</v>
      </c>
      <c r="L3974" s="5">
        <f t="shared" si="249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0.21099999999999999</v>
      </c>
      <c r="R3974" s="8">
        <f t="shared" si="251"/>
        <v>26.375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5">
        <f t="shared" si="248"/>
        <v>42469.68414351852</v>
      </c>
      <c r="L3975" s="5">
        <f t="shared" si="249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0.78100000000000003</v>
      </c>
      <c r="R3975" s="8">
        <f t="shared" si="251"/>
        <v>105.54054054054055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5">
        <f t="shared" si="248"/>
        <v>42493.546851851846</v>
      </c>
      <c r="L3976" s="5">
        <f t="shared" si="249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0.32</v>
      </c>
      <c r="R3976" s="8">
        <f t="shared" si="251"/>
        <v>29.09090909090909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5">
        <f t="shared" si="248"/>
        <v>42534.866875</v>
      </c>
      <c r="L3977" s="5">
        <f t="shared" si="249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8" t="e">
        <f t="shared" si="251"/>
        <v>#DIV/0!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5">
        <f t="shared" si="248"/>
        <v>41830.858344907407</v>
      </c>
      <c r="L3978" s="5">
        <f t="shared" si="249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0.47692307692307695</v>
      </c>
      <c r="R3978" s="8">
        <f t="shared" si="251"/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5">
        <f t="shared" si="248"/>
        <v>42543.788564814815</v>
      </c>
      <c r="L3979" s="5">
        <f t="shared" si="249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1.4500000000000001E-2</v>
      </c>
      <c r="R3979" s="8">
        <f t="shared" si="251"/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5">
        <f t="shared" si="248"/>
        <v>41975.642974537041</v>
      </c>
      <c r="L3980" s="5">
        <f t="shared" si="249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0.107</v>
      </c>
      <c r="R3980" s="8">
        <f t="shared" si="251"/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5">
        <f t="shared" si="248"/>
        <v>42069.903437500005</v>
      </c>
      <c r="L3981" s="5">
        <f t="shared" si="249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1.8333333333333333E-2</v>
      </c>
      <c r="R3981" s="8">
        <f t="shared" si="251"/>
        <v>18.333333333333332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5">
        <f t="shared" si="248"/>
        <v>41795.598923611113</v>
      </c>
      <c r="L3982" s="5">
        <f t="shared" si="249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0.18</v>
      </c>
      <c r="R3982" s="8">
        <f t="shared" si="251"/>
        <v>64.285714285714292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5">
        <f t="shared" si="248"/>
        <v>42508.179965277777</v>
      </c>
      <c r="L3983" s="5">
        <f t="shared" si="249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4.0833333333333333E-2</v>
      </c>
      <c r="R3983" s="8">
        <f t="shared" si="251"/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5">
        <f t="shared" si="248"/>
        <v>42132.809953703705</v>
      </c>
      <c r="L3984" s="5">
        <f t="shared" si="249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0.2</v>
      </c>
      <c r="R3984" s="8">
        <f t="shared" si="251"/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5">
        <f t="shared" si="248"/>
        <v>41747.86986111111</v>
      </c>
      <c r="L3985" s="5">
        <f t="shared" si="249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0.34802513464991025</v>
      </c>
      <c r="R3985" s="8">
        <f t="shared" si="251"/>
        <v>84.282608695652172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5">
        <f t="shared" si="248"/>
        <v>41920.963472222218</v>
      </c>
      <c r="L3986" s="5">
        <f t="shared" si="249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6.3333333333333339E-2</v>
      </c>
      <c r="R3986" s="8">
        <f t="shared" si="251"/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5">
        <f t="shared" si="248"/>
        <v>42399.707407407404</v>
      </c>
      <c r="L3987" s="5">
        <f t="shared" si="249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0.32050000000000001</v>
      </c>
      <c r="R3987" s="8">
        <f t="shared" si="251"/>
        <v>33.736842105263158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5">
        <f t="shared" si="248"/>
        <v>42467.548541666663</v>
      </c>
      <c r="L3988" s="5">
        <f t="shared" si="249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9.7600000000000006E-2</v>
      </c>
      <c r="R3988" s="8">
        <f t="shared" si="251"/>
        <v>37.53846153846154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5">
        <f t="shared" si="248"/>
        <v>41765.92465277778</v>
      </c>
      <c r="L3989" s="5">
        <f t="shared" si="249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0.3775</v>
      </c>
      <c r="R3989" s="8">
        <f t="shared" si="251"/>
        <v>11.615384615384615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5">
        <f t="shared" si="248"/>
        <v>42230.08116898148</v>
      </c>
      <c r="L3990" s="5">
        <f t="shared" si="249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2.1333333333333333E-2</v>
      </c>
      <c r="R3990" s="8">
        <f t="shared" si="251"/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5">
        <f t="shared" si="248"/>
        <v>42286.749780092592</v>
      </c>
      <c r="L3991" s="5">
        <f t="shared" si="249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8" t="e">
        <f t="shared" si="251"/>
        <v>#DIV/0!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5">
        <f t="shared" si="248"/>
        <v>42401.672372685185</v>
      </c>
      <c r="L3992" s="5">
        <f t="shared" si="249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4.1818181818181817E-2</v>
      </c>
      <c r="R3992" s="8">
        <f t="shared" si="251"/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5">
        <f t="shared" si="248"/>
        <v>42125.644467592589</v>
      </c>
      <c r="L3993" s="5">
        <f t="shared" si="249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0.2</v>
      </c>
      <c r="R3993" s="8">
        <f t="shared" si="251"/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5">
        <f t="shared" si="248"/>
        <v>42289.94049768518</v>
      </c>
      <c r="L3994" s="5">
        <f t="shared" si="249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5.4100000000000002E-2</v>
      </c>
      <c r="R3994" s="8">
        <f t="shared" si="251"/>
        <v>60.111111111111114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5">
        <f t="shared" si="248"/>
        <v>42107.864722222221</v>
      </c>
      <c r="L3995" s="5">
        <f t="shared" si="249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6.0000000000000002E-5</v>
      </c>
      <c r="R3995" s="8">
        <f t="shared" si="251"/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5">
        <f t="shared" si="248"/>
        <v>41809.389930555553</v>
      </c>
      <c r="L3996" s="5">
        <f t="shared" si="249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2.5000000000000001E-3</v>
      </c>
      <c r="R3996" s="8">
        <f t="shared" si="251"/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5">
        <f t="shared" si="248"/>
        <v>42019.683761574073</v>
      </c>
      <c r="L3997" s="5">
        <f t="shared" si="249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0.35</v>
      </c>
      <c r="R3997" s="8">
        <f t="shared" si="251"/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5">
        <f t="shared" si="248"/>
        <v>41950.26694444444</v>
      </c>
      <c r="L3998" s="5">
        <f t="shared" si="249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0.16566666666666666</v>
      </c>
      <c r="R3998" s="8">
        <f t="shared" si="251"/>
        <v>29.235294117647058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5">
        <f t="shared" si="248"/>
        <v>42069.391446759255</v>
      </c>
      <c r="L3999" s="5">
        <f t="shared" si="249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8" t="e">
        <f t="shared" si="251"/>
        <v>#DIV/0!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5">
        <f t="shared" si="248"/>
        <v>42061.963263888887</v>
      </c>
      <c r="L4000" s="5">
        <f t="shared" si="249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0.57199999999999995</v>
      </c>
      <c r="R4000" s="8">
        <f t="shared" si="251"/>
        <v>59.583333333333336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5">
        <f t="shared" si="248"/>
        <v>41842.828680555554</v>
      </c>
      <c r="L4001" s="5">
        <f t="shared" si="249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0.16514285714285715</v>
      </c>
      <c r="R4001" s="8">
        <f t="shared" si="251"/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5">
        <f t="shared" si="248"/>
        <v>42437.64534722222</v>
      </c>
      <c r="L4002" s="5">
        <f t="shared" si="249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1.25E-3</v>
      </c>
      <c r="R4002" s="8">
        <f t="shared" si="251"/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5">
        <f t="shared" si="248"/>
        <v>42775.964212962965</v>
      </c>
      <c r="L4003" s="5">
        <f t="shared" si="249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0.3775</v>
      </c>
      <c r="R4003" s="8">
        <f t="shared" si="251"/>
        <v>32.357142857142854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5">
        <f t="shared" si="248"/>
        <v>41879.043530092589</v>
      </c>
      <c r="L4004" s="5">
        <f t="shared" si="249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1.84E-2</v>
      </c>
      <c r="R4004" s="8">
        <f t="shared" si="251"/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5">
        <f t="shared" si="248"/>
        <v>42020.587349537032</v>
      </c>
      <c r="L4005" s="5">
        <f t="shared" si="249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0.10050000000000001</v>
      </c>
      <c r="R4005" s="8">
        <f t="shared" si="251"/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5">
        <f t="shared" si="248"/>
        <v>41890.16269675926</v>
      </c>
      <c r="L4006" s="5">
        <f t="shared" si="249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2E-3</v>
      </c>
      <c r="R4006" s="8">
        <f t="shared" si="251"/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5">
        <f t="shared" si="248"/>
        <v>41872.807696759257</v>
      </c>
      <c r="L4007" s="5">
        <f t="shared" si="249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1.3333333333333334E-2</v>
      </c>
      <c r="R4007" s="8">
        <f t="shared" si="251"/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5">
        <f t="shared" si="248"/>
        <v>42391.772997685184</v>
      </c>
      <c r="L4008" s="5">
        <f t="shared" si="249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6.666666666666667E-5</v>
      </c>
      <c r="R4008" s="8">
        <f t="shared" si="251"/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5">
        <f t="shared" si="248"/>
        <v>41848.772928240738</v>
      </c>
      <c r="L4009" s="5">
        <f t="shared" si="249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2.5000000000000001E-3</v>
      </c>
      <c r="R4009" s="8">
        <f t="shared" si="251"/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5">
        <f t="shared" si="248"/>
        <v>42177.964201388888</v>
      </c>
      <c r="L4010" s="5">
        <f t="shared" si="249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0.06</v>
      </c>
      <c r="R4010" s="8">
        <f t="shared" si="251"/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5">
        <f t="shared" si="248"/>
        <v>41851.700925925928</v>
      </c>
      <c r="L4011" s="5">
        <f t="shared" si="249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3.8860103626943004E-2</v>
      </c>
      <c r="R4011" s="8">
        <f t="shared" si="251"/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5">
        <f t="shared" si="248"/>
        <v>41921.770439814813</v>
      </c>
      <c r="L4012" s="5">
        <f t="shared" si="249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0.24194444444444443</v>
      </c>
      <c r="R4012" s="8">
        <f t="shared" si="251"/>
        <v>45.842105263157897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5">
        <f t="shared" si="248"/>
        <v>42002.54488425926</v>
      </c>
      <c r="L4013" s="5">
        <f t="shared" si="249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7.5999999999999998E-2</v>
      </c>
      <c r="R4013" s="8">
        <f t="shared" si="251"/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5">
        <f t="shared" si="248"/>
        <v>42096.544548611113</v>
      </c>
      <c r="L4014" s="5">
        <f t="shared" si="249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8" t="e">
        <f t="shared" si="251"/>
        <v>#DIV/0!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5">
        <f t="shared" si="248"/>
        <v>42021.301192129627</v>
      </c>
      <c r="L4015" s="5">
        <f t="shared" si="249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1.2999999999999999E-2</v>
      </c>
      <c r="R4015" s="8">
        <f t="shared" si="251"/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5">
        <f t="shared" si="248"/>
        <v>42419.246168981481</v>
      </c>
      <c r="L4016" s="5">
        <f t="shared" si="249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8" t="e">
        <f t="shared" si="251"/>
        <v>#DIV/0!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5">
        <f t="shared" si="248"/>
        <v>42174.780821759254</v>
      </c>
      <c r="L4017" s="5">
        <f t="shared" si="249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1.4285714285714287E-4</v>
      </c>
      <c r="R4017" s="8">
        <f t="shared" si="251"/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5">
        <f t="shared" si="248"/>
        <v>41869.872685185182</v>
      </c>
      <c r="L4018" s="5">
        <f t="shared" si="249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0.14000000000000001</v>
      </c>
      <c r="R4018" s="8">
        <f t="shared" si="251"/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5">
        <f t="shared" si="248"/>
        <v>41856.672152777777</v>
      </c>
      <c r="L4019" s="5">
        <f t="shared" si="249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1.0500000000000001E-2</v>
      </c>
      <c r="R4019" s="8">
        <f t="shared" si="251"/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5">
        <f t="shared" si="248"/>
        <v>42620.91097222222</v>
      </c>
      <c r="L4020" s="5">
        <f t="shared" si="249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8.666666666666667E-2</v>
      </c>
      <c r="R4020" s="8">
        <f t="shared" si="251"/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5">
        <f t="shared" si="248"/>
        <v>42417.675879629634</v>
      </c>
      <c r="L4021" s="5">
        <f t="shared" si="249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8.2857142857142851E-3</v>
      </c>
      <c r="R4021" s="8">
        <f t="shared" si="251"/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5">
        <f t="shared" si="248"/>
        <v>42057.190960648149</v>
      </c>
      <c r="L4022" s="5">
        <f t="shared" si="249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0.16666666666666666</v>
      </c>
      <c r="R4022" s="8">
        <f t="shared" si="251"/>
        <v>33.333333333333336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5">
        <f t="shared" si="248"/>
        <v>41878.911550925928</v>
      </c>
      <c r="L4023" s="5">
        <f t="shared" si="249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8.3333333333333332E-3</v>
      </c>
      <c r="R4023" s="8">
        <f t="shared" si="251"/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5">
        <f t="shared" si="248"/>
        <v>41990.584108796291</v>
      </c>
      <c r="L4024" s="5">
        <f t="shared" si="249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0.69561111111111107</v>
      </c>
      <c r="R4024" s="8">
        <f t="shared" si="251"/>
        <v>63.558375634517766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5">
        <f t="shared" si="248"/>
        <v>42408.999571759254</v>
      </c>
      <c r="L4025" s="5">
        <f t="shared" si="249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8" t="e">
        <f t="shared" si="251"/>
        <v>#DIV/0!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5">
        <f t="shared" si="248"/>
        <v>42217.670104166667</v>
      </c>
      <c r="L4026" s="5">
        <f t="shared" si="249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1.2500000000000001E-2</v>
      </c>
      <c r="R4026" s="8">
        <f t="shared" si="251"/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5">
        <f t="shared" si="248"/>
        <v>42151.237685185188</v>
      </c>
      <c r="L4027" s="5">
        <f t="shared" si="249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0.05</v>
      </c>
      <c r="R4027" s="8">
        <f t="shared" si="251"/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5">
        <f t="shared" si="248"/>
        <v>42282.655543981484</v>
      </c>
      <c r="L4028" s="5">
        <f t="shared" si="249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8" t="e">
        <f t="shared" si="251"/>
        <v>#DIV/0!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5">
        <f t="shared" si="248"/>
        <v>42768.97084490741</v>
      </c>
      <c r="L4029" s="5">
        <f t="shared" si="249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7.166666666666667E-2</v>
      </c>
      <c r="R4029" s="8">
        <f t="shared" si="251"/>
        <v>30.714285714285715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5">
        <f t="shared" si="248"/>
        <v>41765.938657407409</v>
      </c>
      <c r="L4030" s="5">
        <f t="shared" si="249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0.28050000000000003</v>
      </c>
      <c r="R4030" s="8">
        <f t="shared" si="251"/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5">
        <f t="shared" si="248"/>
        <v>42322.025115740747</v>
      </c>
      <c r="L4031" s="5">
        <f t="shared" si="249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8" t="e">
        <f t="shared" si="251"/>
        <v>#DIV/0!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5">
        <f t="shared" si="248"/>
        <v>42374.655081018514</v>
      </c>
      <c r="L4032" s="5">
        <f t="shared" si="249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0.16</v>
      </c>
      <c r="R4032" s="8">
        <f t="shared" si="251"/>
        <v>66.666666666666671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5">
        <f t="shared" si="248"/>
        <v>41941.585231481484</v>
      </c>
      <c r="L4033" s="5">
        <f t="shared" si="249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8" t="e">
        <f t="shared" si="251"/>
        <v>#DIV/0!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5">
        <f t="shared" si="248"/>
        <v>42293.809212962966</v>
      </c>
      <c r="L4034" s="5">
        <f t="shared" si="249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6.8287037037037035E-2</v>
      </c>
      <c r="R4034" s="8">
        <f t="shared" si="251"/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5">
        <f t="shared" ref="K4035:K4098" si="252">(((J4035/60)/60)/24)+DATE(1970,1,1)</f>
        <v>42614.268796296295</v>
      </c>
      <c r="L4035" s="5">
        <f t="shared" ref="L4035:L4098" si="253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E4035/D4035</f>
        <v>0.25698702928870293</v>
      </c>
      <c r="R4035" s="8">
        <f t="shared" ref="R4035:R4098" si="255">E4035/N4035</f>
        <v>65.340319148936175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5">
        <f t="shared" si="252"/>
        <v>42067.947337962964</v>
      </c>
      <c r="L4036" s="5">
        <f t="shared" si="253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1.4814814814814815E-2</v>
      </c>
      <c r="R4036" s="8">
        <f t="shared" si="255"/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5">
        <f t="shared" si="252"/>
        <v>41903.882951388885</v>
      </c>
      <c r="L4037" s="5">
        <f t="shared" si="253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0.36849999999999999</v>
      </c>
      <c r="R4037" s="8">
        <f t="shared" si="255"/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5">
        <f t="shared" si="252"/>
        <v>41804.937083333331</v>
      </c>
      <c r="L4038" s="5">
        <f t="shared" si="253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0.47049999999999997</v>
      </c>
      <c r="R4038" s="8">
        <f t="shared" si="255"/>
        <v>166.05882352941177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5">
        <f t="shared" si="252"/>
        <v>42497.070775462969</v>
      </c>
      <c r="L4039" s="5">
        <f t="shared" si="253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0.11428571428571428</v>
      </c>
      <c r="R4039" s="8">
        <f t="shared" si="255"/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5">
        <f t="shared" si="252"/>
        <v>41869.798726851855</v>
      </c>
      <c r="L4040" s="5">
        <f t="shared" si="253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0.12039999999999999</v>
      </c>
      <c r="R4040" s="8">
        <f t="shared" si="255"/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5">
        <f t="shared" si="252"/>
        <v>42305.670914351853</v>
      </c>
      <c r="L4041" s="5">
        <f t="shared" si="253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0.6</v>
      </c>
      <c r="R4041" s="8">
        <f t="shared" si="255"/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5">
        <f t="shared" si="252"/>
        <v>42144.231527777782</v>
      </c>
      <c r="L4042" s="5">
        <f t="shared" si="253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0.3125</v>
      </c>
      <c r="R4042" s="8">
        <f t="shared" si="255"/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5">
        <f t="shared" si="252"/>
        <v>42559.474004629628</v>
      </c>
      <c r="L4043" s="5">
        <f t="shared" si="253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4.1999999999999997E-3</v>
      </c>
      <c r="R4043" s="8">
        <f t="shared" si="255"/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5">
        <f t="shared" si="252"/>
        <v>41995.084074074075</v>
      </c>
      <c r="L4044" s="5">
        <f t="shared" si="253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2.0999999999999999E-3</v>
      </c>
      <c r="R4044" s="8">
        <f t="shared" si="255"/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5">
        <f t="shared" si="252"/>
        <v>41948.957465277781</v>
      </c>
      <c r="L4045" s="5">
        <f t="shared" si="253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8" t="e">
        <f t="shared" si="255"/>
        <v>#DIV/0!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5">
        <f t="shared" si="252"/>
        <v>42074.219699074078</v>
      </c>
      <c r="L4046" s="5">
        <f t="shared" si="253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0.375</v>
      </c>
      <c r="R4046" s="8">
        <f t="shared" si="255"/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5">
        <f t="shared" si="252"/>
        <v>41842.201261574075</v>
      </c>
      <c r="L4047" s="5">
        <f t="shared" si="253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2.0000000000000001E-4</v>
      </c>
      <c r="R4047" s="8">
        <f t="shared" si="255"/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5">
        <f t="shared" si="252"/>
        <v>41904.650578703702</v>
      </c>
      <c r="L4048" s="5">
        <f t="shared" si="253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8.2142857142857142E-2</v>
      </c>
      <c r="R4048" s="8">
        <f t="shared" si="255"/>
        <v>38.333333333333336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5">
        <f t="shared" si="252"/>
        <v>41991.022488425922</v>
      </c>
      <c r="L4049" s="5">
        <f t="shared" si="253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2.1999999999999999E-2</v>
      </c>
      <c r="R4049" s="8">
        <f t="shared" si="255"/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5">
        <f t="shared" si="252"/>
        <v>42436.509108796294</v>
      </c>
      <c r="L4050" s="5">
        <f t="shared" si="253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0.17652941176470588</v>
      </c>
      <c r="R4050" s="8">
        <f t="shared" si="255"/>
        <v>32.978021978021978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5">
        <f t="shared" si="252"/>
        <v>42169.958506944444</v>
      </c>
      <c r="L4051" s="5">
        <f t="shared" si="253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8.0000000000000004E-4</v>
      </c>
      <c r="R4051" s="8">
        <f t="shared" si="255"/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5">
        <f t="shared" si="252"/>
        <v>41905.636469907404</v>
      </c>
      <c r="L4052" s="5">
        <f t="shared" si="253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6.6666666666666664E-4</v>
      </c>
      <c r="R4052" s="8">
        <f t="shared" si="255"/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5">
        <f t="shared" si="252"/>
        <v>41761.810150462967</v>
      </c>
      <c r="L4053" s="5">
        <f t="shared" si="253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8" t="e">
        <f t="shared" si="255"/>
        <v>#DIV/0!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5">
        <f t="shared" si="252"/>
        <v>41865.878657407404</v>
      </c>
      <c r="L4054" s="5">
        <f t="shared" si="253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0.37533333333333335</v>
      </c>
      <c r="R4054" s="8">
        <f t="shared" si="255"/>
        <v>86.615384615384613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5">
        <f t="shared" si="252"/>
        <v>41928.690138888887</v>
      </c>
      <c r="L4055" s="5">
        <f t="shared" si="253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0.22</v>
      </c>
      <c r="R4055" s="8">
        <f t="shared" si="255"/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5">
        <f t="shared" si="252"/>
        <v>42613.841261574074</v>
      </c>
      <c r="L4056" s="5">
        <f t="shared" si="253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8" t="e">
        <f t="shared" si="255"/>
        <v>#DIV/0!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5">
        <f t="shared" si="252"/>
        <v>41779.648506944446</v>
      </c>
      <c r="L4057" s="5">
        <f t="shared" si="253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0.1762</v>
      </c>
      <c r="R4057" s="8">
        <f t="shared" si="255"/>
        <v>41.952380952380949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5">
        <f t="shared" si="252"/>
        <v>42534.933321759265</v>
      </c>
      <c r="L4058" s="5">
        <f t="shared" si="253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0.53</v>
      </c>
      <c r="R4058" s="8">
        <f t="shared" si="255"/>
        <v>88.333333333333329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5">
        <f t="shared" si="252"/>
        <v>42310.968518518523</v>
      </c>
      <c r="L4059" s="5">
        <f t="shared" si="253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0.22142857142857142</v>
      </c>
      <c r="R4059" s="8">
        <f t="shared" si="255"/>
        <v>129.16666666666666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5">
        <f t="shared" si="252"/>
        <v>42446.060694444444</v>
      </c>
      <c r="L4060" s="5">
        <f t="shared" si="253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2.5333333333333333E-2</v>
      </c>
      <c r="R4060" s="8">
        <f t="shared" si="255"/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5">
        <f t="shared" si="252"/>
        <v>41866.640648148146</v>
      </c>
      <c r="L4061" s="5">
        <f t="shared" si="253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2.5000000000000001E-2</v>
      </c>
      <c r="R4061" s="8">
        <f t="shared" si="255"/>
        <v>35.714285714285715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5">
        <f t="shared" si="252"/>
        <v>41779.695092592592</v>
      </c>
      <c r="L4062" s="5">
        <f t="shared" si="253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2.8500000000000001E-2</v>
      </c>
      <c r="R4062" s="8">
        <f t="shared" si="255"/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5">
        <f t="shared" si="252"/>
        <v>42421.141469907408</v>
      </c>
      <c r="L4063" s="5">
        <f t="shared" si="253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8" t="e">
        <f t="shared" si="255"/>
        <v>#DIV/0!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5">
        <f t="shared" si="252"/>
        <v>42523.739212962959</v>
      </c>
      <c r="L4064" s="5">
        <f t="shared" si="253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2.4500000000000001E-2</v>
      </c>
      <c r="R4064" s="8">
        <f t="shared" si="255"/>
        <v>163.33333333333334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5">
        <f t="shared" si="252"/>
        <v>41787.681527777779</v>
      </c>
      <c r="L4065" s="5">
        <f t="shared" si="253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1.4210526315789474E-2</v>
      </c>
      <c r="R4065" s="8">
        <f t="shared" si="255"/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5">
        <f t="shared" si="252"/>
        <v>42093.588263888887</v>
      </c>
      <c r="L4066" s="5">
        <f t="shared" si="253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0.1925</v>
      </c>
      <c r="R4066" s="8">
        <f t="shared" si="255"/>
        <v>64.166666666666671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5">
        <f t="shared" si="252"/>
        <v>41833.951516203706</v>
      </c>
      <c r="L4067" s="5">
        <f t="shared" si="253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6.7499999999999999E-3</v>
      </c>
      <c r="R4067" s="8">
        <f t="shared" si="255"/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5">
        <f t="shared" si="252"/>
        <v>42479.039212962962</v>
      </c>
      <c r="L4068" s="5">
        <f t="shared" si="253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1.6666666666666668E-3</v>
      </c>
      <c r="R4068" s="8">
        <f t="shared" si="255"/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5">
        <f t="shared" si="252"/>
        <v>42235.117476851854</v>
      </c>
      <c r="L4069" s="5">
        <f t="shared" si="253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0.60899999999999999</v>
      </c>
      <c r="R4069" s="8">
        <f t="shared" si="255"/>
        <v>179.11764705882354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5">
        <f t="shared" si="252"/>
        <v>42718.963599537034</v>
      </c>
      <c r="L4070" s="5">
        <f t="shared" si="253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0.01</v>
      </c>
      <c r="R4070" s="8">
        <f t="shared" si="255"/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5">
        <f t="shared" si="252"/>
        <v>42022.661527777775</v>
      </c>
      <c r="L4071" s="5">
        <f t="shared" si="253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0.34399999999999997</v>
      </c>
      <c r="R4071" s="8">
        <f t="shared" si="255"/>
        <v>33.07692307692308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5">
        <f t="shared" si="252"/>
        <v>42031.666898148149</v>
      </c>
      <c r="L4072" s="5">
        <f t="shared" si="253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0.16500000000000001</v>
      </c>
      <c r="R4072" s="8">
        <f t="shared" si="255"/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5">
        <f t="shared" si="252"/>
        <v>42700.804756944446</v>
      </c>
      <c r="L4073" s="5">
        <f t="shared" si="253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8" t="e">
        <f t="shared" si="255"/>
        <v>#DIV/0!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5">
        <f t="shared" si="252"/>
        <v>41812.77443287037</v>
      </c>
      <c r="L4074" s="5">
        <f t="shared" si="253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4.0000000000000001E-3</v>
      </c>
      <c r="R4074" s="8">
        <f t="shared" si="255"/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5">
        <f t="shared" si="252"/>
        <v>42078.34520833334</v>
      </c>
      <c r="L4075" s="5">
        <f t="shared" si="253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1.0571428571428572E-2</v>
      </c>
      <c r="R4075" s="8">
        <f t="shared" si="255"/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5">
        <f t="shared" si="252"/>
        <v>42283.552951388891</v>
      </c>
      <c r="L4076" s="5">
        <f t="shared" si="253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0.26727272727272727</v>
      </c>
      <c r="R4076" s="8">
        <f t="shared" si="255"/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5">
        <f t="shared" si="252"/>
        <v>41779.045937499999</v>
      </c>
      <c r="L4077" s="5">
        <f t="shared" si="253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0.28799999999999998</v>
      </c>
      <c r="R4077" s="8">
        <f t="shared" si="255"/>
        <v>44.307692307692307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5">
        <f t="shared" si="252"/>
        <v>41905.795706018522</v>
      </c>
      <c r="L4078" s="5">
        <f t="shared" si="253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8" t="e">
        <f t="shared" si="255"/>
        <v>#DIV/0!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5">
        <f t="shared" si="252"/>
        <v>42695.7105787037</v>
      </c>
      <c r="L4079" s="5">
        <f t="shared" si="253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8.8999999999999996E-2</v>
      </c>
      <c r="R4079" s="8">
        <f t="shared" si="255"/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5">
        <f t="shared" si="252"/>
        <v>42732.787523148145</v>
      </c>
      <c r="L4080" s="5">
        <f t="shared" si="253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8" t="e">
        <f t="shared" si="255"/>
        <v>#DIV/0!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5">
        <f t="shared" si="252"/>
        <v>42510.938900462963</v>
      </c>
      <c r="L4081" s="5">
        <f t="shared" si="253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1.6666666666666668E-3</v>
      </c>
      <c r="R4081" s="8">
        <f t="shared" si="255"/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5">
        <f t="shared" si="252"/>
        <v>42511.698101851856</v>
      </c>
      <c r="L4082" s="5">
        <f t="shared" si="253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8" t="e">
        <f t="shared" si="255"/>
        <v>#DIV/0!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5">
        <f t="shared" si="252"/>
        <v>42041.581307870365</v>
      </c>
      <c r="L4083" s="5">
        <f t="shared" si="253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0.15737410071942445</v>
      </c>
      <c r="R4083" s="8">
        <f t="shared" si="255"/>
        <v>29.166666666666668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5">
        <f t="shared" si="252"/>
        <v>42307.189270833333</v>
      </c>
      <c r="L4084" s="5">
        <f t="shared" si="253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0.02</v>
      </c>
      <c r="R4084" s="8">
        <f t="shared" si="255"/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5">
        <f t="shared" si="252"/>
        <v>42353.761759259258</v>
      </c>
      <c r="L4085" s="5">
        <f t="shared" si="253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0.21685714285714286</v>
      </c>
      <c r="R4085" s="8">
        <f t="shared" si="255"/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5">
        <f t="shared" si="252"/>
        <v>42622.436412037037</v>
      </c>
      <c r="L4086" s="5">
        <f t="shared" si="253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3.3333333333333335E-3</v>
      </c>
      <c r="R4086" s="8">
        <f t="shared" si="255"/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5">
        <f t="shared" si="252"/>
        <v>42058.603877314818</v>
      </c>
      <c r="L4087" s="5">
        <f t="shared" si="253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2.8571428571428571E-3</v>
      </c>
      <c r="R4087" s="8">
        <f t="shared" si="255"/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5">
        <f t="shared" si="252"/>
        <v>42304.940960648149</v>
      </c>
      <c r="L4088" s="5">
        <f t="shared" si="253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4.7E-2</v>
      </c>
      <c r="R4088" s="8">
        <f t="shared" si="255"/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5">
        <f t="shared" si="252"/>
        <v>42538.742893518516</v>
      </c>
      <c r="L4089" s="5">
        <f t="shared" si="253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8" t="e">
        <f t="shared" si="255"/>
        <v>#DIV/0!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5">
        <f t="shared" si="252"/>
        <v>41990.612546296295</v>
      </c>
      <c r="L4090" s="5">
        <f t="shared" si="253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0.108</v>
      </c>
      <c r="R4090" s="8">
        <f t="shared" si="255"/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5">
        <f t="shared" si="252"/>
        <v>42122.732499999998</v>
      </c>
      <c r="L4091" s="5">
        <f t="shared" si="253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4.8000000000000001E-2</v>
      </c>
      <c r="R4091" s="8">
        <f t="shared" si="255"/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5">
        <f t="shared" si="252"/>
        <v>42209.67288194444</v>
      </c>
      <c r="L4092" s="5">
        <f t="shared" si="253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3.2000000000000001E-2</v>
      </c>
      <c r="R4092" s="8">
        <f t="shared" si="255"/>
        <v>10.666666666666666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5">
        <f t="shared" si="252"/>
        <v>41990.506377314814</v>
      </c>
      <c r="L4093" s="5">
        <f t="shared" si="253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0.1275</v>
      </c>
      <c r="R4093" s="8">
        <f t="shared" si="255"/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5">
        <f t="shared" si="252"/>
        <v>42039.194988425923</v>
      </c>
      <c r="L4094" s="5">
        <f t="shared" si="253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1.8181818181818181E-4</v>
      </c>
      <c r="R4094" s="8">
        <f t="shared" si="255"/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5">
        <f t="shared" si="252"/>
        <v>42178.815891203703</v>
      </c>
      <c r="L4095" s="5">
        <f t="shared" si="253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2.4E-2</v>
      </c>
      <c r="R4095" s="8">
        <f t="shared" si="255"/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5">
        <f t="shared" si="252"/>
        <v>41890.086805555555</v>
      </c>
      <c r="L4096" s="5">
        <f t="shared" si="253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0.36499999999999999</v>
      </c>
      <c r="R4096" s="8">
        <f t="shared" si="255"/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5">
        <f t="shared" si="252"/>
        <v>42693.031828703708</v>
      </c>
      <c r="L4097" s="5">
        <f t="shared" si="253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2.6666666666666668E-2</v>
      </c>
      <c r="R4097" s="8">
        <f t="shared" si="255"/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5">
        <f t="shared" si="252"/>
        <v>42750.530312499999</v>
      </c>
      <c r="L4098" s="5">
        <f t="shared" si="253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0.11428571428571428</v>
      </c>
      <c r="R4098" s="8">
        <f t="shared" si="255"/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5">
        <f t="shared" ref="K4099:K4115" si="256">(((J4099/60)/60)/24)+DATE(1970,1,1)</f>
        <v>42344.824502314819</v>
      </c>
      <c r="L4099" s="5">
        <f t="shared" ref="L4099:L4115" si="257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E4099/D4099</f>
        <v>0</v>
      </c>
      <c r="R4099" s="8" t="e">
        <f t="shared" ref="R4099:R4115" si="259">E4099/N4099</f>
        <v>#DIV/0!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5">
        <f t="shared" si="256"/>
        <v>42495.722187499996</v>
      </c>
      <c r="L4100" s="5">
        <f t="shared" si="25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8" t="e">
        <f t="shared" si="259"/>
        <v>#DIV/0!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5">
        <f t="shared" si="256"/>
        <v>42570.850381944445</v>
      </c>
      <c r="L4101" s="5">
        <f t="shared" si="25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1.1111111111111112E-2</v>
      </c>
      <c r="R4101" s="8">
        <f t="shared" si="259"/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5">
        <f t="shared" si="256"/>
        <v>41927.124884259261</v>
      </c>
      <c r="L4102" s="5">
        <f t="shared" si="25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8" t="e">
        <f t="shared" si="259"/>
        <v>#DIV/0!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5">
        <f t="shared" si="256"/>
        <v>42730.903726851851</v>
      </c>
      <c r="L4103" s="5">
        <f t="shared" si="25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8" t="e">
        <f t="shared" si="259"/>
        <v>#DIV/0!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5">
        <f t="shared" si="256"/>
        <v>42475.848067129627</v>
      </c>
      <c r="L4104" s="5">
        <f t="shared" si="25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0.27400000000000002</v>
      </c>
      <c r="R4104" s="8">
        <f t="shared" si="259"/>
        <v>22.833333333333332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5">
        <f t="shared" si="256"/>
        <v>42188.83293981482</v>
      </c>
      <c r="L4105" s="5">
        <f t="shared" si="25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0.1</v>
      </c>
      <c r="R4105" s="8">
        <f t="shared" si="259"/>
        <v>16.666666666666668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5">
        <f t="shared" si="256"/>
        <v>42640.278171296297</v>
      </c>
      <c r="L4106" s="5">
        <f t="shared" si="25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0.21366666666666667</v>
      </c>
      <c r="R4106" s="8">
        <f t="shared" si="259"/>
        <v>45.785714285714285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5">
        <f t="shared" si="256"/>
        <v>42697.010520833333</v>
      </c>
      <c r="L4107" s="5">
        <f t="shared" si="25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6.9696969696969702E-2</v>
      </c>
      <c r="R4107" s="8">
        <f t="shared" si="259"/>
        <v>383.33333333333331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5">
        <f t="shared" si="256"/>
        <v>42053.049375000002</v>
      </c>
      <c r="L4108" s="5">
        <f t="shared" si="25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0.70599999999999996</v>
      </c>
      <c r="R4108" s="8">
        <f t="shared" si="259"/>
        <v>106.96969696969697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5">
        <f t="shared" si="256"/>
        <v>41883.916678240741</v>
      </c>
      <c r="L4109" s="5">
        <f t="shared" si="25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2.0500000000000001E-2</v>
      </c>
      <c r="R4109" s="8">
        <f t="shared" si="259"/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5">
        <f t="shared" si="256"/>
        <v>42767.031678240746</v>
      </c>
      <c r="L4110" s="5">
        <f t="shared" si="25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1.9666666666666666E-2</v>
      </c>
      <c r="R4110" s="8">
        <f t="shared" si="259"/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5">
        <f t="shared" si="256"/>
        <v>42307.539398148147</v>
      </c>
      <c r="L4111" s="5">
        <f t="shared" si="25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8" t="e">
        <f t="shared" si="259"/>
        <v>#DIV/0!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5">
        <f t="shared" si="256"/>
        <v>42512.626747685179</v>
      </c>
      <c r="L4112" s="5">
        <f t="shared" si="25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0.28666666666666668</v>
      </c>
      <c r="R4112" s="8">
        <f t="shared" si="259"/>
        <v>14.333333333333334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5">
        <f t="shared" si="256"/>
        <v>42029.135879629626</v>
      </c>
      <c r="L4113" s="5">
        <f t="shared" si="25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3.1333333333333331E-2</v>
      </c>
      <c r="R4113" s="8">
        <f t="shared" si="259"/>
        <v>15.666666666666666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5">
        <f t="shared" si="256"/>
        <v>42400.946597222224</v>
      </c>
      <c r="L4114" s="5">
        <f t="shared" si="257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4.0000000000000002E-4</v>
      </c>
      <c r="R4114" s="8">
        <f t="shared" si="259"/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5">
        <f t="shared" si="256"/>
        <v>42358.573182870372</v>
      </c>
      <c r="L4115" s="5">
        <f t="shared" si="25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2E-3</v>
      </c>
      <c r="R4115" s="8">
        <f t="shared" si="259"/>
        <v>1</v>
      </c>
      <c r="S4115" t="s">
        <v>8317</v>
      </c>
      <c r="T4115" t="s">
        <v>8318</v>
      </c>
    </row>
  </sheetData>
  <conditionalFormatting sqref="F1:F4115">
    <cfRule type="containsText" dxfId="85" priority="5" operator="containsText" text="live">
      <formula>NOT(ISERROR(SEARCH("live",F1)))</formula>
    </cfRule>
    <cfRule type="containsText" dxfId="84" priority="6" operator="containsText" text="canceled">
      <formula>NOT(ISERROR(SEARCH("canceled",F1)))</formula>
    </cfRule>
    <cfRule type="containsText" dxfId="83" priority="7" operator="containsText" text="successful">
      <formula>NOT(ISERROR(SEARCH("successful",F1)))</formula>
    </cfRule>
    <cfRule type="containsText" dxfId="82" priority="8" operator="containsText" text="failed">
      <formula>NOT(ISERROR(SEARCH("failed",F1)))</formula>
    </cfRule>
  </conditionalFormatting>
  <conditionalFormatting sqref="Q1:Q4115">
    <cfRule type="colorScale" priority="2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2CE5D-DDD3-0146-AF1D-BFCF2583E907}">
  <dimension ref="A1:U37"/>
  <sheetViews>
    <sheetView topLeftCell="A11" workbookViewId="0">
      <selection activeCell="H28" sqref="H28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7" bestFit="1" customWidth="1"/>
    <col min="4" max="4" width="6" bestFit="1" customWidth="1"/>
    <col min="5" max="5" width="8.83203125" bestFit="1" customWidth="1"/>
    <col min="6" max="6" width="10" bestFit="1" customWidth="1"/>
    <col min="7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9" width="8.83203125" bestFit="1" customWidth="1"/>
    <col min="20" max="20" width="9.83203125" bestFit="1" customWidth="1"/>
    <col min="21" max="22" width="12.6640625" bestFit="1" customWidth="1"/>
    <col min="23" max="23" width="15.1640625" bestFit="1" customWidth="1"/>
    <col min="27" max="27" width="13.33203125" bestFit="1" customWidth="1"/>
    <col min="28" max="30" width="11.5" bestFit="1" customWidth="1"/>
    <col min="31" max="31" width="14" bestFit="1" customWidth="1"/>
    <col min="32" max="35" width="8.83203125" bestFit="1" customWidth="1"/>
    <col min="36" max="36" width="11.1640625" bestFit="1" customWidth="1"/>
    <col min="37" max="37" width="10" bestFit="1" customWidth="1"/>
  </cols>
  <sheetData>
    <row r="1" spans="1:21" x14ac:dyDescent="0.2">
      <c r="A1" s="10" t="s">
        <v>8223</v>
      </c>
      <c r="B1" t="s">
        <v>8393</v>
      </c>
      <c r="U1" t="s">
        <v>8385</v>
      </c>
    </row>
    <row r="3" spans="1:21" x14ac:dyDescent="0.2">
      <c r="A3" s="10" t="s">
        <v>8360</v>
      </c>
      <c r="B3" s="10" t="s">
        <v>8364</v>
      </c>
    </row>
    <row r="4" spans="1:21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21" x14ac:dyDescent="0.2">
      <c r="A5" s="11" t="s">
        <v>8310</v>
      </c>
      <c r="B5" s="9">
        <v>33</v>
      </c>
      <c r="C5" s="9">
        <v>160</v>
      </c>
      <c r="D5" s="9"/>
      <c r="E5" s="9">
        <v>282</v>
      </c>
      <c r="F5" s="9">
        <v>475</v>
      </c>
    </row>
    <row r="6" spans="1:21" x14ac:dyDescent="0.2">
      <c r="A6" s="11" t="s">
        <v>8336</v>
      </c>
      <c r="B6" s="9">
        <v>16</v>
      </c>
      <c r="C6" s="9">
        <v>123</v>
      </c>
      <c r="D6" s="9">
        <v>5</v>
      </c>
      <c r="E6" s="9">
        <v>34</v>
      </c>
      <c r="F6" s="9">
        <v>178</v>
      </c>
    </row>
    <row r="7" spans="1:21" x14ac:dyDescent="0.2">
      <c r="A7" s="11" t="s">
        <v>8333</v>
      </c>
      <c r="B7" s="9"/>
      <c r="C7" s="9">
        <v>113</v>
      </c>
      <c r="D7" s="9"/>
      <c r="E7" s="9">
        <v>68</v>
      </c>
      <c r="F7" s="9">
        <v>181</v>
      </c>
    </row>
    <row r="8" spans="1:21" x14ac:dyDescent="0.2">
      <c r="A8" s="11" t="s">
        <v>8331</v>
      </c>
      <c r="B8" s="9">
        <v>23</v>
      </c>
      <c r="C8" s="9"/>
      <c r="D8" s="9"/>
      <c r="E8" s="9"/>
      <c r="F8" s="9">
        <v>23</v>
      </c>
    </row>
    <row r="9" spans="1:21" x14ac:dyDescent="0.2">
      <c r="A9" s="11" t="s">
        <v>8325</v>
      </c>
      <c r="B9" s="9">
        <v>20</v>
      </c>
      <c r="C9" s="9">
        <v>117</v>
      </c>
      <c r="D9" s="9">
        <v>18</v>
      </c>
      <c r="E9" s="9">
        <v>515</v>
      </c>
      <c r="F9" s="9">
        <v>670</v>
      </c>
    </row>
    <row r="10" spans="1:21" x14ac:dyDescent="0.2">
      <c r="A10" s="11" t="s">
        <v>8338</v>
      </c>
      <c r="B10" s="9"/>
      <c r="C10" s="9">
        <v>99</v>
      </c>
      <c r="D10" s="9"/>
      <c r="E10" s="9">
        <v>80</v>
      </c>
      <c r="F10" s="9">
        <v>179</v>
      </c>
    </row>
    <row r="11" spans="1:21" x14ac:dyDescent="0.2">
      <c r="A11" s="11" t="s">
        <v>8322</v>
      </c>
      <c r="B11" s="9">
        <v>25</v>
      </c>
      <c r="C11" s="9">
        <v>95</v>
      </c>
      <c r="D11" s="9"/>
      <c r="E11" s="9">
        <v>75</v>
      </c>
      <c r="F11" s="9">
        <v>195</v>
      </c>
    </row>
    <row r="12" spans="1:21" x14ac:dyDescent="0.2">
      <c r="A12" s="11" t="s">
        <v>8319</v>
      </c>
      <c r="B12" s="9">
        <v>133</v>
      </c>
      <c r="C12" s="9">
        <v>157</v>
      </c>
      <c r="D12" s="9"/>
      <c r="E12" s="9">
        <v>180</v>
      </c>
      <c r="F12" s="9">
        <v>470</v>
      </c>
    </row>
    <row r="13" spans="1:21" x14ac:dyDescent="0.2">
      <c r="A13" s="11" t="s">
        <v>8317</v>
      </c>
      <c r="B13" s="9">
        <v>32</v>
      </c>
      <c r="C13" s="9">
        <v>438</v>
      </c>
      <c r="D13" s="9">
        <v>18</v>
      </c>
      <c r="E13" s="9">
        <v>783</v>
      </c>
      <c r="F13" s="9">
        <v>1271</v>
      </c>
    </row>
    <row r="14" spans="1:21" x14ac:dyDescent="0.2">
      <c r="A14" s="11" t="s">
        <v>8362</v>
      </c>
      <c r="B14" s="9">
        <v>282</v>
      </c>
      <c r="C14" s="9">
        <v>1302</v>
      </c>
      <c r="D14" s="9">
        <v>41</v>
      </c>
      <c r="E14" s="9">
        <v>2017</v>
      </c>
      <c r="F14" s="9">
        <v>3642</v>
      </c>
    </row>
    <row r="24" spans="1:6" x14ac:dyDescent="0.2">
      <c r="A24" s="10" t="s">
        <v>8223</v>
      </c>
      <c r="B24" t="s">
        <v>8393</v>
      </c>
    </row>
    <row r="26" spans="1:6" x14ac:dyDescent="0.2">
      <c r="A26" s="10" t="s">
        <v>8360</v>
      </c>
      <c r="B26" s="10" t="s">
        <v>8364</v>
      </c>
    </row>
    <row r="27" spans="1:6" x14ac:dyDescent="0.2">
      <c r="A27" s="10" t="s">
        <v>8361</v>
      </c>
      <c r="B27" t="s">
        <v>8220</v>
      </c>
      <c r="C27" t="s">
        <v>8221</v>
      </c>
      <c r="D27" t="s">
        <v>8222</v>
      </c>
      <c r="E27" t="s">
        <v>8219</v>
      </c>
      <c r="F27" t="s">
        <v>8362</v>
      </c>
    </row>
    <row r="28" spans="1:6" x14ac:dyDescent="0.2">
      <c r="A28" s="11" t="s">
        <v>8310</v>
      </c>
      <c r="B28" s="14">
        <v>6.9473684210526312E-2</v>
      </c>
      <c r="C28" s="14">
        <v>0.33684210526315789</v>
      </c>
      <c r="D28" s="14">
        <v>0</v>
      </c>
      <c r="E28" s="22">
        <v>0.59368421052631581</v>
      </c>
      <c r="F28" s="14">
        <v>1</v>
      </c>
    </row>
    <row r="29" spans="1:6" x14ac:dyDescent="0.2">
      <c r="A29" s="11" t="s">
        <v>8336</v>
      </c>
      <c r="B29" s="14">
        <v>8.98876404494382E-2</v>
      </c>
      <c r="C29" s="14">
        <v>0.6910112359550562</v>
      </c>
      <c r="D29" s="14">
        <v>2.8089887640449437E-2</v>
      </c>
      <c r="E29" s="14">
        <v>0.19101123595505617</v>
      </c>
      <c r="F29" s="14">
        <v>1</v>
      </c>
    </row>
    <row r="30" spans="1:6" x14ac:dyDescent="0.2">
      <c r="A30" s="11" t="s">
        <v>8333</v>
      </c>
      <c r="B30" s="14">
        <v>0</v>
      </c>
      <c r="C30" s="14">
        <v>0.62430939226519333</v>
      </c>
      <c r="D30" s="14">
        <v>0</v>
      </c>
      <c r="E30" s="14">
        <v>0.37569060773480661</v>
      </c>
      <c r="F30" s="14">
        <v>1</v>
      </c>
    </row>
    <row r="31" spans="1:6" x14ac:dyDescent="0.2">
      <c r="A31" s="11" t="s">
        <v>8331</v>
      </c>
      <c r="B31" s="14">
        <v>1</v>
      </c>
      <c r="C31" s="14">
        <v>0</v>
      </c>
      <c r="D31" s="14">
        <v>0</v>
      </c>
      <c r="E31" s="14">
        <v>0</v>
      </c>
      <c r="F31" s="14">
        <v>1</v>
      </c>
    </row>
    <row r="32" spans="1:6" x14ac:dyDescent="0.2">
      <c r="A32" s="11" t="s">
        <v>8325</v>
      </c>
      <c r="B32" s="14">
        <v>2.9850746268656716E-2</v>
      </c>
      <c r="C32" s="14">
        <v>0.17462686567164179</v>
      </c>
      <c r="D32" s="14">
        <v>2.6865671641791045E-2</v>
      </c>
      <c r="E32" s="22">
        <v>0.76865671641791045</v>
      </c>
      <c r="F32" s="14">
        <v>1</v>
      </c>
    </row>
    <row r="33" spans="1:6" x14ac:dyDescent="0.2">
      <c r="A33" s="11" t="s">
        <v>8338</v>
      </c>
      <c r="B33" s="14">
        <v>0</v>
      </c>
      <c r="C33" s="14">
        <v>0.55307262569832405</v>
      </c>
      <c r="D33" s="14">
        <v>0</v>
      </c>
      <c r="E33" s="14">
        <v>0.44692737430167595</v>
      </c>
      <c r="F33" s="14">
        <v>1</v>
      </c>
    </row>
    <row r="34" spans="1:6" x14ac:dyDescent="0.2">
      <c r="A34" s="11" t="s">
        <v>8322</v>
      </c>
      <c r="B34" s="14">
        <v>0.12820512820512819</v>
      </c>
      <c r="C34" s="14">
        <v>0.48717948717948717</v>
      </c>
      <c r="D34" s="14">
        <v>0</v>
      </c>
      <c r="E34" s="14">
        <v>0.38461538461538464</v>
      </c>
      <c r="F34" s="14">
        <v>1</v>
      </c>
    </row>
    <row r="35" spans="1:6" x14ac:dyDescent="0.2">
      <c r="A35" s="11" t="s">
        <v>8319</v>
      </c>
      <c r="B35" s="14">
        <v>0.28297872340425534</v>
      </c>
      <c r="C35" s="14">
        <v>0.33404255319148934</v>
      </c>
      <c r="D35" s="14">
        <v>0</v>
      </c>
      <c r="E35" s="14">
        <v>0.38297872340425532</v>
      </c>
      <c r="F35" s="14">
        <v>1</v>
      </c>
    </row>
    <row r="36" spans="1:6" x14ac:dyDescent="0.2">
      <c r="A36" s="11" t="s">
        <v>8317</v>
      </c>
      <c r="B36" s="14">
        <v>2.5177025963808025E-2</v>
      </c>
      <c r="C36" s="14">
        <v>0.34461054287962234</v>
      </c>
      <c r="D36" s="14">
        <v>1.4162077104642014E-2</v>
      </c>
      <c r="E36" s="22">
        <v>0.61605035405192765</v>
      </c>
      <c r="F36" s="14">
        <v>1</v>
      </c>
    </row>
    <row r="37" spans="1:6" x14ac:dyDescent="0.2">
      <c r="A37" s="11" t="s">
        <v>8362</v>
      </c>
      <c r="B37" s="14">
        <v>7.7429983525535415E-2</v>
      </c>
      <c r="C37" s="14">
        <v>0.35749588138385502</v>
      </c>
      <c r="D37" s="14">
        <v>1.1257550796265788E-2</v>
      </c>
      <c r="E37" s="14">
        <v>0.55381658429434377</v>
      </c>
      <c r="F37" s="14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96AEA-5E41-2247-8D31-BB31426E7BAE}">
  <dimension ref="A1:W47"/>
  <sheetViews>
    <sheetView workbookViewId="0">
      <selection activeCell="F30" sqref="F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9" width="8.83203125" bestFit="1" customWidth="1"/>
    <col min="20" max="20" width="9.83203125" bestFit="1" customWidth="1"/>
    <col min="21" max="22" width="12.6640625" bestFit="1" customWidth="1"/>
    <col min="23" max="23" width="15.1640625" bestFit="1" customWidth="1"/>
    <col min="27" max="27" width="13.33203125" bestFit="1" customWidth="1"/>
    <col min="28" max="30" width="11.5" bestFit="1" customWidth="1"/>
    <col min="31" max="31" width="14" bestFit="1" customWidth="1"/>
    <col min="32" max="35" width="8.83203125" bestFit="1" customWidth="1"/>
    <col min="36" max="36" width="11.1640625" bestFit="1" customWidth="1"/>
    <col min="37" max="37" width="10" bestFit="1" customWidth="1"/>
  </cols>
  <sheetData>
    <row r="1" spans="1:23" x14ac:dyDescent="0.2">
      <c r="A1" s="10" t="s">
        <v>8223</v>
      </c>
      <c r="B1" t="s">
        <v>8363</v>
      </c>
    </row>
    <row r="2" spans="1:23" x14ac:dyDescent="0.2">
      <c r="A2" s="10" t="s">
        <v>8308</v>
      </c>
      <c r="B2" t="s">
        <v>8363</v>
      </c>
      <c r="W2" t="s">
        <v>8382</v>
      </c>
    </row>
    <row r="3" spans="1:23" x14ac:dyDescent="0.2">
      <c r="W3" t="s">
        <v>8384</v>
      </c>
    </row>
    <row r="4" spans="1:23" x14ac:dyDescent="0.2">
      <c r="A4" s="10" t="s">
        <v>8360</v>
      </c>
      <c r="B4" s="10" t="s">
        <v>8364</v>
      </c>
      <c r="W4" t="s">
        <v>8390</v>
      </c>
    </row>
    <row r="5" spans="1:23" x14ac:dyDescent="0.2">
      <c r="A5" s="10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23" x14ac:dyDescent="0.2">
      <c r="A6" s="11" t="s">
        <v>8316</v>
      </c>
      <c r="B6" s="9"/>
      <c r="C6" s="9">
        <v>100</v>
      </c>
      <c r="D6" s="9"/>
      <c r="E6" s="9">
        <v>100</v>
      </c>
      <c r="F6" s="6"/>
    </row>
    <row r="7" spans="1:23" x14ac:dyDescent="0.2">
      <c r="A7" s="11" t="s">
        <v>8344</v>
      </c>
      <c r="B7" s="9">
        <v>20</v>
      </c>
      <c r="C7" s="9"/>
      <c r="D7" s="9"/>
      <c r="E7" s="9">
        <v>20</v>
      </c>
      <c r="F7" s="6"/>
    </row>
    <row r="8" spans="1:23" x14ac:dyDescent="0.2">
      <c r="A8" s="11" t="s">
        <v>8332</v>
      </c>
      <c r="B8" s="9">
        <v>24</v>
      </c>
      <c r="C8" s="9"/>
      <c r="D8" s="9"/>
      <c r="E8" s="9">
        <v>24</v>
      </c>
      <c r="F8" s="6"/>
    </row>
    <row r="9" spans="1:23" x14ac:dyDescent="0.2">
      <c r="A9" s="11" t="s">
        <v>8358</v>
      </c>
      <c r="B9" s="9"/>
      <c r="C9" s="9">
        <v>40</v>
      </c>
      <c r="D9" s="9"/>
      <c r="E9" s="9">
        <v>40</v>
      </c>
    </row>
    <row r="10" spans="1:23" x14ac:dyDescent="0.2">
      <c r="A10" s="11" t="s">
        <v>8354</v>
      </c>
      <c r="B10" s="9"/>
      <c r="C10" s="9"/>
      <c r="D10" s="9">
        <v>40</v>
      </c>
      <c r="E10" s="9">
        <v>40</v>
      </c>
    </row>
    <row r="11" spans="1:23" x14ac:dyDescent="0.2">
      <c r="A11" s="11" t="s">
        <v>8315</v>
      </c>
      <c r="B11" s="9"/>
      <c r="C11" s="9"/>
      <c r="D11" s="9">
        <v>180</v>
      </c>
      <c r="E11" s="9">
        <v>180</v>
      </c>
    </row>
    <row r="12" spans="1:23" x14ac:dyDescent="0.2">
      <c r="A12" s="11" t="s">
        <v>8314</v>
      </c>
      <c r="B12" s="9"/>
      <c r="C12" s="9">
        <v>80</v>
      </c>
      <c r="D12" s="9"/>
      <c r="E12" s="9">
        <v>80</v>
      </c>
    </row>
    <row r="13" spans="1:23" x14ac:dyDescent="0.2">
      <c r="A13" s="11" t="s">
        <v>8330</v>
      </c>
      <c r="B13" s="9"/>
      <c r="C13" s="9"/>
      <c r="D13" s="9">
        <v>40</v>
      </c>
      <c r="E13" s="9">
        <v>40</v>
      </c>
    </row>
    <row r="14" spans="1:23" x14ac:dyDescent="0.2">
      <c r="A14" s="11" t="s">
        <v>8347</v>
      </c>
      <c r="B14" s="9"/>
      <c r="C14" s="9">
        <v>40</v>
      </c>
      <c r="D14" s="9"/>
      <c r="E14" s="9">
        <v>40</v>
      </c>
    </row>
    <row r="15" spans="1:23" x14ac:dyDescent="0.2">
      <c r="A15" s="11" t="s">
        <v>8324</v>
      </c>
      <c r="B15" s="9"/>
      <c r="C15" s="9">
        <v>40</v>
      </c>
      <c r="D15" s="9"/>
      <c r="E15" s="9">
        <v>40</v>
      </c>
    </row>
    <row r="16" spans="1:23" x14ac:dyDescent="0.2">
      <c r="A16" s="11" t="s">
        <v>8337</v>
      </c>
      <c r="B16" s="9">
        <v>20</v>
      </c>
      <c r="C16" s="9">
        <v>120</v>
      </c>
      <c r="D16" s="9"/>
      <c r="E16" s="9">
        <v>140</v>
      </c>
    </row>
    <row r="17" spans="1:23" x14ac:dyDescent="0.2">
      <c r="A17" s="11" t="s">
        <v>8348</v>
      </c>
      <c r="B17" s="9"/>
      <c r="C17" s="9">
        <v>20</v>
      </c>
      <c r="D17" s="9"/>
      <c r="E17" s="9">
        <v>20</v>
      </c>
    </row>
    <row r="18" spans="1:23" x14ac:dyDescent="0.2">
      <c r="A18" s="11" t="s">
        <v>8349</v>
      </c>
      <c r="B18" s="9"/>
      <c r="C18" s="9"/>
      <c r="D18" s="9">
        <v>140</v>
      </c>
      <c r="E18" s="9">
        <v>140</v>
      </c>
    </row>
    <row r="19" spans="1:23" x14ac:dyDescent="0.2">
      <c r="A19" s="11" t="s">
        <v>8329</v>
      </c>
      <c r="B19" s="9"/>
      <c r="C19" s="9">
        <v>20</v>
      </c>
      <c r="D19" s="9">
        <v>140</v>
      </c>
      <c r="E19" s="9">
        <v>160</v>
      </c>
    </row>
    <row r="20" spans="1:23" x14ac:dyDescent="0.2">
      <c r="A20" s="11" t="s">
        <v>8328</v>
      </c>
      <c r="B20" s="9"/>
      <c r="C20" s="9">
        <v>60</v>
      </c>
      <c r="D20" s="9"/>
      <c r="E20" s="9">
        <v>60</v>
      </c>
      <c r="W20" t="s">
        <v>8383</v>
      </c>
    </row>
    <row r="21" spans="1:23" x14ac:dyDescent="0.2">
      <c r="A21" s="11" t="s">
        <v>8356</v>
      </c>
      <c r="B21" s="9"/>
      <c r="C21" s="9">
        <v>11</v>
      </c>
      <c r="D21" s="9">
        <v>9</v>
      </c>
      <c r="E21" s="9">
        <v>20</v>
      </c>
    </row>
    <row r="22" spans="1:23" x14ac:dyDescent="0.2">
      <c r="A22" s="11" t="s">
        <v>8327</v>
      </c>
      <c r="B22" s="9"/>
      <c r="C22" s="9"/>
      <c r="D22" s="9">
        <v>20</v>
      </c>
      <c r="E22" s="9">
        <v>20</v>
      </c>
    </row>
    <row r="23" spans="1:23" x14ac:dyDescent="0.2">
      <c r="A23" s="11" t="s">
        <v>8335</v>
      </c>
      <c r="B23" s="9"/>
      <c r="C23" s="9">
        <v>40</v>
      </c>
      <c r="D23" s="9"/>
      <c r="E23" s="9">
        <v>40</v>
      </c>
    </row>
    <row r="24" spans="1:23" x14ac:dyDescent="0.2">
      <c r="A24" s="11" t="s">
        <v>8359</v>
      </c>
      <c r="B24" s="9">
        <v>20</v>
      </c>
      <c r="C24" s="9">
        <v>60</v>
      </c>
      <c r="D24" s="9">
        <v>60</v>
      </c>
      <c r="E24" s="9">
        <v>140</v>
      </c>
    </row>
    <row r="25" spans="1:23" x14ac:dyDescent="0.2">
      <c r="A25" s="11" t="s">
        <v>8343</v>
      </c>
      <c r="B25" s="9"/>
      <c r="C25" s="9">
        <v>20</v>
      </c>
      <c r="D25" s="9"/>
      <c r="E25" s="9">
        <v>20</v>
      </c>
    </row>
    <row r="26" spans="1:23" x14ac:dyDescent="0.2">
      <c r="A26" s="11" t="s">
        <v>8323</v>
      </c>
      <c r="B26" s="9"/>
      <c r="C26" s="9"/>
      <c r="D26" s="9">
        <v>60</v>
      </c>
      <c r="E26" s="9">
        <v>60</v>
      </c>
    </row>
    <row r="27" spans="1:23" x14ac:dyDescent="0.2">
      <c r="A27" s="11" t="s">
        <v>8350</v>
      </c>
      <c r="B27" s="9"/>
      <c r="C27" s="9">
        <v>20</v>
      </c>
      <c r="D27" s="9"/>
      <c r="E27" s="9">
        <v>20</v>
      </c>
    </row>
    <row r="28" spans="1:23" x14ac:dyDescent="0.2">
      <c r="A28" s="11" t="s">
        <v>8339</v>
      </c>
      <c r="B28" s="9"/>
      <c r="C28" s="9">
        <v>57</v>
      </c>
      <c r="D28" s="9">
        <v>103</v>
      </c>
      <c r="E28" s="9">
        <v>160</v>
      </c>
    </row>
    <row r="29" spans="1:23" x14ac:dyDescent="0.2">
      <c r="A29" s="11" t="s">
        <v>8345</v>
      </c>
      <c r="B29" s="9"/>
      <c r="C29" s="9">
        <v>20</v>
      </c>
      <c r="D29" s="9"/>
      <c r="E29" s="9">
        <v>20</v>
      </c>
    </row>
    <row r="30" spans="1:23" x14ac:dyDescent="0.2">
      <c r="A30" s="11" t="s">
        <v>8318</v>
      </c>
      <c r="B30" s="9"/>
      <c r="C30" s="9">
        <v>353</v>
      </c>
      <c r="D30" s="9">
        <v>694</v>
      </c>
      <c r="E30" s="9">
        <v>1047</v>
      </c>
    </row>
    <row r="31" spans="1:23" x14ac:dyDescent="0.2">
      <c r="A31" s="11" t="s">
        <v>8346</v>
      </c>
      <c r="B31" s="9"/>
      <c r="C31" s="9"/>
      <c r="D31" s="9">
        <v>40</v>
      </c>
      <c r="E31" s="9">
        <v>40</v>
      </c>
    </row>
    <row r="32" spans="1:23" x14ac:dyDescent="0.2">
      <c r="A32" s="11" t="s">
        <v>8342</v>
      </c>
      <c r="B32" s="9"/>
      <c r="C32" s="9"/>
      <c r="D32" s="9">
        <v>20</v>
      </c>
      <c r="E32" s="9">
        <v>20</v>
      </c>
    </row>
    <row r="33" spans="1:5" x14ac:dyDescent="0.2">
      <c r="A33" s="11" t="s">
        <v>8353</v>
      </c>
      <c r="B33" s="9"/>
      <c r="C33" s="9">
        <v>20</v>
      </c>
      <c r="D33" s="9"/>
      <c r="E33" s="9">
        <v>20</v>
      </c>
    </row>
    <row r="34" spans="1:5" x14ac:dyDescent="0.2">
      <c r="A34" s="11" t="s">
        <v>8326</v>
      </c>
      <c r="B34" s="9"/>
      <c r="C34" s="9"/>
      <c r="D34" s="9">
        <v>260</v>
      </c>
      <c r="E34" s="9">
        <v>260</v>
      </c>
    </row>
    <row r="35" spans="1:5" x14ac:dyDescent="0.2">
      <c r="A35" s="11" t="s">
        <v>8313</v>
      </c>
      <c r="B35" s="9">
        <v>40</v>
      </c>
      <c r="C35" s="9"/>
      <c r="D35" s="9"/>
      <c r="E35" s="9">
        <v>40</v>
      </c>
    </row>
    <row r="36" spans="1:5" x14ac:dyDescent="0.2">
      <c r="A36" s="11" t="s">
        <v>8312</v>
      </c>
      <c r="B36" s="9"/>
      <c r="C36" s="9"/>
      <c r="D36" s="9">
        <v>60</v>
      </c>
      <c r="E36" s="9">
        <v>60</v>
      </c>
    </row>
    <row r="37" spans="1:5" x14ac:dyDescent="0.2">
      <c r="A37" s="11" t="s">
        <v>8352</v>
      </c>
      <c r="B37" s="9"/>
      <c r="C37" s="9"/>
      <c r="D37" s="9">
        <v>34</v>
      </c>
      <c r="E37" s="9">
        <v>34</v>
      </c>
    </row>
    <row r="38" spans="1:5" x14ac:dyDescent="0.2">
      <c r="A38" s="11" t="s">
        <v>8355</v>
      </c>
      <c r="B38" s="9">
        <v>18</v>
      </c>
      <c r="C38" s="9">
        <v>2</v>
      </c>
      <c r="D38" s="9">
        <v>40</v>
      </c>
      <c r="E38" s="9">
        <v>60</v>
      </c>
    </row>
    <row r="39" spans="1:5" x14ac:dyDescent="0.2">
      <c r="A39" s="11" t="s">
        <v>8357</v>
      </c>
      <c r="B39" s="9">
        <v>17</v>
      </c>
      <c r="C39" s="9">
        <v>80</v>
      </c>
      <c r="D39" s="9">
        <v>85</v>
      </c>
      <c r="E39" s="9">
        <v>182</v>
      </c>
    </row>
    <row r="40" spans="1:5" x14ac:dyDescent="0.2">
      <c r="A40" s="11" t="s">
        <v>8351</v>
      </c>
      <c r="B40" s="9"/>
      <c r="C40" s="9"/>
      <c r="D40" s="9">
        <v>80</v>
      </c>
      <c r="E40" s="9">
        <v>80</v>
      </c>
    </row>
    <row r="41" spans="1:5" x14ac:dyDescent="0.2">
      <c r="A41" s="11" t="s">
        <v>8311</v>
      </c>
      <c r="B41" s="9"/>
      <c r="C41" s="9"/>
      <c r="D41" s="9">
        <v>60</v>
      </c>
      <c r="E41" s="9">
        <v>60</v>
      </c>
    </row>
    <row r="42" spans="1:5" x14ac:dyDescent="0.2">
      <c r="A42" s="11" t="s">
        <v>8341</v>
      </c>
      <c r="B42" s="9">
        <v>10</v>
      </c>
      <c r="C42" s="9">
        <v>47</v>
      </c>
      <c r="D42" s="9"/>
      <c r="E42" s="9">
        <v>57</v>
      </c>
    </row>
    <row r="43" spans="1:5" x14ac:dyDescent="0.2">
      <c r="A43" s="11" t="s">
        <v>8334</v>
      </c>
      <c r="B43" s="9"/>
      <c r="C43" s="9">
        <v>100</v>
      </c>
      <c r="D43" s="9"/>
      <c r="E43" s="9">
        <v>100</v>
      </c>
    </row>
    <row r="44" spans="1:5" x14ac:dyDescent="0.2">
      <c r="A44" s="11" t="s">
        <v>8321</v>
      </c>
      <c r="B44" s="9">
        <v>60</v>
      </c>
      <c r="C44" s="9">
        <v>120</v>
      </c>
      <c r="D44" s="9">
        <v>20</v>
      </c>
      <c r="E44" s="9">
        <v>200</v>
      </c>
    </row>
    <row r="45" spans="1:5" x14ac:dyDescent="0.2">
      <c r="A45" s="11" t="s">
        <v>8320</v>
      </c>
      <c r="B45" s="9">
        <v>100</v>
      </c>
      <c r="C45" s="9">
        <v>60</v>
      </c>
      <c r="D45" s="9"/>
      <c r="E45" s="9">
        <v>160</v>
      </c>
    </row>
    <row r="46" spans="1:5" x14ac:dyDescent="0.2">
      <c r="A46" s="11" t="s">
        <v>8340</v>
      </c>
      <c r="B46" s="9">
        <v>20</v>
      </c>
      <c r="C46" s="9"/>
      <c r="D46" s="9"/>
      <c r="E46" s="9">
        <v>20</v>
      </c>
    </row>
    <row r="47" spans="1:5" x14ac:dyDescent="0.2">
      <c r="A47" s="11" t="s">
        <v>8362</v>
      </c>
      <c r="B47" s="9">
        <v>349</v>
      </c>
      <c r="C47" s="9">
        <v>1530</v>
      </c>
      <c r="D47" s="9">
        <v>2185</v>
      </c>
      <c r="E47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D49AF-C8FD-D744-97EF-602BE3175735}">
  <dimension ref="A2:E19"/>
  <sheetViews>
    <sheetView workbookViewId="0">
      <selection activeCell="C5" sqref="C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0" t="s">
        <v>8379</v>
      </c>
      <c r="B2" t="s">
        <v>8363</v>
      </c>
    </row>
    <row r="3" spans="1:5" x14ac:dyDescent="0.2">
      <c r="A3" s="10" t="s">
        <v>8308</v>
      </c>
      <c r="B3" t="s">
        <v>8310</v>
      </c>
    </row>
    <row r="5" spans="1:5" x14ac:dyDescent="0.2">
      <c r="A5" s="10" t="s">
        <v>8360</v>
      </c>
      <c r="B5" s="10" t="s">
        <v>8364</v>
      </c>
    </row>
    <row r="6" spans="1:5" x14ac:dyDescent="0.2">
      <c r="A6" s="10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2">
      <c r="A7" s="13" t="s">
        <v>8373</v>
      </c>
      <c r="B7" s="9">
        <v>25</v>
      </c>
      <c r="C7" s="9">
        <v>19</v>
      </c>
      <c r="D7" s="9">
        <v>2</v>
      </c>
      <c r="E7" s="9">
        <v>46</v>
      </c>
    </row>
    <row r="8" spans="1:5" x14ac:dyDescent="0.2">
      <c r="A8" s="13" t="s">
        <v>8374</v>
      </c>
      <c r="B8" s="9">
        <v>27</v>
      </c>
      <c r="C8" s="9">
        <v>13</v>
      </c>
      <c r="D8" s="9">
        <v>2</v>
      </c>
      <c r="E8" s="9">
        <v>42</v>
      </c>
    </row>
    <row r="9" spans="1:5" x14ac:dyDescent="0.2">
      <c r="A9" s="13" t="s">
        <v>8375</v>
      </c>
      <c r="B9" s="9">
        <v>37</v>
      </c>
      <c r="C9" s="9">
        <v>15</v>
      </c>
      <c r="D9" s="9">
        <v>2</v>
      </c>
      <c r="E9" s="9">
        <v>54</v>
      </c>
    </row>
    <row r="10" spans="1:5" x14ac:dyDescent="0.2">
      <c r="A10" s="13" t="s">
        <v>8376</v>
      </c>
      <c r="B10" s="9">
        <v>31</v>
      </c>
      <c r="C10" s="9">
        <v>12</v>
      </c>
      <c r="D10" s="9">
        <v>6</v>
      </c>
      <c r="E10" s="9">
        <v>49</v>
      </c>
    </row>
    <row r="11" spans="1:5" x14ac:dyDescent="0.2">
      <c r="A11" s="13" t="s">
        <v>8367</v>
      </c>
      <c r="B11" s="9">
        <v>23</v>
      </c>
      <c r="C11" s="9">
        <v>12</v>
      </c>
      <c r="D11" s="9">
        <v>5</v>
      </c>
      <c r="E11" s="9">
        <v>40</v>
      </c>
    </row>
    <row r="12" spans="1:5" x14ac:dyDescent="0.2">
      <c r="A12" s="13" t="s">
        <v>8377</v>
      </c>
      <c r="B12" s="9">
        <v>30</v>
      </c>
      <c r="C12" s="9">
        <v>16</v>
      </c>
      <c r="D12" s="9">
        <v>3</v>
      </c>
      <c r="E12" s="9">
        <v>49</v>
      </c>
    </row>
    <row r="13" spans="1:5" x14ac:dyDescent="0.2">
      <c r="A13" s="13" t="s">
        <v>8368</v>
      </c>
      <c r="B13" s="9">
        <v>25</v>
      </c>
      <c r="C13" s="9">
        <v>21</v>
      </c>
      <c r="D13" s="9">
        <v>4</v>
      </c>
      <c r="E13" s="9">
        <v>50</v>
      </c>
    </row>
    <row r="14" spans="1:5" x14ac:dyDescent="0.2">
      <c r="A14" s="13" t="s">
        <v>8369</v>
      </c>
      <c r="B14" s="9">
        <v>16</v>
      </c>
      <c r="C14" s="9">
        <v>20</v>
      </c>
      <c r="D14" s="9">
        <v>5</v>
      </c>
      <c r="E14" s="9">
        <v>41</v>
      </c>
    </row>
    <row r="15" spans="1:5" x14ac:dyDescent="0.2">
      <c r="A15" s="13" t="s">
        <v>8370</v>
      </c>
      <c r="B15" s="9">
        <v>19</v>
      </c>
      <c r="C15" s="9">
        <v>17</v>
      </c>
      <c r="D15" s="9">
        <v>5</v>
      </c>
      <c r="E15" s="9">
        <v>41</v>
      </c>
    </row>
    <row r="16" spans="1:5" x14ac:dyDescent="0.2">
      <c r="A16" s="13" t="s">
        <v>8371</v>
      </c>
      <c r="B16" s="9">
        <v>29</v>
      </c>
      <c r="C16" s="9">
        <v>11</v>
      </c>
      <c r="D16" s="9">
        <v>2</v>
      </c>
      <c r="E16" s="9">
        <v>42</v>
      </c>
    </row>
    <row r="17" spans="1:5" x14ac:dyDescent="0.2">
      <c r="A17" s="13" t="s">
        <v>8372</v>
      </c>
      <c r="B17" s="9">
        <v>23</v>
      </c>
      <c r="C17" s="9">
        <v>11</v>
      </c>
      <c r="D17" s="9">
        <v>3</v>
      </c>
      <c r="E17" s="9">
        <v>37</v>
      </c>
    </row>
    <row r="18" spans="1:5" x14ac:dyDescent="0.2">
      <c r="A18" s="13" t="s">
        <v>8378</v>
      </c>
      <c r="B18" s="9">
        <v>15</v>
      </c>
      <c r="C18" s="9">
        <v>13</v>
      </c>
      <c r="D18" s="9">
        <v>1</v>
      </c>
      <c r="E18" s="9">
        <v>29</v>
      </c>
    </row>
    <row r="19" spans="1:5" x14ac:dyDescent="0.2">
      <c r="A19" s="13" t="s">
        <v>8362</v>
      </c>
      <c r="B19" s="9">
        <v>300</v>
      </c>
      <c r="C19" s="9">
        <v>180</v>
      </c>
      <c r="D19" s="9">
        <v>40</v>
      </c>
      <c r="E19" s="9">
        <v>520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6A71A-C815-9745-AFE1-4CE8BAAEE110}">
  <dimension ref="A1:H12"/>
  <sheetViews>
    <sheetView workbookViewId="0">
      <selection activeCell="M22" sqref="M2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8399</v>
      </c>
      <c r="B1" t="s">
        <v>8400</v>
      </c>
      <c r="C1" t="s">
        <v>8401</v>
      </c>
      <c r="D1" t="s">
        <v>8417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COUNTIFS('Raw Data'!$F$1:$F$4115,"successful",'Raw Data'!$D$1:$D$4115,"&lt;1000")</f>
        <v>322</v>
      </c>
      <c r="C2">
        <f>COUNTIFS('Raw Data'!$F$1:$F$4115,"failed",'Raw Data'!$D$1:$D$4115,"&lt;1000")</f>
        <v>113</v>
      </c>
      <c r="D2">
        <f>COUNTIFS('Raw Data'!$F$1:$F$4115,"canceled",'Raw Data'!$D$1:$D$4115,"&lt;1000")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8407</v>
      </c>
      <c r="B3">
        <f>COUNTIFS('Raw Data'!$F$1:$F$4115,"successful",'Raw Data'!$D$1:$D$4115,"&gt;1000",'Raw Data'!$D$1:$D$4115,"&lt;4999")</f>
        <v>815</v>
      </c>
      <c r="C3">
        <f>COUNTIFS('Raw Data'!$F$1:$F$4115,"failed",'Raw Data'!$D$1:$D$4115,"&gt;1000",'Raw Data'!$D$1:$D$4115,"&lt;4999")</f>
        <v>357</v>
      </c>
      <c r="D3">
        <f>COUNTIFS('Raw Data'!$F$1:$F$4115,"canceled",'Raw Data'!$D$1:$D$4115,"&gt;1000",'Raw Data'!$D$1:$D$4115,"&lt;4999")</f>
        <v>52</v>
      </c>
      <c r="E3">
        <f t="shared" ref="E3:E12" si="0">SUM(B3:D3)</f>
        <v>1224</v>
      </c>
      <c r="F3" s="6">
        <f t="shared" ref="F3:F12" si="1">B3/E3</f>
        <v>0.66584967320261434</v>
      </c>
      <c r="G3" s="6">
        <f t="shared" ref="G3:G12" si="2">C3/E3</f>
        <v>0.29166666666666669</v>
      </c>
      <c r="H3" s="6">
        <f t="shared" ref="H3:H12" si="3">D3/E3</f>
        <v>4.2483660130718956E-2</v>
      </c>
    </row>
    <row r="4" spans="1:8" x14ac:dyDescent="0.2">
      <c r="A4" t="s">
        <v>8408</v>
      </c>
      <c r="B4">
        <f>COUNTIFS('Raw Data'!$F$1:$F$4115,"successful",'Raw Data'!$D$1:$D$4115,"&gt;5000",'Raw Data'!$D$1:$D$4115,"&lt;9999")</f>
        <v>230</v>
      </c>
      <c r="C4">
        <f>COUNTIFS('Raw Data'!$F$1:$F$4115,"failed",'Raw Data'!$D$1:$D$4115,"&gt;5000",'Raw Data'!$D$1:$D$4115,"&lt;9999")</f>
        <v>160</v>
      </c>
      <c r="D4">
        <f>COUNTIFS('Raw Data'!$F$1:$F$4115,"canceled",'Raw Data'!$D$1:$D$4115,"&gt;5000",'Raw Data'!$D$1:$D$4115,"&lt;9999")</f>
        <v>27</v>
      </c>
      <c r="E4">
        <f t="shared" si="0"/>
        <v>417</v>
      </c>
      <c r="F4" s="6">
        <f t="shared" si="1"/>
        <v>0.55155875299760193</v>
      </c>
      <c r="G4" s="6">
        <f t="shared" si="2"/>
        <v>0.38369304556354916</v>
      </c>
      <c r="H4" s="6">
        <f t="shared" si="3"/>
        <v>6.4748201438848921E-2</v>
      </c>
    </row>
    <row r="5" spans="1:8" x14ac:dyDescent="0.2">
      <c r="A5" t="s">
        <v>8409</v>
      </c>
      <c r="B5">
        <f>COUNTIFS('Raw Data'!$F$1:$F$4115,"successful",'Raw Data'!$D$1:$D$4115,"&gt;10000",'Raw Data'!$D$1:$D$4115,"&lt;14999")</f>
        <v>65</v>
      </c>
      <c r="C5">
        <f>COUNTIFS('Raw Data'!$F$1:$F$4115,"failed",'Raw Data'!$D$1:$D$4115,"&gt;10000",'Raw Data'!$D$1:$D$4115,"&lt;14999")</f>
        <v>59</v>
      </c>
      <c r="D5">
        <f>COUNTIFS('Raw Data'!$F$1:$F$4115,"canceled",'Raw Data'!$D$1:$D$4115,"&gt;10000",'Raw Data'!$D$1:$D$4115,"&lt;14999")</f>
        <v>12</v>
      </c>
      <c r="E5">
        <f t="shared" si="0"/>
        <v>136</v>
      </c>
      <c r="F5" s="6">
        <f t="shared" si="1"/>
        <v>0.47794117647058826</v>
      </c>
      <c r="G5" s="6">
        <f t="shared" si="2"/>
        <v>0.43382352941176472</v>
      </c>
      <c r="H5" s="6">
        <f t="shared" si="3"/>
        <v>8.8235294117647065E-2</v>
      </c>
    </row>
    <row r="6" spans="1:8" x14ac:dyDescent="0.2">
      <c r="A6" t="s">
        <v>8410</v>
      </c>
      <c r="B6">
        <f>COUNTIFS('Raw Data'!$F$1:$F$4115,"successful",'Raw Data'!$D$1:$D$4115,"&gt;15000",'Raw Data'!$D$1:$D$4115,"&lt;19999")</f>
        <v>38</v>
      </c>
      <c r="C6">
        <f>COUNTIFS('Raw Data'!$F$1:$F$4115,"failed",'Raw Data'!$D$1:$D$4115,"&gt;15000",'Raw Data'!$D$1:$D$4115,"&lt;19999")</f>
        <v>32</v>
      </c>
      <c r="D6">
        <f>COUNTIFS('Raw Data'!$F$1:$F$4115,"canceled",'Raw Data'!$D$1:$D$4115,"&gt;15000",'Raw Data'!$D$1:$D$4115,"&lt;19999")</f>
        <v>4</v>
      </c>
      <c r="E6">
        <f t="shared" si="0"/>
        <v>74</v>
      </c>
      <c r="F6" s="6">
        <f t="shared" si="1"/>
        <v>0.51351351351351349</v>
      </c>
      <c r="G6" s="6">
        <f t="shared" si="2"/>
        <v>0.43243243243243246</v>
      </c>
      <c r="H6" s="6">
        <f t="shared" si="3"/>
        <v>5.4054054054054057E-2</v>
      </c>
    </row>
    <row r="7" spans="1:8" x14ac:dyDescent="0.2">
      <c r="A7" t="s">
        <v>8411</v>
      </c>
      <c r="B7">
        <f>COUNTIFS('Raw Data'!$F$1:$F$4115,"successful",'Raw Data'!$D$1:$D$4115,"&gt;20000",'Raw Data'!$D$1:$D$4115,"&lt;24999")</f>
        <v>18</v>
      </c>
      <c r="C7">
        <f>COUNTIFS('Raw Data'!$F$1:$F$4115,"failed",'Raw Data'!$D$1:$D$4115,"&gt;20000",'Raw Data'!$D$1:$D$4115,"&lt;24999")</f>
        <v>16</v>
      </c>
      <c r="D7">
        <f>COUNTIFS('Raw Data'!$F$1:$F$4115,"canceled",'Raw Data'!$D$1:$D$4115,"&gt;20000",'Raw Data'!$D$1:$D$4115,"&lt;24999")</f>
        <v>1</v>
      </c>
      <c r="E7">
        <f t="shared" si="0"/>
        <v>35</v>
      </c>
      <c r="F7" s="6">
        <f t="shared" si="1"/>
        <v>0.51428571428571423</v>
      </c>
      <c r="G7" s="6">
        <f t="shared" si="2"/>
        <v>0.45714285714285713</v>
      </c>
      <c r="H7" s="6">
        <f t="shared" si="3"/>
        <v>2.8571428571428571E-2</v>
      </c>
    </row>
    <row r="8" spans="1:8" x14ac:dyDescent="0.2">
      <c r="A8" t="s">
        <v>8412</v>
      </c>
      <c r="B8">
        <f>COUNTIFS('Raw Data'!$F$1:$F$4115,"successful",'Raw Data'!$D$1:$D$4115,"&gt;30000",'Raw Data'!$D$1:$D$4115,"&lt;34999")</f>
        <v>6</v>
      </c>
      <c r="C8">
        <f>COUNTIFS('Raw Data'!$F$1:$F$4115,"failed",'Raw Data'!$D$1:$D$4115,"&gt;30000",'Raw Data'!$D$1:$D$4115,"&lt;34999")</f>
        <v>6</v>
      </c>
      <c r="D8">
        <f>COUNTIFS('Raw Data'!$F$1:$F$4115,"canceled",'Raw Data'!$D$1:$D$4115,"&gt;30000",'Raw Data'!$D$1:$D$4115,"&lt;34999")</f>
        <v>1</v>
      </c>
      <c r="E8">
        <f t="shared" si="0"/>
        <v>13</v>
      </c>
      <c r="F8" s="6">
        <f t="shared" si="1"/>
        <v>0.46153846153846156</v>
      </c>
      <c r="G8" s="6">
        <f t="shared" si="2"/>
        <v>0.46153846153846156</v>
      </c>
      <c r="H8" s="6">
        <f t="shared" si="3"/>
        <v>7.6923076923076927E-2</v>
      </c>
    </row>
    <row r="9" spans="1:8" x14ac:dyDescent="0.2">
      <c r="A9" t="s">
        <v>8413</v>
      </c>
      <c r="B9">
        <f>COUNTIFS('Raw Data'!$F$1:$F$4115,"successful",'Raw Data'!$D$1:$D$4115,"&gt;35000",'Raw Data'!$D$1:$D$4115,"&lt;39999")</f>
        <v>4</v>
      </c>
      <c r="C9">
        <f>COUNTIFS('Raw Data'!$F$1:$F$4115,"failed",'Raw Data'!$D$1:$D$4115,"&gt;35000",'Raw Data'!$D$1:$D$4115,"&lt;39999")</f>
        <v>8</v>
      </c>
      <c r="D9">
        <f>COUNTIFS('Raw Data'!$F$1:$F$4115,"canceled",'Raw Data'!$D$1:$D$4115,"&gt;35000",'Raw Data'!$D$1:$D$4115,"&lt;39999")</f>
        <v>2</v>
      </c>
      <c r="E9">
        <f t="shared" si="0"/>
        <v>14</v>
      </c>
      <c r="F9" s="6">
        <f t="shared" si="1"/>
        <v>0.2857142857142857</v>
      </c>
      <c r="G9" s="6">
        <f t="shared" si="2"/>
        <v>0.5714285714285714</v>
      </c>
      <c r="H9" s="6">
        <f t="shared" si="3"/>
        <v>0.14285714285714285</v>
      </c>
    </row>
    <row r="10" spans="1:8" x14ac:dyDescent="0.2">
      <c r="A10" t="s">
        <v>8414</v>
      </c>
      <c r="B10">
        <f>COUNTIFS('Raw Data'!$F$1:$F$4115,"successful",'Raw Data'!$D$1:$D$4115,"&gt;40000",'Raw Data'!$D$1:$D$4115,"&lt;44999")</f>
        <v>5</v>
      </c>
      <c r="C10">
        <f>COUNTIFS('Raw Data'!$F$1:$F$4115,"failed",'Raw Data'!$D$1:$D$4115,"&gt;40000",'Raw Data'!$D$1:$D$4115,"&lt;44999")</f>
        <v>3</v>
      </c>
      <c r="D10">
        <f>COUNTIFS('Raw Data'!$F$1:$F$4115,"canceled",'Raw Data'!$D$1:$D$4115,"&gt;40000",'Raw Data'!$D$1:$D$4115,"&lt;44999")</f>
        <v>0</v>
      </c>
      <c r="E10">
        <f t="shared" si="0"/>
        <v>8</v>
      </c>
      <c r="F10" s="6">
        <f t="shared" si="1"/>
        <v>0.625</v>
      </c>
      <c r="G10" s="6">
        <f t="shared" si="2"/>
        <v>0.375</v>
      </c>
      <c r="H10" s="6">
        <f t="shared" si="3"/>
        <v>0</v>
      </c>
    </row>
    <row r="11" spans="1:8" x14ac:dyDescent="0.2">
      <c r="A11" t="s">
        <v>8415</v>
      </c>
      <c r="B11">
        <f>COUNTIFS('Raw Data'!$F$1:$F$4115,"successful",'Raw Data'!$D$1:$D$4115,"&gt;45000",'Raw Data'!$D$1:$D$4115,"&lt;49999")</f>
        <v>3</v>
      </c>
      <c r="C11">
        <f>COUNTIFS('Raw Data'!$F$1:$F$4115,"failed",'Raw Data'!$D$1:$D$4115,"&gt;45000",'Raw Data'!$D$1:$D$4115,"&lt;49999")</f>
        <v>5</v>
      </c>
      <c r="D11">
        <f>COUNTIFS('Raw Data'!$F$1:$F$4115,"canceled",'Raw Data'!$D$1:$D$4115,"&gt;45000",'Raw Data'!$D$1:$D$4115,"&lt;49999")</f>
        <v>2</v>
      </c>
      <c r="E11">
        <f t="shared" si="0"/>
        <v>10</v>
      </c>
      <c r="F11" s="6">
        <f t="shared" si="1"/>
        <v>0.3</v>
      </c>
      <c r="G11" s="6">
        <f t="shared" si="2"/>
        <v>0.5</v>
      </c>
      <c r="H11" s="6">
        <f t="shared" si="3"/>
        <v>0.2</v>
      </c>
    </row>
    <row r="12" spans="1:8" x14ac:dyDescent="0.2">
      <c r="A12" t="s">
        <v>8416</v>
      </c>
      <c r="B12">
        <f>COUNTIFS('Raw Data'!$F$1:$F$4115,"successful",'Raw Data'!$D$1:$D$4115,"&gt;=50000")</f>
        <v>86</v>
      </c>
      <c r="C12">
        <f>COUNTIFS('Raw Data'!$F$1:$F$4115,"failed",'Raw Data'!$D$1:$D$4115,"&gt;=50000")</f>
        <v>258</v>
      </c>
      <c r="D12">
        <f>COUNTIFS('Raw Data'!$F$1:$F$4115,"canceled",'Raw Data'!$D$1:$D$4115,"&gt;=50000")</f>
        <v>100</v>
      </c>
      <c r="E12">
        <f t="shared" si="0"/>
        <v>444</v>
      </c>
      <c r="F12" s="6">
        <f t="shared" si="1"/>
        <v>0.19369369369369369</v>
      </c>
      <c r="G12" s="6">
        <f t="shared" si="2"/>
        <v>0.58108108108108103</v>
      </c>
      <c r="H12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F8CB9-BE34-764D-B617-28E8E72165F7}">
  <sheetPr>
    <tabColor rgb="FF00B0F0"/>
  </sheetPr>
  <dimension ref="A1:U61"/>
  <sheetViews>
    <sheetView workbookViewId="0">
      <selection activeCell="G29" sqref="G29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7" bestFit="1" customWidth="1"/>
    <col min="4" max="4" width="8.1640625" bestFit="1" customWidth="1"/>
    <col min="5" max="6" width="10" bestFit="1" customWidth="1"/>
  </cols>
  <sheetData>
    <row r="1" spans="1:21" x14ac:dyDescent="0.2">
      <c r="A1" s="10" t="s">
        <v>8308</v>
      </c>
      <c r="B1" t="s">
        <v>8317</v>
      </c>
      <c r="T1" t="s">
        <v>8380</v>
      </c>
    </row>
    <row r="2" spans="1:21" x14ac:dyDescent="0.2">
      <c r="A2" s="10" t="s">
        <v>8264</v>
      </c>
      <c r="B2" t="s">
        <v>8363</v>
      </c>
      <c r="T2" t="s">
        <v>8381</v>
      </c>
    </row>
    <row r="3" spans="1:21" x14ac:dyDescent="0.2">
      <c r="A3" s="10" t="s">
        <v>8379</v>
      </c>
      <c r="B3" t="s">
        <v>8363</v>
      </c>
    </row>
    <row r="5" spans="1:21" x14ac:dyDescent="0.2">
      <c r="A5" s="10" t="s">
        <v>8360</v>
      </c>
      <c r="B5" s="10" t="s">
        <v>8364</v>
      </c>
    </row>
    <row r="6" spans="1:21" x14ac:dyDescent="0.2">
      <c r="A6" s="10" t="s">
        <v>8361</v>
      </c>
      <c r="B6" t="s">
        <v>8219</v>
      </c>
      <c r="C6" t="s">
        <v>8221</v>
      </c>
      <c r="D6" t="s">
        <v>8220</v>
      </c>
      <c r="E6" t="s">
        <v>8362</v>
      </c>
      <c r="T6" t="s">
        <v>8394</v>
      </c>
    </row>
    <row r="7" spans="1:21" x14ac:dyDescent="0.2">
      <c r="A7" s="13" t="s">
        <v>8373</v>
      </c>
      <c r="B7" s="14">
        <v>0.58333333333333337</v>
      </c>
      <c r="C7" s="14">
        <v>0.34375</v>
      </c>
      <c r="D7" s="14">
        <v>7.2916666666666671E-2</v>
      </c>
      <c r="E7" s="14">
        <v>1</v>
      </c>
      <c r="T7" t="s">
        <v>8395</v>
      </c>
    </row>
    <row r="8" spans="1:21" x14ac:dyDescent="0.2">
      <c r="A8" s="13" t="s">
        <v>8374</v>
      </c>
      <c r="B8" s="14">
        <v>0.62831858407079644</v>
      </c>
      <c r="C8" s="14">
        <v>0.34513274336283184</v>
      </c>
      <c r="D8" s="14">
        <v>2.6548672566371681E-2</v>
      </c>
      <c r="E8" s="14">
        <v>1</v>
      </c>
      <c r="T8" t="s">
        <v>8317</v>
      </c>
      <c r="U8" t="s">
        <v>8398</v>
      </c>
    </row>
    <row r="9" spans="1:21" x14ac:dyDescent="0.2">
      <c r="A9" s="13" t="s">
        <v>8375</v>
      </c>
      <c r="B9" s="14">
        <v>0.60869565217391308</v>
      </c>
      <c r="C9" s="14">
        <v>0.35869565217391303</v>
      </c>
      <c r="D9" s="14">
        <v>3.2608695652173912E-2</v>
      </c>
      <c r="E9" s="14">
        <v>1</v>
      </c>
      <c r="T9" t="s">
        <v>8325</v>
      </c>
    </row>
    <row r="10" spans="1:21" x14ac:dyDescent="0.2">
      <c r="A10" s="13" t="s">
        <v>8376</v>
      </c>
      <c r="B10" s="14">
        <v>0.62831858407079644</v>
      </c>
      <c r="C10" s="14">
        <v>0.35398230088495575</v>
      </c>
      <c r="D10" s="14">
        <v>1.7699115044247787E-2</v>
      </c>
      <c r="E10" s="14">
        <v>1</v>
      </c>
      <c r="T10" t="s">
        <v>8396</v>
      </c>
      <c r="U10" t="s">
        <v>8397</v>
      </c>
    </row>
    <row r="11" spans="1:21" x14ac:dyDescent="0.2">
      <c r="A11" s="13" t="s">
        <v>8367</v>
      </c>
      <c r="B11" s="14">
        <v>0.66867469879518071</v>
      </c>
      <c r="C11" s="14">
        <v>0.31325301204819278</v>
      </c>
      <c r="D11" s="14">
        <v>1.8072289156626505E-2</v>
      </c>
      <c r="E11" s="14">
        <v>1</v>
      </c>
    </row>
    <row r="12" spans="1:21" x14ac:dyDescent="0.2">
      <c r="A12" s="13" t="s">
        <v>8377</v>
      </c>
      <c r="B12" s="14">
        <v>0.65359477124183007</v>
      </c>
      <c r="C12" s="14">
        <v>0.3202614379084967</v>
      </c>
      <c r="D12" s="14">
        <v>2.6143790849673203E-2</v>
      </c>
      <c r="E12" s="14">
        <v>1</v>
      </c>
    </row>
    <row r="13" spans="1:21" x14ac:dyDescent="0.2">
      <c r="A13" s="13" t="s">
        <v>8368</v>
      </c>
      <c r="B13" s="14">
        <v>0.63043478260869568</v>
      </c>
      <c r="C13" s="14">
        <v>0.36231884057971014</v>
      </c>
      <c r="D13" s="14">
        <v>7.246376811594203E-3</v>
      </c>
      <c r="E13" s="14">
        <v>1</v>
      </c>
    </row>
    <row r="14" spans="1:21" x14ac:dyDescent="0.2">
      <c r="A14" s="13" t="s">
        <v>8369</v>
      </c>
      <c r="B14" s="14">
        <v>0.58536585365853655</v>
      </c>
      <c r="C14" s="14">
        <v>0.38211382113821141</v>
      </c>
      <c r="D14" s="14">
        <v>3.2520325203252036E-2</v>
      </c>
      <c r="E14" s="14">
        <v>1</v>
      </c>
    </row>
    <row r="15" spans="1:21" x14ac:dyDescent="0.2">
      <c r="A15" s="13" t="s">
        <v>8370</v>
      </c>
      <c r="B15" s="14">
        <v>0.60824742268041232</v>
      </c>
      <c r="C15" s="14">
        <v>0.35051546391752575</v>
      </c>
      <c r="D15" s="14">
        <v>4.1237113402061855E-2</v>
      </c>
      <c r="E15" s="14">
        <v>1</v>
      </c>
    </row>
    <row r="16" spans="1:21" x14ac:dyDescent="0.2">
      <c r="A16" s="13" t="s">
        <v>8371</v>
      </c>
      <c r="B16" s="14">
        <v>0.56521739130434778</v>
      </c>
      <c r="C16" s="14">
        <v>0.43478260869565216</v>
      </c>
      <c r="D16" s="14">
        <v>0</v>
      </c>
      <c r="E16" s="14">
        <v>1</v>
      </c>
    </row>
    <row r="17" spans="1:5" x14ac:dyDescent="0.2">
      <c r="A17" s="13" t="s">
        <v>8372</v>
      </c>
      <c r="B17" s="14">
        <v>0.61363636363636365</v>
      </c>
      <c r="C17" s="14">
        <v>0.35227272727272729</v>
      </c>
      <c r="D17" s="14">
        <v>3.4090909090909088E-2</v>
      </c>
      <c r="E17" s="14">
        <v>1</v>
      </c>
    </row>
    <row r="18" spans="1:5" x14ac:dyDescent="0.2">
      <c r="A18" s="13" t="s">
        <v>8378</v>
      </c>
      <c r="B18" s="14">
        <v>0.49333333333333335</v>
      </c>
      <c r="C18" s="14">
        <v>0.46666666666666667</v>
      </c>
      <c r="D18" s="14">
        <v>0.04</v>
      </c>
      <c r="E18" s="14">
        <v>1</v>
      </c>
    </row>
    <row r="19" spans="1:5" x14ac:dyDescent="0.2">
      <c r="A19" s="13" t="s">
        <v>8362</v>
      </c>
      <c r="B19" s="14">
        <v>0.61285609934258578</v>
      </c>
      <c r="C19" s="14">
        <v>0.36011687363038714</v>
      </c>
      <c r="D19" s="14">
        <v>2.7027027027027029E-2</v>
      </c>
      <c r="E19" s="14">
        <v>1</v>
      </c>
    </row>
    <row r="44" spans="1:6" x14ac:dyDescent="0.2">
      <c r="A44" s="10" t="s">
        <v>8308</v>
      </c>
      <c r="B44" t="s">
        <v>8325</v>
      </c>
    </row>
    <row r="45" spans="1:6" x14ac:dyDescent="0.2">
      <c r="A45" s="10" t="s">
        <v>8379</v>
      </c>
      <c r="B45" t="s">
        <v>8363</v>
      </c>
    </row>
    <row r="47" spans="1:6" x14ac:dyDescent="0.2">
      <c r="A47" s="10" t="s">
        <v>8360</v>
      </c>
      <c r="B47" s="10" t="s">
        <v>8364</v>
      </c>
    </row>
    <row r="48" spans="1:6" x14ac:dyDescent="0.2">
      <c r="A48" s="10" t="s">
        <v>8361</v>
      </c>
      <c r="B48" t="s">
        <v>8220</v>
      </c>
      <c r="C48" t="s">
        <v>8221</v>
      </c>
      <c r="D48" t="s">
        <v>8222</v>
      </c>
      <c r="E48" t="s">
        <v>8219</v>
      </c>
      <c r="F48" t="s">
        <v>8362</v>
      </c>
    </row>
    <row r="49" spans="1:6" x14ac:dyDescent="0.2">
      <c r="A49" s="13" t="s">
        <v>8373</v>
      </c>
      <c r="B49" s="14">
        <v>4.2857142857142859E-3</v>
      </c>
      <c r="C49" s="14">
        <v>1.4285714285714285E-2</v>
      </c>
      <c r="D49" s="14">
        <v>0</v>
      </c>
      <c r="E49" s="14">
        <v>7.7142857142857138E-2</v>
      </c>
      <c r="F49" s="14">
        <v>9.571428571428571E-2</v>
      </c>
    </row>
    <row r="50" spans="1:6" x14ac:dyDescent="0.2">
      <c r="A50" s="13" t="s">
        <v>8374</v>
      </c>
      <c r="B50" s="14">
        <v>0</v>
      </c>
      <c r="C50" s="14">
        <v>1.1428571428571429E-2</v>
      </c>
      <c r="D50" s="14">
        <v>1.1428571428571429E-2</v>
      </c>
      <c r="E50" s="14">
        <v>7.0000000000000007E-2</v>
      </c>
      <c r="F50" s="14">
        <v>9.285714285714286E-2</v>
      </c>
    </row>
    <row r="51" spans="1:6" x14ac:dyDescent="0.2">
      <c r="A51" s="13" t="s">
        <v>8375</v>
      </c>
      <c r="B51" s="14">
        <v>2.8571428571428571E-3</v>
      </c>
      <c r="C51" s="14">
        <v>1.4285714285714285E-2</v>
      </c>
      <c r="D51" s="14">
        <v>1.7142857142857144E-2</v>
      </c>
      <c r="E51" s="14">
        <v>7.0000000000000007E-2</v>
      </c>
      <c r="F51" s="14">
        <v>0.10428571428571429</v>
      </c>
    </row>
    <row r="52" spans="1:6" x14ac:dyDescent="0.2">
      <c r="A52" s="13" t="s">
        <v>8376</v>
      </c>
      <c r="B52" s="14">
        <v>1.4285714285714286E-3</v>
      </c>
      <c r="C52" s="14">
        <v>1.4285714285714285E-2</v>
      </c>
      <c r="D52" s="14">
        <v>0</v>
      </c>
      <c r="E52" s="14">
        <v>6.8571428571428575E-2</v>
      </c>
      <c r="F52" s="14">
        <v>8.4285714285714283E-2</v>
      </c>
    </row>
    <row r="53" spans="1:6" x14ac:dyDescent="0.2">
      <c r="A53" s="13" t="s">
        <v>8367</v>
      </c>
      <c r="B53" s="14">
        <v>2.8571428571428571E-3</v>
      </c>
      <c r="C53" s="14">
        <v>1.2857142857142857E-2</v>
      </c>
      <c r="D53" s="14">
        <v>0</v>
      </c>
      <c r="E53" s="14">
        <v>7.7142857142857138E-2</v>
      </c>
      <c r="F53" s="22">
        <v>9.285714285714286E-2</v>
      </c>
    </row>
    <row r="54" spans="1:6" x14ac:dyDescent="0.2">
      <c r="A54" s="13" t="s">
        <v>8377</v>
      </c>
      <c r="B54" s="14">
        <v>0</v>
      </c>
      <c r="C54" s="14">
        <v>0.01</v>
      </c>
      <c r="D54" s="14">
        <v>0</v>
      </c>
      <c r="E54" s="14">
        <v>6.5714285714285711E-2</v>
      </c>
      <c r="F54" s="22">
        <v>7.571428571428572E-2</v>
      </c>
    </row>
    <row r="55" spans="1:6" x14ac:dyDescent="0.2">
      <c r="A55" s="13" t="s">
        <v>8368</v>
      </c>
      <c r="B55" s="14">
        <v>7.1428571428571426E-3</v>
      </c>
      <c r="C55" s="14">
        <v>1.1428571428571429E-2</v>
      </c>
      <c r="D55" s="14">
        <v>0</v>
      </c>
      <c r="E55" s="14">
        <v>5.5714285714285716E-2</v>
      </c>
      <c r="F55" s="22">
        <v>7.4285714285714288E-2</v>
      </c>
    </row>
    <row r="56" spans="1:6" x14ac:dyDescent="0.2">
      <c r="A56" s="13" t="s">
        <v>8369</v>
      </c>
      <c r="B56" s="14">
        <v>5.7142857142857143E-3</v>
      </c>
      <c r="C56" s="14">
        <v>1.7142857142857144E-2</v>
      </c>
      <c r="D56" s="14">
        <v>0</v>
      </c>
      <c r="E56" s="14">
        <v>6.2857142857142861E-2</v>
      </c>
      <c r="F56" s="14">
        <v>8.5714285714285715E-2</v>
      </c>
    </row>
    <row r="57" spans="1:6" x14ac:dyDescent="0.2">
      <c r="A57" s="13" t="s">
        <v>8370</v>
      </c>
      <c r="B57" s="14">
        <v>0</v>
      </c>
      <c r="C57" s="14">
        <v>1.8571428571428572E-2</v>
      </c>
      <c r="D57" s="14">
        <v>0</v>
      </c>
      <c r="E57" s="14">
        <v>5.4285714285714284E-2</v>
      </c>
      <c r="F57" s="14">
        <v>7.2857142857142856E-2</v>
      </c>
    </row>
    <row r="58" spans="1:6" x14ac:dyDescent="0.2">
      <c r="A58" s="13" t="s">
        <v>8371</v>
      </c>
      <c r="B58" s="14">
        <v>1.4285714285714286E-3</v>
      </c>
      <c r="C58" s="14">
        <v>2.2857142857142857E-2</v>
      </c>
      <c r="D58" s="14">
        <v>0</v>
      </c>
      <c r="E58" s="14">
        <v>6.142857142857143E-2</v>
      </c>
      <c r="F58" s="14">
        <v>8.5714285714285715E-2</v>
      </c>
    </row>
    <row r="59" spans="1:6" x14ac:dyDescent="0.2">
      <c r="A59" s="13" t="s">
        <v>8372</v>
      </c>
      <c r="B59" s="14">
        <v>1.4285714285714286E-3</v>
      </c>
      <c r="C59" s="14">
        <v>1.2857142857142857E-2</v>
      </c>
      <c r="D59" s="14">
        <v>0</v>
      </c>
      <c r="E59" s="14">
        <v>6.5714285714285711E-2</v>
      </c>
      <c r="F59" s="14">
        <v>0.08</v>
      </c>
    </row>
    <row r="60" spans="1:6" x14ac:dyDescent="0.2">
      <c r="A60" s="13" t="s">
        <v>8378</v>
      </c>
      <c r="B60" s="14">
        <v>1.4285714285714286E-3</v>
      </c>
      <c r="C60" s="14">
        <v>1.1428571428571429E-2</v>
      </c>
      <c r="D60" s="14">
        <v>0</v>
      </c>
      <c r="E60" s="14">
        <v>4.2857142857142858E-2</v>
      </c>
      <c r="F60" s="14">
        <v>5.5714285714285716E-2</v>
      </c>
    </row>
    <row r="61" spans="1:6" x14ac:dyDescent="0.2">
      <c r="A61" s="13" t="s">
        <v>8362</v>
      </c>
      <c r="B61" s="14">
        <v>2.8571428571428571E-2</v>
      </c>
      <c r="C61" s="14">
        <v>0.17142857142857143</v>
      </c>
      <c r="D61" s="14">
        <v>2.8571428571428571E-2</v>
      </c>
      <c r="E61" s="14">
        <v>0.77142857142857146</v>
      </c>
      <c r="F61" s="14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912D7-B13B-824B-AC85-E99FDB8CC990}">
  <sheetPr>
    <tabColor rgb="FF00B0F0"/>
  </sheetPr>
  <dimension ref="A3:H71"/>
  <sheetViews>
    <sheetView zoomScale="99" workbookViewId="0">
      <selection activeCell="G29" sqref="G29"/>
    </sheetView>
  </sheetViews>
  <sheetFormatPr baseColWidth="10" defaultRowHeight="15" x14ac:dyDescent="0.2"/>
  <cols>
    <col min="1" max="1" width="12" bestFit="1" customWidth="1"/>
    <col min="2" max="3" width="9" bestFit="1" customWidth="1"/>
    <col min="4" max="4" width="10.1640625" bestFit="1" customWidth="1"/>
    <col min="5" max="22" width="9.83203125" bestFit="1" customWidth="1"/>
    <col min="23" max="23" width="10.1640625" bestFit="1" customWidth="1"/>
    <col min="24" max="24" width="7" bestFit="1" customWidth="1"/>
    <col min="25" max="25" width="7.5" bestFit="1" customWidth="1"/>
    <col min="26" max="31" width="11.1640625" bestFit="1" customWidth="1"/>
    <col min="32" max="32" width="7.33203125" bestFit="1" customWidth="1"/>
    <col min="33" max="36" width="11.1640625" bestFit="1" customWidth="1"/>
    <col min="37" max="37" width="7.5" bestFit="1" customWidth="1"/>
    <col min="38" max="42" width="10.6640625" bestFit="1" customWidth="1"/>
    <col min="43" max="43" width="7" bestFit="1" customWidth="1"/>
    <col min="44" max="47" width="10.6640625" bestFit="1" customWidth="1"/>
    <col min="48" max="48" width="7.1640625" bestFit="1" customWidth="1"/>
    <col min="49" max="55" width="11.1640625" bestFit="1" customWidth="1"/>
    <col min="56" max="56" width="7.5" bestFit="1" customWidth="1"/>
    <col min="57" max="60" width="11.1640625" bestFit="1" customWidth="1"/>
    <col min="61" max="61" width="6.6640625" bestFit="1" customWidth="1"/>
    <col min="62" max="66" width="11.1640625" bestFit="1" customWidth="1"/>
    <col min="67" max="67" width="6.6640625" bestFit="1" customWidth="1"/>
    <col min="68" max="69" width="11.1640625" bestFit="1" customWidth="1"/>
    <col min="70" max="70" width="7.33203125" bestFit="1" customWidth="1"/>
    <col min="71" max="72" width="10" bestFit="1" customWidth="1"/>
    <col min="73" max="73" width="7.33203125" bestFit="1" customWidth="1"/>
    <col min="74" max="75" width="11.1640625" bestFit="1" customWidth="1"/>
    <col min="76" max="76" width="7.6640625" bestFit="1" customWidth="1"/>
    <col min="77" max="78" width="10.6640625" bestFit="1" customWidth="1"/>
    <col min="79" max="79" width="7.33203125" bestFit="1" customWidth="1"/>
    <col min="80" max="84" width="11.1640625" bestFit="1" customWidth="1"/>
    <col min="85" max="86" width="7" bestFit="1" customWidth="1"/>
    <col min="87" max="87" width="7.33203125" bestFit="1" customWidth="1"/>
    <col min="88" max="95" width="11.1640625" bestFit="1" customWidth="1"/>
    <col min="96" max="96" width="7.33203125" bestFit="1" customWidth="1"/>
    <col min="97" max="97" width="10.1640625" bestFit="1" customWidth="1"/>
  </cols>
  <sheetData>
    <row r="3" spans="1:6" x14ac:dyDescent="0.2">
      <c r="A3" s="10" t="s">
        <v>8360</v>
      </c>
      <c r="B3" s="10" t="s">
        <v>8364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8239</v>
      </c>
      <c r="B5" s="9"/>
      <c r="C5" s="9">
        <v>2</v>
      </c>
      <c r="D5" s="9">
        <v>1</v>
      </c>
      <c r="E5" s="9">
        <v>3</v>
      </c>
      <c r="F5" s="9">
        <v>6</v>
      </c>
    </row>
    <row r="6" spans="1:6" x14ac:dyDescent="0.2">
      <c r="A6" s="11" t="s">
        <v>8226</v>
      </c>
      <c r="B6" s="9">
        <v>14</v>
      </c>
      <c r="C6" s="21">
        <v>41</v>
      </c>
      <c r="D6" s="9"/>
      <c r="E6" s="9">
        <v>19</v>
      </c>
      <c r="F6" s="24">
        <v>74</v>
      </c>
    </row>
    <row r="7" spans="1:6" x14ac:dyDescent="0.2">
      <c r="A7" s="11" t="s">
        <v>8242</v>
      </c>
      <c r="B7" s="9"/>
      <c r="C7" s="9">
        <v>1</v>
      </c>
      <c r="D7" s="9"/>
      <c r="E7" s="9">
        <v>1</v>
      </c>
      <c r="F7" s="9">
        <v>2</v>
      </c>
    </row>
    <row r="8" spans="1:6" x14ac:dyDescent="0.2">
      <c r="A8" s="20" t="s">
        <v>8229</v>
      </c>
      <c r="B8" s="19">
        <v>17</v>
      </c>
      <c r="C8" s="19">
        <v>64</v>
      </c>
      <c r="D8" s="19">
        <v>1</v>
      </c>
      <c r="E8" s="19">
        <v>64</v>
      </c>
      <c r="F8" s="19">
        <v>146</v>
      </c>
    </row>
    <row r="9" spans="1:6" x14ac:dyDescent="0.2">
      <c r="A9" s="11" t="s">
        <v>8240</v>
      </c>
      <c r="B9" s="9">
        <v>3</v>
      </c>
      <c r="C9" s="9">
        <v>2</v>
      </c>
      <c r="D9" s="9"/>
      <c r="E9" s="9">
        <v>1</v>
      </c>
      <c r="F9" s="9">
        <v>6</v>
      </c>
    </row>
    <row r="10" spans="1:6" x14ac:dyDescent="0.2">
      <c r="A10" s="11" t="s">
        <v>8236</v>
      </c>
      <c r="B10" s="9">
        <v>3</v>
      </c>
      <c r="C10" s="21">
        <v>27</v>
      </c>
      <c r="D10" s="9"/>
      <c r="E10" s="9">
        <v>23</v>
      </c>
      <c r="F10" s="9">
        <v>53</v>
      </c>
    </row>
    <row r="11" spans="1:6" x14ac:dyDescent="0.2">
      <c r="A11" s="11" t="s">
        <v>8232</v>
      </c>
      <c r="B11" s="9">
        <v>4</v>
      </c>
      <c r="C11" s="9">
        <v>6</v>
      </c>
      <c r="D11" s="9"/>
      <c r="E11" s="9">
        <v>4</v>
      </c>
      <c r="F11" s="9">
        <v>14</v>
      </c>
    </row>
    <row r="12" spans="1:6" x14ac:dyDescent="0.2">
      <c r="A12" s="11" t="s">
        <v>8227</v>
      </c>
      <c r="B12" s="9">
        <v>1</v>
      </c>
      <c r="C12" s="9">
        <v>9</v>
      </c>
      <c r="D12" s="9"/>
      <c r="E12" s="9">
        <v>11</v>
      </c>
      <c r="F12" s="9">
        <v>21</v>
      </c>
    </row>
    <row r="13" spans="1:6" x14ac:dyDescent="0.2">
      <c r="A13" s="11" t="s">
        <v>8230</v>
      </c>
      <c r="B13" s="9">
        <v>5</v>
      </c>
      <c r="C13" s="9">
        <v>10</v>
      </c>
      <c r="D13" s="9">
        <v>2</v>
      </c>
      <c r="E13" s="9">
        <v>10</v>
      </c>
      <c r="F13" s="9">
        <v>27</v>
      </c>
    </row>
    <row r="14" spans="1:6" x14ac:dyDescent="0.2">
      <c r="A14" s="20" t="s">
        <v>8225</v>
      </c>
      <c r="B14" s="19">
        <v>25</v>
      </c>
      <c r="C14" s="19">
        <v>205</v>
      </c>
      <c r="D14" s="19">
        <v>8</v>
      </c>
      <c r="E14" s="19">
        <v>366</v>
      </c>
      <c r="F14" s="19">
        <v>604</v>
      </c>
    </row>
    <row r="15" spans="1:6" x14ac:dyDescent="0.2">
      <c r="A15" s="11" t="s">
        <v>8231</v>
      </c>
      <c r="B15" s="9">
        <v>1</v>
      </c>
      <c r="C15" s="21">
        <v>2</v>
      </c>
      <c r="D15" s="9"/>
      <c r="E15" s="9"/>
      <c r="F15" s="9">
        <v>3</v>
      </c>
    </row>
    <row r="16" spans="1:6" x14ac:dyDescent="0.2">
      <c r="A16" s="11" t="s">
        <v>8241</v>
      </c>
      <c r="B16" s="9">
        <v>2</v>
      </c>
      <c r="C16" s="9">
        <v>4</v>
      </c>
      <c r="D16" s="9">
        <v>1</v>
      </c>
      <c r="E16" s="9">
        <v>8</v>
      </c>
      <c r="F16" s="9">
        <v>15</v>
      </c>
    </row>
    <row r="17" spans="1:8" x14ac:dyDescent="0.2">
      <c r="A17" s="11" t="s">
        <v>8237</v>
      </c>
      <c r="B17" s="9">
        <v>3</v>
      </c>
      <c r="C17" s="21">
        <v>19</v>
      </c>
      <c r="D17" s="9"/>
      <c r="E17" s="9">
        <v>7</v>
      </c>
      <c r="F17" s="9">
        <v>29</v>
      </c>
    </row>
    <row r="18" spans="1:8" x14ac:dyDescent="0.2">
      <c r="A18" s="11" t="s">
        <v>8243</v>
      </c>
      <c r="B18" s="9"/>
      <c r="C18" s="9"/>
      <c r="D18" s="9"/>
      <c r="E18" s="9">
        <v>2</v>
      </c>
      <c r="F18" s="9">
        <v>2</v>
      </c>
    </row>
    <row r="19" spans="1:8" x14ac:dyDescent="0.2">
      <c r="A19" s="11" t="s">
        <v>8238</v>
      </c>
      <c r="B19" s="9">
        <v>1</v>
      </c>
      <c r="C19" s="21">
        <v>8</v>
      </c>
      <c r="D19" s="9">
        <v>3</v>
      </c>
      <c r="E19" s="9"/>
      <c r="F19" s="9">
        <v>12</v>
      </c>
    </row>
    <row r="20" spans="1:8" x14ac:dyDescent="0.2">
      <c r="A20" s="11" t="s">
        <v>8233</v>
      </c>
      <c r="B20" s="9">
        <v>4</v>
      </c>
      <c r="C20" s="21">
        <v>14</v>
      </c>
      <c r="D20" s="9">
        <v>1</v>
      </c>
      <c r="E20" s="9">
        <v>2</v>
      </c>
      <c r="F20" s="9">
        <v>21</v>
      </c>
    </row>
    <row r="21" spans="1:8" x14ac:dyDescent="0.2">
      <c r="A21" s="11" t="s">
        <v>8234</v>
      </c>
      <c r="B21" s="9"/>
      <c r="C21" s="21">
        <v>5</v>
      </c>
      <c r="D21" s="9"/>
      <c r="E21" s="9">
        <v>2</v>
      </c>
      <c r="F21" s="9">
        <v>7</v>
      </c>
    </row>
    <row r="22" spans="1:8" x14ac:dyDescent="0.2">
      <c r="A22" s="11" t="s">
        <v>8228</v>
      </c>
      <c r="B22" s="9">
        <v>4</v>
      </c>
      <c r="C22" s="9">
        <v>5</v>
      </c>
      <c r="D22" s="9"/>
      <c r="E22" s="9">
        <v>3</v>
      </c>
      <c r="F22" s="9">
        <v>12</v>
      </c>
    </row>
    <row r="23" spans="1:8" x14ac:dyDescent="0.2">
      <c r="A23" s="11" t="s">
        <v>8235</v>
      </c>
      <c r="B23" s="9">
        <v>5</v>
      </c>
      <c r="C23" s="9">
        <v>9</v>
      </c>
      <c r="D23" s="9"/>
      <c r="E23" s="9">
        <v>7</v>
      </c>
      <c r="F23" s="9">
        <v>21</v>
      </c>
    </row>
    <row r="24" spans="1:8" x14ac:dyDescent="0.2">
      <c r="A24" s="11" t="s">
        <v>8244</v>
      </c>
      <c r="B24" s="9"/>
      <c r="C24" s="9"/>
      <c r="D24" s="9"/>
      <c r="E24" s="9">
        <v>1</v>
      </c>
      <c r="F24" s="9">
        <v>1</v>
      </c>
    </row>
    <row r="25" spans="1:8" x14ac:dyDescent="0.2">
      <c r="A25" s="20" t="s">
        <v>8224</v>
      </c>
      <c r="B25" s="19">
        <v>257</v>
      </c>
      <c r="C25" s="19">
        <v>1097</v>
      </c>
      <c r="D25" s="19">
        <v>33</v>
      </c>
      <c r="E25" s="19">
        <v>1651</v>
      </c>
      <c r="F25" s="19">
        <v>3038</v>
      </c>
    </row>
    <row r="26" spans="1:8" x14ac:dyDescent="0.2">
      <c r="A26" s="11" t="s">
        <v>8362</v>
      </c>
      <c r="B26" s="9">
        <v>349</v>
      </c>
      <c r="C26" s="9">
        <v>1530</v>
      </c>
      <c r="D26" s="9">
        <v>50</v>
      </c>
      <c r="E26" s="9">
        <v>2185</v>
      </c>
      <c r="F26" s="9">
        <v>4114</v>
      </c>
      <c r="G26">
        <f>(GETPIVOTDATA("state",$A$3,"country","US")+GETPIVOTDATA("state",$A$3,"country","GB")+GETPIVOTDATA("state",$A$3,"country","CA"))</f>
        <v>3788</v>
      </c>
      <c r="H26" s="6">
        <f>G26/GETPIVOTDATA("state",$A$3)</f>
        <v>0.92075838599902771</v>
      </c>
    </row>
    <row r="31" spans="1:8" x14ac:dyDescent="0.2">
      <c r="A31" s="10" t="s">
        <v>8392</v>
      </c>
      <c r="B31" s="10" t="s">
        <v>8364</v>
      </c>
    </row>
    <row r="32" spans="1:8" x14ac:dyDescent="0.2">
      <c r="A32" s="10" t="s">
        <v>8361</v>
      </c>
      <c r="B32" t="s">
        <v>8220</v>
      </c>
      <c r="C32" t="s">
        <v>8221</v>
      </c>
      <c r="D32" t="s">
        <v>8222</v>
      </c>
      <c r="E32" t="s">
        <v>8219</v>
      </c>
      <c r="F32" t="s">
        <v>8362</v>
      </c>
    </row>
    <row r="33" spans="1:6" x14ac:dyDescent="0.2">
      <c r="A33" s="11" t="s">
        <v>8239</v>
      </c>
      <c r="B33" s="14">
        <v>0</v>
      </c>
      <c r="C33" s="14">
        <v>0.33333333333333331</v>
      </c>
      <c r="D33" s="14">
        <v>0.16666666666666666</v>
      </c>
      <c r="E33" s="14">
        <v>0.5</v>
      </c>
      <c r="F33" s="14">
        <v>1</v>
      </c>
    </row>
    <row r="34" spans="1:6" x14ac:dyDescent="0.2">
      <c r="A34" s="11" t="s">
        <v>8226</v>
      </c>
      <c r="B34" s="14">
        <v>0.1891891891891892</v>
      </c>
      <c r="C34" s="23">
        <v>0.55405405405405406</v>
      </c>
      <c r="D34" s="14">
        <v>0</v>
      </c>
      <c r="E34" s="14">
        <v>0.25675675675675674</v>
      </c>
      <c r="F34" s="14">
        <v>1</v>
      </c>
    </row>
    <row r="35" spans="1:6" x14ac:dyDescent="0.2">
      <c r="A35" s="11" t="s">
        <v>8242</v>
      </c>
      <c r="B35" s="14">
        <v>0</v>
      </c>
      <c r="C35" s="14">
        <v>0.5</v>
      </c>
      <c r="D35" s="14">
        <v>0</v>
      </c>
      <c r="E35" s="14">
        <v>0.5</v>
      </c>
      <c r="F35" s="14">
        <v>1</v>
      </c>
    </row>
    <row r="36" spans="1:6" s="28" customFormat="1" x14ac:dyDescent="0.2">
      <c r="A36" s="26" t="s">
        <v>8229</v>
      </c>
      <c r="B36" s="27">
        <v>0.11643835616438356</v>
      </c>
      <c r="C36" s="27">
        <v>0.43835616438356162</v>
      </c>
      <c r="D36" s="27">
        <v>6.8493150684931503E-3</v>
      </c>
      <c r="E36" s="27">
        <v>0.43835616438356162</v>
      </c>
      <c r="F36" s="27">
        <v>1</v>
      </c>
    </row>
    <row r="37" spans="1:6" x14ac:dyDescent="0.2">
      <c r="A37" s="11" t="s">
        <v>8240</v>
      </c>
      <c r="B37" s="14">
        <v>0.5</v>
      </c>
      <c r="C37" s="14">
        <v>0.33333333333333331</v>
      </c>
      <c r="D37" s="14">
        <v>0</v>
      </c>
      <c r="E37" s="14">
        <v>0.16666666666666666</v>
      </c>
      <c r="F37" s="14">
        <v>1</v>
      </c>
    </row>
    <row r="38" spans="1:6" x14ac:dyDescent="0.2">
      <c r="A38" s="11" t="s">
        <v>8236</v>
      </c>
      <c r="B38" s="14">
        <v>5.6603773584905662E-2</v>
      </c>
      <c r="C38" s="14">
        <v>0.50943396226415094</v>
      </c>
      <c r="D38" s="14">
        <v>0</v>
      </c>
      <c r="E38" s="14">
        <v>0.43396226415094341</v>
      </c>
      <c r="F38" s="14">
        <v>1</v>
      </c>
    </row>
    <row r="39" spans="1:6" x14ac:dyDescent="0.2">
      <c r="A39" s="11" t="s">
        <v>8232</v>
      </c>
      <c r="B39" s="14">
        <v>0.2857142857142857</v>
      </c>
      <c r="C39" s="14">
        <v>0.42857142857142855</v>
      </c>
      <c r="D39" s="14">
        <v>0</v>
      </c>
      <c r="E39" s="14">
        <v>0.2857142857142857</v>
      </c>
      <c r="F39" s="14">
        <v>1</v>
      </c>
    </row>
    <row r="40" spans="1:6" x14ac:dyDescent="0.2">
      <c r="A40" s="11" t="s">
        <v>8227</v>
      </c>
      <c r="B40" s="14">
        <v>4.7619047619047616E-2</v>
      </c>
      <c r="C40" s="14">
        <v>0.42857142857142855</v>
      </c>
      <c r="D40" s="14">
        <v>0</v>
      </c>
      <c r="E40" s="14">
        <v>0.52380952380952384</v>
      </c>
      <c r="F40" s="14">
        <v>1</v>
      </c>
    </row>
    <row r="41" spans="1:6" x14ac:dyDescent="0.2">
      <c r="A41" s="11" t="s">
        <v>8230</v>
      </c>
      <c r="B41" s="14">
        <v>0.18518518518518517</v>
      </c>
      <c r="C41" s="14">
        <v>0.37037037037037035</v>
      </c>
      <c r="D41" s="14">
        <v>7.407407407407407E-2</v>
      </c>
      <c r="E41" s="14">
        <v>0.37037037037037035</v>
      </c>
      <c r="F41" s="14">
        <v>1</v>
      </c>
    </row>
    <row r="42" spans="1:6" x14ac:dyDescent="0.2">
      <c r="A42" s="20" t="s">
        <v>8225</v>
      </c>
      <c r="B42" s="22">
        <v>4.1390728476821195E-2</v>
      </c>
      <c r="C42" s="22">
        <v>0.33940397350993379</v>
      </c>
      <c r="D42" s="22">
        <v>1.3245033112582781E-2</v>
      </c>
      <c r="E42" s="22">
        <v>0.60596026490066224</v>
      </c>
      <c r="F42" s="22">
        <v>1</v>
      </c>
    </row>
    <row r="43" spans="1:6" x14ac:dyDescent="0.2">
      <c r="A43" s="11" t="s">
        <v>8231</v>
      </c>
      <c r="B43" s="14">
        <v>0.33333333333333331</v>
      </c>
      <c r="C43" s="23">
        <v>0.66666666666666663</v>
      </c>
      <c r="D43" s="14">
        <v>0</v>
      </c>
      <c r="E43" s="14">
        <v>0</v>
      </c>
      <c r="F43" s="14">
        <v>1</v>
      </c>
    </row>
    <row r="44" spans="1:6" x14ac:dyDescent="0.2">
      <c r="A44" s="11" t="s">
        <v>8241</v>
      </c>
      <c r="B44" s="14">
        <v>0.13333333333333333</v>
      </c>
      <c r="C44" s="14">
        <v>0.26666666666666666</v>
      </c>
      <c r="D44" s="14">
        <v>6.6666666666666666E-2</v>
      </c>
      <c r="E44" s="14">
        <v>0.53333333333333333</v>
      </c>
      <c r="F44" s="14">
        <v>1</v>
      </c>
    </row>
    <row r="45" spans="1:6" x14ac:dyDescent="0.2">
      <c r="A45" s="11" t="s">
        <v>8237</v>
      </c>
      <c r="B45" s="14">
        <v>0.10344827586206896</v>
      </c>
      <c r="C45" s="23">
        <v>0.65517241379310343</v>
      </c>
      <c r="D45" s="14">
        <v>0</v>
      </c>
      <c r="E45" s="14">
        <v>0.2413793103448276</v>
      </c>
      <c r="F45" s="14">
        <v>1</v>
      </c>
    </row>
    <row r="46" spans="1:6" x14ac:dyDescent="0.2">
      <c r="A46" s="11" t="s">
        <v>8243</v>
      </c>
      <c r="B46" s="14">
        <v>0</v>
      </c>
      <c r="C46" s="14">
        <v>0</v>
      </c>
      <c r="D46" s="14">
        <v>0</v>
      </c>
      <c r="E46" s="14">
        <v>1</v>
      </c>
      <c r="F46" s="14">
        <v>1</v>
      </c>
    </row>
    <row r="47" spans="1:6" x14ac:dyDescent="0.2">
      <c r="A47" s="11" t="s">
        <v>8238</v>
      </c>
      <c r="B47" s="14">
        <v>8.3333333333333329E-2</v>
      </c>
      <c r="C47" s="23">
        <v>0.66666666666666663</v>
      </c>
      <c r="D47" s="14">
        <v>0.25</v>
      </c>
      <c r="E47" s="14">
        <v>0</v>
      </c>
      <c r="F47" s="14">
        <v>1</v>
      </c>
    </row>
    <row r="48" spans="1:6" x14ac:dyDescent="0.2">
      <c r="A48" s="11" t="s">
        <v>8233</v>
      </c>
      <c r="B48" s="14">
        <v>0.19047619047619047</v>
      </c>
      <c r="C48" s="23">
        <v>0.66666666666666663</v>
      </c>
      <c r="D48" s="14">
        <v>4.7619047619047616E-2</v>
      </c>
      <c r="E48" s="25">
        <v>9.5238095238095233E-2</v>
      </c>
      <c r="F48" s="14">
        <v>1</v>
      </c>
    </row>
    <row r="49" spans="1:6" x14ac:dyDescent="0.2">
      <c r="A49" s="11" t="s">
        <v>8234</v>
      </c>
      <c r="B49" s="14">
        <v>0</v>
      </c>
      <c r="C49" s="23">
        <v>0.7142857142857143</v>
      </c>
      <c r="D49" s="14">
        <v>0</v>
      </c>
      <c r="E49" s="14">
        <v>0.2857142857142857</v>
      </c>
      <c r="F49" s="14">
        <v>1</v>
      </c>
    </row>
    <row r="50" spans="1:6" x14ac:dyDescent="0.2">
      <c r="A50" s="11" t="s">
        <v>8228</v>
      </c>
      <c r="B50" s="14">
        <v>0.33333333333333331</v>
      </c>
      <c r="C50" s="14">
        <v>0.41666666666666669</v>
      </c>
      <c r="D50" s="14">
        <v>0</v>
      </c>
      <c r="E50" s="14">
        <v>0.25</v>
      </c>
      <c r="F50" s="14">
        <v>1</v>
      </c>
    </row>
    <row r="51" spans="1:6" x14ac:dyDescent="0.2">
      <c r="A51" s="11" t="s">
        <v>8235</v>
      </c>
      <c r="B51" s="14">
        <v>0.23809523809523808</v>
      </c>
      <c r="C51" s="14">
        <v>0.42857142857142855</v>
      </c>
      <c r="D51" s="14">
        <v>0</v>
      </c>
      <c r="E51" s="14">
        <v>0.33333333333333331</v>
      </c>
      <c r="F51" s="14">
        <v>1</v>
      </c>
    </row>
    <row r="52" spans="1:6" x14ac:dyDescent="0.2">
      <c r="A52" s="11" t="s">
        <v>8244</v>
      </c>
      <c r="B52" s="14">
        <v>0</v>
      </c>
      <c r="C52" s="14">
        <v>0</v>
      </c>
      <c r="D52" s="14">
        <v>0</v>
      </c>
      <c r="E52" s="14">
        <v>1</v>
      </c>
      <c r="F52" s="14">
        <v>1</v>
      </c>
    </row>
    <row r="53" spans="1:6" x14ac:dyDescent="0.2">
      <c r="A53" s="20" t="s">
        <v>8224</v>
      </c>
      <c r="B53" s="22">
        <v>8.4595128373930212E-2</v>
      </c>
      <c r="C53" s="22">
        <v>0.36109282422646477</v>
      </c>
      <c r="D53" s="22">
        <v>1.0862409479921E-2</v>
      </c>
      <c r="E53" s="22">
        <v>0.54344963791968404</v>
      </c>
      <c r="F53" s="22">
        <v>1</v>
      </c>
    </row>
    <row r="54" spans="1:6" x14ac:dyDescent="0.2">
      <c r="A54" s="11" t="s">
        <v>8362</v>
      </c>
      <c r="B54" s="14">
        <v>8.4832280019445788E-2</v>
      </c>
      <c r="C54" s="14">
        <v>0.37190082644628097</v>
      </c>
      <c r="D54" s="14">
        <v>1.2153621779290228E-2</v>
      </c>
      <c r="E54" s="14">
        <v>0.53111327175498302</v>
      </c>
      <c r="F54" s="14">
        <v>1</v>
      </c>
    </row>
    <row r="59" spans="1:6" s="30" customFormat="1" x14ac:dyDescent="0.2">
      <c r="A59"/>
      <c r="B59"/>
      <c r="C59"/>
      <c r="D59"/>
    </row>
    <row r="60" spans="1:6" s="30" customFormat="1" x14ac:dyDescent="0.2">
      <c r="A60"/>
      <c r="B60"/>
      <c r="C60"/>
      <c r="D60"/>
    </row>
    <row r="61" spans="1:6" s="30" customFormat="1" x14ac:dyDescent="0.2">
      <c r="A61"/>
      <c r="B61"/>
      <c r="C61"/>
      <c r="D61"/>
    </row>
    <row r="62" spans="1:6" s="30" customFormat="1" x14ac:dyDescent="0.2">
      <c r="A62"/>
      <c r="B62"/>
      <c r="C62"/>
      <c r="D62"/>
    </row>
    <row r="63" spans="1:6" s="30" customFormat="1" x14ac:dyDescent="0.2">
      <c r="A63"/>
      <c r="B63"/>
      <c r="C63"/>
      <c r="D63"/>
    </row>
    <row r="64" spans="1:6" s="30" customFormat="1" x14ac:dyDescent="0.2">
      <c r="A64"/>
      <c r="B64"/>
      <c r="C64"/>
      <c r="D64"/>
    </row>
    <row r="65" spans="1:4" s="30" customFormat="1" x14ac:dyDescent="0.2">
      <c r="A65"/>
      <c r="B65"/>
      <c r="C65"/>
      <c r="D65"/>
    </row>
    <row r="66" spans="1:4" s="30" customFormat="1" x14ac:dyDescent="0.2">
      <c r="A66"/>
      <c r="B66"/>
      <c r="C66"/>
      <c r="D66"/>
    </row>
    <row r="67" spans="1:4" s="30" customFormat="1" x14ac:dyDescent="0.2">
      <c r="A67"/>
      <c r="B67"/>
      <c r="C67"/>
      <c r="D67"/>
    </row>
    <row r="68" spans="1:4" s="30" customFormat="1" x14ac:dyDescent="0.2">
      <c r="A68"/>
      <c r="B68"/>
      <c r="C68"/>
      <c r="D68"/>
    </row>
    <row r="69" spans="1:4" s="30" customFormat="1" x14ac:dyDescent="0.2">
      <c r="A69"/>
      <c r="B69"/>
      <c r="C69"/>
      <c r="D69"/>
    </row>
    <row r="70" spans="1:4" s="30" customFormat="1" x14ac:dyDescent="0.2">
      <c r="A70"/>
      <c r="B70"/>
      <c r="C70"/>
      <c r="D70"/>
    </row>
    <row r="71" spans="1:4" s="30" customFormat="1" x14ac:dyDescent="0.2">
      <c r="A71"/>
      <c r="B71"/>
      <c r="C71"/>
      <c r="D71"/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4FC74-7816-B344-AB44-A531D85BD7EA}">
  <sheetPr>
    <tabColor rgb="FF00B0F0"/>
  </sheetPr>
  <dimension ref="A1:F102"/>
  <sheetViews>
    <sheetView topLeftCell="A72" workbookViewId="0">
      <selection activeCell="G29" sqref="G29"/>
    </sheetView>
  </sheetViews>
  <sheetFormatPr baseColWidth="10" defaultRowHeight="15" x14ac:dyDescent="0.2"/>
  <cols>
    <col min="1" max="1" width="12.83203125" bestFit="1" customWidth="1"/>
    <col min="2" max="2" width="14.83203125" bestFit="1" customWidth="1"/>
    <col min="3" max="4" width="10.1640625" bestFit="1" customWidth="1"/>
    <col min="5" max="5" width="28" customWidth="1"/>
    <col min="6" max="6" width="10.1640625" bestFit="1" customWidth="1"/>
  </cols>
  <sheetData>
    <row r="1" spans="1:5" x14ac:dyDescent="0.2">
      <c r="A1" s="10" t="s">
        <v>8389</v>
      </c>
      <c r="B1" t="s">
        <v>8391</v>
      </c>
      <c r="C1" t="s">
        <v>8386</v>
      </c>
      <c r="D1" t="s">
        <v>8387</v>
      </c>
      <c r="E1" t="s">
        <v>8388</v>
      </c>
    </row>
    <row r="2" spans="1:5" x14ac:dyDescent="0.2">
      <c r="A2" s="11" t="s">
        <v>8310</v>
      </c>
      <c r="B2" s="15">
        <v>520</v>
      </c>
      <c r="C2" s="15">
        <v>112.20384615384616</v>
      </c>
      <c r="D2" s="16">
        <v>10970.801826923078</v>
      </c>
      <c r="E2" s="17">
        <v>265946.76730769232</v>
      </c>
    </row>
    <row r="3" spans="1:5" x14ac:dyDescent="0.2">
      <c r="A3" s="12" t="s">
        <v>8220</v>
      </c>
      <c r="B3" s="15">
        <v>40</v>
      </c>
      <c r="C3" s="15">
        <v>9.4250000000000007</v>
      </c>
      <c r="D3" s="16">
        <v>1336.7249999999999</v>
      </c>
      <c r="E3" s="16">
        <v>2591988.9750000001</v>
      </c>
    </row>
    <row r="4" spans="1:5" s="36" customFormat="1" x14ac:dyDescent="0.2">
      <c r="A4" s="33" t="s">
        <v>8313</v>
      </c>
      <c r="B4" s="34">
        <v>40</v>
      </c>
      <c r="C4" s="34">
        <v>9.4250000000000007</v>
      </c>
      <c r="D4" s="35">
        <v>1336.7249999999999</v>
      </c>
      <c r="E4" s="35">
        <v>2591988.9750000001</v>
      </c>
    </row>
    <row r="5" spans="1:5" x14ac:dyDescent="0.2">
      <c r="A5" s="12" t="s">
        <v>8221</v>
      </c>
      <c r="B5" s="15">
        <v>180</v>
      </c>
      <c r="C5" s="15">
        <v>17.838888888888889</v>
      </c>
      <c r="D5" s="16">
        <v>1876.509888888889</v>
      </c>
      <c r="E5" s="16">
        <v>167296.02777777778</v>
      </c>
    </row>
    <row r="6" spans="1:5" x14ac:dyDescent="0.2">
      <c r="A6" s="29" t="s">
        <v>8316</v>
      </c>
      <c r="B6" s="15">
        <v>100</v>
      </c>
      <c r="C6" s="15">
        <v>14.06</v>
      </c>
      <c r="D6" s="16">
        <v>1055.6301000000001</v>
      </c>
      <c r="E6" s="16">
        <v>130140.52</v>
      </c>
    </row>
    <row r="7" spans="1:5" x14ac:dyDescent="0.2">
      <c r="A7" s="29" t="s">
        <v>8314</v>
      </c>
      <c r="B7" s="15">
        <v>80</v>
      </c>
      <c r="C7" s="15">
        <v>22.5625</v>
      </c>
      <c r="D7" s="16">
        <v>2902.6096250000001</v>
      </c>
      <c r="E7" s="16">
        <v>213740.41250000001</v>
      </c>
    </row>
    <row r="8" spans="1:5" x14ac:dyDescent="0.2">
      <c r="A8" s="12" t="s">
        <v>8219</v>
      </c>
      <c r="B8" s="15">
        <v>300</v>
      </c>
      <c r="C8" s="15">
        <v>182.52666666666667</v>
      </c>
      <c r="D8" s="16">
        <v>17711.920566666671</v>
      </c>
      <c r="E8" s="16">
        <v>14998.25</v>
      </c>
    </row>
    <row r="9" spans="1:5" x14ac:dyDescent="0.2">
      <c r="A9" s="29" t="s">
        <v>8315</v>
      </c>
      <c r="B9" s="15">
        <v>180</v>
      </c>
      <c r="C9" s="38">
        <v>256.90555555555557</v>
      </c>
      <c r="D9" s="16">
        <v>24726.024444444451</v>
      </c>
      <c r="E9" s="32">
        <v>21039.655555555557</v>
      </c>
    </row>
    <row r="10" spans="1:5" x14ac:dyDescent="0.2">
      <c r="A10" s="29" t="s">
        <v>8312</v>
      </c>
      <c r="B10" s="15">
        <v>60</v>
      </c>
      <c r="C10" s="38">
        <v>40.716666666666669</v>
      </c>
      <c r="D10" s="16">
        <v>3317.7379999999998</v>
      </c>
      <c r="E10" s="32">
        <v>2835</v>
      </c>
    </row>
    <row r="11" spans="1:5" x14ac:dyDescent="0.2">
      <c r="A11" s="29" t="s">
        <v>8311</v>
      </c>
      <c r="B11" s="15">
        <v>60</v>
      </c>
      <c r="C11" s="38">
        <v>101.2</v>
      </c>
      <c r="D11" s="16">
        <v>11063.791500000001</v>
      </c>
      <c r="E11" s="32">
        <v>9037.2833333333328</v>
      </c>
    </row>
    <row r="12" spans="1:5" x14ac:dyDescent="0.2">
      <c r="A12" s="11" t="s">
        <v>8336</v>
      </c>
      <c r="B12" s="15">
        <v>200</v>
      </c>
      <c r="C12" s="15">
        <v>64.989999999999995</v>
      </c>
      <c r="D12" s="16">
        <v>4684.9632499999998</v>
      </c>
      <c r="E12" s="16">
        <v>28525.095000000001</v>
      </c>
    </row>
    <row r="13" spans="1:5" x14ac:dyDescent="0.2">
      <c r="A13" s="12" t="s">
        <v>8220</v>
      </c>
      <c r="B13" s="15">
        <v>20</v>
      </c>
      <c r="C13" s="15">
        <v>1.45</v>
      </c>
      <c r="D13" s="16">
        <v>56.35</v>
      </c>
      <c r="E13" s="16">
        <v>37800</v>
      </c>
    </row>
    <row r="14" spans="1:5" x14ac:dyDescent="0.2">
      <c r="A14" s="29" t="s">
        <v>8337</v>
      </c>
      <c r="B14" s="15">
        <v>20</v>
      </c>
      <c r="C14" s="15">
        <v>1.45</v>
      </c>
      <c r="D14" s="16">
        <v>56.35</v>
      </c>
      <c r="E14" s="16">
        <v>37800</v>
      </c>
    </row>
    <row r="15" spans="1:5" x14ac:dyDescent="0.2">
      <c r="A15" s="12" t="s">
        <v>8221</v>
      </c>
      <c r="B15" s="15">
        <v>140</v>
      </c>
      <c r="C15" s="15">
        <v>6.9642857142857144</v>
      </c>
      <c r="D15" s="16">
        <v>573.57507142857139</v>
      </c>
      <c r="E15" s="16">
        <v>31593.657142857144</v>
      </c>
    </row>
    <row r="16" spans="1:5" x14ac:dyDescent="0.2">
      <c r="A16" s="29" t="s">
        <v>8337</v>
      </c>
      <c r="B16" s="15">
        <v>120</v>
      </c>
      <c r="C16" s="15">
        <v>7.3166666666666664</v>
      </c>
      <c r="D16" s="16">
        <v>632.13758333333328</v>
      </c>
      <c r="E16" s="16">
        <v>28700.933333333334</v>
      </c>
    </row>
    <row r="17" spans="1:5" x14ac:dyDescent="0.2">
      <c r="A17" s="29" t="s">
        <v>8353</v>
      </c>
      <c r="B17" s="15">
        <v>20</v>
      </c>
      <c r="C17" s="15">
        <v>4.8499999999999996</v>
      </c>
      <c r="D17" s="16">
        <v>222.2</v>
      </c>
      <c r="E17" s="16">
        <v>48950</v>
      </c>
    </row>
    <row r="18" spans="1:5" x14ac:dyDescent="0.2">
      <c r="A18" s="12" t="s">
        <v>8222</v>
      </c>
      <c r="B18" s="15">
        <v>6</v>
      </c>
      <c r="C18" s="15">
        <v>23.5</v>
      </c>
      <c r="D18" s="16">
        <v>1013</v>
      </c>
      <c r="E18" s="16">
        <v>6167.833333333333</v>
      </c>
    </row>
    <row r="19" spans="1:5" x14ac:dyDescent="0.2">
      <c r="A19" s="29" t="s">
        <v>8352</v>
      </c>
      <c r="B19" s="15">
        <v>6</v>
      </c>
      <c r="C19" s="15">
        <v>23.5</v>
      </c>
      <c r="D19" s="16">
        <v>1013</v>
      </c>
      <c r="E19" s="16">
        <v>6167.833333333333</v>
      </c>
    </row>
    <row r="20" spans="1:5" x14ac:dyDescent="0.2">
      <c r="A20" s="12" t="s">
        <v>8219</v>
      </c>
      <c r="B20" s="15">
        <v>34</v>
      </c>
      <c r="C20" s="15">
        <v>348.61764705882354</v>
      </c>
      <c r="D20" s="16">
        <v>24984.915882352943</v>
      </c>
      <c r="E20" s="16">
        <v>14379.411764705883</v>
      </c>
    </row>
    <row r="21" spans="1:5" x14ac:dyDescent="0.2">
      <c r="A21" s="29" t="s">
        <v>8352</v>
      </c>
      <c r="B21" s="15">
        <v>34</v>
      </c>
      <c r="C21" s="38">
        <v>348.61764705882354</v>
      </c>
      <c r="D21" s="16">
        <v>24984.915882352943</v>
      </c>
      <c r="E21" s="32">
        <v>14379.411764705883</v>
      </c>
    </row>
    <row r="22" spans="1:5" s="30" customFormat="1" x14ac:dyDescent="0.2">
      <c r="A22" s="31" t="s">
        <v>8333</v>
      </c>
      <c r="B22" s="37">
        <v>220</v>
      </c>
      <c r="C22" s="37">
        <v>221.91818181818181</v>
      </c>
      <c r="D22" s="18">
        <v>13874.154045454547</v>
      </c>
      <c r="E22" s="18">
        <v>35496.045454545456</v>
      </c>
    </row>
    <row r="23" spans="1:5" x14ac:dyDescent="0.2">
      <c r="A23" s="12" t="s">
        <v>8221</v>
      </c>
      <c r="B23" s="15">
        <v>140</v>
      </c>
      <c r="C23" s="15">
        <v>32.957142857142856</v>
      </c>
      <c r="D23" s="16">
        <v>1863.6094999999998</v>
      </c>
      <c r="E23" s="16">
        <v>50976.457142857143</v>
      </c>
    </row>
    <row r="24" spans="1:5" x14ac:dyDescent="0.2">
      <c r="A24" s="29" t="s">
        <v>8335</v>
      </c>
      <c r="B24" s="15">
        <v>40</v>
      </c>
      <c r="C24" s="15">
        <v>8.8000000000000007</v>
      </c>
      <c r="D24" s="16">
        <v>624.85</v>
      </c>
      <c r="E24" s="16">
        <v>26375.75</v>
      </c>
    </row>
    <row r="25" spans="1:5" x14ac:dyDescent="0.2">
      <c r="A25" s="29" t="s">
        <v>8334</v>
      </c>
      <c r="B25" s="15">
        <v>100</v>
      </c>
      <c r="C25" s="15">
        <v>42.62</v>
      </c>
      <c r="D25" s="16">
        <v>2359.1132999999995</v>
      </c>
      <c r="E25" s="16">
        <v>60816.74</v>
      </c>
    </row>
    <row r="26" spans="1:5" x14ac:dyDescent="0.2">
      <c r="A26" s="12" t="s">
        <v>8219</v>
      </c>
      <c r="B26" s="15">
        <v>80</v>
      </c>
      <c r="C26" s="15">
        <v>552.6</v>
      </c>
      <c r="D26" s="16">
        <v>34892.607000000004</v>
      </c>
      <c r="E26" s="16">
        <v>8405.3250000000007</v>
      </c>
    </row>
    <row r="27" spans="1:5" x14ac:dyDescent="0.2">
      <c r="A27" s="29" t="s">
        <v>8351</v>
      </c>
      <c r="B27" s="15">
        <v>80</v>
      </c>
      <c r="C27" s="38">
        <v>552.6</v>
      </c>
      <c r="D27" s="16">
        <v>34892.607000000004</v>
      </c>
      <c r="E27" s="32">
        <v>8405.3250000000007</v>
      </c>
    </row>
    <row r="28" spans="1:5" x14ac:dyDescent="0.2">
      <c r="A28" s="11" t="s">
        <v>8331</v>
      </c>
      <c r="B28" s="15">
        <v>24</v>
      </c>
      <c r="C28" s="15">
        <v>13.125</v>
      </c>
      <c r="D28" s="16">
        <v>397.375</v>
      </c>
      <c r="E28" s="16">
        <v>13368.125</v>
      </c>
    </row>
    <row r="29" spans="1:5" x14ac:dyDescent="0.2">
      <c r="A29" s="12" t="s">
        <v>8220</v>
      </c>
      <c r="B29" s="15">
        <v>24</v>
      </c>
      <c r="C29" s="15">
        <v>13.125</v>
      </c>
      <c r="D29" s="16">
        <v>397.375</v>
      </c>
      <c r="E29" s="16">
        <v>13368.125</v>
      </c>
    </row>
    <row r="30" spans="1:5" x14ac:dyDescent="0.2">
      <c r="A30" s="29" t="s">
        <v>8332</v>
      </c>
      <c r="B30" s="15">
        <v>24</v>
      </c>
      <c r="C30" s="15">
        <v>13.125</v>
      </c>
      <c r="D30" s="16">
        <v>397.375</v>
      </c>
      <c r="E30" s="16">
        <v>13368.125</v>
      </c>
    </row>
    <row r="31" spans="1:5" x14ac:dyDescent="0.2">
      <c r="A31" s="11" t="s">
        <v>8325</v>
      </c>
      <c r="B31" s="15">
        <v>700</v>
      </c>
      <c r="C31" s="15">
        <v>67.567142857142855</v>
      </c>
      <c r="D31" s="16">
        <v>4756.0347714285708</v>
      </c>
      <c r="E31" s="16">
        <v>6969.5857428571435</v>
      </c>
    </row>
    <row r="32" spans="1:5" x14ac:dyDescent="0.2">
      <c r="A32" s="12" t="s">
        <v>8220</v>
      </c>
      <c r="B32" s="15">
        <v>20</v>
      </c>
      <c r="C32" s="15">
        <v>9.15</v>
      </c>
      <c r="D32" s="16">
        <v>481.85</v>
      </c>
      <c r="E32" s="16">
        <v>35159.75</v>
      </c>
    </row>
    <row r="33" spans="1:5" x14ac:dyDescent="0.2">
      <c r="A33" s="29" t="s">
        <v>8340</v>
      </c>
      <c r="B33" s="15">
        <v>20</v>
      </c>
      <c r="C33" s="15">
        <v>9.15</v>
      </c>
      <c r="D33" s="16">
        <v>481.85</v>
      </c>
      <c r="E33" s="16">
        <v>35159.75</v>
      </c>
    </row>
    <row r="34" spans="1:5" x14ac:dyDescent="0.2">
      <c r="A34" s="12" t="s">
        <v>8221</v>
      </c>
      <c r="B34" s="15">
        <v>120</v>
      </c>
      <c r="C34" s="15">
        <v>8.6750000000000007</v>
      </c>
      <c r="D34" s="16">
        <v>551.46100000000001</v>
      </c>
      <c r="E34" s="16">
        <v>8420.2250000000004</v>
      </c>
    </row>
    <row r="35" spans="1:5" x14ac:dyDescent="0.2">
      <c r="A35" s="29" t="s">
        <v>8347</v>
      </c>
      <c r="B35" s="15">
        <v>40</v>
      </c>
      <c r="C35" s="15">
        <v>4.2750000000000004</v>
      </c>
      <c r="D35" s="16">
        <v>305.75</v>
      </c>
      <c r="E35" s="41">
        <v>6017.375</v>
      </c>
    </row>
    <row r="36" spans="1:5" x14ac:dyDescent="0.2">
      <c r="A36" s="29" t="s">
        <v>8329</v>
      </c>
      <c r="B36" s="15">
        <v>20</v>
      </c>
      <c r="C36" s="15">
        <v>14.5</v>
      </c>
      <c r="D36" s="16">
        <v>1023.116</v>
      </c>
      <c r="E36" s="41">
        <v>5289</v>
      </c>
    </row>
    <row r="37" spans="1:5" x14ac:dyDescent="0.2">
      <c r="A37" s="29" t="s">
        <v>8328</v>
      </c>
      <c r="B37" s="15">
        <v>60</v>
      </c>
      <c r="C37" s="15">
        <v>9.6666666666666661</v>
      </c>
      <c r="D37" s="16">
        <v>558.04999999999995</v>
      </c>
      <c r="E37" s="35">
        <v>11065.866666666667</v>
      </c>
    </row>
    <row r="38" spans="1:5" x14ac:dyDescent="0.2">
      <c r="A38" s="12" t="s">
        <v>8222</v>
      </c>
      <c r="B38" s="15">
        <v>20</v>
      </c>
      <c r="C38" s="15">
        <v>63.6</v>
      </c>
      <c r="D38" s="16">
        <v>5290.0190000000002</v>
      </c>
      <c r="E38" s="16">
        <v>31467.75</v>
      </c>
    </row>
    <row r="39" spans="1:5" x14ac:dyDescent="0.2">
      <c r="A39" s="29" t="s">
        <v>8347</v>
      </c>
      <c r="B39" s="15">
        <v>20</v>
      </c>
      <c r="C39" s="15">
        <v>63.6</v>
      </c>
      <c r="D39" s="16">
        <v>5290.0190000000002</v>
      </c>
      <c r="E39" s="16">
        <v>31467.75</v>
      </c>
    </row>
    <row r="40" spans="1:5" x14ac:dyDescent="0.2">
      <c r="A40" s="12" t="s">
        <v>8219</v>
      </c>
      <c r="B40" s="15">
        <v>540</v>
      </c>
      <c r="C40" s="15">
        <v>82.964814814814815</v>
      </c>
      <c r="D40" s="16">
        <v>5828.9104444444438</v>
      </c>
      <c r="E40" s="16">
        <v>4695.8018888888882</v>
      </c>
    </row>
    <row r="41" spans="1:5" x14ac:dyDescent="0.2">
      <c r="A41" s="29" t="s">
        <v>8354</v>
      </c>
      <c r="B41" s="15">
        <v>40</v>
      </c>
      <c r="C41" s="15">
        <v>56.3</v>
      </c>
      <c r="D41" s="16">
        <v>4925.5412500000002</v>
      </c>
      <c r="E41" s="32">
        <v>4557.875</v>
      </c>
    </row>
    <row r="42" spans="1:5" x14ac:dyDescent="0.2">
      <c r="A42" s="29" t="s">
        <v>8330</v>
      </c>
      <c r="B42" s="15">
        <v>40</v>
      </c>
      <c r="C42" s="15">
        <v>123.97499999999999</v>
      </c>
      <c r="D42" s="16">
        <v>6741.3279999999986</v>
      </c>
      <c r="E42" s="32">
        <v>5067.8500000000004</v>
      </c>
    </row>
    <row r="43" spans="1:5" x14ac:dyDescent="0.2">
      <c r="A43" s="29" t="s">
        <v>8329</v>
      </c>
      <c r="B43" s="15">
        <v>140</v>
      </c>
      <c r="C43" s="15">
        <v>78.807142857142864</v>
      </c>
      <c r="D43" s="16">
        <v>5447.2144285714276</v>
      </c>
      <c r="E43" s="32">
        <v>4386.881928571428</v>
      </c>
    </row>
    <row r="44" spans="1:5" x14ac:dyDescent="0.2">
      <c r="A44" s="29" t="s">
        <v>8327</v>
      </c>
      <c r="B44" s="15">
        <v>20</v>
      </c>
      <c r="C44" s="15">
        <v>100.6</v>
      </c>
      <c r="D44" s="16">
        <v>5041.8025000000007</v>
      </c>
      <c r="E44" s="32">
        <v>3980.5</v>
      </c>
    </row>
    <row r="45" spans="1:5" x14ac:dyDescent="0.2">
      <c r="A45" s="29" t="s">
        <v>8346</v>
      </c>
      <c r="B45" s="15">
        <v>40</v>
      </c>
      <c r="C45" s="15">
        <v>66.3</v>
      </c>
      <c r="D45" s="16">
        <v>4627.5817500000003</v>
      </c>
      <c r="E45" s="32">
        <v>3927</v>
      </c>
    </row>
    <row r="46" spans="1:5" x14ac:dyDescent="0.2">
      <c r="A46" s="29" t="s">
        <v>8326</v>
      </c>
      <c r="B46" s="15">
        <v>260</v>
      </c>
      <c r="C46" s="15">
        <v>84.203846153846158</v>
      </c>
      <c r="D46" s="16">
        <v>6278.413576923077</v>
      </c>
      <c r="E46" s="32">
        <v>4999.4251923076927</v>
      </c>
    </row>
    <row r="47" spans="1:5" x14ac:dyDescent="0.2">
      <c r="A47" s="11" t="s">
        <v>8338</v>
      </c>
      <c r="B47" s="15">
        <v>220</v>
      </c>
      <c r="C47" s="15">
        <v>99.104545454545459</v>
      </c>
      <c r="D47" s="16">
        <v>10916.426045454547</v>
      </c>
      <c r="E47" s="16">
        <v>14429.563636363637</v>
      </c>
    </row>
    <row r="48" spans="1:5" s="30" customFormat="1" x14ac:dyDescent="0.2">
      <c r="A48" s="39" t="s">
        <v>8221</v>
      </c>
      <c r="B48" s="37">
        <v>117</v>
      </c>
      <c r="C48" s="37">
        <v>24.965811965811966</v>
      </c>
      <c r="D48" s="18">
        <v>1913.8488034188031</v>
      </c>
      <c r="E48" s="18">
        <v>14510.008547008547</v>
      </c>
    </row>
    <row r="49" spans="1:5" s="30" customFormat="1" x14ac:dyDescent="0.2">
      <c r="A49" s="40" t="s">
        <v>8343</v>
      </c>
      <c r="B49" s="37">
        <v>20</v>
      </c>
      <c r="C49" s="37">
        <v>3.35</v>
      </c>
      <c r="D49" s="18">
        <v>186.4</v>
      </c>
      <c r="E49" s="42">
        <v>4226</v>
      </c>
    </row>
    <row r="50" spans="1:5" s="30" customFormat="1" x14ac:dyDescent="0.2">
      <c r="A50" s="40" t="s">
        <v>8350</v>
      </c>
      <c r="B50" s="37">
        <v>20</v>
      </c>
      <c r="C50" s="37">
        <v>5.9</v>
      </c>
      <c r="D50" s="18">
        <v>484</v>
      </c>
      <c r="E50" s="18">
        <v>22355</v>
      </c>
    </row>
    <row r="51" spans="1:5" s="30" customFormat="1" x14ac:dyDescent="0.2">
      <c r="A51" s="40" t="s">
        <v>8339</v>
      </c>
      <c r="B51" s="37">
        <v>57</v>
      </c>
      <c r="C51" s="37">
        <v>45.456140350877192</v>
      </c>
      <c r="D51" s="18">
        <v>3557.4615789473678</v>
      </c>
      <c r="E51" s="18">
        <v>15939.649122807017</v>
      </c>
    </row>
    <row r="52" spans="1:5" s="30" customFormat="1" x14ac:dyDescent="0.2">
      <c r="A52" s="40" t="s">
        <v>8345</v>
      </c>
      <c r="B52" s="37">
        <v>20</v>
      </c>
      <c r="C52" s="37">
        <v>7.25</v>
      </c>
      <c r="D52" s="18">
        <v>386.85</v>
      </c>
      <c r="E52" s="42">
        <v>12874.55</v>
      </c>
    </row>
    <row r="53" spans="1:5" s="30" customFormat="1" x14ac:dyDescent="0.2">
      <c r="A53" s="39" t="s">
        <v>8219</v>
      </c>
      <c r="B53" s="37">
        <v>103</v>
      </c>
      <c r="C53" s="37">
        <v>183.32038834951456</v>
      </c>
      <c r="D53" s="18">
        <v>21142.6545631068</v>
      </c>
      <c r="E53" s="18">
        <v>14338.184466019418</v>
      </c>
    </row>
    <row r="54" spans="1:5" s="30" customFormat="1" x14ac:dyDescent="0.2">
      <c r="A54" s="40" t="s">
        <v>8339</v>
      </c>
      <c r="B54" s="37">
        <v>103</v>
      </c>
      <c r="C54" s="37">
        <v>183.32038834951456</v>
      </c>
      <c r="D54" s="18">
        <v>21142.6545631068</v>
      </c>
      <c r="E54" s="18">
        <v>14338.184466019418</v>
      </c>
    </row>
    <row r="55" spans="1:5" s="30" customFormat="1" x14ac:dyDescent="0.2">
      <c r="A55" s="31" t="s">
        <v>8322</v>
      </c>
      <c r="B55" s="37">
        <v>237</v>
      </c>
      <c r="C55" s="37">
        <v>146.29535864978902</v>
      </c>
      <c r="D55" s="18">
        <v>6766.7643459915607</v>
      </c>
      <c r="E55" s="18">
        <v>120118.60759493671</v>
      </c>
    </row>
    <row r="56" spans="1:5" s="30" customFormat="1" x14ac:dyDescent="0.2">
      <c r="A56" s="39" t="s">
        <v>8220</v>
      </c>
      <c r="B56" s="37">
        <v>30</v>
      </c>
      <c r="C56" s="37">
        <v>7.7666666666666666</v>
      </c>
      <c r="D56" s="18">
        <v>626.0333333333333</v>
      </c>
      <c r="E56" s="18">
        <v>844226</v>
      </c>
    </row>
    <row r="57" spans="1:5" s="30" customFormat="1" x14ac:dyDescent="0.2">
      <c r="A57" s="40" t="s">
        <v>8344</v>
      </c>
      <c r="B57" s="37">
        <v>20</v>
      </c>
      <c r="C57" s="37">
        <v>11</v>
      </c>
      <c r="D57" s="18">
        <v>852.2</v>
      </c>
      <c r="E57" s="18">
        <v>9954</v>
      </c>
    </row>
    <row r="58" spans="1:5" s="30" customFormat="1" x14ac:dyDescent="0.2">
      <c r="A58" s="40" t="s">
        <v>8341</v>
      </c>
      <c r="B58" s="37">
        <v>10</v>
      </c>
      <c r="C58" s="37">
        <v>1.3</v>
      </c>
      <c r="D58" s="18">
        <v>173.7</v>
      </c>
      <c r="E58" s="18">
        <v>2512770</v>
      </c>
    </row>
    <row r="59" spans="1:5" s="30" customFormat="1" x14ac:dyDescent="0.2">
      <c r="A59" s="39" t="s">
        <v>8221</v>
      </c>
      <c r="B59" s="37">
        <v>127</v>
      </c>
      <c r="C59" s="37">
        <v>6.6771653543307083</v>
      </c>
      <c r="D59" s="18">
        <v>390.48228346456693</v>
      </c>
      <c r="E59" s="18">
        <v>19035.858267716536</v>
      </c>
    </row>
    <row r="60" spans="1:5" s="30" customFormat="1" x14ac:dyDescent="0.2">
      <c r="A60" s="40" t="s">
        <v>8358</v>
      </c>
      <c r="B60" s="37">
        <v>40</v>
      </c>
      <c r="C60" s="37">
        <v>8.9749999999999996</v>
      </c>
      <c r="D60" s="18">
        <v>357.58125000000001</v>
      </c>
      <c r="E60" s="18">
        <v>9075.7999999999993</v>
      </c>
    </row>
    <row r="61" spans="1:5" s="30" customFormat="1" x14ac:dyDescent="0.2">
      <c r="A61" s="40" t="s">
        <v>8324</v>
      </c>
      <c r="B61" s="37">
        <v>40</v>
      </c>
      <c r="C61" s="37">
        <v>6.625</v>
      </c>
      <c r="D61" s="18">
        <v>304.5</v>
      </c>
      <c r="E61" s="18">
        <v>6418.7250000000004</v>
      </c>
    </row>
    <row r="62" spans="1:5" s="30" customFormat="1" x14ac:dyDescent="0.2">
      <c r="A62" s="40" t="s">
        <v>8341</v>
      </c>
      <c r="B62" s="37">
        <v>47</v>
      </c>
      <c r="C62" s="37">
        <v>4.7659574468085104</v>
      </c>
      <c r="D62" s="18">
        <v>491.65957446808511</v>
      </c>
      <c r="E62" s="18">
        <v>38250.48936170213</v>
      </c>
    </row>
    <row r="63" spans="1:5" s="30" customFormat="1" x14ac:dyDescent="0.2">
      <c r="A63" s="39" t="s">
        <v>8219</v>
      </c>
      <c r="B63" s="37">
        <v>80</v>
      </c>
      <c r="C63" s="37">
        <v>419.88749999999999</v>
      </c>
      <c r="D63" s="18">
        <v>19191.88625</v>
      </c>
      <c r="E63" s="18">
        <v>9047.2000000000007</v>
      </c>
    </row>
    <row r="64" spans="1:5" s="30" customFormat="1" x14ac:dyDescent="0.2">
      <c r="A64" s="40" t="s">
        <v>8323</v>
      </c>
      <c r="B64" s="37">
        <v>60</v>
      </c>
      <c r="C64" s="37">
        <v>87.016666666666666</v>
      </c>
      <c r="D64" s="18">
        <v>7016.4668333333339</v>
      </c>
      <c r="E64" s="18">
        <v>5730.4333333333334</v>
      </c>
    </row>
    <row r="65" spans="1:5" s="30" customFormat="1" x14ac:dyDescent="0.2">
      <c r="A65" s="40" t="s">
        <v>8342</v>
      </c>
      <c r="B65" s="37">
        <v>20</v>
      </c>
      <c r="C65" s="37">
        <v>1418.5</v>
      </c>
      <c r="D65" s="18">
        <v>55718.144499999995</v>
      </c>
      <c r="E65" s="18">
        <v>18997.5</v>
      </c>
    </row>
    <row r="66" spans="1:5" s="30" customFormat="1" x14ac:dyDescent="0.2">
      <c r="A66" s="31" t="s">
        <v>8319</v>
      </c>
      <c r="B66" s="37">
        <v>600</v>
      </c>
      <c r="C66" s="37">
        <v>291.32833333333332</v>
      </c>
      <c r="D66" s="18">
        <v>39006.206133333348</v>
      </c>
      <c r="E66" s="18">
        <v>70118.45465</v>
      </c>
    </row>
    <row r="67" spans="1:5" s="30" customFormat="1" x14ac:dyDescent="0.2">
      <c r="A67" s="39" t="s">
        <v>8220</v>
      </c>
      <c r="B67" s="37">
        <v>178</v>
      </c>
      <c r="C67" s="37">
        <v>43.865168539325843</v>
      </c>
      <c r="D67" s="18">
        <v>13213.603988764045</v>
      </c>
      <c r="E67" s="18">
        <v>91275.219101123599</v>
      </c>
    </row>
    <row r="68" spans="1:5" s="30" customFormat="1" x14ac:dyDescent="0.2">
      <c r="A68" s="40" t="s">
        <v>8355</v>
      </c>
      <c r="B68" s="37">
        <v>18</v>
      </c>
      <c r="C68" s="37">
        <v>139.16666666666666</v>
      </c>
      <c r="D68" s="18">
        <v>23437.783888888887</v>
      </c>
      <c r="E68" s="18">
        <v>150694.44444444444</v>
      </c>
    </row>
    <row r="69" spans="1:5" s="30" customFormat="1" x14ac:dyDescent="0.2">
      <c r="A69" s="40" t="s">
        <v>8321</v>
      </c>
      <c r="B69" s="37">
        <v>60</v>
      </c>
      <c r="C69" s="37">
        <v>81.816666666666663</v>
      </c>
      <c r="D69" s="18">
        <v>31609.067500000001</v>
      </c>
      <c r="E69" s="18">
        <v>81094.066666666666</v>
      </c>
    </row>
    <row r="70" spans="1:5" s="30" customFormat="1" x14ac:dyDescent="0.2">
      <c r="A70" s="40" t="s">
        <v>8320</v>
      </c>
      <c r="B70" s="37">
        <v>100</v>
      </c>
      <c r="C70" s="37">
        <v>3.94</v>
      </c>
      <c r="D70" s="18">
        <v>335.97350000000006</v>
      </c>
      <c r="E70" s="18">
        <v>86688.45</v>
      </c>
    </row>
    <row r="71" spans="1:5" s="30" customFormat="1" x14ac:dyDescent="0.2">
      <c r="A71" s="39" t="s">
        <v>8221</v>
      </c>
      <c r="B71" s="37">
        <v>213</v>
      </c>
      <c r="C71" s="37">
        <v>40.938967136150232</v>
      </c>
      <c r="D71" s="18">
        <v>6510.2441784037555</v>
      </c>
      <c r="E71" s="18">
        <v>89713.215962441318</v>
      </c>
    </row>
    <row r="72" spans="1:5" s="30" customFormat="1" x14ac:dyDescent="0.2">
      <c r="A72" s="40" t="s">
        <v>8348</v>
      </c>
      <c r="B72" s="37">
        <v>20</v>
      </c>
      <c r="C72" s="37">
        <v>38.9</v>
      </c>
      <c r="D72" s="18">
        <v>13905.1</v>
      </c>
      <c r="E72" s="18">
        <v>47258.3</v>
      </c>
    </row>
    <row r="73" spans="1:5" s="30" customFormat="1" x14ac:dyDescent="0.2">
      <c r="A73" s="40" t="s">
        <v>8356</v>
      </c>
      <c r="B73" s="37">
        <v>11</v>
      </c>
      <c r="C73" s="37">
        <v>45.636363636363633</v>
      </c>
      <c r="D73" s="18">
        <v>4504.909090909091</v>
      </c>
      <c r="E73" s="18">
        <v>751589.81818181823</v>
      </c>
    </row>
    <row r="74" spans="1:5" s="30" customFormat="1" x14ac:dyDescent="0.2">
      <c r="A74" s="40" t="s">
        <v>8355</v>
      </c>
      <c r="B74" s="37">
        <v>2</v>
      </c>
      <c r="C74" s="37">
        <v>0.5</v>
      </c>
      <c r="D74" s="18">
        <v>7.5</v>
      </c>
      <c r="E74" s="18">
        <v>250750</v>
      </c>
    </row>
    <row r="75" spans="1:5" s="30" customFormat="1" x14ac:dyDescent="0.2">
      <c r="A75" s="40" t="s">
        <v>8321</v>
      </c>
      <c r="B75" s="37">
        <v>120</v>
      </c>
      <c r="C75" s="37">
        <v>59.966666666666669</v>
      </c>
      <c r="D75" s="18">
        <v>8595.6500833333339</v>
      </c>
      <c r="E75" s="18">
        <v>59134.775000000001</v>
      </c>
    </row>
    <row r="76" spans="1:5" s="30" customFormat="1" x14ac:dyDescent="0.2">
      <c r="A76" s="40" t="s">
        <v>8320</v>
      </c>
      <c r="B76" s="37">
        <v>60</v>
      </c>
      <c r="C76" s="37">
        <v>4.05</v>
      </c>
      <c r="D76" s="18">
        <v>458.88333333333333</v>
      </c>
      <c r="E76" s="18">
        <v>38309.800000000003</v>
      </c>
    </row>
    <row r="77" spans="1:5" s="30" customFormat="1" x14ac:dyDescent="0.2">
      <c r="A77" s="39" t="s">
        <v>8219</v>
      </c>
      <c r="B77" s="37">
        <v>209</v>
      </c>
      <c r="C77" s="37">
        <v>757.26794258373207</v>
      </c>
      <c r="D77" s="18">
        <v>94091.005550239293</v>
      </c>
      <c r="E77" s="18">
        <v>32129.994210526314</v>
      </c>
    </row>
    <row r="78" spans="1:5" s="30" customFormat="1" x14ac:dyDescent="0.2">
      <c r="A78" s="40" t="s">
        <v>8349</v>
      </c>
      <c r="B78" s="37">
        <v>140</v>
      </c>
      <c r="C78" s="37">
        <v>958.84285714285716</v>
      </c>
      <c r="D78" s="18">
        <v>126838.49357142861</v>
      </c>
      <c r="E78" s="18">
        <v>41855.777071428573</v>
      </c>
    </row>
    <row r="79" spans="1:5" s="30" customFormat="1" x14ac:dyDescent="0.2">
      <c r="A79" s="40" t="s">
        <v>8356</v>
      </c>
      <c r="B79" s="37">
        <v>9</v>
      </c>
      <c r="C79" s="37">
        <v>67.666666666666671</v>
      </c>
      <c r="D79" s="18">
        <v>10014.64</v>
      </c>
      <c r="E79" s="43">
        <v>8811.1111111111113</v>
      </c>
    </row>
    <row r="80" spans="1:5" s="30" customFormat="1" x14ac:dyDescent="0.2">
      <c r="A80" s="40" t="s">
        <v>8355</v>
      </c>
      <c r="B80" s="37">
        <v>40</v>
      </c>
      <c r="C80" s="37">
        <v>407.75</v>
      </c>
      <c r="D80" s="18">
        <v>26925.707750000001</v>
      </c>
      <c r="E80" s="43">
        <v>11182.55</v>
      </c>
    </row>
    <row r="81" spans="1:5" s="30" customFormat="1" x14ac:dyDescent="0.2">
      <c r="A81" s="40" t="s">
        <v>8321</v>
      </c>
      <c r="B81" s="37">
        <v>20</v>
      </c>
      <c r="C81" s="37">
        <v>355.6</v>
      </c>
      <c r="D81" s="18">
        <v>37023.549500000001</v>
      </c>
      <c r="E81" s="43">
        <v>16437.900000000001</v>
      </c>
    </row>
    <row r="82" spans="1:5" s="30" customFormat="1" x14ac:dyDescent="0.2">
      <c r="A82" s="31" t="s">
        <v>8317</v>
      </c>
      <c r="B82" s="37">
        <v>1393</v>
      </c>
      <c r="C82" s="37">
        <v>46.08470926058866</v>
      </c>
      <c r="D82" s="18">
        <v>4114.7137616654709</v>
      </c>
      <c r="E82" s="18">
        <v>46831.852117731512</v>
      </c>
    </row>
    <row r="83" spans="1:5" s="30" customFormat="1" x14ac:dyDescent="0.2">
      <c r="A83" s="39" t="s">
        <v>8220</v>
      </c>
      <c r="B83" s="37">
        <v>37</v>
      </c>
      <c r="C83" s="37">
        <v>15.810810810810811</v>
      </c>
      <c r="D83" s="18">
        <v>2658.3513513513512</v>
      </c>
      <c r="E83" s="18">
        <v>911984.59459459456</v>
      </c>
    </row>
    <row r="84" spans="1:5" s="30" customFormat="1" x14ac:dyDescent="0.2">
      <c r="A84" s="40" t="s">
        <v>8359</v>
      </c>
      <c r="B84" s="37">
        <v>20</v>
      </c>
      <c r="C84" s="37">
        <v>5.5</v>
      </c>
      <c r="D84" s="18">
        <v>317.60000000000002</v>
      </c>
      <c r="E84" s="18">
        <v>29631.55</v>
      </c>
    </row>
    <row r="85" spans="1:5" s="30" customFormat="1" x14ac:dyDescent="0.2">
      <c r="A85" s="40" t="s">
        <v>8357</v>
      </c>
      <c r="B85" s="37">
        <v>17</v>
      </c>
      <c r="C85" s="37">
        <v>27.941176470588236</v>
      </c>
      <c r="D85" s="18">
        <v>5412.1764705882351</v>
      </c>
      <c r="E85" s="18">
        <v>1950047</v>
      </c>
    </row>
    <row r="86" spans="1:5" s="30" customFormat="1" x14ac:dyDescent="0.2">
      <c r="A86" s="39" t="s">
        <v>8221</v>
      </c>
      <c r="B86" s="37">
        <v>493</v>
      </c>
      <c r="C86" s="37">
        <v>9.6673427991886403</v>
      </c>
      <c r="D86" s="18">
        <v>879.55555780933071</v>
      </c>
      <c r="E86" s="18">
        <v>54246.67545638945</v>
      </c>
    </row>
    <row r="87" spans="1:5" s="30" customFormat="1" x14ac:dyDescent="0.2">
      <c r="A87" s="40" t="s">
        <v>8359</v>
      </c>
      <c r="B87" s="37">
        <v>60</v>
      </c>
      <c r="C87" s="37">
        <v>9.6</v>
      </c>
      <c r="D87" s="18">
        <v>912.13333333333333</v>
      </c>
      <c r="E87" s="18">
        <v>84728.333333333328</v>
      </c>
    </row>
    <row r="88" spans="1:5" s="30" customFormat="1" x14ac:dyDescent="0.2">
      <c r="A88" s="40" t="s">
        <v>8318</v>
      </c>
      <c r="B88" s="37">
        <v>353</v>
      </c>
      <c r="C88" s="37">
        <v>7.8866855524079318</v>
      </c>
      <c r="D88" s="18">
        <v>527.49773371104823</v>
      </c>
      <c r="E88" s="18">
        <v>9826.6883852691226</v>
      </c>
    </row>
    <row r="89" spans="1:5" s="30" customFormat="1" x14ac:dyDescent="0.2">
      <c r="A89" s="40" t="s">
        <v>8357</v>
      </c>
      <c r="B89" s="37">
        <v>80</v>
      </c>
      <c r="C89" s="37">
        <v>17.574999999999999</v>
      </c>
      <c r="D89" s="18">
        <v>2408.5773749999998</v>
      </c>
      <c r="E89" s="18">
        <v>227388.625</v>
      </c>
    </row>
    <row r="90" spans="1:5" s="30" customFormat="1" x14ac:dyDescent="0.2">
      <c r="A90" s="39" t="s">
        <v>8222</v>
      </c>
      <c r="B90" s="37">
        <v>24</v>
      </c>
      <c r="C90" s="37">
        <v>16.166666666666668</v>
      </c>
      <c r="D90" s="18">
        <v>3509.625</v>
      </c>
      <c r="E90" s="18">
        <v>12611.541666666666</v>
      </c>
    </row>
    <row r="91" spans="1:5" s="30" customFormat="1" x14ac:dyDescent="0.2">
      <c r="A91" s="40" t="s">
        <v>8318</v>
      </c>
      <c r="B91" s="37">
        <v>19</v>
      </c>
      <c r="C91" s="37">
        <v>13.473684210526315</v>
      </c>
      <c r="D91" s="18">
        <v>1833.4736842105262</v>
      </c>
      <c r="E91" s="18">
        <v>11251.421052631578</v>
      </c>
    </row>
    <row r="92" spans="1:5" s="30" customFormat="1" x14ac:dyDescent="0.2">
      <c r="A92" s="40" t="s">
        <v>8357</v>
      </c>
      <c r="B92" s="37">
        <v>5</v>
      </c>
      <c r="C92" s="37">
        <v>26.4</v>
      </c>
      <c r="D92" s="18">
        <v>9879</v>
      </c>
      <c r="E92" s="18">
        <v>17780</v>
      </c>
    </row>
    <row r="93" spans="1:5" s="30" customFormat="1" x14ac:dyDescent="0.2">
      <c r="A93" s="39" t="s">
        <v>8219</v>
      </c>
      <c r="B93" s="37">
        <v>839</v>
      </c>
      <c r="C93" s="37">
        <v>69.674612634088206</v>
      </c>
      <c r="D93" s="18">
        <v>6097.2412157330145</v>
      </c>
      <c r="E93" s="18">
        <v>5300.4195470798568</v>
      </c>
    </row>
    <row r="94" spans="1:5" s="30" customFormat="1" x14ac:dyDescent="0.2">
      <c r="A94" s="40" t="s">
        <v>8359</v>
      </c>
      <c r="B94" s="37">
        <v>60</v>
      </c>
      <c r="C94" s="37">
        <v>43.2</v>
      </c>
      <c r="D94" s="18">
        <v>4608.4149999999991</v>
      </c>
      <c r="E94" s="43">
        <v>4340</v>
      </c>
    </row>
    <row r="95" spans="1:5" s="30" customFormat="1" x14ac:dyDescent="0.2">
      <c r="A95" s="40" t="s">
        <v>8318</v>
      </c>
      <c r="B95" s="37">
        <v>694</v>
      </c>
      <c r="C95" s="37">
        <v>56.242074927953894</v>
      </c>
      <c r="D95" s="18">
        <v>4535.6646829971178</v>
      </c>
      <c r="E95" s="43">
        <v>4100.8328530259369</v>
      </c>
    </row>
    <row r="96" spans="1:5" s="30" customFormat="1" x14ac:dyDescent="0.2">
      <c r="A96" s="40" t="s">
        <v>8357</v>
      </c>
      <c r="B96" s="37">
        <v>85</v>
      </c>
      <c r="C96" s="37">
        <v>198.03529411764706</v>
      </c>
      <c r="D96" s="18">
        <v>19897.990470588236</v>
      </c>
      <c r="E96" s="43">
        <v>15772.635294117646</v>
      </c>
    </row>
    <row r="97" spans="1:6" s="30" customFormat="1" x14ac:dyDescent="0.2">
      <c r="A97" s="31" t="s">
        <v>8362</v>
      </c>
      <c r="B97" s="37">
        <v>4114</v>
      </c>
      <c r="C97" s="37">
        <v>112.60233349538163</v>
      </c>
      <c r="D97" s="18">
        <v>11223.563845405926</v>
      </c>
      <c r="E97" s="18">
        <v>71938.859944093347</v>
      </c>
    </row>
    <row r="98" spans="1:6" s="30" customFormat="1" x14ac:dyDescent="0.2"/>
    <row r="100" spans="1:6" x14ac:dyDescent="0.2">
      <c r="B100" s="10" t="s">
        <v>8364</v>
      </c>
    </row>
    <row r="101" spans="1:6" x14ac:dyDescent="0.2">
      <c r="B101" t="s">
        <v>8220</v>
      </c>
      <c r="C101" t="s">
        <v>8221</v>
      </c>
      <c r="D101" t="s">
        <v>8222</v>
      </c>
      <c r="E101" t="s">
        <v>8219</v>
      </c>
      <c r="F101" t="s">
        <v>8362</v>
      </c>
    </row>
    <row r="102" spans="1:6" x14ac:dyDescent="0.2">
      <c r="A102" s="30" t="s">
        <v>8388</v>
      </c>
      <c r="B102" s="18">
        <v>517985.06590257882</v>
      </c>
      <c r="C102" s="18">
        <v>60556.391503267972</v>
      </c>
      <c r="D102" s="18">
        <v>19380.78</v>
      </c>
      <c r="E102" s="18">
        <v>9866.9857254004583</v>
      </c>
      <c r="F102" s="18">
        <v>71938.859944093361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Campaign State by Category</vt:lpstr>
      <vt:lpstr>Campaign State by Subcategory</vt:lpstr>
      <vt:lpstr>Campaign State by launch period</vt:lpstr>
      <vt:lpstr>BONUS</vt:lpstr>
      <vt:lpstr>% Camp state by launch period</vt:lpstr>
      <vt:lpstr>Campaigns and rates by Country</vt:lpstr>
      <vt:lpstr>Average Budgets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Rebecca Atkins</cp:lastModifiedBy>
  <dcterms:created xsi:type="dcterms:W3CDTF">2017-04-20T15:17:24Z</dcterms:created>
  <dcterms:modified xsi:type="dcterms:W3CDTF">2019-08-25T20:30:09Z</dcterms:modified>
</cp:coreProperties>
</file>