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9.xml" ContentType="application/vnd.openxmlformats-officedocument.themeOverrid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emklpk2\"/>
    </mc:Choice>
  </mc:AlternateContent>
  <xr:revisionPtr revIDLastSave="0" documentId="13_ncr:1_{5B277218-25ED-4A29-91FA-CACC362CA715}" xr6:coauthVersionLast="47" xr6:coauthVersionMax="47" xr10:uidLastSave="{00000000-0000-0000-0000-000000000000}"/>
  <bookViews>
    <workbookView xWindow="-120" yWindow="-120" windowWidth="29040" windowHeight="15720" tabRatio="597" activeTab="2" xr2:uid="{00000000-000D-0000-FFFF-FFFF00000000}"/>
  </bookViews>
  <sheets>
    <sheet name="Control" sheetId="6" r:id="rId1"/>
    <sheet name="Вводные данные" sheetId="2" r:id="rId2"/>
    <sheet name="Data" sheetId="7" r:id="rId3"/>
    <sheet name="Отчет" sheetId="1" r:id="rId4"/>
    <sheet name="Вспомогательный" sheetId="3" r:id="rId5"/>
    <sheet name="Ввод" sheetId="4" r:id="rId6"/>
    <sheet name="Результат" sheetId="5" r:id="rId7"/>
  </sheets>
  <definedNames>
    <definedName name="_xlnm._FilterDatabase" localSheetId="5" hidden="1">Ввод!$B$1:$D$1</definedName>
    <definedName name="_xlnm._FilterDatabase" localSheetId="6" hidden="1">Результат!$B$1:$D$1</definedName>
    <definedName name="_xlnm.Print_Area" localSheetId="1">'Вводные данные'!$B$2:$H$135</definedName>
    <definedName name="_xlnm.Print_Area" localSheetId="3">Отчет!$B$2:$M$290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3" l="1"/>
  <c r="K27" i="3"/>
  <c r="G28" i="3"/>
  <c r="G27" i="3"/>
  <c r="K26" i="3" l="1"/>
  <c r="G26" i="3"/>
  <c r="J68" i="3" l="1"/>
  <c r="J67" i="3"/>
  <c r="J66" i="3"/>
  <c r="J65" i="3"/>
  <c r="H68" i="3"/>
  <c r="H67" i="3"/>
  <c r="H66" i="3"/>
  <c r="H65" i="3"/>
  <c r="R61" i="3" l="1"/>
  <c r="R60" i="3"/>
  <c r="R59" i="3"/>
  <c r="U61" i="3"/>
  <c r="U68" i="3" s="1"/>
  <c r="U60" i="3"/>
  <c r="U67" i="3" s="1"/>
  <c r="U59" i="3"/>
  <c r="U66" i="3" s="1"/>
  <c r="U58" i="3"/>
  <c r="U65" i="3" s="1"/>
  <c r="P61" i="3"/>
  <c r="P60" i="3"/>
  <c r="P59" i="3"/>
  <c r="P58" i="3"/>
  <c r="M61" i="3"/>
  <c r="M60" i="3"/>
  <c r="M59" i="3"/>
  <c r="M58" i="3"/>
  <c r="J61" i="3"/>
  <c r="R68" i="3" s="1"/>
  <c r="J60" i="3"/>
  <c r="R67" i="3" s="1"/>
  <c r="J59" i="3"/>
  <c r="J58" i="3"/>
  <c r="R65" i="3" s="1"/>
  <c r="U314" i="3"/>
  <c r="V314" i="3" s="1"/>
  <c r="U313" i="3"/>
  <c r="V313" i="3" s="1"/>
  <c r="U312" i="3"/>
  <c r="V312" i="3" s="1"/>
  <c r="U311" i="3"/>
  <c r="V311" i="3" s="1"/>
  <c r="L68" i="3"/>
  <c r="L67" i="3"/>
  <c r="S22" i="3"/>
  <c r="S21" i="3"/>
  <c r="S20" i="3"/>
  <c r="S19" i="3"/>
  <c r="O22" i="3"/>
  <c r="O21" i="3"/>
  <c r="O20" i="3"/>
  <c r="O19" i="3"/>
  <c r="R23" i="3"/>
  <c r="N23" i="3"/>
  <c r="G32" i="2"/>
  <c r="G33" i="2"/>
  <c r="G22" i="2"/>
  <c r="G23" i="2"/>
  <c r="G18" i="2"/>
  <c r="G19" i="2"/>
  <c r="G13" i="2"/>
  <c r="G14" i="2"/>
  <c r="L65" i="3" l="1"/>
  <c r="L66" i="3"/>
  <c r="L58" i="3"/>
  <c r="L59" i="3"/>
  <c r="S66" i="3" s="1"/>
  <c r="L60" i="3"/>
  <c r="S67" i="3" s="1"/>
  <c r="L61" i="3"/>
  <c r="S68" i="3" s="1"/>
  <c r="U62" i="3"/>
  <c r="G61" i="3"/>
  <c r="J62" i="3"/>
  <c r="G60" i="3"/>
  <c r="R58" i="3"/>
  <c r="R62" i="3" s="1"/>
  <c r="G58" i="3"/>
  <c r="R66" i="3"/>
  <c r="G59" i="3"/>
  <c r="S23" i="3"/>
  <c r="O23" i="3"/>
  <c r="L62" i="3" l="1"/>
  <c r="S65" i="3"/>
  <c r="Q68" i="3"/>
  <c r="Q67" i="3"/>
  <c r="G62" i="3"/>
  <c r="Q65" i="3"/>
  <c r="Q66" i="3"/>
  <c r="G16" i="2" l="1"/>
  <c r="G17" i="2"/>
  <c r="G12" i="2" l="1"/>
  <c r="G15" i="2"/>
  <c r="U306" i="3" l="1"/>
  <c r="H3" i="3"/>
  <c r="L4" i="3" s="1"/>
  <c r="L6" i="3"/>
  <c r="L5" i="3" l="1"/>
  <c r="L3" i="3"/>
  <c r="E4" i="2" l="1"/>
  <c r="H5" i="3" l="1"/>
  <c r="G132" i="2" l="1"/>
  <c r="G131" i="2"/>
  <c r="G134" i="2" l="1"/>
  <c r="G133" i="2"/>
  <c r="G104" i="2" l="1"/>
  <c r="G103" i="2"/>
  <c r="G93" i="2"/>
  <c r="G92" i="2"/>
  <c r="G82" i="2"/>
  <c r="G47" i="2"/>
  <c r="G48" i="2"/>
  <c r="G25" i="2"/>
  <c r="K264" i="3" l="1"/>
  <c r="J264" i="3"/>
  <c r="I264" i="3"/>
  <c r="H264" i="3"/>
  <c r="K263" i="3"/>
  <c r="J263" i="3"/>
  <c r="I263" i="3"/>
  <c r="H263" i="3"/>
  <c r="K262" i="3"/>
  <c r="J262" i="3"/>
  <c r="I262" i="3"/>
  <c r="H262" i="3"/>
  <c r="K261" i="3"/>
  <c r="J261" i="3"/>
  <c r="I261" i="3"/>
  <c r="H261" i="3"/>
  <c r="K260" i="3"/>
  <c r="J260" i="3"/>
  <c r="I260" i="3"/>
  <c r="H260" i="3"/>
  <c r="L240" i="3"/>
  <c r="K240" i="3"/>
  <c r="J240" i="3"/>
  <c r="I240" i="3"/>
  <c r="H240" i="3"/>
  <c r="L239" i="3"/>
  <c r="K239" i="3"/>
  <c r="J239" i="3"/>
  <c r="I239" i="3"/>
  <c r="H239" i="3"/>
  <c r="L237" i="3"/>
  <c r="K237" i="3"/>
  <c r="J237" i="3"/>
  <c r="I237" i="3"/>
  <c r="H237" i="3"/>
  <c r="L236" i="3"/>
  <c r="K236" i="3"/>
  <c r="J236" i="3"/>
  <c r="I236" i="3"/>
  <c r="H236" i="3"/>
  <c r="L228" i="3"/>
  <c r="K228" i="3"/>
  <c r="J228" i="3"/>
  <c r="I228" i="3"/>
  <c r="H228" i="3"/>
  <c r="L227" i="3"/>
  <c r="K227" i="3"/>
  <c r="J227" i="3"/>
  <c r="I227" i="3"/>
  <c r="H227" i="3"/>
  <c r="K226" i="3"/>
  <c r="J223" i="3"/>
  <c r="L220" i="3"/>
  <c r="K220" i="3"/>
  <c r="J220" i="3"/>
  <c r="I220" i="3"/>
  <c r="H220" i="3"/>
  <c r="G191" i="3"/>
  <c r="G190" i="3"/>
  <c r="L170" i="3"/>
  <c r="K170" i="3"/>
  <c r="J170" i="3"/>
  <c r="I170" i="3"/>
  <c r="H170" i="3"/>
  <c r="L169" i="3"/>
  <c r="K169" i="3"/>
  <c r="J169" i="3"/>
  <c r="I169" i="3"/>
  <c r="H169" i="3"/>
  <c r="L167" i="3"/>
  <c r="K167" i="3"/>
  <c r="J167" i="3"/>
  <c r="I167" i="3"/>
  <c r="H167" i="3"/>
  <c r="L166" i="3"/>
  <c r="K166" i="3"/>
  <c r="J166" i="3"/>
  <c r="I166" i="3"/>
  <c r="H166" i="3"/>
  <c r="J165" i="3"/>
  <c r="G115" i="3"/>
  <c r="G114" i="3"/>
  <c r="G110" i="3"/>
  <c r="W36" i="3"/>
  <c r="K19" i="3"/>
  <c r="G13" i="3"/>
  <c r="G118" i="2"/>
  <c r="G117" i="2"/>
  <c r="G113" i="2"/>
  <c r="G112" i="2"/>
  <c r="G111" i="2"/>
  <c r="G110" i="2"/>
  <c r="G109" i="2"/>
  <c r="G100" i="2"/>
  <c r="G99" i="2"/>
  <c r="G98" i="2"/>
  <c r="G97" i="2"/>
  <c r="G72" i="2"/>
  <c r="G71" i="2"/>
  <c r="G70" i="2"/>
  <c r="G69" i="2"/>
  <c r="G67" i="2"/>
  <c r="G66" i="2"/>
  <c r="G65" i="2"/>
  <c r="G64" i="2"/>
  <c r="G27" i="2"/>
  <c r="G204" i="3"/>
  <c r="K13" i="3"/>
  <c r="K131" i="3"/>
  <c r="G131" i="3"/>
  <c r="G196" i="3"/>
  <c r="K132" i="3"/>
  <c r="G132" i="3"/>
  <c r="G197" i="3"/>
  <c r="K133" i="3"/>
  <c r="G133" i="3"/>
  <c r="G198" i="3"/>
  <c r="K11" i="3"/>
  <c r="G112" i="3"/>
  <c r="G113" i="3"/>
  <c r="G111" i="3"/>
  <c r="G11" i="3"/>
  <c r="G363" i="3"/>
  <c r="G364" i="3"/>
  <c r="G360" i="3"/>
  <c r="G365" i="3"/>
  <c r="G362" i="3"/>
  <c r="G358" i="3"/>
  <c r="G361" i="3"/>
  <c r="G359" i="3"/>
  <c r="K91" i="3"/>
  <c r="H162" i="3"/>
  <c r="H164" i="3"/>
  <c r="H171" i="3"/>
  <c r="H156" i="3"/>
  <c r="H168" i="3"/>
  <c r="H154" i="3"/>
  <c r="H153" i="3"/>
  <c r="H157" i="3"/>
  <c r="H165" i="3"/>
  <c r="H163" i="3"/>
  <c r="G91" i="3"/>
  <c r="H160" i="3"/>
  <c r="H158" i="3"/>
  <c r="H161" i="3"/>
  <c r="H159" i="3"/>
  <c r="H151" i="3"/>
  <c r="H152" i="3"/>
  <c r="H155" i="3"/>
  <c r="K92" i="3"/>
  <c r="I162" i="3"/>
  <c r="I164" i="3"/>
  <c r="I171" i="3"/>
  <c r="I156" i="3"/>
  <c r="I168" i="3"/>
  <c r="I154" i="3"/>
  <c r="I153" i="3"/>
  <c r="I157" i="3"/>
  <c r="I165" i="3"/>
  <c r="I163" i="3"/>
  <c r="G92" i="3"/>
  <c r="I160" i="3"/>
  <c r="I158" i="3"/>
  <c r="I161" i="3"/>
  <c r="I159" i="3"/>
  <c r="I151" i="3"/>
  <c r="I152" i="3"/>
  <c r="I155" i="3"/>
  <c r="K93" i="3"/>
  <c r="J162" i="3"/>
  <c r="J164" i="3"/>
  <c r="J171" i="3"/>
  <c r="J156" i="3"/>
  <c r="J168" i="3"/>
  <c r="J154" i="3"/>
  <c r="J153" i="3"/>
  <c r="J157" i="3"/>
  <c r="J163" i="3"/>
  <c r="G93" i="3"/>
  <c r="J160" i="3"/>
  <c r="J158" i="3"/>
  <c r="J161" i="3"/>
  <c r="J159" i="3"/>
  <c r="J151" i="3"/>
  <c r="J152" i="3"/>
  <c r="J155" i="3"/>
  <c r="K94" i="3"/>
  <c r="K162" i="3"/>
  <c r="K164" i="3"/>
  <c r="K171" i="3"/>
  <c r="K156" i="3"/>
  <c r="K168" i="3"/>
  <c r="K154" i="3"/>
  <c r="K153" i="3"/>
  <c r="K157" i="3"/>
  <c r="K165" i="3"/>
  <c r="K163" i="3"/>
  <c r="G94" i="3"/>
  <c r="K160" i="3"/>
  <c r="K158" i="3"/>
  <c r="K161" i="3"/>
  <c r="K159" i="3"/>
  <c r="K151" i="3"/>
  <c r="K152" i="3"/>
  <c r="K155" i="3"/>
  <c r="K95" i="3"/>
  <c r="L162" i="3"/>
  <c r="L164" i="3"/>
  <c r="L171" i="3"/>
  <c r="L156" i="3"/>
  <c r="L168" i="3"/>
  <c r="L154" i="3"/>
  <c r="L153" i="3"/>
  <c r="L157" i="3"/>
  <c r="L165" i="3"/>
  <c r="L163" i="3"/>
  <c r="G95" i="3"/>
  <c r="L160" i="3"/>
  <c r="L158" i="3"/>
  <c r="L161" i="3"/>
  <c r="L159" i="3"/>
  <c r="L151" i="3"/>
  <c r="L152" i="3"/>
  <c r="L155" i="3"/>
  <c r="G12" i="3"/>
  <c r="K10" i="3"/>
  <c r="K121" i="3"/>
  <c r="H234" i="3"/>
  <c r="H229" i="3"/>
  <c r="H226" i="3"/>
  <c r="H221" i="3"/>
  <c r="H241" i="3"/>
  <c r="H235" i="3"/>
  <c r="H222" i="3"/>
  <c r="H225" i="3"/>
  <c r="H232" i="3"/>
  <c r="H231" i="3"/>
  <c r="H230" i="3"/>
  <c r="H233" i="3"/>
  <c r="H224" i="3"/>
  <c r="H223" i="3"/>
  <c r="H238" i="3"/>
  <c r="G121" i="3"/>
  <c r="K122" i="3"/>
  <c r="I234" i="3"/>
  <c r="I229" i="3"/>
  <c r="I226" i="3"/>
  <c r="I221" i="3"/>
  <c r="I241" i="3"/>
  <c r="I235" i="3"/>
  <c r="I222" i="3"/>
  <c r="I225" i="3"/>
  <c r="I232" i="3"/>
  <c r="I231" i="3"/>
  <c r="I230" i="3"/>
  <c r="I233" i="3"/>
  <c r="I224" i="3"/>
  <c r="I223" i="3"/>
  <c r="I238" i="3"/>
  <c r="G122" i="3"/>
  <c r="K123" i="3"/>
  <c r="J234" i="3"/>
  <c r="J229" i="3"/>
  <c r="J226" i="3"/>
  <c r="J221" i="3"/>
  <c r="J241" i="3"/>
  <c r="J235" i="3"/>
  <c r="J222" i="3"/>
  <c r="J225" i="3"/>
  <c r="J232" i="3"/>
  <c r="J231" i="3"/>
  <c r="J230" i="3"/>
  <c r="J233" i="3"/>
  <c r="J224" i="3"/>
  <c r="J238" i="3"/>
  <c r="G123" i="3"/>
  <c r="K124" i="3"/>
  <c r="K234" i="3"/>
  <c r="K229" i="3"/>
  <c r="K221" i="3"/>
  <c r="K241" i="3"/>
  <c r="K235" i="3"/>
  <c r="K222" i="3"/>
  <c r="K225" i="3"/>
  <c r="K232" i="3"/>
  <c r="K231" i="3"/>
  <c r="K230" i="3"/>
  <c r="K233" i="3"/>
  <c r="K224" i="3"/>
  <c r="K223" i="3"/>
  <c r="K238" i="3"/>
  <c r="G124" i="3"/>
  <c r="K125" i="3"/>
  <c r="L234" i="3"/>
  <c r="L229" i="3"/>
  <c r="L226" i="3"/>
  <c r="L221" i="3"/>
  <c r="L241" i="3"/>
  <c r="L235" i="3"/>
  <c r="L222" i="3"/>
  <c r="L225" i="3"/>
  <c r="L232" i="3"/>
  <c r="L231" i="3"/>
  <c r="L230" i="3"/>
  <c r="L233" i="3"/>
  <c r="L224" i="3"/>
  <c r="L223" i="3"/>
  <c r="L238" i="3"/>
  <c r="G125" i="3"/>
  <c r="K361" i="3"/>
  <c r="K360" i="3"/>
  <c r="K362" i="3"/>
  <c r="K363" i="3"/>
  <c r="K359" i="3"/>
  <c r="K358" i="3"/>
  <c r="G351" i="3"/>
  <c r="G353" i="3"/>
  <c r="G352" i="3"/>
  <c r="F49" i="3"/>
  <c r="K74" i="3"/>
  <c r="G74" i="3"/>
  <c r="L49" i="3"/>
  <c r="K49" i="3"/>
  <c r="G19" i="3"/>
  <c r="I49" i="3"/>
  <c r="N49" i="3"/>
  <c r="W41" i="3"/>
  <c r="S41" i="3"/>
  <c r="O41" i="3"/>
  <c r="O58" i="3" s="1"/>
  <c r="V41" i="3"/>
  <c r="R41" i="3"/>
  <c r="K41" i="3"/>
  <c r="V33" i="3"/>
  <c r="R33" i="3"/>
  <c r="O33" i="3"/>
  <c r="W33" i="3"/>
  <c r="S33" i="3"/>
  <c r="G33" i="3"/>
  <c r="K33" i="3"/>
  <c r="G49" i="3"/>
  <c r="H49" i="3"/>
  <c r="M49" i="3"/>
  <c r="J49" i="3"/>
  <c r="F50" i="3"/>
  <c r="K75" i="3"/>
  <c r="G75" i="3"/>
  <c r="L50" i="3"/>
  <c r="K50" i="3"/>
  <c r="G20" i="3"/>
  <c r="K20" i="3"/>
  <c r="I50" i="3"/>
  <c r="N50" i="3"/>
  <c r="W42" i="3"/>
  <c r="S42" i="3"/>
  <c r="O42" i="3"/>
  <c r="O59" i="3" s="1"/>
  <c r="T66" i="3" s="1"/>
  <c r="V42" i="3"/>
  <c r="R42" i="3"/>
  <c r="K42" i="3"/>
  <c r="V34" i="3"/>
  <c r="R34" i="3"/>
  <c r="O34" i="3"/>
  <c r="W34" i="3"/>
  <c r="S34" i="3"/>
  <c r="G34" i="3"/>
  <c r="K34" i="3"/>
  <c r="G50" i="3"/>
  <c r="H50" i="3"/>
  <c r="M50" i="3"/>
  <c r="J50" i="3"/>
  <c r="F51" i="3"/>
  <c r="K76" i="3"/>
  <c r="G76" i="3"/>
  <c r="L51" i="3"/>
  <c r="K51" i="3"/>
  <c r="G21" i="3"/>
  <c r="K21" i="3"/>
  <c r="I51" i="3"/>
  <c r="N51" i="3"/>
  <c r="W43" i="3"/>
  <c r="S43" i="3"/>
  <c r="O43" i="3"/>
  <c r="O60" i="3" s="1"/>
  <c r="T67" i="3" s="1"/>
  <c r="V43" i="3"/>
  <c r="R43" i="3"/>
  <c r="K43" i="3"/>
  <c r="V35" i="3"/>
  <c r="R35" i="3"/>
  <c r="O35" i="3"/>
  <c r="W35" i="3"/>
  <c r="S35" i="3"/>
  <c r="G35" i="3"/>
  <c r="K35" i="3"/>
  <c r="G51" i="3"/>
  <c r="H51" i="3"/>
  <c r="M51" i="3"/>
  <c r="J51" i="3"/>
  <c r="F52" i="3"/>
  <c r="K77" i="3"/>
  <c r="G332" i="3" s="1"/>
  <c r="G77" i="3"/>
  <c r="G331" i="3" s="1"/>
  <c r="L52" i="3"/>
  <c r="K52" i="3"/>
  <c r="G22" i="3"/>
  <c r="K22" i="3"/>
  <c r="I52" i="3"/>
  <c r="N52" i="3"/>
  <c r="W44" i="3"/>
  <c r="S44" i="3"/>
  <c r="O44" i="3"/>
  <c r="V44" i="3"/>
  <c r="R44" i="3"/>
  <c r="K44" i="3"/>
  <c r="V36" i="3"/>
  <c r="R36" i="3"/>
  <c r="O36" i="3"/>
  <c r="S36" i="3"/>
  <c r="G36" i="3"/>
  <c r="K36" i="3"/>
  <c r="G52" i="3"/>
  <c r="H52" i="3"/>
  <c r="M52" i="3"/>
  <c r="J52" i="3"/>
  <c r="G10" i="3"/>
  <c r="F351" i="3"/>
  <c r="F353" i="3"/>
  <c r="F352" i="3"/>
  <c r="K101" i="3"/>
  <c r="G101" i="3"/>
  <c r="K102" i="3"/>
  <c r="G102" i="3"/>
  <c r="K103" i="3"/>
  <c r="G103" i="3"/>
  <c r="K104" i="3"/>
  <c r="G104" i="3"/>
  <c r="G370" i="3"/>
  <c r="K370" i="3"/>
  <c r="G371" i="3"/>
  <c r="G139" i="3"/>
  <c r="G209" i="3"/>
  <c r="K12" i="3"/>
  <c r="G145" i="3"/>
  <c r="G214" i="3"/>
  <c r="G146" i="3"/>
  <c r="G215" i="3"/>
  <c r="K14" i="3"/>
  <c r="G203" i="3"/>
  <c r="G58" i="2"/>
  <c r="G10" i="2"/>
  <c r="G51" i="2"/>
  <c r="G44" i="2"/>
  <c r="G40" i="2"/>
  <c r="G39" i="2"/>
  <c r="G45" i="2"/>
  <c r="G41" i="2"/>
  <c r="G37" i="2"/>
  <c r="G88" i="2"/>
  <c r="G86" i="2"/>
  <c r="G87" i="2"/>
  <c r="G60" i="2"/>
  <c r="G63" i="2"/>
  <c r="G94" i="2"/>
  <c r="G95" i="2"/>
  <c r="G96" i="2"/>
  <c r="G91" i="2"/>
  <c r="G83" i="2"/>
  <c r="G80" i="2"/>
  <c r="G84" i="2"/>
  <c r="G116" i="2"/>
  <c r="G123" i="2"/>
  <c r="G125" i="2"/>
  <c r="G50" i="2"/>
  <c r="G49" i="2"/>
  <c r="G55" i="2"/>
  <c r="L21" i="3" l="1"/>
  <c r="G334" i="3"/>
  <c r="O61" i="3"/>
  <c r="T68" i="3" s="1"/>
  <c r="T65" i="3"/>
  <c r="O62" i="3"/>
  <c r="H307" i="3"/>
  <c r="I334" i="3"/>
  <c r="F332" i="3"/>
  <c r="F334" i="3"/>
  <c r="F331" i="3"/>
  <c r="G75" i="2"/>
  <c r="G90" i="2"/>
  <c r="G61" i="2"/>
  <c r="G107" i="2"/>
  <c r="G28" i="2"/>
  <c r="G11" i="2"/>
  <c r="G34" i="2"/>
  <c r="G43" i="2"/>
  <c r="G20" i="2"/>
  <c r="G56" i="2"/>
  <c r="G62" i="2"/>
  <c r="G126" i="2"/>
  <c r="G35" i="2"/>
  <c r="G38" i="2"/>
  <c r="G52" i="2"/>
  <c r="G21" i="2"/>
  <c r="G57" i="2"/>
  <c r="G24" i="2"/>
  <c r="G42" i="2"/>
  <c r="G130" i="2"/>
  <c r="G129" i="2"/>
  <c r="G102" i="2"/>
  <c r="G108" i="2"/>
  <c r="G105" i="2"/>
  <c r="G115" i="2"/>
  <c r="G79" i="2"/>
  <c r="G31" i="2"/>
  <c r="G53" i="2"/>
  <c r="G120" i="2"/>
  <c r="G74" i="2"/>
  <c r="G76" i="2"/>
  <c r="G121" i="2"/>
  <c r="G29" i="2"/>
  <c r="G127" i="2"/>
  <c r="G119" i="2"/>
  <c r="G77" i="2"/>
  <c r="G30" i="2"/>
  <c r="G54" i="2"/>
  <c r="G124" i="2"/>
  <c r="G78" i="2"/>
  <c r="G26" i="2"/>
  <c r="G81" i="2"/>
  <c r="P42" i="3"/>
  <c r="P41" i="3"/>
  <c r="E6" i="2" l="1"/>
  <c r="H4" i="3" s="1"/>
  <c r="E5" i="2"/>
  <c r="R296" i="3" l="1"/>
  <c r="R282" i="3"/>
  <c r="J296" i="3"/>
  <c r="J282" i="3"/>
  <c r="R295" i="3"/>
  <c r="R281" i="3"/>
  <c r="J295" i="3"/>
  <c r="J281" i="3"/>
  <c r="R294" i="3"/>
  <c r="R280" i="3"/>
  <c r="J294" i="3"/>
  <c r="R293" i="3"/>
  <c r="R279" i="3"/>
  <c r="R308" i="3" s="1"/>
  <c r="J293" i="3"/>
  <c r="J320" i="3" s="1"/>
  <c r="J279" i="3"/>
  <c r="J280" i="3"/>
  <c r="N53" i="3"/>
  <c r="M53" i="3"/>
  <c r="L53" i="3"/>
  <c r="K53" i="3"/>
  <c r="R320" i="3" l="1"/>
  <c r="J308" i="3"/>
  <c r="H6" i="3"/>
  <c r="W313" i="3" l="1"/>
  <c r="X313" i="3" s="1"/>
  <c r="W311" i="3"/>
  <c r="X311" i="3" s="1"/>
  <c r="W314" i="3"/>
  <c r="X314" i="3" s="1"/>
  <c r="W312" i="3"/>
  <c r="X312" i="3" s="1"/>
  <c r="U307" i="3"/>
  <c r="H308" i="3"/>
  <c r="O3" i="3" l="1"/>
  <c r="H328" i="3" l="1"/>
  <c r="H278" i="3" l="1"/>
  <c r="G41" i="3" l="1"/>
  <c r="M170" i="3"/>
  <c r="M169" i="3"/>
  <c r="M240" i="3"/>
  <c r="M239" i="3"/>
  <c r="J305" i="3" l="1"/>
  <c r="W52" i="3"/>
  <c r="V52" i="3"/>
  <c r="W51" i="3"/>
  <c r="V51" i="3"/>
  <c r="W50" i="3"/>
  <c r="V50" i="3"/>
  <c r="W49" i="3"/>
  <c r="V49" i="3"/>
  <c r="S52" i="3"/>
  <c r="S51" i="3"/>
  <c r="S50" i="3"/>
  <c r="S49" i="3"/>
  <c r="R52" i="3"/>
  <c r="R51" i="3"/>
  <c r="R50" i="3"/>
  <c r="R49" i="3"/>
  <c r="E6" i="1" l="1"/>
  <c r="E203" i="1" s="1"/>
  <c r="E114" i="1" l="1"/>
  <c r="L22" i="3"/>
  <c r="L20" i="3"/>
  <c r="L19" i="3"/>
  <c r="E5" i="1"/>
  <c r="E202" i="1" s="1"/>
  <c r="L33" i="3"/>
  <c r="E113" i="1" l="1"/>
  <c r="G372" i="3"/>
  <c r="K364" i="3"/>
  <c r="J364" i="3"/>
  <c r="G366" i="3"/>
  <c r="F366" i="3"/>
  <c r="F354" i="3"/>
  <c r="G354" i="3"/>
  <c r="G216" i="3"/>
  <c r="O334" i="3" s="1"/>
  <c r="G210" i="3"/>
  <c r="N334" i="3" s="1"/>
  <c r="G205" i="3"/>
  <c r="L334" i="3" s="1"/>
  <c r="G147" i="3"/>
  <c r="O331" i="3" s="1"/>
  <c r="F147" i="3"/>
  <c r="G140" i="3" l="1"/>
  <c r="N331" i="3" s="1"/>
  <c r="F140" i="3"/>
  <c r="G199" i="3" l="1"/>
  <c r="M334" i="3" s="1"/>
  <c r="G192" i="3"/>
  <c r="K134" i="3"/>
  <c r="M332" i="3" s="1"/>
  <c r="J134" i="3"/>
  <c r="G134" i="3"/>
  <c r="M331" i="3" s="1"/>
  <c r="F134" i="3"/>
  <c r="X44" i="3"/>
  <c r="X43" i="3"/>
  <c r="X42" i="3"/>
  <c r="X41" i="3"/>
  <c r="X36" i="3"/>
  <c r="X35" i="3"/>
  <c r="X34" i="3"/>
  <c r="X33" i="3"/>
  <c r="O328" i="3"/>
  <c r="N328" i="3"/>
  <c r="M328" i="3"/>
  <c r="L328" i="3"/>
  <c r="K328" i="3"/>
  <c r="J328" i="3"/>
  <c r="I328" i="3"/>
  <c r="N347" i="3"/>
  <c r="M347" i="3"/>
  <c r="L347" i="3"/>
  <c r="K347" i="3"/>
  <c r="J347" i="3"/>
  <c r="I347" i="3"/>
  <c r="H347" i="3"/>
  <c r="G347" i="3"/>
  <c r="F347" i="3"/>
  <c r="N346" i="3"/>
  <c r="M346" i="3"/>
  <c r="L346" i="3"/>
  <c r="K346" i="3"/>
  <c r="J346" i="3"/>
  <c r="I346" i="3"/>
  <c r="H346" i="3"/>
  <c r="G346" i="3"/>
  <c r="F346" i="3"/>
  <c r="L264" i="3"/>
  <c r="J334" i="3" s="1"/>
  <c r="L263" i="3"/>
  <c r="J333" i="3" s="1"/>
  <c r="L262" i="3"/>
  <c r="L261" i="3"/>
  <c r="L260" i="3"/>
  <c r="J330" i="3" s="1"/>
  <c r="L248" i="3"/>
  <c r="K248" i="3"/>
  <c r="J248" i="3"/>
  <c r="I248" i="3"/>
  <c r="H248" i="3"/>
  <c r="L247" i="3"/>
  <c r="K247" i="3"/>
  <c r="J247" i="3"/>
  <c r="I247" i="3"/>
  <c r="H247" i="3"/>
  <c r="L246" i="3"/>
  <c r="K246" i="3"/>
  <c r="J246" i="3"/>
  <c r="I246" i="3"/>
  <c r="H246" i="3"/>
  <c r="L245" i="3"/>
  <c r="K245" i="3"/>
  <c r="J245" i="3"/>
  <c r="I245" i="3"/>
  <c r="H245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20" i="3"/>
  <c r="L178" i="3"/>
  <c r="K178" i="3"/>
  <c r="J178" i="3"/>
  <c r="I178" i="3"/>
  <c r="H178" i="3"/>
  <c r="L177" i="3"/>
  <c r="K177" i="3"/>
  <c r="J177" i="3"/>
  <c r="I177" i="3"/>
  <c r="H177" i="3"/>
  <c r="L176" i="3"/>
  <c r="K176" i="3"/>
  <c r="J176" i="3"/>
  <c r="I176" i="3"/>
  <c r="H176" i="3"/>
  <c r="L175" i="3"/>
  <c r="K175" i="3"/>
  <c r="J175" i="3"/>
  <c r="I175" i="3"/>
  <c r="H175" i="3"/>
  <c r="W45" i="3"/>
  <c r="V45" i="3"/>
  <c r="W37" i="3"/>
  <c r="V37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K126" i="3"/>
  <c r="J126" i="3"/>
  <c r="G126" i="3"/>
  <c r="F126" i="3"/>
  <c r="G116" i="3"/>
  <c r="I331" i="3" s="1"/>
  <c r="F116" i="3"/>
  <c r="K105" i="3"/>
  <c r="J332" i="3" s="1"/>
  <c r="J105" i="3"/>
  <c r="G105" i="3"/>
  <c r="J331" i="3" s="1"/>
  <c r="F105" i="3"/>
  <c r="K96" i="3"/>
  <c r="J96" i="3"/>
  <c r="G96" i="3"/>
  <c r="F96" i="3"/>
  <c r="G85" i="3"/>
  <c r="O85" i="3" s="1"/>
  <c r="G84" i="3"/>
  <c r="O84" i="3" s="1"/>
  <c r="G83" i="3"/>
  <c r="O83" i="3" s="1"/>
  <c r="G82" i="3"/>
  <c r="O82" i="3" s="1"/>
  <c r="F85" i="3"/>
  <c r="N85" i="3" s="1"/>
  <c r="F84" i="3"/>
  <c r="N84" i="3" s="1"/>
  <c r="F83" i="3"/>
  <c r="F82" i="3"/>
  <c r="N82" i="3" s="1"/>
  <c r="K78" i="3"/>
  <c r="J78" i="3"/>
  <c r="G78" i="3"/>
  <c r="F78" i="3"/>
  <c r="G44" i="3"/>
  <c r="G43" i="3"/>
  <c r="G42" i="3"/>
  <c r="J53" i="3"/>
  <c r="I53" i="3"/>
  <c r="H53" i="3"/>
  <c r="G53" i="3"/>
  <c r="F53" i="3"/>
  <c r="T44" i="3"/>
  <c r="T43" i="3"/>
  <c r="T42" i="3"/>
  <c r="T41" i="3"/>
  <c r="P44" i="3"/>
  <c r="P43" i="3"/>
  <c r="L44" i="3"/>
  <c r="L43" i="3"/>
  <c r="L42" i="3"/>
  <c r="L41" i="3"/>
  <c r="T36" i="3"/>
  <c r="T35" i="3"/>
  <c r="T34" i="3"/>
  <c r="T33" i="3"/>
  <c r="P36" i="3"/>
  <c r="P35" i="3"/>
  <c r="P34" i="3"/>
  <c r="P33" i="3"/>
  <c r="L36" i="3"/>
  <c r="L35" i="3"/>
  <c r="L34" i="3"/>
  <c r="S45" i="3"/>
  <c r="R45" i="3"/>
  <c r="O45" i="3"/>
  <c r="N45" i="3"/>
  <c r="K45" i="3"/>
  <c r="J45" i="3"/>
  <c r="F45" i="3"/>
  <c r="S37" i="3"/>
  <c r="R37" i="3"/>
  <c r="O37" i="3"/>
  <c r="I333" i="3" s="1"/>
  <c r="N37" i="3"/>
  <c r="J317" i="3" l="1"/>
  <c r="R317" i="3"/>
  <c r="R277" i="3"/>
  <c r="R305" i="3"/>
  <c r="X37" i="3"/>
  <c r="J291" i="3"/>
  <c r="R291" i="3"/>
  <c r="J277" i="3"/>
  <c r="H83" i="3"/>
  <c r="X45" i="3"/>
  <c r="I343" i="3"/>
  <c r="I344" i="3" s="1"/>
  <c r="I345" i="3" s="1"/>
  <c r="M246" i="3"/>
  <c r="K331" i="3" s="1"/>
  <c r="M247" i="3"/>
  <c r="K332" i="3" s="1"/>
  <c r="M248" i="3"/>
  <c r="K333" i="3" s="1"/>
  <c r="M245" i="3"/>
  <c r="K330" i="3" s="1"/>
  <c r="M175" i="3"/>
  <c r="H330" i="3" s="1"/>
  <c r="M176" i="3"/>
  <c r="H331" i="3" s="1"/>
  <c r="M177" i="3"/>
  <c r="H332" i="3" s="1"/>
  <c r="M178" i="3"/>
  <c r="H333" i="3" s="1"/>
  <c r="N83" i="3"/>
  <c r="P83" i="3" s="1"/>
  <c r="H84" i="3"/>
  <c r="H85" i="3"/>
  <c r="H82" i="3"/>
  <c r="P85" i="3"/>
  <c r="O86" i="3"/>
  <c r="P82" i="3"/>
  <c r="P84" i="3"/>
  <c r="G86" i="3"/>
  <c r="F86" i="3"/>
  <c r="P45" i="3"/>
  <c r="T45" i="3"/>
  <c r="G45" i="3"/>
  <c r="S59" i="3" l="1"/>
  <c r="F66" i="3"/>
  <c r="S61" i="3"/>
  <c r="F68" i="3"/>
  <c r="S58" i="3"/>
  <c r="F65" i="3"/>
  <c r="S60" i="3"/>
  <c r="F67" i="3"/>
  <c r="U305" i="3"/>
  <c r="R290" i="3"/>
  <c r="N289" i="3" s="1"/>
  <c r="R316" i="3"/>
  <c r="N315" i="3" s="1"/>
  <c r="H22" i="3" s="1"/>
  <c r="J290" i="3"/>
  <c r="F289" i="3" s="1"/>
  <c r="J316" i="3"/>
  <c r="F315" i="3" s="1"/>
  <c r="H20" i="3" s="1"/>
  <c r="J276" i="3"/>
  <c r="F275" i="3" s="1"/>
  <c r="J304" i="3"/>
  <c r="R276" i="3"/>
  <c r="N275" i="3" s="1"/>
  <c r="R304" i="3"/>
  <c r="N303" i="3" s="1"/>
  <c r="H21" i="3" s="1"/>
  <c r="O247" i="3"/>
  <c r="O246" i="3"/>
  <c r="J343" i="3"/>
  <c r="J344" i="3" s="1"/>
  <c r="J345" i="3" s="1"/>
  <c r="H86" i="3"/>
  <c r="N86" i="3"/>
  <c r="P86" i="3" s="1"/>
  <c r="K66" i="3" l="1"/>
  <c r="I66" i="3"/>
  <c r="G66" i="3"/>
  <c r="F59" i="3" s="1"/>
  <c r="I67" i="3"/>
  <c r="G67" i="3"/>
  <c r="F60" i="3" s="1"/>
  <c r="K67" i="3"/>
  <c r="I65" i="3"/>
  <c r="G65" i="3"/>
  <c r="K65" i="3"/>
  <c r="I68" i="3"/>
  <c r="K68" i="3"/>
  <c r="G68" i="3"/>
  <c r="G283" i="3"/>
  <c r="H276" i="3"/>
  <c r="H277" i="3" s="1"/>
  <c r="H279" i="3" s="1"/>
  <c r="H280" i="3" s="1"/>
  <c r="H281" i="3" s="1"/>
  <c r="H282" i="3" s="1"/>
  <c r="U304" i="3"/>
  <c r="P276" i="3"/>
  <c r="P277" i="3" s="1"/>
  <c r="P278" i="3" s="1"/>
  <c r="P279" i="3" s="1"/>
  <c r="P280" i="3" s="1"/>
  <c r="P281" i="3" s="1"/>
  <c r="P282" i="3" s="1"/>
  <c r="O283" i="3"/>
  <c r="H316" i="3"/>
  <c r="H317" i="3" s="1"/>
  <c r="G321" i="3"/>
  <c r="P290" i="3"/>
  <c r="P291" i="3" s="1"/>
  <c r="P292" i="3" s="1"/>
  <c r="P293" i="3" s="1"/>
  <c r="P294" i="3" s="1"/>
  <c r="P295" i="3" s="1"/>
  <c r="P296" i="3" s="1"/>
  <c r="O297" i="3"/>
  <c r="O321" i="3"/>
  <c r="P316" i="3"/>
  <c r="P317" i="3" s="1"/>
  <c r="P304" i="3"/>
  <c r="P305" i="3" s="1"/>
  <c r="O309" i="3"/>
  <c r="H290" i="3"/>
  <c r="H291" i="3" s="1"/>
  <c r="H292" i="3" s="1"/>
  <c r="H293" i="3" s="1"/>
  <c r="H294" i="3" s="1"/>
  <c r="H295" i="3" s="1"/>
  <c r="H296" i="3" s="1"/>
  <c r="G297" i="3"/>
  <c r="G343" i="3"/>
  <c r="G344" i="3" s="1"/>
  <c r="G345" i="3" s="1"/>
  <c r="F61" i="3" l="1"/>
  <c r="P68" i="3" s="1"/>
  <c r="F58" i="3"/>
  <c r="P65" i="3" s="1"/>
  <c r="P67" i="3"/>
  <c r="H60" i="3"/>
  <c r="P66" i="3"/>
  <c r="H59" i="3"/>
  <c r="H319" i="3"/>
  <c r="H320" i="3" s="1"/>
  <c r="H318" i="3"/>
  <c r="P319" i="3"/>
  <c r="P320" i="3" s="1"/>
  <c r="P318" i="3"/>
  <c r="P307" i="3"/>
  <c r="P308" i="3" s="1"/>
  <c r="P306" i="3"/>
  <c r="K37" i="3"/>
  <c r="J37" i="3"/>
  <c r="H61" i="3" l="1"/>
  <c r="F62" i="3"/>
  <c r="H58" i="3"/>
  <c r="P37" i="3"/>
  <c r="T37" i="3"/>
  <c r="G37" i="3"/>
  <c r="F37" i="3"/>
  <c r="K23" i="3"/>
  <c r="L45" i="3" s="1"/>
  <c r="J23" i="3"/>
  <c r="G23" i="3"/>
  <c r="F23" i="3"/>
  <c r="G38" i="3" l="1"/>
  <c r="H37" i="3"/>
  <c r="H45" i="3"/>
  <c r="L37" i="3"/>
  <c r="K3" i="1"/>
  <c r="K200" i="1" s="1"/>
  <c r="F303" i="3" l="1"/>
  <c r="J172" i="3"/>
  <c r="N239" i="3"/>
  <c r="N240" i="3"/>
  <c r="N169" i="3"/>
  <c r="N170" i="3"/>
  <c r="K111" i="1"/>
  <c r="S146" i="3"/>
  <c r="S145" i="3"/>
  <c r="S147" i="3"/>
  <c r="N146" i="3"/>
  <c r="N145" i="3"/>
  <c r="N147" i="3"/>
  <c r="S140" i="3"/>
  <c r="S139" i="3"/>
  <c r="N139" i="3"/>
  <c r="N140" i="3"/>
  <c r="S134" i="3"/>
  <c r="N133" i="3"/>
  <c r="O132" i="3"/>
  <c r="O131" i="3"/>
  <c r="T133" i="3"/>
  <c r="T132" i="3"/>
  <c r="N132" i="3"/>
  <c r="N131" i="3"/>
  <c r="S133" i="3"/>
  <c r="S132" i="3"/>
  <c r="T131" i="3"/>
  <c r="O133" i="3"/>
  <c r="S131" i="3"/>
  <c r="O134" i="3"/>
  <c r="N134" i="3"/>
  <c r="F327" i="3"/>
  <c r="H271" i="3"/>
  <c r="H270" i="3"/>
  <c r="H269" i="3"/>
  <c r="H268" i="3"/>
  <c r="H267" i="3"/>
  <c r="I255" i="3"/>
  <c r="K252" i="3"/>
  <c r="L254" i="3"/>
  <c r="L252" i="3"/>
  <c r="K271" i="3"/>
  <c r="K270" i="3"/>
  <c r="K269" i="3"/>
  <c r="K268" i="3"/>
  <c r="K267" i="3"/>
  <c r="H255" i="3"/>
  <c r="I254" i="3"/>
  <c r="J271" i="3"/>
  <c r="J270" i="3"/>
  <c r="J269" i="3"/>
  <c r="J268" i="3"/>
  <c r="J267" i="3"/>
  <c r="J254" i="3"/>
  <c r="K253" i="3"/>
  <c r="L268" i="3"/>
  <c r="I271" i="3"/>
  <c r="I270" i="3"/>
  <c r="I269" i="3"/>
  <c r="I268" i="3"/>
  <c r="I267" i="3"/>
  <c r="N222" i="3"/>
  <c r="N226" i="3"/>
  <c r="N230" i="3"/>
  <c r="N234" i="3"/>
  <c r="N238" i="3"/>
  <c r="L255" i="3"/>
  <c r="I253" i="3"/>
  <c r="K255" i="3"/>
  <c r="J253" i="3"/>
  <c r="M261" i="3"/>
  <c r="N225" i="3"/>
  <c r="N236" i="3"/>
  <c r="L270" i="3"/>
  <c r="N227" i="3"/>
  <c r="L267" i="3"/>
  <c r="J255" i="3"/>
  <c r="M262" i="3"/>
  <c r="H253" i="3"/>
  <c r="H252" i="3"/>
  <c r="N229" i="3"/>
  <c r="N220" i="3"/>
  <c r="N231" i="3"/>
  <c r="M254" i="3"/>
  <c r="J252" i="3"/>
  <c r="N237" i="3"/>
  <c r="N221" i="3"/>
  <c r="N232" i="3"/>
  <c r="N223" i="3"/>
  <c r="L271" i="3"/>
  <c r="M260" i="3"/>
  <c r="K254" i="3"/>
  <c r="H254" i="3"/>
  <c r="N233" i="3"/>
  <c r="L269" i="3"/>
  <c r="N228" i="3"/>
  <c r="N235" i="3"/>
  <c r="M253" i="3"/>
  <c r="I252" i="3"/>
  <c r="M263" i="3"/>
  <c r="M264" i="3"/>
  <c r="N224" i="3"/>
  <c r="L253" i="3"/>
  <c r="M255" i="3"/>
  <c r="M252" i="3"/>
  <c r="I172" i="3"/>
  <c r="L172" i="3"/>
  <c r="H172" i="3"/>
  <c r="K172" i="3"/>
  <c r="I182" i="3"/>
  <c r="J185" i="3"/>
  <c r="H184" i="3"/>
  <c r="K182" i="3"/>
  <c r="L185" i="3"/>
  <c r="K183" i="3"/>
  <c r="K184" i="3"/>
  <c r="I183" i="3"/>
  <c r="L182" i="3"/>
  <c r="H183" i="3"/>
  <c r="L184" i="3"/>
  <c r="J183" i="3"/>
  <c r="J184" i="3"/>
  <c r="H185" i="3"/>
  <c r="L183" i="3"/>
  <c r="J182" i="3"/>
  <c r="K185" i="3"/>
  <c r="I184" i="3"/>
  <c r="M182" i="3"/>
  <c r="I185" i="3"/>
  <c r="H182" i="3"/>
  <c r="M185" i="3"/>
  <c r="M183" i="3"/>
  <c r="M184" i="3"/>
  <c r="N164" i="3"/>
  <c r="N152" i="3"/>
  <c r="N160" i="3"/>
  <c r="N168" i="3"/>
  <c r="N156" i="3"/>
  <c r="N165" i="3"/>
  <c r="N166" i="3"/>
  <c r="N163" i="3"/>
  <c r="N153" i="3"/>
  <c r="N167" i="3"/>
  <c r="N162" i="3"/>
  <c r="N161" i="3"/>
  <c r="N159" i="3"/>
  <c r="N154" i="3"/>
  <c r="N151" i="3"/>
  <c r="N158" i="3"/>
  <c r="N157" i="3"/>
  <c r="N155" i="3"/>
  <c r="S126" i="3"/>
  <c r="N125" i="3"/>
  <c r="O124" i="3"/>
  <c r="O123" i="3"/>
  <c r="S121" i="3"/>
  <c r="T125" i="3"/>
  <c r="T124" i="3"/>
  <c r="N124" i="3"/>
  <c r="N123" i="3"/>
  <c r="O122" i="3"/>
  <c r="O121" i="3"/>
  <c r="O125" i="3"/>
  <c r="S123" i="3"/>
  <c r="T121" i="3"/>
  <c r="S125" i="3"/>
  <c r="S124" i="3"/>
  <c r="T123" i="3"/>
  <c r="T122" i="3"/>
  <c r="N122" i="3"/>
  <c r="N121" i="3"/>
  <c r="S122" i="3"/>
  <c r="O126" i="3"/>
  <c r="N126" i="3"/>
  <c r="S105" i="3"/>
  <c r="O104" i="3"/>
  <c r="O103" i="3"/>
  <c r="S101" i="3"/>
  <c r="S95" i="3"/>
  <c r="O94" i="3"/>
  <c r="O92" i="3"/>
  <c r="O77" i="3"/>
  <c r="O75" i="3"/>
  <c r="S94" i="3"/>
  <c r="T92" i="3"/>
  <c r="S91" i="3"/>
  <c r="S93" i="3"/>
  <c r="T104" i="3"/>
  <c r="N104" i="3"/>
  <c r="N103" i="3"/>
  <c r="O102" i="3"/>
  <c r="O101" i="3"/>
  <c r="N94" i="3"/>
  <c r="N92" i="3"/>
  <c r="N77" i="3"/>
  <c r="N75" i="3"/>
  <c r="S92" i="3"/>
  <c r="T91" i="3"/>
  <c r="S104" i="3"/>
  <c r="T103" i="3"/>
  <c r="T102" i="3"/>
  <c r="N102" i="3"/>
  <c r="N101" i="3"/>
  <c r="O95" i="3"/>
  <c r="O93" i="3"/>
  <c r="O91" i="3"/>
  <c r="O76" i="3"/>
  <c r="O74" i="3"/>
  <c r="S96" i="3"/>
  <c r="T93" i="3"/>
  <c r="T94" i="3"/>
  <c r="S103" i="3"/>
  <c r="S102" i="3"/>
  <c r="T101" i="3"/>
  <c r="T95" i="3"/>
  <c r="N95" i="3"/>
  <c r="N93" i="3"/>
  <c r="N91" i="3"/>
  <c r="N76" i="3"/>
  <c r="N74" i="3"/>
  <c r="N78" i="3"/>
  <c r="T78" i="3"/>
  <c r="O105" i="3"/>
  <c r="O96" i="3"/>
  <c r="S78" i="3"/>
  <c r="N96" i="3"/>
  <c r="O78" i="3"/>
  <c r="N105" i="3"/>
  <c r="T76" i="3"/>
  <c r="T74" i="3"/>
  <c r="S76" i="3"/>
  <c r="S74" i="3"/>
  <c r="T77" i="3"/>
  <c r="T75" i="3"/>
  <c r="S77" i="3"/>
  <c r="S75" i="3"/>
  <c r="P95" i="3" l="1"/>
  <c r="P131" i="3"/>
  <c r="H19" i="3"/>
  <c r="H23" i="3" s="1"/>
  <c r="K303" i="3"/>
  <c r="G309" i="3"/>
  <c r="H304" i="3"/>
  <c r="H305" i="3" s="1"/>
  <c r="H306" i="3" s="1"/>
  <c r="G330" i="3"/>
  <c r="G336" i="3" s="1"/>
  <c r="F330" i="3"/>
  <c r="I330" i="3"/>
  <c r="M330" i="3"/>
  <c r="M336" i="3" s="1"/>
  <c r="O330" i="3"/>
  <c r="O326" i="3" s="1"/>
  <c r="L330" i="3"/>
  <c r="K343" i="3" s="1"/>
  <c r="K344" i="3" s="1"/>
  <c r="K345" i="3" s="1"/>
  <c r="N330" i="3"/>
  <c r="N326" i="3" s="1"/>
  <c r="U102" i="3"/>
  <c r="P93" i="3"/>
  <c r="P74" i="3"/>
  <c r="P76" i="3"/>
  <c r="P91" i="3"/>
  <c r="U92" i="3"/>
  <c r="Q242" i="3"/>
  <c r="Q241" i="3" s="1"/>
  <c r="H249" i="3"/>
  <c r="M241" i="3"/>
  <c r="N241" i="3" s="1"/>
  <c r="S172" i="3"/>
  <c r="J179" i="3"/>
  <c r="J186" i="3" s="1"/>
  <c r="U242" i="3"/>
  <c r="L249" i="3"/>
  <c r="L256" i="3" s="1"/>
  <c r="T172" i="3"/>
  <c r="K179" i="3"/>
  <c r="K186" i="3" s="1"/>
  <c r="S242" i="3"/>
  <c r="J249" i="3"/>
  <c r="J256" i="3" s="1"/>
  <c r="R242" i="3"/>
  <c r="I249" i="3"/>
  <c r="I256" i="3" s="1"/>
  <c r="Q172" i="3"/>
  <c r="Q171" i="3" s="1"/>
  <c r="H179" i="3"/>
  <c r="M171" i="3"/>
  <c r="N171" i="3" s="1"/>
  <c r="F339" i="3"/>
  <c r="G339" i="3"/>
  <c r="G338" i="3"/>
  <c r="F338" i="3"/>
  <c r="F337" i="3"/>
  <c r="F340" i="3"/>
  <c r="G340" i="3"/>
  <c r="G337" i="3"/>
  <c r="O340" i="3"/>
  <c r="L338" i="3"/>
  <c r="N338" i="3"/>
  <c r="M340" i="3"/>
  <c r="J337" i="3"/>
  <c r="I340" i="3"/>
  <c r="O337" i="3"/>
  <c r="L339" i="3"/>
  <c r="N337" i="3"/>
  <c r="M338" i="3"/>
  <c r="J339" i="3"/>
  <c r="I338" i="3"/>
  <c r="O339" i="3"/>
  <c r="L337" i="3"/>
  <c r="N340" i="3"/>
  <c r="M339" i="3"/>
  <c r="J340" i="3"/>
  <c r="J338" i="3"/>
  <c r="I337" i="3"/>
  <c r="O338" i="3"/>
  <c r="L340" i="3"/>
  <c r="N339" i="3"/>
  <c r="M337" i="3"/>
  <c r="J336" i="3"/>
  <c r="I339" i="3"/>
  <c r="K339" i="3"/>
  <c r="H338" i="3"/>
  <c r="H337" i="3"/>
  <c r="H339" i="3"/>
  <c r="K336" i="3"/>
  <c r="H336" i="3"/>
  <c r="K337" i="3"/>
  <c r="K338" i="3"/>
  <c r="T242" i="3"/>
  <c r="T241" i="3" s="1"/>
  <c r="K249" i="3"/>
  <c r="K256" i="3" s="1"/>
  <c r="R172" i="3"/>
  <c r="R171" i="3" s="1"/>
  <c r="I179" i="3"/>
  <c r="I186" i="3" s="1"/>
  <c r="U172" i="3"/>
  <c r="L179" i="3"/>
  <c r="L186" i="3" s="1"/>
  <c r="U132" i="3"/>
  <c r="P134" i="3"/>
  <c r="T134" i="3" s="1"/>
  <c r="U134" i="3" s="1"/>
  <c r="U145" i="3"/>
  <c r="P145" i="3"/>
  <c r="P147" i="3"/>
  <c r="U147" i="3" s="1"/>
  <c r="U146" i="3"/>
  <c r="P146" i="3"/>
  <c r="P140" i="3"/>
  <c r="U140" i="3" s="1"/>
  <c r="P139" i="3"/>
  <c r="U139" i="3"/>
  <c r="U124" i="3"/>
  <c r="J326" i="3"/>
  <c r="P132" i="3"/>
  <c r="U131" i="3"/>
  <c r="P133" i="3"/>
  <c r="U133" i="3"/>
  <c r="U103" i="3"/>
  <c r="P94" i="3"/>
  <c r="P104" i="3"/>
  <c r="U78" i="3"/>
  <c r="U74" i="3"/>
  <c r="P105" i="3"/>
  <c r="T105" i="3" s="1"/>
  <c r="U105" i="3" s="1"/>
  <c r="P75" i="3"/>
  <c r="U77" i="3"/>
  <c r="P123" i="3"/>
  <c r="U75" i="3"/>
  <c r="P102" i="3"/>
  <c r="U94" i="3"/>
  <c r="U76" i="3"/>
  <c r="U104" i="3"/>
  <c r="U93" i="3"/>
  <c r="U95" i="3"/>
  <c r="U122" i="3"/>
  <c r="U123" i="3"/>
  <c r="U121" i="3"/>
  <c r="P96" i="3"/>
  <c r="T96" i="3" s="1"/>
  <c r="U96" i="3" s="1"/>
  <c r="P92" i="3"/>
  <c r="P103" i="3"/>
  <c r="U91" i="3"/>
  <c r="P77" i="3"/>
  <c r="U101" i="3"/>
  <c r="P126" i="3"/>
  <c r="T126" i="3" s="1"/>
  <c r="U126" i="3" s="1"/>
  <c r="P122" i="3"/>
  <c r="U125" i="3"/>
  <c r="P125" i="3"/>
  <c r="P101" i="3"/>
  <c r="P121" i="3"/>
  <c r="P124" i="3"/>
  <c r="P78" i="3"/>
  <c r="L326" i="3" l="1"/>
  <c r="G326" i="3"/>
  <c r="T237" i="3"/>
  <c r="T233" i="3"/>
  <c r="T229" i="3"/>
  <c r="T225" i="3"/>
  <c r="T221" i="3"/>
  <c r="T238" i="3"/>
  <c r="T234" i="3"/>
  <c r="T230" i="3"/>
  <c r="T226" i="3"/>
  <c r="T222" i="3"/>
  <c r="T239" i="3"/>
  <c r="T235" i="3"/>
  <c r="T231" i="3"/>
  <c r="T227" i="3"/>
  <c r="T223" i="3"/>
  <c r="T240" i="3"/>
  <c r="T236" i="3"/>
  <c r="T232" i="3"/>
  <c r="T228" i="3"/>
  <c r="T224" i="3"/>
  <c r="T220" i="3"/>
  <c r="O336" i="3"/>
  <c r="N343" i="3"/>
  <c r="N344" i="3" s="1"/>
  <c r="N345" i="3" s="1"/>
  <c r="L336" i="3"/>
  <c r="Q155" i="3"/>
  <c r="Q166" i="3"/>
  <c r="Q169" i="3"/>
  <c r="Q153" i="3"/>
  <c r="Q152" i="3"/>
  <c r="Q167" i="3"/>
  <c r="Q151" i="3"/>
  <c r="Q162" i="3"/>
  <c r="Q165" i="3"/>
  <c r="Q168" i="3"/>
  <c r="Q163" i="3"/>
  <c r="Q156" i="3"/>
  <c r="Q158" i="3"/>
  <c r="Q161" i="3"/>
  <c r="Q164" i="3"/>
  <c r="Q159" i="3"/>
  <c r="Q170" i="3"/>
  <c r="Q154" i="3"/>
  <c r="Q157" i="3"/>
  <c r="Q160" i="3"/>
  <c r="S240" i="3"/>
  <c r="S236" i="3"/>
  <c r="S232" i="3"/>
  <c r="S228" i="3"/>
  <c r="S224" i="3"/>
  <c r="S220" i="3"/>
  <c r="S237" i="3"/>
  <c r="S233" i="3"/>
  <c r="S229" i="3"/>
  <c r="S225" i="3"/>
  <c r="S221" i="3"/>
  <c r="S238" i="3"/>
  <c r="S234" i="3"/>
  <c r="S230" i="3"/>
  <c r="S226" i="3"/>
  <c r="S222" i="3"/>
  <c r="S239" i="3"/>
  <c r="S235" i="3"/>
  <c r="S231" i="3"/>
  <c r="S227" i="3"/>
  <c r="S223" i="3"/>
  <c r="S241" i="3"/>
  <c r="U241" i="3"/>
  <c r="U237" i="3"/>
  <c r="U233" i="3"/>
  <c r="U229" i="3"/>
  <c r="U225" i="3"/>
  <c r="U221" i="3"/>
  <c r="U240" i="3"/>
  <c r="U236" i="3"/>
  <c r="U232" i="3"/>
  <c r="U228" i="3"/>
  <c r="U224" i="3"/>
  <c r="U220" i="3"/>
  <c r="U239" i="3"/>
  <c r="U235" i="3"/>
  <c r="U231" i="3"/>
  <c r="U227" i="3"/>
  <c r="U223" i="3"/>
  <c r="U238" i="3"/>
  <c r="U234" i="3"/>
  <c r="U230" i="3"/>
  <c r="U226" i="3"/>
  <c r="U222" i="3"/>
  <c r="M249" i="3"/>
  <c r="K334" i="3" s="1"/>
  <c r="H256" i="3"/>
  <c r="R170" i="3"/>
  <c r="R161" i="3"/>
  <c r="R169" i="3"/>
  <c r="R167" i="3"/>
  <c r="R156" i="3"/>
  <c r="R164" i="3"/>
  <c r="R165" i="3"/>
  <c r="R158" i="3"/>
  <c r="R155" i="3"/>
  <c r="R159" i="3"/>
  <c r="R151" i="3"/>
  <c r="R168" i="3"/>
  <c r="R153" i="3"/>
  <c r="R166" i="3"/>
  <c r="R163" i="3"/>
  <c r="R160" i="3"/>
  <c r="R157" i="3"/>
  <c r="R162" i="3"/>
  <c r="R154" i="3"/>
  <c r="R152" i="3"/>
  <c r="N336" i="3"/>
  <c r="M343" i="3"/>
  <c r="M344" i="3" s="1"/>
  <c r="M345" i="3" s="1"/>
  <c r="M179" i="3"/>
  <c r="H334" i="3" s="1"/>
  <c r="H186" i="3"/>
  <c r="R241" i="3"/>
  <c r="R239" i="3"/>
  <c r="R226" i="3"/>
  <c r="R228" i="3"/>
  <c r="R235" i="3"/>
  <c r="R238" i="3"/>
  <c r="R222" i="3"/>
  <c r="R240" i="3"/>
  <c r="R224" i="3"/>
  <c r="R231" i="3"/>
  <c r="R234" i="3"/>
  <c r="R237" i="3"/>
  <c r="R221" i="3"/>
  <c r="R236" i="3"/>
  <c r="R220" i="3"/>
  <c r="R227" i="3"/>
  <c r="R230" i="3"/>
  <c r="R233" i="3"/>
  <c r="R232" i="3"/>
  <c r="R223" i="3"/>
  <c r="R229" i="3"/>
  <c r="R225" i="3"/>
  <c r="U171" i="3"/>
  <c r="U162" i="3"/>
  <c r="U165" i="3"/>
  <c r="U168" i="3"/>
  <c r="U152" i="3"/>
  <c r="U155" i="3"/>
  <c r="U158" i="3"/>
  <c r="U161" i="3"/>
  <c r="U164" i="3"/>
  <c r="U167" i="3"/>
  <c r="U151" i="3"/>
  <c r="U170" i="3"/>
  <c r="U154" i="3"/>
  <c r="U157" i="3"/>
  <c r="U160" i="3"/>
  <c r="U163" i="3"/>
  <c r="U166" i="3"/>
  <c r="U169" i="3"/>
  <c r="U153" i="3"/>
  <c r="U156" i="3"/>
  <c r="U159" i="3"/>
  <c r="T171" i="3"/>
  <c r="T151" i="3"/>
  <c r="T155" i="3"/>
  <c r="T159" i="3"/>
  <c r="T163" i="3"/>
  <c r="T167" i="3"/>
  <c r="T158" i="3"/>
  <c r="T170" i="3"/>
  <c r="T152" i="3"/>
  <c r="T156" i="3"/>
  <c r="T160" i="3"/>
  <c r="T164" i="3"/>
  <c r="T168" i="3"/>
  <c r="T166" i="3"/>
  <c r="T153" i="3"/>
  <c r="T157" i="3"/>
  <c r="T161" i="3"/>
  <c r="T165" i="3"/>
  <c r="T169" i="3"/>
  <c r="T154" i="3"/>
  <c r="T162" i="3"/>
  <c r="S171" i="3"/>
  <c r="S151" i="3"/>
  <c r="S155" i="3"/>
  <c r="S159" i="3"/>
  <c r="S163" i="3"/>
  <c r="S167" i="3"/>
  <c r="S158" i="3"/>
  <c r="S166" i="3"/>
  <c r="S152" i="3"/>
  <c r="S156" i="3"/>
  <c r="S160" i="3"/>
  <c r="S164" i="3"/>
  <c r="S168" i="3"/>
  <c r="S170" i="3"/>
  <c r="S153" i="3"/>
  <c r="S157" i="3"/>
  <c r="S161" i="3"/>
  <c r="S165" i="3"/>
  <c r="S169" i="3"/>
  <c r="S154" i="3"/>
  <c r="S162" i="3"/>
  <c r="Q220" i="3"/>
  <c r="Q239" i="3"/>
  <c r="Q235" i="3"/>
  <c r="Q231" i="3"/>
  <c r="Q227" i="3"/>
  <c r="Q223" i="3"/>
  <c r="Q240" i="3"/>
  <c r="Q236" i="3"/>
  <c r="Q232" i="3"/>
  <c r="Q228" i="3"/>
  <c r="Q224" i="3"/>
  <c r="Q237" i="3"/>
  <c r="Q233" i="3"/>
  <c r="Q229" i="3"/>
  <c r="Q225" i="3"/>
  <c r="Q221" i="3"/>
  <c r="Q238" i="3"/>
  <c r="Q234" i="3"/>
  <c r="Q230" i="3"/>
  <c r="Q226" i="3"/>
  <c r="Q222" i="3"/>
  <c r="H343" i="3"/>
  <c r="H344" i="3" s="1"/>
  <c r="H345" i="3" s="1"/>
  <c r="I336" i="3"/>
  <c r="F343" i="3"/>
  <c r="F344" i="3" s="1"/>
  <c r="F345" i="3" s="1"/>
  <c r="F336" i="3"/>
  <c r="L343" i="3"/>
  <c r="L344" i="3" s="1"/>
  <c r="L345" i="3" s="1"/>
  <c r="M326" i="3"/>
  <c r="I326" i="3"/>
  <c r="F326" i="3"/>
  <c r="M186" i="3" l="1"/>
  <c r="M256" i="3"/>
  <c r="H340" i="3" l="1"/>
  <c r="H326" i="3"/>
  <c r="K340" i="3"/>
  <c r="K32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<sst xmlns="http://schemas.openxmlformats.org/spreadsheetml/2006/main" count="1774" uniqueCount="973">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</sst>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numFmtId="0" fontId="0" fillId="0" borderId="0"/>
    <xf numFmtId="165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1" fillId="7" borderId="0" applyNumberFormat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164" fontId="16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Font="1"/>
    <xf numFmtId="0" fontId="0" fillId="0" borderId="4" xfId="0" applyFont="1" applyBorder="1"/>
    <xf numFmtId="0" fontId="0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4" xfId="0" applyFont="1" applyBorder="1" applyAlignment="1"/>
    <xf numFmtId="0" fontId="5" fillId="0" borderId="5" xfId="0" applyFont="1" applyBorder="1" applyAlignment="1"/>
    <xf numFmtId="0" fontId="5" fillId="0" borderId="6" xfId="0" applyFont="1" applyBorder="1" applyAlignment="1"/>
    <xf numFmtId="0" fontId="5" fillId="0" borderId="10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8" fillId="8" borderId="0" xfId="6" applyFont="1" applyFill="1"/>
    <xf numFmtId="22" fontId="8" fillId="8" borderId="0" xfId="2" applyNumberFormat="1" applyFont="1" applyFill="1" applyBorder="1" applyAlignment="1">
      <alignment horizontal="center" vertical="center"/>
    </xf>
    <xf numFmtId="22" fontId="8" fillId="8" borderId="0" xfId="2" applyNumberFormat="1" applyFont="1" applyFill="1" applyBorder="1" applyAlignment="1">
      <alignment horizontal="left" vertical="center"/>
    </xf>
    <xf numFmtId="0" fontId="8" fillId="8" borderId="0" xfId="6" applyFont="1" applyFill="1" applyAlignment="1">
      <alignment horizontal="right"/>
    </xf>
    <xf numFmtId="0" fontId="8" fillId="9" borderId="0" xfId="6" applyFont="1" applyFill="1" applyAlignment="1"/>
    <xf numFmtId="0" fontId="9" fillId="0" borderId="0" xfId="0" applyFont="1"/>
    <xf numFmtId="0" fontId="6" fillId="6" borderId="0" xfId="7"/>
    <xf numFmtId="0" fontId="4" fillId="0" borderId="0" xfId="4" applyFill="1" applyBorder="1"/>
    <xf numFmtId="0" fontId="0" fillId="0" borderId="0" xfId="0" applyFill="1" applyBorder="1"/>
    <xf numFmtId="0" fontId="1" fillId="7" borderId="0" xfId="8"/>
    <xf numFmtId="0" fontId="0" fillId="7" borderId="0" xfId="8" applyFont="1"/>
    <xf numFmtId="0" fontId="1" fillId="4" borderId="0" xfId="5"/>
    <xf numFmtId="166" fontId="0" fillId="0" borderId="0" xfId="1" applyNumberFormat="1" applyFont="1"/>
    <xf numFmtId="0" fontId="0" fillId="4" borderId="0" xfId="5" applyFont="1"/>
    <xf numFmtId="0" fontId="4" fillId="0" borderId="0" xfId="4"/>
    <xf numFmtId="0" fontId="1" fillId="0" borderId="0" xfId="8" applyFill="1"/>
    <xf numFmtId="0" fontId="0" fillId="0" borderId="0" xfId="0" applyFill="1"/>
    <xf numFmtId="166" fontId="4" fillId="0" borderId="12" xfId="4" applyNumberFormat="1" applyBorder="1"/>
    <xf numFmtId="14" fontId="4" fillId="0" borderId="12" xfId="4" applyNumberFormat="1" applyBorder="1"/>
    <xf numFmtId="166" fontId="4" fillId="0" borderId="12" xfId="4" quotePrefix="1" applyNumberFormat="1" applyBorder="1"/>
    <xf numFmtId="9" fontId="4" fillId="0" borderId="12" xfId="10" applyFont="1" applyBorder="1"/>
    <xf numFmtId="166" fontId="4" fillId="0" borderId="0" xfId="4" applyNumberFormat="1" applyBorder="1"/>
    <xf numFmtId="9" fontId="4" fillId="0" borderId="12" xfId="10" quotePrefix="1" applyFont="1" applyBorder="1"/>
    <xf numFmtId="0" fontId="0" fillId="15" borderId="0" xfId="0" applyFill="1"/>
    <xf numFmtId="166" fontId="4" fillId="0" borderId="12" xfId="1" quotePrefix="1" applyNumberFormat="1" applyFont="1" applyBorder="1"/>
    <xf numFmtId="0" fontId="0" fillId="0" borderId="0" xfId="8" applyFont="1" applyFill="1" applyBorder="1"/>
    <xf numFmtId="0" fontId="0" fillId="0" borderId="0" xfId="5" applyFont="1" applyFill="1" applyBorder="1"/>
    <xf numFmtId="9" fontId="4" fillId="0" borderId="11" xfId="10" applyFont="1" applyFill="1" applyBorder="1"/>
    <xf numFmtId="9" fontId="4" fillId="0" borderId="0" xfId="10" applyFont="1" applyFill="1" applyBorder="1"/>
    <xf numFmtId="9" fontId="4" fillId="0" borderId="0" xfId="10" applyFont="1" applyBorder="1"/>
    <xf numFmtId="0" fontId="3" fillId="0" borderId="0" xfId="0" applyFont="1" applyFill="1" applyAlignment="1">
      <alignment horizontal="center" vertical="center" textRotation="90"/>
    </xf>
    <xf numFmtId="166" fontId="0" fillId="0" borderId="0" xfId="1" applyNumberFormat="1" applyFont="1" applyFill="1"/>
    <xf numFmtId="0" fontId="0" fillId="0" borderId="13" xfId="3" applyFont="1" applyFill="1" applyBorder="1"/>
    <xf numFmtId="0" fontId="0" fillId="0" borderId="0" xfId="3" applyFont="1" applyFill="1" applyBorder="1"/>
    <xf numFmtId="0" fontId="1" fillId="0" borderId="0" xfId="5" applyFill="1" applyBorder="1"/>
    <xf numFmtId="166" fontId="0" fillId="0" borderId="0" xfId="1" applyNumberFormat="1" applyFont="1" applyFill="1" applyBorder="1"/>
    <xf numFmtId="166" fontId="4" fillId="0" borderId="0" xfId="4" applyNumberFormat="1" applyFill="1" applyBorder="1"/>
    <xf numFmtId="9" fontId="4" fillId="0" borderId="14" xfId="10" applyFont="1" applyFill="1" applyBorder="1"/>
    <xf numFmtId="9" fontId="4" fillId="0" borderId="14" xfId="10" applyFont="1" applyBorder="1"/>
    <xf numFmtId="166" fontId="4" fillId="0" borderId="0" xfId="1" quotePrefix="1" applyNumberFormat="1" applyFont="1" applyBorder="1"/>
    <xf numFmtId="0" fontId="6" fillId="14" borderId="0" xfId="0" applyFont="1" applyFill="1"/>
    <xf numFmtId="0" fontId="10" fillId="0" borderId="0" xfId="0" applyFont="1" applyBorder="1" applyAlignment="1">
      <alignment horizontal="center"/>
    </xf>
    <xf numFmtId="0" fontId="11" fillId="19" borderId="0" xfId="6" applyFont="1" applyFill="1" applyAlignment="1"/>
    <xf numFmtId="0" fontId="8" fillId="19" borderId="0" xfId="6" applyFont="1" applyFill="1" applyAlignment="1"/>
    <xf numFmtId="0" fontId="8" fillId="19" borderId="0" xfId="6" applyFont="1" applyFill="1"/>
    <xf numFmtId="0" fontId="9" fillId="19" borderId="0" xfId="0" applyFont="1" applyFill="1"/>
    <xf numFmtId="0" fontId="0" fillId="19" borderId="0" xfId="0" applyFill="1" applyBorder="1"/>
    <xf numFmtId="0" fontId="0" fillId="19" borderId="0" xfId="0" applyFill="1"/>
    <xf numFmtId="0" fontId="10" fillId="19" borderId="0" xfId="0" applyFont="1" applyFill="1" applyBorder="1" applyAlignment="1">
      <alignment horizontal="center"/>
    </xf>
    <xf numFmtId="0" fontId="10" fillId="19" borderId="0" xfId="0" applyFont="1" applyFill="1" applyBorder="1" applyAlignment="1">
      <alignment horizontal="left" vertical="center" wrapText="1" indent="1"/>
    </xf>
    <xf numFmtId="0" fontId="12" fillId="19" borderId="0" xfId="0" applyFont="1" applyFill="1" applyAlignment="1"/>
    <xf numFmtId="167" fontId="4" fillId="0" borderId="12" xfId="10" quotePrefix="1" applyNumberFormat="1" applyFont="1" applyBorder="1"/>
    <xf numFmtId="168" fontId="4" fillId="0" borderId="12" xfId="1" quotePrefix="1" applyNumberFormat="1" applyFont="1" applyBorder="1"/>
    <xf numFmtId="168" fontId="4" fillId="0" borderId="12" xfId="1" applyNumberFormat="1" applyFont="1" applyBorder="1"/>
    <xf numFmtId="0" fontId="0" fillId="20" borderId="0" xfId="0" applyFill="1"/>
    <xf numFmtId="0" fontId="10" fillId="0" borderId="0" xfId="0" applyFont="1" applyBorder="1" applyAlignment="1">
      <alignment vertical="center" wrapText="1"/>
    </xf>
    <xf numFmtId="0" fontId="11" fillId="0" borderId="0" xfId="6" applyFont="1" applyFill="1" applyAlignment="1"/>
    <xf numFmtId="0" fontId="10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left" vertical="center" wrapText="1" indent="1"/>
    </xf>
    <xf numFmtId="0" fontId="10" fillId="0" borderId="0" xfId="0" applyFont="1" applyBorder="1" applyAlignment="1">
      <alignment horizontal="left"/>
    </xf>
    <xf numFmtId="0" fontId="12" fillId="0" borderId="5" xfId="0" applyFont="1" applyBorder="1" applyAlignment="1">
      <alignment horizontal="center" vertical="center"/>
    </xf>
    <xf numFmtId="0" fontId="10" fillId="0" borderId="3" xfId="0" applyFont="1" applyBorder="1" applyAlignment="1">
      <alignment horizontal="left"/>
    </xf>
    <xf numFmtId="0" fontId="12" fillId="0" borderId="7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3" fillId="8" borderId="0" xfId="6" applyFont="1" applyFill="1"/>
    <xf numFmtId="0" fontId="12" fillId="0" borderId="15" xfId="0" applyFont="1" applyBorder="1" applyAlignment="1">
      <alignment horizontal="center"/>
    </xf>
    <xf numFmtId="166" fontId="2" fillId="21" borderId="3" xfId="9" applyNumberFormat="1" applyFont="1" applyFill="1" applyBorder="1" applyAlignment="1">
      <alignment horizontal="center" vertical="center"/>
    </xf>
    <xf numFmtId="165" fontId="2" fillId="21" borderId="3" xfId="9" applyNumberFormat="1" applyFont="1" applyFill="1" applyBorder="1" applyAlignment="1">
      <alignment horizontal="center" vertical="center"/>
    </xf>
    <xf numFmtId="0" fontId="0" fillId="0" borderId="0" xfId="0" quotePrefix="1" applyFont="1"/>
    <xf numFmtId="166" fontId="2" fillId="21" borderId="8" xfId="9" applyNumberFormat="1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0" fontId="0" fillId="0" borderId="15" xfId="0" applyFont="1" applyBorder="1" applyAlignment="1"/>
    <xf numFmtId="0" fontId="0" fillId="0" borderId="17" xfId="0" applyFont="1" applyBorder="1" applyAlignment="1"/>
    <xf numFmtId="0" fontId="0" fillId="19" borderId="0" xfId="0" applyFont="1" applyFill="1"/>
    <xf numFmtId="0" fontId="0" fillId="19" borderId="0" xfId="0" applyFont="1" applyFill="1" applyBorder="1" applyAlignment="1">
      <alignment horizontal="left"/>
    </xf>
    <xf numFmtId="0" fontId="7" fillId="19" borderId="0" xfId="2" applyFont="1" applyFill="1" applyBorder="1" applyAlignment="1">
      <alignment horizontal="center" vertical="center"/>
    </xf>
    <xf numFmtId="0" fontId="14" fillId="0" borderId="16" xfId="3" applyFont="1" applyFill="1" applyBorder="1" applyAlignment="1">
      <alignment horizontal="center"/>
    </xf>
    <xf numFmtId="0" fontId="14" fillId="0" borderId="3" xfId="3" applyFont="1" applyFill="1" applyBorder="1" applyAlignment="1">
      <alignment horizontal="center"/>
    </xf>
    <xf numFmtId="166" fontId="4" fillId="0" borderId="19" xfId="4" applyNumberFormat="1" applyBorder="1"/>
    <xf numFmtId="166" fontId="4" fillId="0" borderId="18" xfId="4" applyNumberFormat="1" applyBorder="1"/>
    <xf numFmtId="0" fontId="15" fillId="0" borderId="0" xfId="0" applyFont="1"/>
    <xf numFmtId="0" fontId="12" fillId="0" borderId="6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0" fillId="0" borderId="0" xfId="0" applyFont="1" applyFill="1"/>
    <xf numFmtId="0" fontId="0" fillId="0" borderId="0" xfId="0" applyFont="1" applyFill="1" applyBorder="1"/>
    <xf numFmtId="164" fontId="2" fillId="21" borderId="3" xfId="9" applyNumberFormat="1" applyFont="1" applyFill="1" applyBorder="1" applyAlignment="1">
      <alignment horizontal="center" vertical="center"/>
    </xf>
    <xf numFmtId="14" fontId="0" fillId="0" borderId="0" xfId="3" applyNumberFormat="1" applyFont="1" applyFill="1" applyBorder="1"/>
    <xf numFmtId="2" fontId="0" fillId="3" borderId="2" xfId="3" applyNumberFormat="1" applyFont="1"/>
    <xf numFmtId="169" fontId="0" fillId="3" borderId="2" xfId="3" applyNumberFormat="1" applyFont="1"/>
    <xf numFmtId="1" fontId="0" fillId="3" borderId="2" xfId="3" applyNumberFormat="1" applyFont="1"/>
    <xf numFmtId="164" fontId="4" fillId="0" borderId="12" xfId="4" applyNumberFormat="1" applyBorder="1"/>
    <xf numFmtId="165" fontId="4" fillId="0" borderId="12" xfId="1" applyNumberFormat="1" applyFont="1" applyBorder="1"/>
    <xf numFmtId="165" fontId="0" fillId="0" borderId="0" xfId="0" applyNumberFormat="1"/>
    <xf numFmtId="170" fontId="0" fillId="3" borderId="2" xfId="1" applyNumberFormat="1" applyFont="1" applyFill="1" applyBorder="1"/>
    <xf numFmtId="169" fontId="4" fillId="0" borderId="12" xfId="4" applyNumberFormat="1" applyBorder="1"/>
    <xf numFmtId="1" fontId="4" fillId="0" borderId="12" xfId="4" applyNumberFormat="1" applyBorder="1"/>
    <xf numFmtId="164" fontId="4" fillId="0" borderId="12" xfId="4" quotePrefix="1" applyNumberFormat="1" applyBorder="1"/>
    <xf numFmtId="164" fontId="4" fillId="0" borderId="12" xfId="1" quotePrefix="1" applyNumberFormat="1" applyFont="1" applyBorder="1"/>
    <xf numFmtId="171" fontId="2" fillId="21" borderId="3" xfId="9" applyNumberFormat="1" applyFont="1" applyFill="1" applyBorder="1" applyAlignment="1">
      <alignment horizontal="center" vertical="center"/>
    </xf>
    <xf numFmtId="172" fontId="2" fillId="21" borderId="3" xfId="9" applyNumberFormat="1" applyFont="1" applyFill="1" applyBorder="1" applyAlignment="1">
      <alignment horizontal="center" vertical="center"/>
    </xf>
    <xf numFmtId="173" fontId="2" fillId="21" borderId="3" xfId="9" applyNumberFormat="1" applyFont="1" applyFill="1" applyBorder="1" applyAlignment="1">
      <alignment horizontal="center" vertical="center"/>
    </xf>
    <xf numFmtId="169" fontId="2" fillId="21" borderId="3" xfId="9" applyNumberFormat="1" applyFont="1" applyFill="1" applyBorder="1" applyAlignment="1">
      <alignment horizontal="center" vertical="center"/>
    </xf>
    <xf numFmtId="169" fontId="7" fillId="19" borderId="0" xfId="2" applyNumberFormat="1" applyFont="1" applyFill="1" applyBorder="1" applyAlignment="1">
      <alignment horizontal="center" vertical="center"/>
    </xf>
    <xf numFmtId="0" fontId="0" fillId="12" borderId="0" xfId="0" applyFill="1"/>
    <xf numFmtId="0" fontId="0" fillId="12" borderId="0" xfId="0" applyFill="1" applyBorder="1"/>
    <xf numFmtId="0" fontId="17" fillId="0" borderId="0" xfId="0" applyFont="1"/>
    <xf numFmtId="166" fontId="0" fillId="0" borderId="0" xfId="0" applyNumberFormat="1" applyFill="1"/>
    <xf numFmtId="168" fontId="4" fillId="20" borderId="12" xfId="1" applyNumberFormat="1" applyFont="1" applyFill="1" applyBorder="1"/>
    <xf numFmtId="174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2" borderId="0" xfId="0" applyFill="1"/>
    <xf numFmtId="0" fontId="6" fillId="0" borderId="0" xfId="7" applyFill="1"/>
    <xf numFmtId="0" fontId="1" fillId="0" borderId="0" xfId="8" applyFill="1" applyBorder="1"/>
    <xf numFmtId="0" fontId="1" fillId="12" borderId="0" xfId="5" applyFill="1"/>
    <xf numFmtId="0" fontId="0" fillId="12" borderId="0" xfId="5" applyFont="1" applyFill="1"/>
    <xf numFmtId="165" fontId="4" fillId="24" borderId="12" xfId="1" applyNumberFormat="1" applyFont="1" applyFill="1" applyBorder="1"/>
    <xf numFmtId="165" fontId="4" fillId="0" borderId="11" xfId="1" applyNumberFormat="1" applyFont="1" applyBorder="1"/>
    <xf numFmtId="0" fontId="20" fillId="0" borderId="0" xfId="4" applyFont="1" applyFill="1" applyBorder="1"/>
    <xf numFmtId="0" fontId="0" fillId="0" borderId="0" xfId="8" applyFont="1" applyFill="1"/>
    <xf numFmtId="0" fontId="0" fillId="0" borderId="21" xfId="0" applyBorder="1"/>
    <xf numFmtId="0" fontId="1" fillId="12" borderId="21" xfId="5" applyFill="1" applyBorder="1"/>
    <xf numFmtId="0" fontId="0" fillId="4" borderId="21" xfId="5" applyFont="1" applyBorder="1"/>
    <xf numFmtId="0" fontId="0" fillId="0" borderId="22" xfId="0" applyBorder="1"/>
    <xf numFmtId="165" fontId="4" fillId="0" borderId="12" xfId="1" applyNumberFormat="1" applyFont="1" applyFill="1" applyBorder="1"/>
    <xf numFmtId="0" fontId="4" fillId="24" borderId="12" xfId="1" applyNumberFormat="1" applyFont="1" applyFill="1" applyBorder="1"/>
    <xf numFmtId="0" fontId="4" fillId="0" borderId="23" xfId="1" applyNumberFormat="1" applyFont="1" applyFill="1" applyBorder="1"/>
    <xf numFmtId="0" fontId="4" fillId="0" borderId="12" xfId="1" applyNumberFormat="1" applyFont="1" applyFill="1" applyBorder="1"/>
    <xf numFmtId="0" fontId="0" fillId="0" borderId="0" xfId="0" applyBorder="1"/>
    <xf numFmtId="165" fontId="0" fillId="0" borderId="0" xfId="0" applyNumberFormat="1" applyBorder="1"/>
    <xf numFmtId="2" fontId="0" fillId="0" borderId="0" xfId="3" applyNumberFormat="1" applyFont="1" applyFill="1" applyBorder="1"/>
    <xf numFmtId="2" fontId="0" fillId="0" borderId="0" xfId="0" applyNumberFormat="1" applyBorder="1"/>
    <xf numFmtId="2" fontId="0" fillId="0" borderId="24" xfId="0" applyNumberFormat="1" applyBorder="1"/>
    <xf numFmtId="0" fontId="0" fillId="0" borderId="26" xfId="0" applyBorder="1"/>
    <xf numFmtId="165" fontId="0" fillId="0" borderId="26" xfId="0" applyNumberFormat="1" applyBorder="1"/>
    <xf numFmtId="2" fontId="0" fillId="0" borderId="26" xfId="3" applyNumberFormat="1" applyFont="1" applyFill="1" applyBorder="1"/>
    <xf numFmtId="2" fontId="0" fillId="0" borderId="26" xfId="0" applyNumberFormat="1" applyBorder="1"/>
    <xf numFmtId="2" fontId="0" fillId="0" borderId="27" xfId="0" applyNumberFormat="1" applyBorder="1"/>
    <xf numFmtId="2" fontId="0" fillId="3" borderId="2" xfId="3" applyNumberFormat="1" applyFont="1" applyAlignment="1">
      <alignment horizontal="left" vertical="center"/>
    </xf>
    <xf numFmtId="4" fontId="4" fillId="0" borderId="12" xfId="1" applyNumberFormat="1" applyFont="1" applyBorder="1"/>
    <xf numFmtId="22" fontId="12" fillId="0" borderId="0" xfId="2" applyNumberFormat="1" applyFont="1" applyFill="1" applyBorder="1" applyAlignment="1">
      <alignment horizontal="center" vertical="center"/>
    </xf>
    <xf numFmtId="1" fontId="12" fillId="0" borderId="0" xfId="2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 indent="1"/>
    </xf>
    <xf numFmtId="14" fontId="12" fillId="0" borderId="0" xfId="0" applyNumberFormat="1" applyFont="1" applyAlignment="1">
      <alignment horizontal="center"/>
    </xf>
    <xf numFmtId="0" fontId="3" fillId="8" borderId="0" xfId="0" applyFont="1" applyFill="1" applyAlignment="1">
      <alignment horizontal="center" vertical="center" textRotation="90"/>
    </xf>
    <xf numFmtId="0" fontId="3" fillId="10" borderId="0" xfId="0" applyFont="1" applyFill="1" applyAlignment="1">
      <alignment horizontal="center" vertical="center" textRotation="90"/>
    </xf>
    <xf numFmtId="0" fontId="3" fillId="16" borderId="0" xfId="0" applyFont="1" applyFill="1" applyAlignment="1">
      <alignment horizontal="center" vertical="center" textRotation="90"/>
    </xf>
    <xf numFmtId="0" fontId="3" fillId="12" borderId="0" xfId="0" applyFont="1" applyFill="1" applyAlignment="1">
      <alignment horizontal="center" vertical="center" textRotation="90"/>
    </xf>
    <xf numFmtId="0" fontId="3" fillId="11" borderId="0" xfId="0" applyFont="1" applyFill="1" applyAlignment="1">
      <alignment horizontal="center" vertical="center" textRotation="90"/>
    </xf>
    <xf numFmtId="0" fontId="3" fillId="17" borderId="0" xfId="0" applyFont="1" applyFill="1" applyAlignment="1">
      <alignment horizontal="center" vertical="center" textRotation="90"/>
    </xf>
    <xf numFmtId="0" fontId="5" fillId="13" borderId="0" xfId="0" applyFont="1" applyFill="1" applyAlignment="1">
      <alignment horizontal="center" vertical="center" textRotation="90"/>
    </xf>
    <xf numFmtId="0" fontId="5" fillId="23" borderId="0" xfId="0" applyFont="1" applyFill="1" applyAlignment="1">
      <alignment horizontal="center" vertical="center" textRotation="90"/>
    </xf>
    <xf numFmtId="0" fontId="3" fillId="25" borderId="20" xfId="0" applyFont="1" applyFill="1" applyBorder="1" applyAlignment="1">
      <alignment horizontal="center" vertical="center" textRotation="90"/>
    </xf>
    <xf numFmtId="0" fontId="3" fillId="25" borderId="11" xfId="0" applyFont="1" applyFill="1" applyBorder="1" applyAlignment="1">
      <alignment horizontal="center" vertical="center" textRotation="90"/>
    </xf>
    <xf numFmtId="0" fontId="3" fillId="25" borderId="25" xfId="0" applyFont="1" applyFill="1" applyBorder="1" applyAlignment="1">
      <alignment horizontal="center" vertical="center" textRotation="90"/>
    </xf>
    <xf numFmtId="0" fontId="5" fillId="18" borderId="0" xfId="0" applyFont="1" applyFill="1" applyAlignment="1">
      <alignment horizontal="center" vertical="center" textRotation="90"/>
    </xf>
  </cellXfs>
  <cellStyles count="13">
    <cellStyle name="40% — акцент4" xfId="5" builtinId="43"/>
    <cellStyle name="40% — акцент5" xfId="8" builtinId="47"/>
    <cellStyle name="60% — акцент4" xfId="6" builtinId="44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name="Акцент5" xfId="7" builtinId="45"/>
    <cellStyle name="Ввод " xfId="2" builtinId="20"/>
    <cellStyle name="Обычный" xfId="0" builtinId="0"/>
    <cellStyle name="Пояснение" xfId="4" builtinId="53"/>
    <cellStyle name="Примечание" xfId="3" builtinId="10"/>
    <cellStyle name="Процентный" xfId="10" builtinId="5"/>
    <cellStyle name="Финансовый" xfId="1" builtinId="3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val="window" lastClr="FFFFFF">
                <a:lumMod val="95000"/>
              </a:sys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val="window" lastClr="FFFFFF">
                  <a:lumMod val="95000"/>
                </a:sysClr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8.xml"/><Relationship Id="rId18" Type="http://schemas.openxmlformats.org/officeDocument/2006/relationships/image" Target="../media/image18.png"/><Relationship Id="rId26" Type="http://schemas.openxmlformats.org/officeDocument/2006/relationships/chart" Target="../charts/chart20.xml"/><Relationship Id="rId39" Type="http://schemas.openxmlformats.org/officeDocument/2006/relationships/chart" Target="../charts/chart33.xml"/><Relationship Id="rId21" Type="http://schemas.openxmlformats.org/officeDocument/2006/relationships/chart" Target="../charts/chart15.xml"/><Relationship Id="rId34" Type="http://schemas.openxmlformats.org/officeDocument/2006/relationships/chart" Target="../charts/chart28.xml"/><Relationship Id="rId42" Type="http://schemas.openxmlformats.org/officeDocument/2006/relationships/chart" Target="../charts/chart36.xml"/><Relationship Id="rId7" Type="http://schemas.openxmlformats.org/officeDocument/2006/relationships/image" Target="../media/image16.png"/><Relationship Id="rId2" Type="http://schemas.openxmlformats.org/officeDocument/2006/relationships/chart" Target="../charts/chart1.xml"/><Relationship Id="rId16" Type="http://schemas.openxmlformats.org/officeDocument/2006/relationships/chart" Target="../charts/chart11.xml"/><Relationship Id="rId29" Type="http://schemas.openxmlformats.org/officeDocument/2006/relationships/chart" Target="../charts/chart23.xml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11" Type="http://schemas.openxmlformats.org/officeDocument/2006/relationships/chart" Target="../charts/chart7.xml"/><Relationship Id="rId24" Type="http://schemas.openxmlformats.org/officeDocument/2006/relationships/chart" Target="../charts/chart18.xml"/><Relationship Id="rId32" Type="http://schemas.openxmlformats.org/officeDocument/2006/relationships/chart" Target="../charts/chart26.xml"/><Relationship Id="rId37" Type="http://schemas.openxmlformats.org/officeDocument/2006/relationships/chart" Target="../charts/chart31.xml"/><Relationship Id="rId40" Type="http://schemas.openxmlformats.org/officeDocument/2006/relationships/chart" Target="../charts/chart34.xml"/><Relationship Id="rId45" Type="http://schemas.openxmlformats.org/officeDocument/2006/relationships/chart" Target="../charts/chart39.xml"/><Relationship Id="rId5" Type="http://schemas.openxmlformats.org/officeDocument/2006/relationships/chart" Target="../charts/chart3.xml"/><Relationship Id="rId15" Type="http://schemas.openxmlformats.org/officeDocument/2006/relationships/chart" Target="../charts/chart10.xml"/><Relationship Id="rId23" Type="http://schemas.openxmlformats.org/officeDocument/2006/relationships/chart" Target="../charts/chart17.xml"/><Relationship Id="rId28" Type="http://schemas.openxmlformats.org/officeDocument/2006/relationships/chart" Target="../charts/chart22.xml"/><Relationship Id="rId36" Type="http://schemas.openxmlformats.org/officeDocument/2006/relationships/chart" Target="../charts/chart30.xml"/><Relationship Id="rId10" Type="http://schemas.openxmlformats.org/officeDocument/2006/relationships/chart" Target="../charts/chart6.xml"/><Relationship Id="rId19" Type="http://schemas.openxmlformats.org/officeDocument/2006/relationships/chart" Target="../charts/chart13.xml"/><Relationship Id="rId31" Type="http://schemas.openxmlformats.org/officeDocument/2006/relationships/chart" Target="../charts/chart25.xml"/><Relationship Id="rId44" Type="http://schemas.openxmlformats.org/officeDocument/2006/relationships/chart" Target="../charts/chart38.xml"/><Relationship Id="rId4" Type="http://schemas.openxmlformats.org/officeDocument/2006/relationships/image" Target="../media/image14.png"/><Relationship Id="rId9" Type="http://schemas.openxmlformats.org/officeDocument/2006/relationships/chart" Target="../charts/chart5.xml"/><Relationship Id="rId14" Type="http://schemas.openxmlformats.org/officeDocument/2006/relationships/chart" Target="../charts/chart9.xml"/><Relationship Id="rId22" Type="http://schemas.openxmlformats.org/officeDocument/2006/relationships/chart" Target="../charts/chart16.xml"/><Relationship Id="rId27" Type="http://schemas.openxmlformats.org/officeDocument/2006/relationships/chart" Target="../charts/chart21.xml"/><Relationship Id="rId30" Type="http://schemas.openxmlformats.org/officeDocument/2006/relationships/chart" Target="../charts/chart24.xml"/><Relationship Id="rId35" Type="http://schemas.openxmlformats.org/officeDocument/2006/relationships/chart" Target="../charts/chart29.xml"/><Relationship Id="rId43" Type="http://schemas.openxmlformats.org/officeDocument/2006/relationships/chart" Target="../charts/chart37.xml"/><Relationship Id="rId8" Type="http://schemas.openxmlformats.org/officeDocument/2006/relationships/chart" Target="../charts/chart4.xml"/><Relationship Id="rId3" Type="http://schemas.openxmlformats.org/officeDocument/2006/relationships/chart" Target="../charts/chart2.xml"/><Relationship Id="rId12" Type="http://schemas.openxmlformats.org/officeDocument/2006/relationships/image" Target="../media/image17.png"/><Relationship Id="rId17" Type="http://schemas.openxmlformats.org/officeDocument/2006/relationships/chart" Target="../charts/chart12.xml"/><Relationship Id="rId25" Type="http://schemas.openxmlformats.org/officeDocument/2006/relationships/chart" Target="../charts/chart19.xml"/><Relationship Id="rId33" Type="http://schemas.openxmlformats.org/officeDocument/2006/relationships/chart" Target="../charts/chart27.xml"/><Relationship Id="rId38" Type="http://schemas.openxmlformats.org/officeDocument/2006/relationships/chart" Target="../charts/chart32.xml"/><Relationship Id="rId20" Type="http://schemas.openxmlformats.org/officeDocument/2006/relationships/chart" Target="../charts/chart14.xml"/><Relationship Id="rId4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600">
              <a:latin typeface="Arial" panose="020B0604020202020204" pitchFamily="34" charset="0"/>
              <a:cs typeface="Arial" panose="020B0604020202020204" pitchFamily="34" charset="0"/>
            </a:rPr>
            <a:t>Тут</a:t>
          </a:r>
          <a:r>
            <a:rPr lang="ru-RU" sz="3600" baseline="0">
              <a:latin typeface="Arial" panose="020B0604020202020204" pitchFamily="34" charset="0"/>
              <a:cs typeface="Arial" panose="020B0604020202020204" pitchFamily="34" charset="0"/>
            </a:rPr>
            <a:t> будет текст</a:t>
          </a:r>
          <a:endParaRPr lang="ru-RU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3295" t="9377" r="15437" b="19810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4252" t="64989" r="44960" b="1373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70" t="8154" r="23077" b="11048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64" t="16036" r="20397" b="20548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Потери: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339" t="15860" r="24753" b="28786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Итого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выпуск ВУФХ: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CCC358-BEC2-4A7A-ADF5-2F0B73EEEA7F}" type="TxLink">
            <a:rPr lang="en-US" sz="1200" b="1" i="0" u="none" strike="noStrik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rgbClr val="92D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чаш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ковшей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44D940-2128-4418-98C0-A1109FAFC7C9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B26E16-F12B-443E-A099-99AF4DEA6489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14FCE8D-5257-4D29-984D-F3479FAA14E2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F5E9624-97F3-404B-9009-0F0618692734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B059FCA-321F-411E-9C21-A37A91A49A55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EB2FD75-D5F5-4484-8CDB-8A4D8D63D8EB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8D1B177-6AAB-4B2D-AE79-DE9DF5D7976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E70EBE0-7805-494B-8528-8AE3E3C71D78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F3271E6-D04E-4D0A-87C7-EC000C17BBFF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A65305F-D8A4-4ABC-86E9-93318A9A0581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A9ED8EE-5C0F-45D3-B896-FE9B07DB8715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07FB30-BD90-4328-AE57-0B12D5A57F54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5558794-D872-4234-9DDF-C415CEC0AED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7F7FA0-B11D-4040-82C3-1A3A2DAE8095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D893517-0299-4439-9A3C-BF5D46658A6C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1403BD8-914F-4B67-A626-FC89F4B3AEBF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крана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готова РМ</a:t>
          </a:r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,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шт.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продолж., мин.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CD2F4E-8F64-4F20-A1BD-F2847EA07782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7C00F0D-DBE5-4385-9CDC-4D3C8A9FB863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3299779-049B-434D-B03A-880418E47BAB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745617E-7013-4727-B696-33591B8A82BC}" type="TxLink">
              <a:rPr lang="en-US" sz="1100" b="0" i="1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7149576-6428-4853-B05E-1C015CE4ABE7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9C73F47-3B82-4CE3-81AF-10AA072ACFC1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EC4B44-7C05-4DBD-9645-E7642E320349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6FA13D6-FE1F-4EBE-BA95-1F6CCC988949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2D270A7-97EF-4F60-90EC-5906A85ABF27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F5FF145-00B2-498B-896A-51643E653A6D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E255FA-CE87-4391-BD51-59BF92D5FCC0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BE26B91-61C2-4E52-BA81-1FE9DBB2C066}" type="TxLink">
              <a:rPr lang="en-US" sz="1100" b="0" i="1" u="none" strike="noStrik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lang="ru-RU" sz="1100" b="0" i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5F907F-A9AF-4CD6-B0FF-BBFD207A510E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C758065-998E-4CB7-AA4E-38FC81D55E37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7601F3B-176A-4C43-AFB2-D1AA75949148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0ACD59-1D99-4BA0-AA2E-425B2331E310}" type="TxLink">
              <a:rPr lang="en-US" sz="1100" b="0" i="1" u="none" strike="noStrik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Потери: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тыс.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тонн</a:t>
            </a:r>
            <a:r>
              <a:rPr lang="en-US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или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3BF91-1C84-4872-A296-AAB708DB0990}" type="TxLink">
              <a:rPr lang="en-US" sz="1100" b="1" i="0" u="none" strike="noStrik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lang="ru-RU" sz="1200" b="1" i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92BCAF7-8714-4EE8-BEAD-D4BDA5C8B8EB}" type="TxLink">
              <a:rPr lang="en-US" sz="1100" b="1" i="0" u="none" strike="noStrik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lang="ru-RU" sz="1200" b="1" i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от</a:t>
            </a:r>
            <a:r>
              <a:rPr lang="ru-RU" sz="1100" b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общего выпуска ВУФХ.</a:t>
            </a:r>
            <a:endPara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r>
            <a:rPr lang="en-US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или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EC1C94-97AC-49A6-A6FE-49457F7933EE}" type="TxLink">
            <a:rPr lang="en-US" sz="1100" b="1" i="0" u="none" strike="noStrik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lang="ru-RU" sz="1200" b="1" i="0">
            <a:solidFill>
              <a:srgbClr val="C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общего выпуска ВУФХ.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2CBB84-64FF-4B1A-AF19-18B27A06DEE4}" type="TxLink">
            <a:rPr lang="en-US" sz="1100" b="1" i="0" u="none" strike="noStrik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lang="ru-RU" sz="1200" b="1" i="0">
            <a:solidFill>
              <a:srgbClr val="C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62: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63: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64: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892ABD9-FC55-445A-9F32-382912607D98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0329D2E-A629-49E1-A0EF-D8626668C262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548BD10-6C21-42F4-86AD-83968D531837}" type="TxLink">
            <a:rPr lang="en-US" sz="1200" b="1" i="0" u="none" strike="noStrike">
              <a:solidFill>
                <a:srgbClr val="002060"/>
              </a:solidFill>
              <a:latin typeface="Arial"/>
              <a:ea typeface="+mn-ea"/>
              <a:cs typeface="Arial"/>
            </a:rPr>
            <a:pPr marL="0" indent="0" algn="ctr"/>
            <a:t>#ЗНАЧ!</a:t>
          </a:fld>
          <a:endParaRPr lang="ru-RU" sz="1200" b="1" i="0" u="none" strike="noStrik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Печь 61: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4F8CCB-3377-4E23-BAEC-065AA82B69EF}" type="TxLink">
            <a:rPr lang="en-US" sz="1200" b="1" i="0" u="none" strike="noStrik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lang="ru-RU" sz="1200" b="1" i="0">
            <a:solidFill>
              <a:srgbClr val="00206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1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2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 5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тележку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Чаша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тележку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ЛП: слив шлака в чашу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Слив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ГО металла в чашу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Чистка носика на пике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Постановка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ковша на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ковша с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чистку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 чистки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на футеровку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 с футеровки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Возврат чаши в шлаковоз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чаши под ГО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Возврат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чаши под ГО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Снятие "козла" с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Плановый ТР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простой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Пропуск другого крана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ТР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АР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Краны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УУ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ББ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Дост., не раб.: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Среднее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число коробов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[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из 450 доступных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]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Пустые: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 чушками: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 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мелочью: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Целевая ф.: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E3A21E-5C21-414A-B28D-B7330CFF5409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E461D2-6046-4703-9247-DE1783790BF4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0572BBD-C523-4FCD-98A6-516EDE44E820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7814D8-EF35-4B53-AEC8-BF3CA280ED7D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Надрешет. ф.: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Рассев "0-5":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Рассев "5-15":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Под мусор: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CE8DB2-6E6A-431F-8727-B42D9F0BB422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E81569-3EFF-4D2D-B63D-FD7B249000C5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450D0-E31B-4039-8877-5553470CC7F4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88541D-66C9-401F-B599-93EE933967D2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Коллапс СГП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[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нет коробов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]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Случаи,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Опрокинуто,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 средн. за раз, шт.: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Опрокинуто, тыс. тонн.: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E12EB7-C27F-451C-807F-DFADA1446F8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4C3BCE-F6F0-4200-B37B-D5EC9ED9F0D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0384A6-3E80-4171-84B2-959C24B77363}" type="TxLink">
            <a:rPr lang="en-US" sz="1100" b="0" i="0" u="none" strike="noStrike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7EB3A6-EF28-4AB6-9523-B27A8574FBED}" type="TxLink">
            <a:rPr lang="en-US" sz="1100" b="0" i="0" u="none" strike="noStrik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lang="ru-RU" sz="1100" b="0" i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Анализ работы кранов склада готовой продукции, часы (топ-5 операций выделены):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1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2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СГП 5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под РМ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чушек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на остывание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под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бункер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Отставление пустых К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после ДУ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под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бункер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после УР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в автосамосвал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в вагон-вкладыш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Короба в УУ ББ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Погрузка биг-бегов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Взвешивание биг-бегов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Опрокидывание коробов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Плановый ТР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простой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Пропуск другого крана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ТР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Ожидание: АР другого кр.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Обозначения: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работе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КТГ (ТР и АР)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(орг. простои)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(готов, но не работаю)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Обозначения: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работе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КТГ (ТР и АР)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(орг. простои)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КИВ (готов, но не работаю)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ru-RU" sz="11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ОЭО кранов печного цеха,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%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ОЭО кранов склада готовой продукции, </a:t>
          </a:r>
          <a:r>
            <a:rPr lang="en-US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%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Текущий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Анализ работы кранов склада готовой продукции, часы (топ-5 операций выделены):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Текущий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Аварийный ремонт: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но не работаю: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Печи: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П61-63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Печи: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П64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Краны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ПЦ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работе: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АР: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Орг простой: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Готов, не раб.: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в т.ч. козлового мет.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B3EC55-DB87-44DC-9792-6E15F2F855C9}" type="TxLink">
            <a:rPr lang="en-US" sz="1100" b="1" i="0" u="none" strike="noStrik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chemeClr val="accent2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Комментарий: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В "потери" входят все технологические потери, а также намерзания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ru-RU" sz="1100" b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Итого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отгружено ВУФХ: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BB2EF55-2E02-48FE-B9DC-BF6A76F3046B}" type="TxLink">
            <a:rPr lang="en-US" sz="1200" b="1" i="0" u="none" strike="noStrik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lang="ru-RU" sz="1200" b="1" i="0">
            <a:solidFill>
              <a:srgbClr val="92D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1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Технический лимит:</a:t>
          </a:r>
          <a:endParaRPr lang="ru-RU" sz="1100" b="1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ru-RU" sz="11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тыс.</a:t>
          </a:r>
          <a:r>
            <a:rPr lang="ru-RU" sz="11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тонн</a:t>
          </a:r>
          <a:endParaRPr lang="ru-RU" sz="1100" b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BFC373-0E80-4399-81B5-7D5CFF1C974F}" type="TxLink">
            <a:rPr lang="en-US" sz="1200" b="1" i="0" u="none" strike="noStrik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lang="ru-RU" sz="1400" b="1" i="0">
            <a:solidFill>
              <a:schemeClr val="accent5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400"/>
            <a:t>Старая</a:t>
          </a:r>
          <a:r>
            <a:rPr lang="ru-RU" sz="1400" baseline="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int_Dashboard_IMPC6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M135"/>
  <sheetViews>
    <sheetView showGridLines="0" zoomScale="90" zoomScaleNormal="90" workbookViewId="0">
      <selection activeCell="G32" sqref="G32"/>
    </sheetView>
  </sheetViews>
  <sheetFormatPr defaultColWidth="9" defaultRowHeight="14.25" x14ac:dyDescent="0.2"/>
  <cols>
    <col min="1" max="1" width="9" style="1" collapsed="1"/>
    <col min="2" max="2" width="0.875" style="1" customWidth="1" collapsed="1"/>
    <col min="3" max="3" width="17.625" style="1" customWidth="1" collapsed="1"/>
    <col min="4" max="4" width="60" style="1" customWidth="1" collapsed="1"/>
    <col min="5" max="5" width="13.25" style="1" customWidth="1" collapsed="1"/>
    <col min="6" max="6" width="16.125" style="1" hidden="1" customWidth="1" collapsed="1"/>
    <col min="7" max="7" width="16.125" style="1" customWidth="1" collapsed="1"/>
    <col min="8" max="8" width="0.875" style="1" customWidth="1" collapsed="1"/>
    <col min="9" max="16384" width="9" style="1" collapsed="1"/>
  </cols>
  <sheetData>
    <row r="2" spans="2:13" ht="4.5" customHeight="1" x14ac:dyDescent="0.2">
      <c r="B2" s="86"/>
      <c r="C2" s="86"/>
      <c r="D2" s="86"/>
      <c r="E2" s="86"/>
      <c r="F2" s="86"/>
      <c r="G2" s="86"/>
      <c r="H2" s="86"/>
    </row>
    <row r="3" spans="2:13" ht="15.75" x14ac:dyDescent="0.25">
      <c r="B3" s="86"/>
      <c r="C3" s="77" t="s">
        <v>656</v>
      </c>
      <c r="D3" s="12"/>
      <c r="E3" s="12"/>
      <c r="F3" s="12"/>
      <c r="G3" s="12"/>
      <c r="H3" s="86"/>
    </row>
    <row r="4" spans="2:13" ht="14.25" customHeight="1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--</v>
      </c>
      <c r="F4" s="155"/>
      <c r="G4" s="155"/>
      <c r="H4" s="86"/>
      <c r="K4" s="119" t="s">
        <v>877</v>
      </c>
      <c r="M4" s="93" t="s">
        <v>724</v>
      </c>
    </row>
    <row r="5" spans="2:13" ht="14.25" customHeight="1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r="6" spans="2:13" ht="14.25" customHeight="1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r="7" spans="2:13" ht="4.5" customHeight="1" x14ac:dyDescent="0.2">
      <c r="B7" s="86"/>
      <c r="C7" s="87"/>
      <c r="D7" s="87"/>
      <c r="E7" s="87"/>
      <c r="F7" s="87"/>
      <c r="G7" s="88"/>
      <c r="H7" s="86"/>
    </row>
    <row r="8" spans="2:13" ht="15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r="9" spans="2:13" ht="4.5" customHeight="1" x14ac:dyDescent="0.2">
      <c r="B9" s="86"/>
      <c r="C9" s="87"/>
      <c r="D9" s="87"/>
      <c r="E9" s="87"/>
      <c r="F9" s="87"/>
      <c r="G9" s="88"/>
      <c r="H9" s="86"/>
    </row>
    <row r="10" spans="2:13" ht="14.25" customHeight="1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r="11" spans="2:13" ht="14.25" customHeight="1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r="12" spans="2:13" ht="14.25" customHeight="1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r="13" spans="2:13" ht="14.25" customHeight="1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r="14" spans="2:13" ht="14.25" customHeight="1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r="15" spans="2:13" ht="14.25" customHeight="1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r="16" spans="2:13" ht="14.25" customHeight="1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r="17" spans="2:11" ht="14.25" customHeight="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r="18" spans="2:11" ht="14.25" customHeight="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r="19" spans="2:11" ht="14.25" customHeight="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r="20" spans="2:11" ht="14.25" customHeight="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r="21" spans="2:11" ht="14.25" customHeight="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r="22" spans="2:11" ht="14.25" customHeight="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r="23" spans="2:11" ht="14.25" customHeight="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r="24" spans="2:11" ht="14.25" customHeight="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r="25" spans="2:11" ht="14.25" customHeight="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r="26" spans="2:11" ht="14.25" customHeight="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r="27" spans="2:11" ht="14.25" customHeight="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r="28" spans="2:11" ht="14.25" customHeight="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r="29" spans="2:11" ht="14.25" customHeight="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r="30" spans="2:11" ht="14.25" customHeight="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r="31" spans="2:11" ht="14.25" customHeight="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r="32" spans="2:11" ht="14.25" customHeight="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r="33" spans="2:11" ht="14.25" customHeight="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r="34" spans="2:11" ht="14.25" customHeight="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r="35" spans="2:11" ht="14.25" customHeight="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r="36" spans="2:11" ht="4.5" customHeight="1" x14ac:dyDescent="0.2">
      <c r="B36" s="86"/>
      <c r="C36" s="87"/>
      <c r="D36" s="87"/>
      <c r="E36" s="87"/>
      <c r="F36" s="87"/>
      <c r="G36" s="116"/>
      <c r="H36" s="86"/>
    </row>
    <row r="37" spans="2:11" ht="15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r="38" spans="2:11" ht="15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r="39" spans="2:11" ht="15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r="40" spans="2:11" ht="15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r="41" spans="2:11" ht="15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r="42" spans="2:11" ht="15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r="43" spans="2:11" ht="15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r="44" spans="2:11" ht="15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r="45" spans="2:11" ht="15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r="46" spans="2:11" ht="4.5" customHeight="1" x14ac:dyDescent="0.2">
      <c r="B46" s="86"/>
      <c r="C46" s="87"/>
      <c r="D46" s="87"/>
      <c r="E46" s="87"/>
      <c r="F46" s="87"/>
      <c r="G46" s="116"/>
      <c r="H46" s="86"/>
    </row>
    <row r="47" spans="2:11" ht="15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r="48" spans="2:11" ht="15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r="49" spans="2:11" ht="15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r="50" spans="2:11" ht="15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r="51" spans="2:11" ht="15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r="52" spans="2:11" ht="15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r="53" spans="2:11" ht="15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r="54" spans="2:11" ht="15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r="55" spans="2:11" ht="15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r="56" spans="2:11" ht="15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r="57" spans="2:11" ht="15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r="58" spans="2:11" ht="15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r="59" spans="2:11" ht="4.5" customHeight="1" x14ac:dyDescent="0.2">
      <c r="B59" s="86"/>
      <c r="C59" s="87"/>
      <c r="D59" s="87"/>
      <c r="E59" s="87"/>
      <c r="F59" s="87"/>
      <c r="G59" s="116"/>
      <c r="H59" s="86"/>
    </row>
    <row r="60" spans="2:11" ht="14.25" customHeight="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r="61" spans="2:11" ht="14.25" customHeight="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r="62" spans="2:11" ht="14.25" customHeight="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r="63" spans="2:11" ht="14.25" customHeight="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r="64" spans="2:11" ht="14.25" customHeight="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r="65" spans="2:11" ht="14.25" customHeight="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r="66" spans="2:11" ht="14.25" customHeight="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r="67" spans="2:11" ht="14.25" customHeight="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r="68" spans="2:11" ht="4.5" customHeight="1" x14ac:dyDescent="0.2">
      <c r="B68" s="86"/>
      <c r="C68" s="87"/>
      <c r="D68" s="87"/>
      <c r="E68" s="87"/>
      <c r="F68" s="87"/>
      <c r="G68" s="116"/>
      <c r="H68" s="86"/>
    </row>
    <row r="69" spans="2:11" ht="15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r="70" spans="2:11" ht="15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r="71" spans="2:11" ht="15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r="72" spans="2:11" ht="15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r="73" spans="2:11" ht="4.5" customHeight="1" x14ac:dyDescent="0.2">
      <c r="B73" s="86"/>
      <c r="C73" s="87"/>
      <c r="D73" s="87"/>
      <c r="E73" s="87"/>
      <c r="F73" s="87"/>
      <c r="G73" s="116"/>
      <c r="H73" s="86"/>
    </row>
    <row r="74" spans="2:11" ht="15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r="75" spans="2:11" ht="15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r="76" spans="2:11" ht="15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r="85" spans="2:11" ht="4.5" customHeight="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r="89" spans="2:11" ht="4.5" customHeight="1" x14ac:dyDescent="0.2">
      <c r="B89" s="86"/>
      <c r="C89" s="87"/>
      <c r="D89" s="87"/>
      <c r="E89" s="87"/>
      <c r="F89" s="87"/>
      <c r="G89" s="88"/>
      <c r="H89" s="86"/>
    </row>
    <row r="90" spans="2:11" ht="14.25" customHeight="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r="91" spans="2:11" ht="14.25" customHeight="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r="92" spans="2:11" ht="14.25" customHeight="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r="93" spans="2:11" ht="14.25" customHeight="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r="94" spans="2:11" ht="14.25" customHeight="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r="95" spans="2:11" ht="14.25" customHeight="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r="96" spans="2:11" ht="14.25" customHeight="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r="97" spans="2:11" ht="14.25" customHeight="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r="98" spans="2:11" ht="14.25" customHeight="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r="99" spans="2:11" ht="14.25" customHeight="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r="100" spans="2:11" ht="14.25" customHeight="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r="101" spans="2:11" ht="4.5" customHeight="1" x14ac:dyDescent="0.2">
      <c r="B101" s="86"/>
      <c r="C101" s="87"/>
      <c r="D101" s="87"/>
      <c r="E101" s="87"/>
      <c r="F101" s="87"/>
      <c r="G101" s="88"/>
      <c r="H101" s="86"/>
    </row>
    <row r="102" spans="2:11" ht="15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r="106" spans="2:11" ht="4.5" customHeight="1" x14ac:dyDescent="0.2">
      <c r="B106" s="86"/>
      <c r="C106" s="87"/>
      <c r="D106" s="87"/>
      <c r="E106" s="87"/>
      <c r="F106" s="87"/>
      <c r="G106" s="88"/>
      <c r="H106" s="86"/>
    </row>
    <row r="107" spans="2:11" ht="15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r="108" spans="2:11" ht="15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r="114" spans="2:11" ht="4.5" customHeight="1" x14ac:dyDescent="0.2">
      <c r="B114" s="86"/>
      <c r="C114" s="87"/>
      <c r="D114" s="87"/>
      <c r="E114" s="87"/>
      <c r="F114" s="87"/>
      <c r="G114" s="88"/>
      <c r="H114" s="86"/>
    </row>
    <row r="115" spans="2:11" ht="15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r="116" spans="2:11" ht="15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r="117" spans="2:11" ht="15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r="118" spans="2:11" ht="15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r="122" spans="2:11" ht="4.5" customHeight="1" x14ac:dyDescent="0.2">
      <c r="B122" s="86"/>
      <c r="C122" s="87"/>
      <c r="D122" s="87"/>
      <c r="E122" s="87"/>
      <c r="F122" s="87"/>
      <c r="G122" s="88"/>
      <c r="H122" s="86"/>
    </row>
    <row r="123" spans="2:11" ht="15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r="124" spans="2:11" ht="15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r="125" spans="2:11" ht="15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r="128" spans="2:11" ht="4.5" customHeight="1" x14ac:dyDescent="0.2">
      <c r="B128" s="86"/>
      <c r="C128" s="87"/>
      <c r="D128" s="87"/>
      <c r="E128" s="87"/>
      <c r="F128" s="87"/>
      <c r="G128" s="88"/>
      <c r="H128" s="86"/>
    </row>
    <row r="129" spans="2:11" ht="15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r="135" spans="2:11" ht="4.5" customHeight="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type="expression" dxfId="12" priority="14">
      <formula>OR($G10&lt;&gt;$F10, $G10="")</formula>
    </cfRule>
  </conditionalFormatting>
  <conditionalFormatting sqref="G130:G134">
    <cfRule type="expression" dxfId="11" priority="2">
      <formula>OR($G130&lt;&gt;$F130, $G130="")</formula>
    </cfRule>
  </conditionalFormatting>
  <conditionalFormatting sqref="G74:G84">
    <cfRule type="expression" dxfId="10" priority="10">
      <formula>OR($G74&lt;&gt;$F74, $G74="")</formula>
    </cfRule>
  </conditionalFormatting>
  <conditionalFormatting sqref="G86:G88">
    <cfRule type="expression" dxfId="9" priority="9">
      <formula>OR($G86&lt;&gt;$F86, $G86="")</formula>
    </cfRule>
  </conditionalFormatting>
  <conditionalFormatting sqref="G90:G100">
    <cfRule type="expression" dxfId="8" priority="8">
      <formula>OR($G90&lt;&gt;$F90, $G90="")</formula>
    </cfRule>
  </conditionalFormatting>
  <conditionalFormatting sqref="G102:G105">
    <cfRule type="expression" dxfId="7" priority="7">
      <formula>OR($G102&lt;&gt;$F102, $G102="")</formula>
    </cfRule>
  </conditionalFormatting>
  <conditionalFormatting sqref="G107:G113">
    <cfRule type="expression" dxfId="6" priority="6">
      <formula>OR($G107&lt;&gt;$F107, $G107="")</formula>
    </cfRule>
  </conditionalFormatting>
  <conditionalFormatting sqref="G115:G121">
    <cfRule type="expression" dxfId="5" priority="5">
      <formula>OR($G115&lt;&gt;$F115, $G115="")</formula>
    </cfRule>
  </conditionalFormatting>
  <conditionalFormatting sqref="G123:G127">
    <cfRule type="expression" dxfId="4" priority="4">
      <formula>OR($G123&lt;&gt;$F123, $G123="")</formula>
    </cfRule>
  </conditionalFormatting>
  <conditionalFormatting sqref="G129">
    <cfRule type="expression" dxfId="3" priority="3">
      <formula>OR($G129&lt;&gt;$F129, $G129="")</formula>
    </cfRule>
  </conditionalFormatting>
  <pageMargins left="0.7" right="0.7" top="0.75" bottom="0.75" header="0.3" footer="0.3"/>
  <pageSetup paperSize="9" scale="4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A2:XFD290"/>
  <sheetViews>
    <sheetView showGridLines="0" zoomScale="85" zoomScaleNormal="85" zoomScaleSheetLayoutView="70" workbookViewId="0">
      <selection activeCell="P99" sqref="P99"/>
    </sheetView>
  </sheetViews>
  <sheetFormatPr defaultRowHeight="14.25" x14ac:dyDescent="0.2"/>
  <cols>
    <col min="1" max="1" width="3.25" customWidth="1" collapsed="1"/>
    <col min="2" max="2" width="0.875" customWidth="1" collapsed="1"/>
    <col min="3" max="3" width="17.125" customWidth="1" collapsed="1"/>
    <col min="4" max="4" width="0.875" customWidth="1" collapsed="1"/>
    <col min="5" max="5" width="30.875" customWidth="1" collapsed="1"/>
    <col min="6" max="6" width="13.25" customWidth="1" collapsed="1"/>
    <col min="7" max="8" width="10.625" customWidth="1" collapsed="1"/>
    <col min="9" max="9" width="7.375" customWidth="1" collapsed="1"/>
    <col min="10" max="10" width="0.875" customWidth="1" collapsed="1"/>
    <col min="11" max="11" width="50.875" customWidth="1" collapsed="1"/>
    <col min="13" max="13" width="0.875" customWidth="1" collapsed="1"/>
  </cols>
  <sheetData>
    <row r="2" spans="2:13 16384:16384" s="17" customFormat="1" ht="4.5" customHeight="1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r="3" spans="2:13 16384:16384" ht="15.75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--</v>
      </c>
      <c r="L3" s="15" t="s">
        <v>652</v>
      </c>
      <c r="M3" s="56"/>
    </row>
    <row r="4" spans="2:13 16384:16384" s="17" customFormat="1" ht="4.5" customHeight="1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r="5" spans="2:13 16384:16384" ht="15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r="6" spans="2:13 16384:16384" ht="15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r="7" spans="2:13 16384:16384" ht="4.5" customHeight="1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r="8" spans="2:13 16384:16384" ht="14.25" customHeight="1" x14ac:dyDescent="0.2">
      <c r="B8" s="58"/>
      <c r="C8" s="163" t="s">
        <v>883</v>
      </c>
      <c r="D8" s="61"/>
      <c r="M8" s="59"/>
    </row>
    <row r="9" spans="2:13 16384:16384" ht="15" customHeight="1" x14ac:dyDescent="0.2">
      <c r="B9" s="58"/>
      <c r="C9" s="163"/>
      <c r="D9" s="61"/>
      <c r="M9" s="59"/>
    </row>
    <row r="10" spans="2:13 16384:16384" ht="15" customHeight="1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r="19" spans="2:13 16384:16384" ht="8.25" customHeight="1" x14ac:dyDescent="0.2">
      <c r="B19" s="59"/>
      <c r="D19" s="59"/>
      <c r="M19" s="59"/>
    </row>
    <row r="20" spans="2:13 16384:16384" ht="4.5" customHeight="1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r="31" spans="2:13 16384:16384" ht="8.25" customHeight="1" x14ac:dyDescent="0.2">
      <c r="B31" s="59"/>
      <c r="D31" s="59"/>
      <c r="M31" s="59"/>
    </row>
    <row r="32" spans="2:13 16384:16384" ht="4.5" customHeight="1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r="43" spans="2:13 16384:16384" ht="8.25" customHeight="1" x14ac:dyDescent="0.2">
      <c r="B43" s="59"/>
      <c r="D43" s="59"/>
      <c r="M43" s="59"/>
    </row>
    <row r="44" spans="2:13 16384:16384" ht="4.5" customHeight="1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r="55" spans="2:13" ht="8.25" customHeight="1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r="72" spans="2:13 16384:16384" ht="8.25" customHeight="1" x14ac:dyDescent="0.2">
      <c r="B72" s="59"/>
      <c r="D72" s="59"/>
      <c r="M72" s="59"/>
    </row>
    <row r="73" spans="2:13 16384:16384" ht="4.5" customHeight="1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r="85" spans="2:13 16384:16384" ht="4.5" customHeight="1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r="97" spans="2:13 16384:16384" ht="4.5" customHeight="1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r="109" spans="2:13 16384:16384" ht="4.5" customHeight="1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r="110" spans="2:13 16384:16384" ht="4.5" customHeight="1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r="111" spans="2:13 16384:16384" ht="15.75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--</v>
      </c>
      <c r="L111" s="15" t="s">
        <v>653</v>
      </c>
      <c r="M111" s="56"/>
    </row>
    <row r="112" spans="2:13 16384:16384" s="17" customFormat="1" ht="4.5" customHeight="1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r="113" spans="2:13 16384:16384" ht="15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r="114" spans="2:13 16384:16384" ht="15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r="115" spans="2:13 16384:16384" ht="4.5" customHeight="1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r="116" spans="2:13 16384:16384" ht="14.25" customHeight="1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r="117" spans="2:13 16384:16384" ht="14.25" customHeight="1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r="118" spans="2:13 16384:16384" ht="14.25" customHeight="1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r="119" spans="2:13 16384:16384" ht="14.25" customHeight="1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r="120" spans="2:13 16384:16384" ht="14.25" customHeight="1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r="121" spans="2:13 16384:16384" ht="14.25" customHeight="1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r="122" spans="2:13 16384:16384" ht="14.25" customHeight="1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r="123" spans="2:13 16384:16384" ht="14.25" customHeight="1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r="124" spans="2:13 16384:16384" ht="14.25" customHeight="1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r="125" spans="2:13 16384:16384" ht="14.25" customHeight="1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r="126" spans="2:13 16384:16384" ht="14.25" customHeight="1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r="127" spans="2:13 16384:16384" ht="14.25" customHeight="1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r="128" spans="2:13 16384:16384" ht="14.25" customHeight="1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r="129" spans="2:13 16384:16384" ht="14.25" customHeight="1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r="130" spans="2:13 16384:16384" ht="15" customHeight="1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r="136" spans="2:13 16384:16384" ht="8.25" customHeight="1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r="137" spans="2:13 16384:16384" ht="4.5" customHeight="1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r="149" spans="2:13 16384:16384" ht="4.5" customHeight="1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r="150" spans="2:13 16384:16384" ht="14.25" customHeight="1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r="160" spans="2:13 16384:16384" ht="8.25" customHeight="1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r="161" spans="2:13 16384:16384" ht="4.5" customHeight="1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r="172" spans="2:13 16384:16384" ht="8.25" customHeight="1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r="173" spans="2:13 16384:16384" ht="4.5" customHeight="1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r="184" spans="2:13" ht="8.25" customHeight="1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r="194" spans="2:13 16384:16384" ht="8.25" customHeight="1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r="195" spans="2:13 16384:16384" ht="15" customHeight="1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r="196" spans="2:13 16384:16384" ht="15" customHeight="1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r="197" spans="2:13 16384:16384" ht="15" customHeight="1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r="198" spans="2:13 16384:16384" ht="4.5" customHeight="1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r="199" spans="2:13 16384:16384" ht="4.5" customHeight="1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r="200" spans="2:13 16384:16384" ht="15.75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--</v>
      </c>
      <c r="L200" s="15" t="s">
        <v>654</v>
      </c>
      <c r="M200" s="56"/>
    </row>
    <row r="201" spans="2:13 16384:16384" s="17" customFormat="1" ht="4.5" customHeight="1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r="202" spans="2:13 16384:16384" ht="15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r="203" spans="2:13 16384:16384" ht="15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r="204" spans="2:13 16384:16384" ht="4.5" customHeight="1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r="205" spans="2:13 16384:16384" ht="14.25" customHeight="1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r="206" spans="2:13 16384:16384" ht="14.25" customHeight="1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r="207" spans="2:13 16384:16384" ht="14.25" customHeight="1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r="208" spans="2:13 16384:16384" ht="14.25" customHeight="1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r="209" spans="2:13" ht="14.25" customHeight="1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r="210" spans="2:13" ht="14.25" customHeight="1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r="211" spans="2:13" ht="14.25" customHeight="1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r="212" spans="2:13" ht="14.25" customHeight="1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r="213" spans="2:13" ht="14.25" customHeight="1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r="214" spans="2:13" ht="14.25" customHeight="1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r="215" spans="2:13" ht="14.25" customHeight="1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r="216" spans="2:13" ht="14.25" customHeight="1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r="225" spans="2:13 16384:16384" ht="8.25" customHeight="1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r="226" spans="2:13 16384:16384" ht="4.5" customHeight="1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r="238" spans="2:13 16384:16384" ht="4.5" customHeight="1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r="239" spans="2:13 16384:16384" ht="14.25" customHeight="1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r="249" spans="2:13 16384:16384" ht="8.25" customHeight="1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r="250" spans="2:13 16384:16384" ht="4.5" customHeight="1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r="261" spans="2:13 16384:16384" ht="8.25" customHeight="1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r="262" spans="2:13 16384:16384" ht="4.5" customHeight="1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r="273" spans="2:13" ht="8.25" customHeight="1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r="286" spans="2:13" ht="8.25" customHeight="1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r="287" spans="2:13" ht="15" customHeight="1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r="288" spans="2:13" ht="15" customHeight="1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r="289" spans="2:13 16384:16384" ht="15" customHeight="1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r="290" spans="2:13 16384:16384" ht="4.5" customHeight="1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left="0.7" right="0.7" top="0.75" bottom="0.75" header="0.3" footer="0.3"/>
  <pageSetup paperSize="9" scale="52" fitToHeight="0" orientation="portrait" r:id="rId1"/>
  <rowBreaks count="2" manualBreakCount="2">
    <brk id="109" min="1" max="12" man="1"/>
    <brk id="198" min="1" max="1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A2:AQ372"/>
  <sheetViews>
    <sheetView showGridLines="0" zoomScale="55" zoomScaleNormal="55" workbookViewId="0">
      <selection activeCell="K29" sqref="K29"/>
    </sheetView>
  </sheetViews>
  <sheetFormatPr defaultRowHeight="14.25" x14ac:dyDescent="0.2"/>
  <cols>
    <col min="1" max="4" width="4.125" customWidth="1" collapsed="1"/>
    <col min="6" max="8" width="13.625" customWidth="1" collapsed="1"/>
    <col min="9" max="10" width="13.625" customWidth="1"/>
    <col min="11" max="12" width="13.625" customWidth="1" collapsed="1"/>
    <col min="13" max="14" width="13.625" customWidth="1"/>
    <col min="15" max="15" width="13.625" customWidth="1" collapsed="1"/>
    <col min="16" max="16" width="13" customWidth="1"/>
    <col min="17" max="17" width="12.875" customWidth="1"/>
    <col min="20" max="20" width="10.125" customWidth="1"/>
    <col min="22" max="22" width="10.875" bestFit="1" customWidth="1" collapsed="1"/>
    <col min="23" max="23" width="9" customWidth="1" collapsed="1"/>
    <col min="24" max="24" width="10.375" customWidth="1"/>
    <col min="25" max="25" width="1.625" style="35" customWidth="1" collapsed="1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>
        <f ca="1">NOW()</f>
        <v>45306.906499074074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r="8" spans="3:32" ht="14.25" customHeight="1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r="16" spans="3:32" ht="14.25" customHeight="1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>
        <f>SUM(F19:F22)</f>
        <v>0</v>
      </c>
      <c r="G23" s="104">
        <f>SUM(G19:G22)</f>
        <v>0</v>
      </c>
      <c r="H23" s="104" t="e">
        <f>SUM(H19:H22)</f>
        <v>#VALUE!</v>
      </c>
      <c r="I23" t="s">
        <v>101</v>
      </c>
      <c r="J23" s="29">
        <f>SUM(J19:J22)</f>
        <v>0</v>
      </c>
      <c r="K23" s="29">
        <f>SUM(K19:K22)</f>
        <v>0</v>
      </c>
      <c r="M23" t="s">
        <v>101</v>
      </c>
      <c r="N23" s="29">
        <f>SUM(N19:N22)</f>
        <v>0</v>
      </c>
      <c r="O23" s="29">
        <f>SUM(O19:O22)</f>
        <v>0</v>
      </c>
      <c r="Q23" t="s">
        <v>101</v>
      </c>
      <c r="R23" s="29">
        <f>SUM(R19:R22)</f>
        <v>0</v>
      </c>
      <c r="S23" s="29">
        <f>SUM(S19:S22)</f>
        <v>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r="30" spans="3:39" ht="14.25" customHeight="1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>
        <f>SUM(F33:F36)</f>
        <v>0</v>
      </c>
      <c r="G37" s="105">
        <f>SUM(G33:G36)</f>
        <v>0</v>
      </c>
      <c r="H37" s="63" t="e">
        <f>G37/$G$23</f>
        <v>#DIV/0!</v>
      </c>
      <c r="I37" t="s">
        <v>101</v>
      </c>
      <c r="J37" s="29">
        <f>SUM(J33:J36)</f>
        <v>0</v>
      </c>
      <c r="K37" s="109">
        <f>SUM(K33:K36)</f>
        <v>0</v>
      </c>
      <c r="L37" s="29" t="str">
        <f>IFERROR(ROUNDUP(K37/K23*100, 0), "--")</f>
        <v>--</v>
      </c>
      <c r="M37" t="s">
        <v>101</v>
      </c>
      <c r="N37" s="29">
        <f>SUM(N33:N36)</f>
        <v>0</v>
      </c>
      <c r="O37" s="29">
        <f>SUM(O33:O36)</f>
        <v>0</v>
      </c>
      <c r="P37" s="29" t="str">
        <f>IFERROR(O37/K37, "--")</f>
        <v>--</v>
      </c>
      <c r="Q37" t="s">
        <v>101</v>
      </c>
      <c r="R37" s="29">
        <f>SUM(R33:R36)</f>
        <v>0</v>
      </c>
      <c r="S37" s="29">
        <f>SUM(S33:S36)</f>
        <v>0</v>
      </c>
      <c r="T37" s="29" t="b">
        <f>(R37+S37)=K37</f>
        <v>1</v>
      </c>
      <c r="U37" t="s">
        <v>101</v>
      </c>
      <c r="V37" s="29">
        <f>SUM(V33:V36)</f>
        <v>0</v>
      </c>
      <c r="W37" s="29">
        <f>SUM(W33:W36)</f>
        <v>0</v>
      </c>
      <c r="X37" s="29" t="b">
        <f>(V37+W37)=O37</f>
        <v>1</v>
      </c>
    </row>
    <row r="38" spans="3:43" x14ac:dyDescent="0.2">
      <c r="C38" s="171"/>
      <c r="G38" s="106">
        <f>G37</f>
        <v>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t="shared" ref="P43:P45" si="0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t="shared" si="0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>
        <f>SUM(F41:F44)</f>
        <v>0</v>
      </c>
      <c r="G45" s="65">
        <f>SUM(G41:G44)</f>
        <v>0</v>
      </c>
      <c r="H45" s="63" t="e">
        <f>G45/$G$23</f>
        <v>#DIV/0!</v>
      </c>
      <c r="I45" t="s">
        <v>101</v>
      </c>
      <c r="J45" s="29">
        <f>SUM(J41:J44)</f>
        <v>0</v>
      </c>
      <c r="K45" s="29">
        <f>SUM(K41:K44)</f>
        <v>0</v>
      </c>
      <c r="L45" s="29" t="str">
        <f>IFERROR(ROUNDUP(K45/K23*100, 0), "--")</f>
        <v>--</v>
      </c>
      <c r="M45" t="s">
        <v>101</v>
      </c>
      <c r="N45" s="29">
        <f>SUM(N41:N44)</f>
        <v>0</v>
      </c>
      <c r="O45" s="29">
        <f>SUM(O41:O44)</f>
        <v>0</v>
      </c>
      <c r="P45" s="29" t="str">
        <f t="shared" si="0"/>
        <v>--</v>
      </c>
      <c r="Q45" t="s">
        <v>101</v>
      </c>
      <c r="R45" s="29">
        <f>SUM(R41:R44)</f>
        <v>0</v>
      </c>
      <c r="S45" s="29">
        <f>SUM(S41:S44)</f>
        <v>0</v>
      </c>
      <c r="T45" s="29" t="b">
        <f>(R45+S45)=K45</f>
        <v>1</v>
      </c>
      <c r="U45" t="s">
        <v>101</v>
      </c>
      <c r="V45" s="29">
        <f>SUM(V41:V44)</f>
        <v>0</v>
      </c>
      <c r="W45" s="29">
        <f>SUM(W41:W44)</f>
        <v>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t="shared" ref="R49:S52" si="1">IFERROR(V41/R41, "--")</f>
        <v>--</v>
      </c>
      <c r="S49" s="31" t="str">
        <f t="shared" si="1"/>
        <v>--</v>
      </c>
      <c r="U49" t="s">
        <v>97</v>
      </c>
      <c r="V49" s="31" t="str">
        <f>IFERROR(V33/R33, "--")</f>
        <v>--</v>
      </c>
      <c r="W49" s="31" t="str">
        <f t="shared" ref="W49:W52" si="2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t="shared" si="1"/>
        <v>--</v>
      </c>
      <c r="S50" s="31" t="str">
        <f t="shared" si="1"/>
        <v>--</v>
      </c>
      <c r="U50" t="s">
        <v>98</v>
      </c>
      <c r="V50" s="31" t="str">
        <f t="shared" ref="V50:V52" si="3">IFERROR(V34/R34, "--")</f>
        <v>--</v>
      </c>
      <c r="W50" s="31" t="str">
        <f t="shared" si="2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t="shared" si="1"/>
        <v>--</v>
      </c>
      <c r="S51" s="31" t="str">
        <f t="shared" si="1"/>
        <v>--</v>
      </c>
      <c r="U51" t="s">
        <v>99</v>
      </c>
      <c r="V51" s="31" t="str">
        <f t="shared" si="3"/>
        <v>--</v>
      </c>
      <c r="W51" s="31" t="str">
        <f t="shared" si="2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t="shared" si="1"/>
        <v>--</v>
      </c>
      <c r="S52" s="31" t="str">
        <f t="shared" si="1"/>
        <v>--</v>
      </c>
      <c r="U52" t="s">
        <v>100</v>
      </c>
      <c r="V52" s="31" t="str">
        <f t="shared" si="3"/>
        <v>--</v>
      </c>
      <c r="W52" s="31" t="str">
        <f t="shared" si="2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>
        <f>SUM(F49:F52)</f>
        <v>0</v>
      </c>
      <c r="G53" s="110">
        <f t="shared" ref="G53:J53" si="4">SUM(G49:G52)</f>
        <v>0</v>
      </c>
      <c r="H53" s="110">
        <f t="shared" si="4"/>
        <v>0</v>
      </c>
      <c r="I53" s="110">
        <f t="shared" si="4"/>
        <v>0</v>
      </c>
      <c r="J53" s="110">
        <f t="shared" si="4"/>
        <v>0</v>
      </c>
      <c r="K53" s="110">
        <f t="shared" ref="K53:L53" si="5">SUM(K49:K52)</f>
        <v>0</v>
      </c>
      <c r="L53" s="110">
        <f t="shared" si="5"/>
        <v>0</v>
      </c>
      <c r="M53" s="110">
        <f t="shared" ref="M53:N53" si="6">SUM(M49:M52)</f>
        <v>0</v>
      </c>
      <c r="N53" s="110">
        <f t="shared" si="6"/>
        <v>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>
        <f>SUM(J58:J61)</f>
        <v>0</v>
      </c>
      <c r="L62" s="105">
        <f>SUM(L58:L61)</f>
        <v>0</v>
      </c>
      <c r="N62" s="48"/>
      <c r="O62" s="105" t="e">
        <f>SUM(O58:O61)</f>
        <v>#VALUE!</v>
      </c>
      <c r="R62" s="105">
        <f>SUM(R58:R61)</f>
        <v>0</v>
      </c>
      <c r="U62" s="105">
        <f>SUM(U58:U61)</f>
        <v>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t="shared" ref="P65:Q68" si="7">F58</f>
        <v>#VALUE!</v>
      </c>
      <c r="Q65" s="144" t="e">
        <f t="shared" si="7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t="shared" si="7"/>
        <v>#VALUE!</v>
      </c>
      <c r="Q66" s="144" t="e">
        <f t="shared" si="7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t="shared" si="7"/>
        <v>#VALUE!</v>
      </c>
      <c r="Q67" s="144" t="e">
        <f t="shared" si="7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t="shared" si="7"/>
        <v>#VALUE!</v>
      </c>
      <c r="Q68" s="149" t="e">
        <f t="shared" si="7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r="71" spans="3:38" ht="14.25" customHeight="1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t="shared" ref="N75:N77" si="8">F75/$H$6</f>
        <v>#VALUE!</v>
      </c>
      <c r="O75" s="32" t="e">
        <f t="shared" ref="O75:O77" si="9">J75/$H$6</f>
        <v>#VALUE!</v>
      </c>
      <c r="P75" s="32" t="e">
        <f>1-N75-O75</f>
        <v>#VALUE!</v>
      </c>
      <c r="R75" t="s">
        <v>98</v>
      </c>
      <c r="S75" s="32" t="e">
        <f t="shared" ref="S75:S77" si="10">G75/$H$6</f>
        <v>#VALUE!</v>
      </c>
      <c r="T75" s="32" t="e">
        <f t="shared" ref="T75:T77" si="11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t="shared" si="8"/>
        <v>#VALUE!</v>
      </c>
      <c r="O76" s="32" t="e">
        <f t="shared" si="9"/>
        <v>#VALUE!</v>
      </c>
      <c r="P76" s="32" t="e">
        <f>1-N76-O76</f>
        <v>#VALUE!</v>
      </c>
      <c r="R76" t="s">
        <v>99</v>
      </c>
      <c r="S76" s="32" t="e">
        <f t="shared" si="10"/>
        <v>#VALUE!</v>
      </c>
      <c r="T76" s="32" t="e">
        <f t="shared" si="11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t="shared" si="8"/>
        <v>#VALUE!</v>
      </c>
      <c r="O77" s="32" t="e">
        <f t="shared" si="9"/>
        <v>#VALUE!</v>
      </c>
      <c r="P77" s="32" t="e">
        <f>1-N77-O77</f>
        <v>#VALUE!</v>
      </c>
      <c r="R77" t="s">
        <v>100</v>
      </c>
      <c r="S77" s="32" t="e">
        <f t="shared" si="10"/>
        <v>#VALUE!</v>
      </c>
      <c r="T77" s="32" t="e">
        <f t="shared" si="11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>
        <f>SUM(F74:F77)</f>
        <v>0</v>
      </c>
      <c r="G78" s="108">
        <f>SUM(G74:G77)</f>
        <v>0</v>
      </c>
      <c r="I78" t="s">
        <v>101</v>
      </c>
      <c r="J78" s="29">
        <f>SUM(J74:J77)</f>
        <v>0</v>
      </c>
      <c r="K78" s="108">
        <f>SUM(K74:K77)</f>
        <v>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t="shared" ref="N82:O84" si="12">IFERROR((F82/$G$26*$G$27)/10^3, "--")</f>
        <v>--</v>
      </c>
      <c r="O82" s="31" t="str">
        <f t="shared" si="12"/>
        <v>--</v>
      </c>
      <c r="P82" s="31">
        <f>SUM(N82:O82)</f>
        <v>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t="shared" si="12"/>
        <v>--</v>
      </c>
      <c r="O83" s="31" t="str">
        <f t="shared" si="12"/>
        <v>--</v>
      </c>
      <c r="P83" s="31">
        <f>SUM(N83:O83)</f>
        <v>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t="shared" si="12"/>
        <v>--</v>
      </c>
      <c r="O84" s="31" t="str">
        <f t="shared" si="12"/>
        <v>--</v>
      </c>
      <c r="P84" s="31">
        <f>SUM(N84:O84)</f>
        <v>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>
        <f>SUM(N85:O85)</f>
        <v>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>
        <f>SUM(N82:N85)</f>
        <v>0</v>
      </c>
      <c r="O86" s="29">
        <f>SUM(O82:O85)</f>
        <v>0</v>
      </c>
      <c r="P86" s="31">
        <f>SUM(N86:O86)</f>
        <v>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t="shared" ref="N92:N94" si="13">F92/$H$6</f>
        <v>#VALUE!</v>
      </c>
      <c r="O92" s="32" t="e">
        <f t="shared" ref="O92:O94" si="14">J92/$H$6</f>
        <v>#VALUE!</v>
      </c>
      <c r="P92" s="32" t="e">
        <f>1-N92-O92</f>
        <v>#VALUE!</v>
      </c>
      <c r="R92" t="s">
        <v>136</v>
      </c>
      <c r="S92" s="32" t="e">
        <f t="shared" ref="S92:S94" si="15">G92/$H$6</f>
        <v>#VALUE!</v>
      </c>
      <c r="T92" s="32" t="e">
        <f t="shared" ref="T92:T94" si="16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t="shared" si="13"/>
        <v>#VALUE!</v>
      </c>
      <c r="O93" s="32" t="e">
        <f t="shared" si="14"/>
        <v>#VALUE!</v>
      </c>
      <c r="P93" s="32" t="e">
        <f>1-N93-O93</f>
        <v>#VALUE!</v>
      </c>
      <c r="R93" t="s">
        <v>137</v>
      </c>
      <c r="S93" s="32" t="e">
        <f t="shared" si="15"/>
        <v>#VALUE!</v>
      </c>
      <c r="T93" s="32" t="e">
        <f t="shared" si="16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t="shared" si="13"/>
        <v>#VALUE!</v>
      </c>
      <c r="O94" s="32" t="e">
        <f t="shared" si="14"/>
        <v>#VALUE!</v>
      </c>
      <c r="P94" s="32" t="e">
        <f>1-N94-O94</f>
        <v>#VALUE!</v>
      </c>
      <c r="R94" t="s">
        <v>138</v>
      </c>
      <c r="S94" s="32" t="e">
        <f t="shared" si="15"/>
        <v>#VALUE!</v>
      </c>
      <c r="T94" s="32" t="e">
        <f t="shared" si="16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t="shared" ref="N95" si="17">F95/$H$6</f>
        <v>#VALUE!</v>
      </c>
      <c r="O95" s="32" t="e">
        <f t="shared" ref="O95" si="18">J95/$H$6</f>
        <v>#VALUE!</v>
      </c>
      <c r="P95" s="32" t="e">
        <f>1-N95-O95</f>
        <v>#VALUE!</v>
      </c>
      <c r="R95" t="s">
        <v>139</v>
      </c>
      <c r="S95" s="32" t="e">
        <f t="shared" ref="S95" si="19">G95/$H$6</f>
        <v>#VALUE!</v>
      </c>
      <c r="T95" s="32" t="e">
        <f t="shared" ref="T95" si="20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>
        <f>SUM(F91:F95)</f>
        <v>0</v>
      </c>
      <c r="G96" s="108">
        <f>SUM(G91:G95)</f>
        <v>0</v>
      </c>
      <c r="I96" t="s">
        <v>101</v>
      </c>
      <c r="J96" s="29">
        <f>SUM(J91:J95)</f>
        <v>0</v>
      </c>
      <c r="K96" s="108">
        <f>SUM(K91:K95)</f>
        <v>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t="shared" ref="N102:N104" si="21">F102/$H$6</f>
        <v>#VALUE!</v>
      </c>
      <c r="O102" s="32" t="e">
        <f t="shared" ref="O102:O104" si="22">J102/$H$6</f>
        <v>#VALUE!</v>
      </c>
      <c r="P102" s="32" t="e">
        <f>1-N102-O102</f>
        <v>#VALUE!</v>
      </c>
      <c r="R102" t="s">
        <v>142</v>
      </c>
      <c r="S102" s="32" t="e">
        <f t="shared" ref="S102:S104" si="23">G102/$H$6</f>
        <v>#VALUE!</v>
      </c>
      <c r="T102" s="32" t="e">
        <f t="shared" ref="T102:T104" si="24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t="shared" si="21"/>
        <v>#VALUE!</v>
      </c>
      <c r="O103" s="32" t="e">
        <f t="shared" si="22"/>
        <v>#VALUE!</v>
      </c>
      <c r="P103" s="32" t="e">
        <f>1-N103-O103</f>
        <v>#VALUE!</v>
      </c>
      <c r="R103" t="s">
        <v>143</v>
      </c>
      <c r="S103" s="32" t="e">
        <f t="shared" si="23"/>
        <v>#VALUE!</v>
      </c>
      <c r="T103" s="32" t="e">
        <f t="shared" si="24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t="shared" si="21"/>
        <v>#VALUE!</v>
      </c>
      <c r="O104" s="32" t="e">
        <f t="shared" si="22"/>
        <v>#VALUE!</v>
      </c>
      <c r="P104" s="32" t="e">
        <f>1-N104-O104</f>
        <v>#VALUE!</v>
      </c>
      <c r="R104" t="s">
        <v>144</v>
      </c>
      <c r="S104" s="32" t="e">
        <f t="shared" si="23"/>
        <v>#VALUE!</v>
      </c>
      <c r="T104" s="32" t="e">
        <f t="shared" si="24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>
        <f>SUM(F101:F104)</f>
        <v>0</v>
      </c>
      <c r="G105" s="108">
        <f>SUM(G101:G104)</f>
        <v>0</v>
      </c>
      <c r="I105" t="s">
        <v>101</v>
      </c>
      <c r="J105" s="29">
        <f>SUM(J101:J104)</f>
        <v>0</v>
      </c>
      <c r="K105" s="108">
        <f>SUM(K101:K104)</f>
        <v>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>
        <f>SUM(F110:F113)</f>
        <v>0</v>
      </c>
      <c r="G116" s="65">
        <f>SUM(G110:G113)</f>
        <v>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t="shared" ref="N122:N125" si="25">F122/$H$6</f>
        <v>#VALUE!</v>
      </c>
      <c r="O122" s="32" t="e">
        <f t="shared" ref="O122:O125" si="26">J122/$H$6</f>
        <v>#VALUE!</v>
      </c>
      <c r="P122" s="32" t="e">
        <f>1-N122-O122</f>
        <v>#VALUE!</v>
      </c>
      <c r="R122" t="s">
        <v>136</v>
      </c>
      <c r="S122" s="32" t="e">
        <f t="shared" ref="S122:S125" si="27">G122/$H$6</f>
        <v>#VALUE!</v>
      </c>
      <c r="T122" s="32" t="e">
        <f t="shared" ref="T122:T125" si="28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t="shared" si="25"/>
        <v>#VALUE!</v>
      </c>
      <c r="O123" s="32" t="e">
        <f t="shared" si="26"/>
        <v>#VALUE!</v>
      </c>
      <c r="P123" s="32" t="e">
        <f>1-N123-O123</f>
        <v>#VALUE!</v>
      </c>
      <c r="R123" t="s">
        <v>137</v>
      </c>
      <c r="S123" s="32" t="e">
        <f t="shared" si="27"/>
        <v>#VALUE!</v>
      </c>
      <c r="T123" s="32" t="e">
        <f t="shared" si="28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t="shared" si="25"/>
        <v>#VALUE!</v>
      </c>
      <c r="O124" s="32" t="e">
        <f t="shared" si="26"/>
        <v>#VALUE!</v>
      </c>
      <c r="P124" s="32" t="e">
        <f>1-N124-O124</f>
        <v>#VALUE!</v>
      </c>
      <c r="R124" t="s">
        <v>138</v>
      </c>
      <c r="S124" s="32" t="e">
        <f t="shared" si="27"/>
        <v>#VALUE!</v>
      </c>
      <c r="T124" s="32" t="e">
        <f t="shared" si="28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t="shared" si="25"/>
        <v>#VALUE!</v>
      </c>
      <c r="O125" s="32" t="e">
        <f t="shared" si="26"/>
        <v>#VALUE!</v>
      </c>
      <c r="P125" s="32" t="e">
        <f>1-N125-O125</f>
        <v>#VALUE!</v>
      </c>
      <c r="R125" t="s">
        <v>139</v>
      </c>
      <c r="S125" s="32" t="e">
        <f t="shared" si="27"/>
        <v>#VALUE!</v>
      </c>
      <c r="T125" s="32" t="e">
        <f t="shared" si="28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>
        <f>SUM(F121:F125)</f>
        <v>0</v>
      </c>
      <c r="G126" s="65">
        <f>SUM(G121:G125)</f>
        <v>0</v>
      </c>
      <c r="I126" t="s">
        <v>101</v>
      </c>
      <c r="J126" s="29">
        <f>SUM(J121:J125)</f>
        <v>0</v>
      </c>
      <c r="K126" s="65">
        <f>SUM(K121:K125)</f>
        <v>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t="shared" ref="N132:N133" si="29">F132/$H$6</f>
        <v>#VALUE!</v>
      </c>
      <c r="O132" s="32" t="e">
        <f t="shared" ref="O132:O133" si="30">J132/$H$6</f>
        <v>#VALUE!</v>
      </c>
      <c r="P132" s="32" t="e">
        <f>1-N132-O132</f>
        <v>#VALUE!</v>
      </c>
      <c r="R132" t="s">
        <v>546</v>
      </c>
      <c r="S132" s="32" t="e">
        <f t="shared" ref="S132:S133" si="31">G132/$H$6</f>
        <v>#VALUE!</v>
      </c>
      <c r="T132" s="32" t="e">
        <f t="shared" ref="T132:T133" si="32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t="shared" si="29"/>
        <v>#VALUE!</v>
      </c>
      <c r="O133" s="32" t="e">
        <f t="shared" si="30"/>
        <v>#VALUE!</v>
      </c>
      <c r="P133" s="32" t="e">
        <f>1-N133-O133</f>
        <v>#VALUE!</v>
      </c>
      <c r="R133" t="s">
        <v>547</v>
      </c>
      <c r="S133" s="32" t="e">
        <f t="shared" si="31"/>
        <v>#VALUE!</v>
      </c>
      <c r="T133" s="32" t="e">
        <f t="shared" si="32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>
        <f>SUM(F131:F133)</f>
        <v>0</v>
      </c>
      <c r="G134" s="65">
        <f>SUM(G131:G133)</f>
        <v>0</v>
      </c>
      <c r="I134" t="s">
        <v>101</v>
      </c>
      <c r="J134" s="29">
        <f>SUM(J131:J133)</f>
        <v>0</v>
      </c>
      <c r="K134" s="65">
        <f>SUM(K131:K133)</f>
        <v>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>
        <f>SUM(F139:F139)</f>
        <v>0</v>
      </c>
      <c r="G140" s="65">
        <f>SUM(G139:G139)</f>
        <v>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t="shared" ref="N146" si="33">F146/$H$6</f>
        <v>#VALUE!</v>
      </c>
      <c r="O146" s="50"/>
      <c r="P146" s="32" t="e">
        <f>1-N146-O146</f>
        <v>#VALUE!</v>
      </c>
      <c r="R146" t="s">
        <v>546</v>
      </c>
      <c r="S146" s="32" t="e">
        <f t="shared" ref="S146" si="34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>
        <f>SUM(F145:F146)</f>
        <v>0</v>
      </c>
      <c r="G147" s="65">
        <f>SUM(G145:G146)</f>
        <v>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>
        <f>SUM(H151:L151)</f>
        <v>0</v>
      </c>
      <c r="N151" s="34" t="str">
        <f t="shared" ref="N151:N171" si="35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t="shared" ref="R151:R171" si="36">IF(I151&lt;R$172, "na", I151)</f>
        <v>#NUM!</v>
      </c>
      <c r="S151" s="29" t="e">
        <f t="shared" ref="S151:S171" si="37">IF(J151&lt;S$172, "na", J151)</f>
        <v>#NUM!</v>
      </c>
      <c r="T151" s="29" t="e">
        <f t="shared" ref="T151:T171" si="38">IF(K151&lt;T$172, "na", K151)</f>
        <v>#NUM!</v>
      </c>
      <c r="U151" s="29" t="e">
        <f t="shared" ref="U151:U171" si="39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>
        <f t="shared" ref="M152:M171" si="40">SUM(H152:L152)</f>
        <v>0</v>
      </c>
      <c r="N152" s="34" t="str">
        <f t="shared" si="35"/>
        <v>--</v>
      </c>
      <c r="O152" s="31" t="s">
        <v>177</v>
      </c>
      <c r="Q152" s="29" t="e">
        <f t="shared" ref="Q152:Q171" si="41">IF(H152&lt;Q$172, "na", H152)</f>
        <v>#NUM!</v>
      </c>
      <c r="R152" s="29" t="e">
        <f t="shared" si="36"/>
        <v>#NUM!</v>
      </c>
      <c r="S152" s="29" t="e">
        <f t="shared" si="37"/>
        <v>#NUM!</v>
      </c>
      <c r="T152" s="29" t="e">
        <f t="shared" si="38"/>
        <v>#NUM!</v>
      </c>
      <c r="U152" s="29" t="e">
        <f t="shared" si="39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>
        <f t="shared" si="40"/>
        <v>0</v>
      </c>
      <c r="N153" s="34" t="str">
        <f t="shared" si="35"/>
        <v>--</v>
      </c>
      <c r="O153" s="31" t="s">
        <v>177</v>
      </c>
      <c r="Q153" s="29" t="e">
        <f t="shared" si="41"/>
        <v>#NUM!</v>
      </c>
      <c r="R153" s="29" t="e">
        <f t="shared" si="36"/>
        <v>#NUM!</v>
      </c>
      <c r="S153" s="29" t="e">
        <f t="shared" si="37"/>
        <v>#NUM!</v>
      </c>
      <c r="T153" s="29" t="e">
        <f t="shared" si="38"/>
        <v>#NUM!</v>
      </c>
      <c r="U153" s="29" t="e">
        <f t="shared" si="39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>
        <f t="shared" si="40"/>
        <v>0</v>
      </c>
      <c r="N154" s="34" t="str">
        <f t="shared" si="35"/>
        <v>--</v>
      </c>
      <c r="O154" s="31" t="s">
        <v>177</v>
      </c>
      <c r="Q154" s="29" t="e">
        <f t="shared" si="41"/>
        <v>#NUM!</v>
      </c>
      <c r="R154" s="29" t="e">
        <f t="shared" si="36"/>
        <v>#NUM!</v>
      </c>
      <c r="S154" s="29" t="e">
        <f t="shared" si="37"/>
        <v>#NUM!</v>
      </c>
      <c r="T154" s="29" t="e">
        <f t="shared" si="38"/>
        <v>#NUM!</v>
      </c>
      <c r="U154" s="29" t="e">
        <f t="shared" si="39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>
        <f t="shared" si="40"/>
        <v>0</v>
      </c>
      <c r="N155" s="34" t="str">
        <f t="shared" si="35"/>
        <v>--</v>
      </c>
      <c r="O155" s="31" t="s">
        <v>177</v>
      </c>
      <c r="Q155" s="29" t="e">
        <f t="shared" si="41"/>
        <v>#NUM!</v>
      </c>
      <c r="R155" s="29" t="e">
        <f t="shared" si="36"/>
        <v>#NUM!</v>
      </c>
      <c r="S155" s="29" t="e">
        <f t="shared" si="37"/>
        <v>#NUM!</v>
      </c>
      <c r="T155" s="29" t="e">
        <f t="shared" si="38"/>
        <v>#NUM!</v>
      </c>
      <c r="U155" s="29" t="e">
        <f t="shared" si="39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>
        <f t="shared" si="40"/>
        <v>0</v>
      </c>
      <c r="N156" s="34" t="str">
        <f t="shared" si="35"/>
        <v>--</v>
      </c>
      <c r="O156" s="31" t="s">
        <v>177</v>
      </c>
      <c r="Q156" s="29" t="e">
        <f t="shared" si="41"/>
        <v>#NUM!</v>
      </c>
      <c r="R156" s="29" t="e">
        <f t="shared" si="36"/>
        <v>#NUM!</v>
      </c>
      <c r="S156" s="29" t="e">
        <f t="shared" si="37"/>
        <v>#NUM!</v>
      </c>
      <c r="T156" s="29" t="e">
        <f t="shared" si="38"/>
        <v>#NUM!</v>
      </c>
      <c r="U156" s="29" t="e">
        <f t="shared" si="39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>
        <f t="shared" si="40"/>
        <v>0</v>
      </c>
      <c r="N157" s="34" t="str">
        <f t="shared" si="35"/>
        <v>--</v>
      </c>
      <c r="O157" s="31" t="s">
        <v>177</v>
      </c>
      <c r="Q157" s="29" t="e">
        <f t="shared" si="41"/>
        <v>#NUM!</v>
      </c>
      <c r="R157" s="29" t="e">
        <f t="shared" si="36"/>
        <v>#NUM!</v>
      </c>
      <c r="S157" s="29" t="e">
        <f t="shared" si="37"/>
        <v>#NUM!</v>
      </c>
      <c r="T157" s="29" t="e">
        <f t="shared" si="38"/>
        <v>#NUM!</v>
      </c>
      <c r="U157" s="29" t="e">
        <f t="shared" si="39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>
        <f t="shared" si="40"/>
        <v>0</v>
      </c>
      <c r="N158" s="34" t="str">
        <f t="shared" si="35"/>
        <v>--</v>
      </c>
      <c r="O158" s="31" t="s">
        <v>177</v>
      </c>
      <c r="Q158" s="29" t="e">
        <f t="shared" si="41"/>
        <v>#NUM!</v>
      </c>
      <c r="R158" s="29" t="e">
        <f t="shared" si="36"/>
        <v>#NUM!</v>
      </c>
      <c r="S158" s="29" t="e">
        <f t="shared" si="37"/>
        <v>#NUM!</v>
      </c>
      <c r="T158" s="29" t="e">
        <f t="shared" si="38"/>
        <v>#NUM!</v>
      </c>
      <c r="U158" s="29" t="e">
        <f t="shared" si="39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>
        <f t="shared" si="40"/>
        <v>0</v>
      </c>
      <c r="N159" s="34" t="str">
        <f t="shared" si="35"/>
        <v>--</v>
      </c>
      <c r="O159" s="31" t="s">
        <v>177</v>
      </c>
      <c r="Q159" s="29" t="e">
        <f t="shared" si="41"/>
        <v>#NUM!</v>
      </c>
      <c r="R159" s="29" t="e">
        <f t="shared" si="36"/>
        <v>#NUM!</v>
      </c>
      <c r="S159" s="29" t="e">
        <f t="shared" si="37"/>
        <v>#NUM!</v>
      </c>
      <c r="T159" s="29" t="e">
        <f t="shared" si="38"/>
        <v>#NUM!</v>
      </c>
      <c r="U159" s="29" t="e">
        <f t="shared" si="39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>
        <f t="shared" si="40"/>
        <v>0</v>
      </c>
      <c r="N160" s="34" t="str">
        <f t="shared" si="35"/>
        <v>--</v>
      </c>
      <c r="O160" s="31" t="s">
        <v>177</v>
      </c>
      <c r="Q160" s="29" t="e">
        <f t="shared" si="41"/>
        <v>#NUM!</v>
      </c>
      <c r="R160" s="29" t="e">
        <f t="shared" si="36"/>
        <v>#NUM!</v>
      </c>
      <c r="S160" s="29" t="e">
        <f t="shared" si="37"/>
        <v>#NUM!</v>
      </c>
      <c r="T160" s="29" t="e">
        <f t="shared" si="38"/>
        <v>#NUM!</v>
      </c>
      <c r="U160" s="29" t="e">
        <f t="shared" si="39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>
        <f t="shared" si="40"/>
        <v>0</v>
      </c>
      <c r="N161" s="34" t="str">
        <f t="shared" si="35"/>
        <v>--</v>
      </c>
      <c r="O161" s="31" t="s">
        <v>177</v>
      </c>
      <c r="Q161" s="29" t="e">
        <f t="shared" si="41"/>
        <v>#NUM!</v>
      </c>
      <c r="R161" s="29" t="e">
        <f t="shared" si="36"/>
        <v>#NUM!</v>
      </c>
      <c r="S161" s="29" t="e">
        <f t="shared" si="37"/>
        <v>#NUM!</v>
      </c>
      <c r="T161" s="29" t="e">
        <f t="shared" si="38"/>
        <v>#NUM!</v>
      </c>
      <c r="U161" s="29" t="e">
        <f t="shared" si="39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>
        <f t="shared" si="40"/>
        <v>0</v>
      </c>
      <c r="N162" s="34" t="str">
        <f t="shared" si="35"/>
        <v>--</v>
      </c>
      <c r="O162" s="31" t="s">
        <v>177</v>
      </c>
      <c r="Q162" s="29" t="e">
        <f t="shared" si="41"/>
        <v>#NUM!</v>
      </c>
      <c r="R162" s="29" t="e">
        <f t="shared" si="36"/>
        <v>#NUM!</v>
      </c>
      <c r="S162" s="29" t="e">
        <f t="shared" si="37"/>
        <v>#NUM!</v>
      </c>
      <c r="T162" s="29" t="e">
        <f t="shared" si="38"/>
        <v>#NUM!</v>
      </c>
      <c r="U162" s="29" t="e">
        <f t="shared" si="39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>
        <f t="shared" si="40"/>
        <v>0</v>
      </c>
      <c r="N163" s="34" t="str">
        <f t="shared" si="35"/>
        <v>--</v>
      </c>
      <c r="O163" s="31" t="s">
        <v>177</v>
      </c>
      <c r="Q163" s="29" t="e">
        <f t="shared" si="41"/>
        <v>#NUM!</v>
      </c>
      <c r="R163" s="29" t="e">
        <f t="shared" si="36"/>
        <v>#NUM!</v>
      </c>
      <c r="S163" s="29" t="e">
        <f t="shared" si="37"/>
        <v>#NUM!</v>
      </c>
      <c r="T163" s="29" t="e">
        <f t="shared" si="38"/>
        <v>#NUM!</v>
      </c>
      <c r="U163" s="29" t="e">
        <f t="shared" si="39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>
        <f t="shared" si="40"/>
        <v>0</v>
      </c>
      <c r="N164" s="34" t="str">
        <f t="shared" si="35"/>
        <v>--</v>
      </c>
      <c r="O164" s="31" t="s">
        <v>177</v>
      </c>
      <c r="Q164" s="29" t="e">
        <f t="shared" si="41"/>
        <v>#NUM!</v>
      </c>
      <c r="R164" s="29" t="e">
        <f t="shared" si="36"/>
        <v>#NUM!</v>
      </c>
      <c r="S164" s="29" t="e">
        <f t="shared" si="37"/>
        <v>#NUM!</v>
      </c>
      <c r="T164" s="29" t="e">
        <f t="shared" si="38"/>
        <v>#NUM!</v>
      </c>
      <c r="U164" s="29" t="e">
        <f t="shared" si="39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>
        <f t="shared" si="40"/>
        <v>0</v>
      </c>
      <c r="N165" s="34" t="str">
        <f t="shared" si="35"/>
        <v>--</v>
      </c>
      <c r="O165" s="31" t="s">
        <v>177</v>
      </c>
      <c r="Q165" s="29" t="e">
        <f t="shared" si="41"/>
        <v>#NUM!</v>
      </c>
      <c r="R165" s="29" t="e">
        <f t="shared" si="36"/>
        <v>#NUM!</v>
      </c>
      <c r="S165" s="29" t="e">
        <f t="shared" si="37"/>
        <v>#NUM!</v>
      </c>
      <c r="T165" s="29" t="e">
        <f t="shared" si="38"/>
        <v>#NUM!</v>
      </c>
      <c r="U165" s="29" t="e">
        <f t="shared" si="39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>
        <f t="shared" si="40"/>
        <v>0</v>
      </c>
      <c r="N166" s="34" t="str">
        <f t="shared" si="35"/>
        <v>--</v>
      </c>
      <c r="O166" s="31" t="s">
        <v>178</v>
      </c>
      <c r="Q166" s="29" t="e">
        <f t="shared" si="41"/>
        <v>#NUM!</v>
      </c>
      <c r="R166" s="29" t="e">
        <f t="shared" si="36"/>
        <v>#NUM!</v>
      </c>
      <c r="S166" s="29" t="e">
        <f t="shared" si="37"/>
        <v>#NUM!</v>
      </c>
      <c r="T166" s="29" t="e">
        <f t="shared" si="38"/>
        <v>#NUM!</v>
      </c>
      <c r="U166" s="29" t="e">
        <f t="shared" si="39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>
        <f t="shared" si="40"/>
        <v>0</v>
      </c>
      <c r="N167" s="34" t="str">
        <f t="shared" si="35"/>
        <v>--</v>
      </c>
      <c r="O167" s="31" t="s">
        <v>179</v>
      </c>
      <c r="Q167" s="29" t="e">
        <f t="shared" si="41"/>
        <v>#NUM!</v>
      </c>
      <c r="R167" s="29" t="e">
        <f t="shared" si="36"/>
        <v>#NUM!</v>
      </c>
      <c r="S167" s="29" t="e">
        <f t="shared" si="37"/>
        <v>#NUM!</v>
      </c>
      <c r="T167" s="29" t="e">
        <f t="shared" si="38"/>
        <v>#NUM!</v>
      </c>
      <c r="U167" s="29" t="e">
        <f t="shared" si="39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>
        <f t="shared" si="40"/>
        <v>0</v>
      </c>
      <c r="N168" s="34" t="str">
        <f t="shared" si="35"/>
        <v>--</v>
      </c>
      <c r="O168" s="31" t="s">
        <v>180</v>
      </c>
      <c r="Q168" s="29" t="e">
        <f t="shared" si="41"/>
        <v>#NUM!</v>
      </c>
      <c r="R168" s="29" t="e">
        <f t="shared" si="36"/>
        <v>#NUM!</v>
      </c>
      <c r="S168" s="29" t="e">
        <f t="shared" si="37"/>
        <v>#NUM!</v>
      </c>
      <c r="T168" s="29" t="e">
        <f t="shared" si="38"/>
        <v>#NUM!</v>
      </c>
      <c r="U168" s="29" t="e">
        <f t="shared" si="39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>
        <f t="shared" ref="M169:M170" si="42">SUM(H169:L169)</f>
        <v>0</v>
      </c>
      <c r="N169" s="34" t="str">
        <f t="shared" ref="N169:N170" si="43">IFERROR(M169/($G$12*$H$6), "--")</f>
        <v>--</v>
      </c>
      <c r="O169" s="31" t="s">
        <v>180</v>
      </c>
      <c r="Q169" s="29" t="e">
        <f t="shared" si="41"/>
        <v>#NUM!</v>
      </c>
      <c r="R169" s="29" t="e">
        <f t="shared" si="36"/>
        <v>#NUM!</v>
      </c>
      <c r="S169" s="29" t="e">
        <f t="shared" si="37"/>
        <v>#NUM!</v>
      </c>
      <c r="T169" s="29" t="e">
        <f t="shared" si="38"/>
        <v>#NUM!</v>
      </c>
      <c r="U169" s="29" t="e">
        <f t="shared" si="39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>
        <f t="shared" si="42"/>
        <v>0</v>
      </c>
      <c r="N170" s="34" t="str">
        <f t="shared" si="43"/>
        <v>--</v>
      </c>
      <c r="O170" s="31" t="s">
        <v>180</v>
      </c>
      <c r="Q170" s="29" t="e">
        <f t="shared" si="41"/>
        <v>#NUM!</v>
      </c>
      <c r="R170" s="29" t="e">
        <f t="shared" si="36"/>
        <v>#NUM!</v>
      </c>
      <c r="S170" s="29" t="e">
        <f t="shared" si="37"/>
        <v>#NUM!</v>
      </c>
      <c r="T170" s="29" t="e">
        <f t="shared" si="38"/>
        <v>#NUM!</v>
      </c>
      <c r="U170" s="29" t="e">
        <f t="shared" si="39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r="171" spans="3:32" ht="15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>
        <f t="shared" si="40"/>
        <v>0</v>
      </c>
      <c r="N171" s="34" t="str">
        <f t="shared" si="35"/>
        <v>--</v>
      </c>
      <c r="O171" s="31" t="s">
        <v>181</v>
      </c>
      <c r="Q171" s="92" t="e">
        <f t="shared" si="41"/>
        <v>#NUM!</v>
      </c>
      <c r="R171" s="92" t="e">
        <f t="shared" si="36"/>
        <v>#NUM!</v>
      </c>
      <c r="S171" s="92" t="e">
        <f t="shared" si="37"/>
        <v>#NUM!</v>
      </c>
      <c r="T171" s="92" t="e">
        <f t="shared" si="38"/>
        <v>#NUM!</v>
      </c>
      <c r="U171" s="92" t="e">
        <f t="shared" si="39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>
        <f t="shared" ref="H175:L179" si="44">SUMIFS(H$151:H$171, $O$151:$O$171, $E175)</f>
        <v>0</v>
      </c>
      <c r="I175" s="29">
        <f t="shared" si="44"/>
        <v>0</v>
      </c>
      <c r="J175" s="29">
        <f t="shared" si="44"/>
        <v>0</v>
      </c>
      <c r="K175" s="29">
        <f t="shared" si="44"/>
        <v>0</v>
      </c>
      <c r="L175" s="29">
        <f t="shared" si="44"/>
        <v>0</v>
      </c>
      <c r="M175" s="29">
        <f t="shared" ref="M175:M179" si="45">SUM(H175:L175)</f>
        <v>0</v>
      </c>
    </row>
    <row r="176" spans="3:32" x14ac:dyDescent="0.2">
      <c r="C176" s="167"/>
      <c r="E176" t="s">
        <v>178</v>
      </c>
      <c r="H176" s="29">
        <f t="shared" si="44"/>
        <v>0</v>
      </c>
      <c r="I176" s="29">
        <f t="shared" si="44"/>
        <v>0</v>
      </c>
      <c r="J176" s="29">
        <f t="shared" si="44"/>
        <v>0</v>
      </c>
      <c r="K176" s="29">
        <f t="shared" si="44"/>
        <v>0</v>
      </c>
      <c r="L176" s="29">
        <f t="shared" si="44"/>
        <v>0</v>
      </c>
      <c r="M176" s="29">
        <f t="shared" si="45"/>
        <v>0</v>
      </c>
    </row>
    <row r="177" spans="3:27" x14ac:dyDescent="0.2">
      <c r="C177" s="167"/>
      <c r="E177" t="s">
        <v>179</v>
      </c>
      <c r="H177" s="29">
        <f t="shared" si="44"/>
        <v>0</v>
      </c>
      <c r="I177" s="29">
        <f t="shared" si="44"/>
        <v>0</v>
      </c>
      <c r="J177" s="29">
        <f t="shared" si="44"/>
        <v>0</v>
      </c>
      <c r="K177" s="29">
        <f t="shared" si="44"/>
        <v>0</v>
      </c>
      <c r="L177" s="29">
        <f t="shared" si="44"/>
        <v>0</v>
      </c>
      <c r="M177" s="29">
        <f t="shared" si="45"/>
        <v>0</v>
      </c>
    </row>
    <row r="178" spans="3:27" x14ac:dyDescent="0.2">
      <c r="C178" s="167"/>
      <c r="E178" t="s">
        <v>180</v>
      </c>
      <c r="H178" s="29">
        <f t="shared" si="44"/>
        <v>0</v>
      </c>
      <c r="I178" s="29">
        <f t="shared" si="44"/>
        <v>0</v>
      </c>
      <c r="J178" s="29">
        <f t="shared" si="44"/>
        <v>0</v>
      </c>
      <c r="K178" s="29">
        <f t="shared" si="44"/>
        <v>0</v>
      </c>
      <c r="L178" s="29">
        <f t="shared" si="44"/>
        <v>0</v>
      </c>
      <c r="M178" s="29">
        <f t="shared" si="45"/>
        <v>0</v>
      </c>
    </row>
    <row r="179" spans="3:27" x14ac:dyDescent="0.2">
      <c r="C179" s="167"/>
      <c r="E179" t="s">
        <v>181</v>
      </c>
      <c r="H179" s="29">
        <f t="shared" si="44"/>
        <v>0</v>
      </c>
      <c r="I179" s="29">
        <f t="shared" si="44"/>
        <v>0</v>
      </c>
      <c r="J179" s="29">
        <f t="shared" si="44"/>
        <v>0</v>
      </c>
      <c r="K179" s="29">
        <f t="shared" si="44"/>
        <v>0</v>
      </c>
      <c r="L179" s="29">
        <f t="shared" si="44"/>
        <v>0</v>
      </c>
      <c r="M179" s="29">
        <f t="shared" si="45"/>
        <v>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t="shared" ref="I182:L182" si="46">I175/$H$6</f>
        <v>#VALUE!</v>
      </c>
      <c r="J182" s="32" t="e">
        <f t="shared" si="46"/>
        <v>#VALUE!</v>
      </c>
      <c r="K182" s="32" t="e">
        <f t="shared" si="46"/>
        <v>#VALUE!</v>
      </c>
      <c r="L182" s="32" t="e">
        <f t="shared" si="46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t="shared" ref="H183:L183" si="47">H176/$H$6</f>
        <v>#VALUE!</v>
      </c>
      <c r="I183" s="32" t="e">
        <f t="shared" si="47"/>
        <v>#VALUE!</v>
      </c>
      <c r="J183" s="32" t="e">
        <f t="shared" si="47"/>
        <v>#VALUE!</v>
      </c>
      <c r="K183" s="32" t="e">
        <f t="shared" si="47"/>
        <v>#VALUE!</v>
      </c>
      <c r="L183" s="32" t="e">
        <f t="shared" si="47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t="shared" ref="H184:L184" si="48">H177/$H$6</f>
        <v>#VALUE!</v>
      </c>
      <c r="I184" s="32" t="e">
        <f t="shared" si="48"/>
        <v>#VALUE!</v>
      </c>
      <c r="J184" s="32" t="e">
        <f t="shared" si="48"/>
        <v>#VALUE!</v>
      </c>
      <c r="K184" s="32" t="e">
        <f t="shared" si="48"/>
        <v>#VALUE!</v>
      </c>
      <c r="L184" s="32" t="e">
        <f t="shared" si="48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t="shared" ref="H185:L185" si="49">H178/$H$6</f>
        <v>#VALUE!</v>
      </c>
      <c r="I185" s="32" t="e">
        <f t="shared" si="49"/>
        <v>#VALUE!</v>
      </c>
      <c r="J185" s="32" t="e">
        <f t="shared" si="49"/>
        <v>#VALUE!</v>
      </c>
      <c r="K185" s="32" t="e">
        <f t="shared" si="49"/>
        <v>#VALUE!</v>
      </c>
      <c r="L185" s="32" t="e">
        <f t="shared" si="49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t="shared" ref="H186:L186" si="50">H179/$H$6</f>
        <v>#VALUE!</v>
      </c>
      <c r="I186" s="32" t="e">
        <f t="shared" si="50"/>
        <v>#VALUE!</v>
      </c>
      <c r="J186" s="32" t="e">
        <f t="shared" si="50"/>
        <v>#VALUE!</v>
      </c>
      <c r="K186" s="32" t="e">
        <f t="shared" si="50"/>
        <v>#VALUE!</v>
      </c>
      <c r="L186" s="32" t="e">
        <f t="shared" si="50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r="188" spans="3:27" ht="14.25" customHeight="1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>
        <f>SUM(G190:G191)</f>
        <v>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r="194" spans="3:27" ht="14.25" customHeight="1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>
        <f>SUM(G196:G198)</f>
        <v>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>
        <f>SUM(G203:G204)</f>
        <v>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>
        <f>SUM(G209:G209)</f>
        <v>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>
        <f>SUM(G214:G215)</f>
        <v>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>
        <f>SUM(H220:L220)</f>
        <v>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t="shared" ref="R220:R241" si="51">IF(I220&lt;R$242, "na", I220)</f>
        <v>#NUM!</v>
      </c>
      <c r="S220" s="29" t="e">
        <f t="shared" ref="S220:S241" si="52">IF(J220&lt;S$242, "na", J220)</f>
        <v>#NUM!</v>
      </c>
      <c r="T220" s="29" t="e">
        <f t="shared" ref="T220:T241" si="53">IF(K220&lt;T$242, "na", K220)</f>
        <v>#NUM!</v>
      </c>
      <c r="U220" s="29" t="e">
        <f t="shared" ref="U220:U241" si="54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>
        <f t="shared" ref="M221:M241" si="55">SUM(H221:L221)</f>
        <v>0</v>
      </c>
      <c r="N221" s="34" t="str">
        <f t="shared" ref="N221:N241" si="56">IFERROR(M221/($K$10*$H$6), "--")</f>
        <v>--</v>
      </c>
      <c r="O221" s="31" t="s">
        <v>177</v>
      </c>
      <c r="Q221" s="29" t="e">
        <f t="shared" ref="Q221:Q241" si="57">IF(H221&lt;Q$242, "na", H221)</f>
        <v>#NUM!</v>
      </c>
      <c r="R221" s="29" t="e">
        <f t="shared" si="51"/>
        <v>#NUM!</v>
      </c>
      <c r="S221" s="29" t="e">
        <f t="shared" si="52"/>
        <v>#NUM!</v>
      </c>
      <c r="T221" s="29" t="e">
        <f t="shared" si="53"/>
        <v>#NUM!</v>
      </c>
      <c r="U221" s="29" t="e">
        <f t="shared" si="54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>
        <f t="shared" si="55"/>
        <v>0</v>
      </c>
      <c r="N222" s="34" t="str">
        <f t="shared" si="56"/>
        <v>--</v>
      </c>
      <c r="O222" s="31" t="s">
        <v>177</v>
      </c>
      <c r="Q222" s="29" t="e">
        <f t="shared" si="57"/>
        <v>#NUM!</v>
      </c>
      <c r="R222" s="29" t="e">
        <f t="shared" si="51"/>
        <v>#NUM!</v>
      </c>
      <c r="S222" s="29" t="e">
        <f t="shared" si="52"/>
        <v>#NUM!</v>
      </c>
      <c r="T222" s="29" t="e">
        <f t="shared" si="53"/>
        <v>#NUM!</v>
      </c>
      <c r="U222" s="29" t="e">
        <f t="shared" si="54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>
        <f t="shared" si="55"/>
        <v>0</v>
      </c>
      <c r="N223" s="34" t="str">
        <f t="shared" si="56"/>
        <v>--</v>
      </c>
      <c r="O223" s="31" t="s">
        <v>177</v>
      </c>
      <c r="Q223" s="29" t="e">
        <f t="shared" si="57"/>
        <v>#NUM!</v>
      </c>
      <c r="R223" s="29" t="e">
        <f t="shared" si="51"/>
        <v>#NUM!</v>
      </c>
      <c r="S223" s="29" t="e">
        <f t="shared" si="52"/>
        <v>#NUM!</v>
      </c>
      <c r="T223" s="29" t="e">
        <f t="shared" si="53"/>
        <v>#NUM!</v>
      </c>
      <c r="U223" s="29" t="e">
        <f t="shared" si="54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>
        <f t="shared" si="55"/>
        <v>0</v>
      </c>
      <c r="N224" s="34" t="str">
        <f t="shared" si="56"/>
        <v>--</v>
      </c>
      <c r="O224" s="31" t="s">
        <v>177</v>
      </c>
      <c r="Q224" s="29" t="e">
        <f t="shared" si="57"/>
        <v>#NUM!</v>
      </c>
      <c r="R224" s="29" t="e">
        <f t="shared" si="51"/>
        <v>#NUM!</v>
      </c>
      <c r="S224" s="29" t="e">
        <f t="shared" si="52"/>
        <v>#NUM!</v>
      </c>
      <c r="T224" s="29" t="e">
        <f t="shared" si="53"/>
        <v>#NUM!</v>
      </c>
      <c r="U224" s="29" t="e">
        <f t="shared" si="54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>
        <f t="shared" si="55"/>
        <v>0</v>
      </c>
      <c r="N225" s="34" t="str">
        <f t="shared" si="56"/>
        <v>--</v>
      </c>
      <c r="O225" s="31" t="s">
        <v>177</v>
      </c>
      <c r="Q225" s="29" t="e">
        <f t="shared" si="57"/>
        <v>#NUM!</v>
      </c>
      <c r="R225" s="29" t="e">
        <f t="shared" si="51"/>
        <v>#NUM!</v>
      </c>
      <c r="S225" s="29" t="e">
        <f t="shared" si="52"/>
        <v>#NUM!</v>
      </c>
      <c r="T225" s="29" t="e">
        <f t="shared" si="53"/>
        <v>#NUM!</v>
      </c>
      <c r="U225" s="29" t="e">
        <f t="shared" si="54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>
        <f t="shared" si="55"/>
        <v>0</v>
      </c>
      <c r="N226" s="34" t="str">
        <f t="shared" si="56"/>
        <v>--</v>
      </c>
      <c r="O226" s="31" t="s">
        <v>177</v>
      </c>
      <c r="Q226" s="29" t="e">
        <f t="shared" si="57"/>
        <v>#NUM!</v>
      </c>
      <c r="R226" s="29" t="e">
        <f t="shared" si="51"/>
        <v>#NUM!</v>
      </c>
      <c r="S226" s="29" t="e">
        <f t="shared" si="52"/>
        <v>#NUM!</v>
      </c>
      <c r="T226" s="29" t="e">
        <f t="shared" si="53"/>
        <v>#NUM!</v>
      </c>
      <c r="U226" s="29" t="e">
        <f t="shared" si="54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>
        <f t="shared" si="55"/>
        <v>0</v>
      </c>
      <c r="N227" s="34" t="str">
        <f t="shared" si="56"/>
        <v>--</v>
      </c>
      <c r="O227" s="31" t="s">
        <v>177</v>
      </c>
      <c r="Q227" s="29" t="e">
        <f t="shared" si="57"/>
        <v>#NUM!</v>
      </c>
      <c r="R227" s="29" t="e">
        <f t="shared" si="51"/>
        <v>#NUM!</v>
      </c>
      <c r="S227" s="29" t="e">
        <f t="shared" si="52"/>
        <v>#NUM!</v>
      </c>
      <c r="T227" s="29" t="e">
        <f t="shared" si="53"/>
        <v>#NUM!</v>
      </c>
      <c r="U227" s="29" t="e">
        <f t="shared" si="54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>
        <f t="shared" si="55"/>
        <v>0</v>
      </c>
      <c r="N228" s="34" t="str">
        <f t="shared" si="56"/>
        <v>--</v>
      </c>
      <c r="O228" s="31" t="s">
        <v>177</v>
      </c>
      <c r="Q228" s="29" t="e">
        <f t="shared" si="57"/>
        <v>#NUM!</v>
      </c>
      <c r="R228" s="29" t="e">
        <f t="shared" si="51"/>
        <v>#NUM!</v>
      </c>
      <c r="S228" s="29" t="e">
        <f t="shared" si="52"/>
        <v>#NUM!</v>
      </c>
      <c r="T228" s="29" t="e">
        <f t="shared" si="53"/>
        <v>#NUM!</v>
      </c>
      <c r="U228" s="29" t="e">
        <f t="shared" si="54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>
        <f t="shared" si="55"/>
        <v>0</v>
      </c>
      <c r="N229" s="34" t="str">
        <f t="shared" si="56"/>
        <v>--</v>
      </c>
      <c r="O229" s="31" t="s">
        <v>177</v>
      </c>
      <c r="Q229" s="29" t="e">
        <f t="shared" si="57"/>
        <v>#NUM!</v>
      </c>
      <c r="R229" s="29" t="e">
        <f t="shared" si="51"/>
        <v>#NUM!</v>
      </c>
      <c r="S229" s="29" t="e">
        <f t="shared" si="52"/>
        <v>#NUM!</v>
      </c>
      <c r="T229" s="29" t="e">
        <f t="shared" si="53"/>
        <v>#NUM!</v>
      </c>
      <c r="U229" s="29" t="e">
        <f t="shared" si="54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>
        <f t="shared" si="55"/>
        <v>0</v>
      </c>
      <c r="N230" s="34" t="str">
        <f t="shared" si="56"/>
        <v>--</v>
      </c>
      <c r="O230" s="31" t="s">
        <v>177</v>
      </c>
      <c r="Q230" s="29" t="e">
        <f t="shared" si="57"/>
        <v>#NUM!</v>
      </c>
      <c r="R230" s="29" t="e">
        <f t="shared" si="51"/>
        <v>#NUM!</v>
      </c>
      <c r="S230" s="29" t="e">
        <f t="shared" si="52"/>
        <v>#NUM!</v>
      </c>
      <c r="T230" s="29" t="e">
        <f t="shared" si="53"/>
        <v>#NUM!</v>
      </c>
      <c r="U230" s="29" t="e">
        <f t="shared" si="54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>
        <f t="shared" si="55"/>
        <v>0</v>
      </c>
      <c r="N231" s="34" t="str">
        <f t="shared" si="56"/>
        <v>--</v>
      </c>
      <c r="O231" s="31" t="s">
        <v>177</v>
      </c>
      <c r="Q231" s="29" t="e">
        <f t="shared" si="57"/>
        <v>#NUM!</v>
      </c>
      <c r="R231" s="29" t="e">
        <f t="shared" si="51"/>
        <v>#NUM!</v>
      </c>
      <c r="S231" s="29" t="e">
        <f t="shared" si="52"/>
        <v>#NUM!</v>
      </c>
      <c r="T231" s="29" t="e">
        <f t="shared" si="53"/>
        <v>#NUM!</v>
      </c>
      <c r="U231" s="29" t="e">
        <f t="shared" si="54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>
        <f t="shared" si="55"/>
        <v>0</v>
      </c>
      <c r="N232" s="34" t="str">
        <f t="shared" si="56"/>
        <v>--</v>
      </c>
      <c r="O232" s="31" t="s">
        <v>177</v>
      </c>
      <c r="Q232" s="29" t="e">
        <f t="shared" si="57"/>
        <v>#NUM!</v>
      </c>
      <c r="R232" s="29" t="e">
        <f t="shared" si="51"/>
        <v>#NUM!</v>
      </c>
      <c r="S232" s="29" t="e">
        <f t="shared" si="52"/>
        <v>#NUM!</v>
      </c>
      <c r="T232" s="29" t="e">
        <f t="shared" si="53"/>
        <v>#NUM!</v>
      </c>
      <c r="U232" s="29" t="e">
        <f t="shared" si="54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>
        <f t="shared" si="55"/>
        <v>0</v>
      </c>
      <c r="N233" s="34" t="str">
        <f t="shared" si="56"/>
        <v>--</v>
      </c>
      <c r="O233" s="31" t="s">
        <v>177</v>
      </c>
      <c r="Q233" s="29" t="e">
        <f t="shared" si="57"/>
        <v>#NUM!</v>
      </c>
      <c r="R233" s="29" t="e">
        <f t="shared" si="51"/>
        <v>#NUM!</v>
      </c>
      <c r="S233" s="29" t="e">
        <f t="shared" si="52"/>
        <v>#NUM!</v>
      </c>
      <c r="T233" s="29" t="e">
        <f t="shared" si="53"/>
        <v>#NUM!</v>
      </c>
      <c r="U233" s="29" t="e">
        <f t="shared" si="54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>
        <f t="shared" si="55"/>
        <v>0</v>
      </c>
      <c r="N234" s="34" t="str">
        <f t="shared" si="56"/>
        <v>--</v>
      </c>
      <c r="O234" s="31" t="s">
        <v>177</v>
      </c>
      <c r="Q234" s="29" t="e">
        <f t="shared" si="57"/>
        <v>#NUM!</v>
      </c>
      <c r="R234" s="29" t="e">
        <f t="shared" si="51"/>
        <v>#NUM!</v>
      </c>
      <c r="S234" s="29" t="e">
        <f t="shared" si="52"/>
        <v>#NUM!</v>
      </c>
      <c r="T234" s="29" t="e">
        <f t="shared" si="53"/>
        <v>#NUM!</v>
      </c>
      <c r="U234" s="29" t="e">
        <f t="shared" si="54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>
        <f t="shared" si="55"/>
        <v>0</v>
      </c>
      <c r="N235" s="34" t="str">
        <f t="shared" si="56"/>
        <v>--</v>
      </c>
      <c r="O235" s="31" t="s">
        <v>177</v>
      </c>
      <c r="Q235" s="29" t="e">
        <f t="shared" si="57"/>
        <v>#NUM!</v>
      </c>
      <c r="R235" s="29" t="e">
        <f t="shared" si="51"/>
        <v>#NUM!</v>
      </c>
      <c r="S235" s="29" t="e">
        <f t="shared" si="52"/>
        <v>#NUM!</v>
      </c>
      <c r="T235" s="29" t="e">
        <f t="shared" si="53"/>
        <v>#NUM!</v>
      </c>
      <c r="U235" s="29" t="e">
        <f t="shared" si="54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>
        <f t="shared" si="55"/>
        <v>0</v>
      </c>
      <c r="N236" s="34" t="str">
        <f t="shared" si="56"/>
        <v>--</v>
      </c>
      <c r="O236" s="31" t="s">
        <v>178</v>
      </c>
      <c r="Q236" s="29" t="e">
        <f t="shared" si="57"/>
        <v>#NUM!</v>
      </c>
      <c r="R236" s="29" t="e">
        <f t="shared" si="51"/>
        <v>#NUM!</v>
      </c>
      <c r="S236" s="29" t="e">
        <f t="shared" si="52"/>
        <v>#NUM!</v>
      </c>
      <c r="T236" s="29" t="e">
        <f t="shared" si="53"/>
        <v>#NUM!</v>
      </c>
      <c r="U236" s="29" t="e">
        <f t="shared" si="54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>
        <f t="shared" si="55"/>
        <v>0</v>
      </c>
      <c r="N237" s="34" t="str">
        <f t="shared" si="56"/>
        <v>--</v>
      </c>
      <c r="O237" s="31" t="s">
        <v>179</v>
      </c>
      <c r="Q237" s="29" t="e">
        <f t="shared" si="57"/>
        <v>#NUM!</v>
      </c>
      <c r="R237" s="29" t="e">
        <f t="shared" si="51"/>
        <v>#NUM!</v>
      </c>
      <c r="S237" s="29" t="e">
        <f t="shared" si="52"/>
        <v>#NUM!</v>
      </c>
      <c r="T237" s="29" t="e">
        <f t="shared" si="53"/>
        <v>#NUM!</v>
      </c>
      <c r="U237" s="29" t="e">
        <f t="shared" si="54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>
        <f t="shared" si="55"/>
        <v>0</v>
      </c>
      <c r="N238" s="34" t="str">
        <f t="shared" si="56"/>
        <v>--</v>
      </c>
      <c r="O238" s="31" t="s">
        <v>180</v>
      </c>
      <c r="Q238" s="29" t="e">
        <f t="shared" si="57"/>
        <v>#NUM!</v>
      </c>
      <c r="R238" s="29" t="e">
        <f t="shared" si="51"/>
        <v>#NUM!</v>
      </c>
      <c r="S238" s="29" t="e">
        <f t="shared" si="52"/>
        <v>#NUM!</v>
      </c>
      <c r="T238" s="29" t="e">
        <f t="shared" si="53"/>
        <v>#NUM!</v>
      </c>
      <c r="U238" s="29" t="e">
        <f t="shared" si="54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>
        <f t="shared" ref="M239:M240" si="58">SUM(H239:L239)</f>
        <v>0</v>
      </c>
      <c r="N239" s="34" t="str">
        <f t="shared" ref="N239:N240" si="59">IFERROR(M239/($K$10*$H$6), "--")</f>
        <v>--</v>
      </c>
      <c r="O239" s="31" t="s">
        <v>180</v>
      </c>
      <c r="Q239" s="29" t="e">
        <f t="shared" si="57"/>
        <v>#NUM!</v>
      </c>
      <c r="R239" s="29" t="e">
        <f t="shared" si="51"/>
        <v>#NUM!</v>
      </c>
      <c r="S239" s="29" t="e">
        <f t="shared" si="52"/>
        <v>#NUM!</v>
      </c>
      <c r="T239" s="29" t="e">
        <f t="shared" si="53"/>
        <v>#NUM!</v>
      </c>
      <c r="U239" s="29" t="e">
        <f t="shared" si="54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>
        <f t="shared" si="58"/>
        <v>0</v>
      </c>
      <c r="N240" s="34" t="str">
        <f t="shared" si="59"/>
        <v>--</v>
      </c>
      <c r="O240" s="31" t="s">
        <v>180</v>
      </c>
      <c r="Q240" s="29" t="e">
        <f t="shared" si="57"/>
        <v>#NUM!</v>
      </c>
      <c r="R240" s="29" t="e">
        <f t="shared" si="51"/>
        <v>#NUM!</v>
      </c>
      <c r="S240" s="29" t="e">
        <f t="shared" si="52"/>
        <v>#NUM!</v>
      </c>
      <c r="T240" s="29" t="e">
        <f t="shared" si="53"/>
        <v>#NUM!</v>
      </c>
      <c r="U240" s="29" t="e">
        <f t="shared" si="54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r="241" spans="3:32" ht="15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>
        <f t="shared" si="55"/>
        <v>0</v>
      </c>
      <c r="N241" s="34" t="str">
        <f t="shared" si="56"/>
        <v>--</v>
      </c>
      <c r="O241" s="31" t="s">
        <v>181</v>
      </c>
      <c r="Q241" s="92" t="e">
        <f t="shared" si="57"/>
        <v>#NUM!</v>
      </c>
      <c r="R241" s="92" t="e">
        <f t="shared" si="51"/>
        <v>#NUM!</v>
      </c>
      <c r="S241" s="92" t="e">
        <f t="shared" si="52"/>
        <v>#NUM!</v>
      </c>
      <c r="T241" s="92" t="e">
        <f t="shared" si="53"/>
        <v>#NUM!</v>
      </c>
      <c r="U241" s="92" t="e">
        <f t="shared" si="54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>
        <f t="shared" ref="H245:L249" si="60">SUMIFS(H$220:H$241, $O$220:$O$241, $E245)</f>
        <v>0</v>
      </c>
      <c r="I245" s="29">
        <f t="shared" si="60"/>
        <v>0</v>
      </c>
      <c r="J245" s="29">
        <f t="shared" si="60"/>
        <v>0</v>
      </c>
      <c r="K245" s="29">
        <f t="shared" si="60"/>
        <v>0</v>
      </c>
      <c r="L245" s="29">
        <f t="shared" si="60"/>
        <v>0</v>
      </c>
      <c r="M245" s="29">
        <f t="shared" ref="M245:M249" si="61">SUM(H245:L245)</f>
        <v>0</v>
      </c>
    </row>
    <row r="246" spans="3:32" x14ac:dyDescent="0.2">
      <c r="C246" s="167"/>
      <c r="E246" t="s">
        <v>178</v>
      </c>
      <c r="H246" s="29">
        <f t="shared" si="60"/>
        <v>0</v>
      </c>
      <c r="I246" s="29">
        <f t="shared" si="60"/>
        <v>0</v>
      </c>
      <c r="J246" s="29">
        <f t="shared" si="60"/>
        <v>0</v>
      </c>
      <c r="K246" s="29">
        <f t="shared" si="60"/>
        <v>0</v>
      </c>
      <c r="L246" s="29">
        <f t="shared" si="60"/>
        <v>0</v>
      </c>
      <c r="M246" s="29">
        <f t="shared" si="61"/>
        <v>0</v>
      </c>
      <c r="O246" t="b">
        <f>$M$246=$G$126</f>
        <v>1</v>
      </c>
    </row>
    <row r="247" spans="3:32" x14ac:dyDescent="0.2">
      <c r="C247" s="167"/>
      <c r="E247" t="s">
        <v>179</v>
      </c>
      <c r="H247" s="29">
        <f t="shared" si="60"/>
        <v>0</v>
      </c>
      <c r="I247" s="29">
        <f t="shared" si="60"/>
        <v>0</v>
      </c>
      <c r="J247" s="29">
        <f t="shared" si="60"/>
        <v>0</v>
      </c>
      <c r="K247" s="29">
        <f t="shared" si="60"/>
        <v>0</v>
      </c>
      <c r="L247" s="29">
        <f t="shared" si="60"/>
        <v>0</v>
      </c>
      <c r="M247" s="29">
        <f t="shared" si="61"/>
        <v>0</v>
      </c>
      <c r="O247" t="b">
        <f>$M$247=$K$126</f>
        <v>1</v>
      </c>
    </row>
    <row r="248" spans="3:32" x14ac:dyDescent="0.2">
      <c r="C248" s="167"/>
      <c r="E248" t="s">
        <v>180</v>
      </c>
      <c r="H248" s="29">
        <f t="shared" si="60"/>
        <v>0</v>
      </c>
      <c r="I248" s="29">
        <f t="shared" si="60"/>
        <v>0</v>
      </c>
      <c r="J248" s="29">
        <f t="shared" si="60"/>
        <v>0</v>
      </c>
      <c r="K248" s="29">
        <f t="shared" si="60"/>
        <v>0</v>
      </c>
      <c r="L248" s="29">
        <f t="shared" si="60"/>
        <v>0</v>
      </c>
      <c r="M248" s="29">
        <f t="shared" si="61"/>
        <v>0</v>
      </c>
    </row>
    <row r="249" spans="3:32" x14ac:dyDescent="0.2">
      <c r="C249" s="167"/>
      <c r="E249" t="s">
        <v>181</v>
      </c>
      <c r="H249" s="29">
        <f t="shared" si="60"/>
        <v>0</v>
      </c>
      <c r="I249" s="29">
        <f t="shared" si="60"/>
        <v>0</v>
      </c>
      <c r="J249" s="29">
        <f t="shared" si="60"/>
        <v>0</v>
      </c>
      <c r="K249" s="29">
        <f t="shared" si="60"/>
        <v>0</v>
      </c>
      <c r="L249" s="29">
        <f t="shared" si="60"/>
        <v>0</v>
      </c>
      <c r="M249" s="29">
        <f t="shared" si="61"/>
        <v>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t="shared" ref="I252:L252" si="62">I245/$H$6</f>
        <v>#VALUE!</v>
      </c>
      <c r="J252" s="32" t="e">
        <f t="shared" si="62"/>
        <v>#VALUE!</v>
      </c>
      <c r="K252" s="32" t="e">
        <f t="shared" si="62"/>
        <v>#VALUE!</v>
      </c>
      <c r="L252" s="32" t="e">
        <f t="shared" si="62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t="shared" ref="H253:L253" si="63">H246/$H$6</f>
        <v>#VALUE!</v>
      </c>
      <c r="I253" s="32" t="e">
        <f t="shared" si="63"/>
        <v>#VALUE!</v>
      </c>
      <c r="J253" s="32" t="e">
        <f t="shared" si="63"/>
        <v>#VALUE!</v>
      </c>
      <c r="K253" s="32" t="e">
        <f t="shared" si="63"/>
        <v>#VALUE!</v>
      </c>
      <c r="L253" s="32" t="e">
        <f t="shared" si="63"/>
        <v>#VALUE!</v>
      </c>
      <c r="M253" s="32" t="str">
        <f t="shared" ref="M253:M256" si="64">IFERROR(M246/($K$10*$H$6), "--")</f>
        <v>--</v>
      </c>
    </row>
    <row r="254" spans="3:32" x14ac:dyDescent="0.2">
      <c r="C254" s="167"/>
      <c r="E254" t="s">
        <v>179</v>
      </c>
      <c r="H254" s="32" t="e">
        <f t="shared" ref="H254:L254" si="65">H247/$H$6</f>
        <v>#VALUE!</v>
      </c>
      <c r="I254" s="32" t="e">
        <f t="shared" si="65"/>
        <v>#VALUE!</v>
      </c>
      <c r="J254" s="32" t="e">
        <f t="shared" si="65"/>
        <v>#VALUE!</v>
      </c>
      <c r="K254" s="32" t="e">
        <f t="shared" si="65"/>
        <v>#VALUE!</v>
      </c>
      <c r="L254" s="32" t="e">
        <f t="shared" si="65"/>
        <v>#VALUE!</v>
      </c>
      <c r="M254" s="32" t="str">
        <f t="shared" si="64"/>
        <v>--</v>
      </c>
    </row>
    <row r="255" spans="3:32" x14ac:dyDescent="0.2">
      <c r="C255" s="167"/>
      <c r="E255" t="s">
        <v>180</v>
      </c>
      <c r="H255" s="32" t="e">
        <f t="shared" ref="H255:L255" si="66">H248/$H$6</f>
        <v>#VALUE!</v>
      </c>
      <c r="I255" s="32" t="e">
        <f t="shared" si="66"/>
        <v>#VALUE!</v>
      </c>
      <c r="J255" s="32" t="e">
        <f t="shared" si="66"/>
        <v>#VALUE!</v>
      </c>
      <c r="K255" s="32" t="e">
        <f t="shared" si="66"/>
        <v>#VALUE!</v>
      </c>
      <c r="L255" s="32" t="e">
        <f t="shared" si="66"/>
        <v>#VALUE!</v>
      </c>
      <c r="M255" s="32" t="str">
        <f t="shared" si="64"/>
        <v>--</v>
      </c>
    </row>
    <row r="256" spans="3:32" x14ac:dyDescent="0.2">
      <c r="C256" s="167"/>
      <c r="E256" t="s">
        <v>181</v>
      </c>
      <c r="H256" s="32" t="e">
        <f t="shared" ref="H256:L256" si="67">H249/$H$6</f>
        <v>#VALUE!</v>
      </c>
      <c r="I256" s="32" t="e">
        <f t="shared" si="67"/>
        <v>#VALUE!</v>
      </c>
      <c r="J256" s="32" t="e">
        <f t="shared" si="67"/>
        <v>#VALUE!</v>
      </c>
      <c r="K256" s="32" t="e">
        <f t="shared" si="67"/>
        <v>#VALUE!</v>
      </c>
      <c r="L256" s="32" t="e">
        <f t="shared" si="67"/>
        <v>#VALUE!</v>
      </c>
      <c r="M256" s="32" t="str">
        <f t="shared" si="64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>
        <f>SUM(H260:K260)</f>
        <v>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>
        <f>SUM(H261:K261)</f>
        <v>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>
        <f>SUM(H262:K262)</f>
        <v>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>
        <f>SUM(H263:K263)</f>
        <v>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>
        <f>SUM(H264:K264)</f>
        <v>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t="shared" ref="I267:K267" si="68">I260/$H$6</f>
        <v>#VALUE!</v>
      </c>
      <c r="J267" s="32" t="e">
        <f t="shared" si="68"/>
        <v>#VALUE!</v>
      </c>
      <c r="K267" s="32" t="e">
        <f t="shared" si="68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t="shared" ref="H268:K268" si="69">H261/$H$6</f>
        <v>#VALUE!</v>
      </c>
      <c r="I268" s="32" t="e">
        <f t="shared" si="69"/>
        <v>#VALUE!</v>
      </c>
      <c r="J268" s="32" t="e">
        <f t="shared" si="69"/>
        <v>#VALUE!</v>
      </c>
      <c r="K268" s="32" t="e">
        <f t="shared" si="69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t="shared" ref="H269:K269" si="70">H262/$H$6</f>
        <v>#VALUE!</v>
      </c>
      <c r="I269" s="32" t="e">
        <f t="shared" si="70"/>
        <v>#VALUE!</v>
      </c>
      <c r="J269" s="32" t="e">
        <f t="shared" si="70"/>
        <v>#VALUE!</v>
      </c>
      <c r="K269" s="32" t="e">
        <f t="shared" si="70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t="shared" ref="H270:K270" si="71">H263/$H$6</f>
        <v>#VALUE!</v>
      </c>
      <c r="I270" s="32" t="e">
        <f t="shared" si="71"/>
        <v>#VALUE!</v>
      </c>
      <c r="J270" s="32" t="e">
        <f t="shared" si="71"/>
        <v>#VALUE!</v>
      </c>
      <c r="K270" s="32" t="e">
        <f t="shared" si="71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t="shared" ref="H271:K271" si="72">H264/$H$6</f>
        <v>#VALUE!</v>
      </c>
      <c r="I271" s="32" t="e">
        <f t="shared" si="72"/>
        <v>#VALUE!</v>
      </c>
      <c r="J271" s="32" t="e">
        <f t="shared" si="72"/>
        <v>#VALUE!</v>
      </c>
      <c r="K271" s="32" t="e">
        <f t="shared" si="72"/>
        <v>#VALUE!</v>
      </c>
      <c r="L271" s="32" t="str">
        <f>IFERROR(L264/($G$13*$H$6), "--")</f>
        <v>--</v>
      </c>
    </row>
    <row r="273" spans="3:18" ht="14.25" customHeight="1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>
        <f>P82</f>
        <v>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>
        <f>P84</f>
        <v>0</v>
      </c>
    </row>
    <row r="277" spans="3:18" x14ac:dyDescent="0.2">
      <c r="C277" s="170"/>
      <c r="E277" t="s">
        <v>536</v>
      </c>
      <c r="F277" s="65"/>
      <c r="G277" s="65"/>
      <c r="H277" s="65" t="str">
        <f t="shared" ref="H277:H282" si="73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t="shared" ref="P277:P282" si="74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t="shared" si="74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t="shared" si="73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t="shared" si="74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t="shared" si="73"/>
        <v>--</v>
      </c>
      <c r="I280" s="65"/>
      <c r="J280" s="65">
        <f>SUM($G$49:$L$49)</f>
        <v>0</v>
      </c>
      <c r="M280" t="s">
        <v>828</v>
      </c>
      <c r="N280" s="65"/>
      <c r="O280" s="65"/>
      <c r="P280" s="65" t="str">
        <f t="shared" si="74"/>
        <v>--</v>
      </c>
      <c r="Q280" s="65"/>
      <c r="R280" s="65">
        <f>SUM($G$50:$L$50)</f>
        <v>0</v>
      </c>
    </row>
    <row r="281" spans="3:18" x14ac:dyDescent="0.2">
      <c r="C281" s="170"/>
      <c r="E281" t="s">
        <v>829</v>
      </c>
      <c r="F281" s="65"/>
      <c r="G281" s="65"/>
      <c r="H281" s="65" t="str">
        <f t="shared" si="73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t="shared" si="74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t="shared" si="73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t="shared" si="74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>
        <f>P83</f>
        <v>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>
        <f>P85</f>
        <v>0</v>
      </c>
    </row>
    <row r="291" spans="3:21" x14ac:dyDescent="0.2">
      <c r="C291" s="170"/>
      <c r="E291" t="s">
        <v>536</v>
      </c>
      <c r="F291" s="65"/>
      <c r="G291" s="65"/>
      <c r="H291" s="65" t="str">
        <f t="shared" ref="H291:H296" si="75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t="shared" ref="P291:P296" si="76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t="shared" si="75"/>
        <v>--</v>
      </c>
      <c r="I292" s="65"/>
      <c r="J292" s="65">
        <v>0</v>
      </c>
      <c r="M292" s="25" t="s">
        <v>122</v>
      </c>
      <c r="N292" s="65"/>
      <c r="O292" s="65"/>
      <c r="P292" s="65" t="str">
        <f t="shared" si="76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t="shared" si="75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t="shared" si="76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t="shared" si="75"/>
        <v>--</v>
      </c>
      <c r="I294" s="65"/>
      <c r="J294" s="65">
        <f>SUM($G$50:$L$50)</f>
        <v>0</v>
      </c>
      <c r="M294" t="s">
        <v>828</v>
      </c>
      <c r="N294" s="65"/>
      <c r="O294" s="65"/>
      <c r="P294" s="65" t="str">
        <f t="shared" si="76"/>
        <v>--</v>
      </c>
      <c r="Q294" s="65"/>
      <c r="R294" s="65">
        <f>SUM($G$51:$L$51)</f>
        <v>0</v>
      </c>
    </row>
    <row r="295" spans="3:21" x14ac:dyDescent="0.2">
      <c r="C295" s="170"/>
      <c r="E295" t="s">
        <v>829</v>
      </c>
      <c r="F295" s="65"/>
      <c r="G295" s="65"/>
      <c r="H295" s="65" t="str">
        <f t="shared" si="75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t="shared" si="76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t="shared" si="75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t="shared" si="76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>
        <f>P82</f>
        <v>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>
        <f>P84</f>
        <v>0</v>
      </c>
      <c r="T304" t="s">
        <v>129</v>
      </c>
      <c r="U304" s="122">
        <f>J304+J316+R304+R316</f>
        <v>0</v>
      </c>
    </row>
    <row r="305" spans="3:28" x14ac:dyDescent="0.2">
      <c r="C305" s="170"/>
      <c r="E305" t="s">
        <v>536</v>
      </c>
      <c r="F305" s="65"/>
      <c r="G305" s="65"/>
      <c r="H305" s="65" t="str">
        <f t="shared" ref="H305:H306" si="77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t="shared" ref="P305:P308" si="78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t="shared" si="77"/>
        <v>--</v>
      </c>
      <c r="I306" s="65"/>
      <c r="J306" s="121"/>
      <c r="M306" t="s">
        <v>881</v>
      </c>
      <c r="N306" s="65"/>
      <c r="O306" s="65"/>
      <c r="P306" s="65" t="str">
        <f t="shared" si="78"/>
        <v>--</v>
      </c>
      <c r="Q306" s="65"/>
      <c r="R306" s="121"/>
      <c r="T306" t="s">
        <v>881</v>
      </c>
      <c r="U306" s="122">
        <f>J306+J318+R306+R318</f>
        <v>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t="shared" ref="H308" si="79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t="shared" si="78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>
        <f>P83</f>
        <v>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>
        <f>P85</f>
        <v>0</v>
      </c>
    </row>
    <row r="317" spans="3:28" x14ac:dyDescent="0.2">
      <c r="C317" s="170"/>
      <c r="E317" t="s">
        <v>536</v>
      </c>
      <c r="F317" s="65"/>
      <c r="G317" s="65"/>
      <c r="H317" s="65" t="str">
        <f t="shared" ref="H317:H320" si="80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t="shared" ref="P317:P320" si="81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t="shared" si="80"/>
        <v>--</v>
      </c>
      <c r="I318" s="65"/>
      <c r="J318" s="121"/>
      <c r="M318" t="s">
        <v>881</v>
      </c>
      <c r="N318" s="65"/>
      <c r="O318" s="65"/>
      <c r="P318" s="65" t="str">
        <f t="shared" si="81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t="shared" si="80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t="shared" si="81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t="shared" ref="G326" si="82">$F$327*G328=SUM(G330:G334)</f>
        <v>#VALUE!</v>
      </c>
      <c r="H326" s="29" t="e">
        <f t="shared" ref="H326:I326" si="83">$F$327*H328=SUM(H330:H334)</f>
        <v>#VALUE!</v>
      </c>
      <c r="I326" s="29" t="e">
        <f t="shared" si="83"/>
        <v>#VALUE!</v>
      </c>
      <c r="J326" s="29" t="e">
        <f t="shared" ref="J326:O326" si="84">$F$327*J328=SUM(J330:J334)</f>
        <v>#VALUE!</v>
      </c>
      <c r="K326" s="29" t="e">
        <f t="shared" si="84"/>
        <v>#VALUE!</v>
      </c>
      <c r="L326" s="29" t="e">
        <f t="shared" si="84"/>
        <v>#VALUE!</v>
      </c>
      <c r="M326" s="29" t="e">
        <f t="shared" si="84"/>
        <v>#VALUE!</v>
      </c>
      <c r="N326" s="29" t="e">
        <f t="shared" si="84"/>
        <v>#VALUE!</v>
      </c>
      <c r="O326" s="29" t="e">
        <f t="shared" si="84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>
        <f>$M$175</f>
        <v>0</v>
      </c>
      <c r="I330" s="29" t="e">
        <f>I328*$F$327-SUM(I331:I334)</f>
        <v>#VALUE!</v>
      </c>
      <c r="J330" s="29">
        <f>$L$260</f>
        <v>0</v>
      </c>
      <c r="K330" s="29">
        <f>$M$245</f>
        <v>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>
        <f>SUM($G$74:$G$76)</f>
        <v>0</v>
      </c>
      <c r="G331" s="29" t="str">
        <f>$G$77</f>
        <v>--</v>
      </c>
      <c r="H331" s="29">
        <f>$M$176</f>
        <v>0</v>
      </c>
      <c r="I331" s="29">
        <f>$G$116</f>
        <v>0</v>
      </c>
      <c r="J331" s="29">
        <f>$G$105</f>
        <v>0</v>
      </c>
      <c r="K331" s="29">
        <f>$M$246</f>
        <v>0</v>
      </c>
      <c r="L331" s="29"/>
      <c r="M331" s="29">
        <f>$G$134</f>
        <v>0</v>
      </c>
      <c r="N331" s="29">
        <f>$G$140</f>
        <v>0</v>
      </c>
      <c r="O331" s="29">
        <f>$G$147</f>
        <v>0</v>
      </c>
    </row>
    <row r="332" spans="3:21" x14ac:dyDescent="0.2">
      <c r="C332" s="166"/>
      <c r="E332" t="s">
        <v>529</v>
      </c>
      <c r="F332" s="29">
        <f>SUM($K$74:$K$76)</f>
        <v>0</v>
      </c>
      <c r="G332" s="29" t="str">
        <f>$K$77</f>
        <v>--</v>
      </c>
      <c r="H332" s="29">
        <f>$M$177</f>
        <v>0</v>
      </c>
      <c r="I332" s="29">
        <v>0</v>
      </c>
      <c r="J332" s="29">
        <f>$K$105</f>
        <v>0</v>
      </c>
      <c r="K332" s="29">
        <f>$M$247</f>
        <v>0</v>
      </c>
      <c r="L332" s="29">
        <v>0</v>
      </c>
      <c r="M332" s="29">
        <f>$K$134</f>
        <v>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>
        <f>$M$178</f>
        <v>0</v>
      </c>
      <c r="I333" s="29">
        <f>$O$37/60</f>
        <v>0</v>
      </c>
      <c r="J333" s="29">
        <f>$L$263</f>
        <v>0</v>
      </c>
      <c r="K333" s="29">
        <f>$M$248</f>
        <v>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>
        <f>SUM(O41:O43)/60</f>
        <v>0</v>
      </c>
      <c r="G334" s="29" t="e">
        <f>O44/60</f>
        <v>#VALUE!</v>
      </c>
      <c r="H334" s="29">
        <f>$M$179</f>
        <v>0</v>
      </c>
      <c r="I334" s="29">
        <f>SUM($G$190:$G$191)</f>
        <v>0</v>
      </c>
      <c r="J334" s="29">
        <f>$L$264</f>
        <v>0</v>
      </c>
      <c r="K334" s="29">
        <f>$M$249</f>
        <v>0</v>
      </c>
      <c r="L334" s="29">
        <f>$G$205</f>
        <v>0</v>
      </c>
      <c r="M334" s="29">
        <f>$G$199</f>
        <v>0</v>
      </c>
      <c r="N334" s="29">
        <f>$G$210</f>
        <v>0</v>
      </c>
      <c r="O334" s="29">
        <f>$G$216</f>
        <v>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t="shared" ref="F336" si="85">F330/(F$328*$F$327)</f>
        <v>#VALUE!</v>
      </c>
      <c r="G336" s="32" t="e">
        <f t="shared" ref="G336:I336" si="86">G330/(G$328*$F$327)</f>
        <v>#VALUE!</v>
      </c>
      <c r="H336" s="32" t="e">
        <f t="shared" si="86"/>
        <v>#VALUE!</v>
      </c>
      <c r="I336" s="32" t="e">
        <f t="shared" si="86"/>
        <v>#VALUE!</v>
      </c>
      <c r="J336" s="32" t="e">
        <f t="shared" ref="J336:O340" si="87">J330/(J$328*$F$327)</f>
        <v>#VALUE!</v>
      </c>
      <c r="K336" s="32" t="e">
        <f t="shared" si="87"/>
        <v>#VALUE!</v>
      </c>
      <c r="L336" s="32" t="e">
        <f t="shared" si="87"/>
        <v>#VALUE!</v>
      </c>
      <c r="M336" s="32" t="e">
        <f t="shared" si="87"/>
        <v>#VALUE!</v>
      </c>
      <c r="N336" s="32" t="e">
        <f t="shared" si="87"/>
        <v>#VALUE!</v>
      </c>
      <c r="O336" s="32" t="e">
        <f t="shared" si="87"/>
        <v>#VALUE!</v>
      </c>
    </row>
    <row r="337" spans="3:27" x14ac:dyDescent="0.2">
      <c r="C337" s="166"/>
      <c r="E337" t="s">
        <v>644</v>
      </c>
      <c r="F337" s="32" t="e">
        <f t="shared" ref="F337:I337" si="88">F331/(F$328*$F$327)</f>
        <v>#VALUE!</v>
      </c>
      <c r="G337" s="32" t="e">
        <f t="shared" si="88"/>
        <v>#VALUE!</v>
      </c>
      <c r="H337" s="32" t="e">
        <f t="shared" si="88"/>
        <v>#VALUE!</v>
      </c>
      <c r="I337" s="32" t="e">
        <f t="shared" si="88"/>
        <v>#VALUE!</v>
      </c>
      <c r="J337" s="32" t="e">
        <f t="shared" si="87"/>
        <v>#VALUE!</v>
      </c>
      <c r="K337" s="32" t="e">
        <f t="shared" si="87"/>
        <v>#VALUE!</v>
      </c>
      <c r="L337" s="32" t="e">
        <f t="shared" si="87"/>
        <v>#VALUE!</v>
      </c>
      <c r="M337" s="32" t="e">
        <f t="shared" si="87"/>
        <v>#VALUE!</v>
      </c>
      <c r="N337" s="32" t="e">
        <f t="shared" si="87"/>
        <v>#VALUE!</v>
      </c>
      <c r="O337" s="32" t="e">
        <f t="shared" si="87"/>
        <v>#VALUE!</v>
      </c>
    </row>
    <row r="338" spans="3:27" x14ac:dyDescent="0.2">
      <c r="C338" s="166"/>
      <c r="E338" t="s">
        <v>645</v>
      </c>
      <c r="F338" s="32" t="e">
        <f t="shared" ref="F338:I338" si="89">F332/(F$328*$F$327)</f>
        <v>#VALUE!</v>
      </c>
      <c r="G338" s="32" t="e">
        <f t="shared" si="89"/>
        <v>#VALUE!</v>
      </c>
      <c r="H338" s="32" t="e">
        <f t="shared" si="89"/>
        <v>#VALUE!</v>
      </c>
      <c r="I338" s="32" t="e">
        <f t="shared" si="89"/>
        <v>#VALUE!</v>
      </c>
      <c r="J338" s="32" t="e">
        <f t="shared" si="87"/>
        <v>#VALUE!</v>
      </c>
      <c r="K338" s="32" t="e">
        <f t="shared" si="87"/>
        <v>#VALUE!</v>
      </c>
      <c r="L338" s="32" t="e">
        <f t="shared" si="87"/>
        <v>#VALUE!</v>
      </c>
      <c r="M338" s="32" t="e">
        <f t="shared" si="87"/>
        <v>#VALUE!</v>
      </c>
      <c r="N338" s="32" t="e">
        <f t="shared" si="87"/>
        <v>#VALUE!</v>
      </c>
      <c r="O338" s="32" t="e">
        <f t="shared" si="87"/>
        <v>#VALUE!</v>
      </c>
    </row>
    <row r="339" spans="3:27" x14ac:dyDescent="0.2">
      <c r="C339" s="166"/>
      <c r="E339" t="s">
        <v>642</v>
      </c>
      <c r="F339" s="32" t="e">
        <f t="shared" ref="F339:I339" si="90">F333/(F$328*$F$327)</f>
        <v>#VALUE!</v>
      </c>
      <c r="G339" s="32" t="e">
        <f t="shared" si="90"/>
        <v>#VALUE!</v>
      </c>
      <c r="H339" s="32" t="e">
        <f t="shared" si="90"/>
        <v>#VALUE!</v>
      </c>
      <c r="I339" s="32" t="e">
        <f t="shared" si="90"/>
        <v>#VALUE!</v>
      </c>
      <c r="J339" s="32" t="e">
        <f t="shared" si="87"/>
        <v>#VALUE!</v>
      </c>
      <c r="K339" s="32" t="e">
        <f t="shared" si="87"/>
        <v>#VALUE!</v>
      </c>
      <c r="L339" s="32" t="e">
        <f t="shared" si="87"/>
        <v>#VALUE!</v>
      </c>
      <c r="M339" s="32" t="e">
        <f t="shared" si="87"/>
        <v>#VALUE!</v>
      </c>
      <c r="N339" s="32" t="e">
        <f t="shared" si="87"/>
        <v>#VALUE!</v>
      </c>
      <c r="O339" s="32" t="e">
        <f t="shared" si="87"/>
        <v>#VALUE!</v>
      </c>
    </row>
    <row r="340" spans="3:27" x14ac:dyDescent="0.2">
      <c r="C340" s="166"/>
      <c r="E340" t="s">
        <v>643</v>
      </c>
      <c r="F340" s="32" t="e">
        <f t="shared" ref="F340:I340" si="91">F334/(F$328*$F$327)</f>
        <v>#VALUE!</v>
      </c>
      <c r="G340" s="32" t="e">
        <f t="shared" si="91"/>
        <v>#VALUE!</v>
      </c>
      <c r="H340" s="32" t="e">
        <f t="shared" si="91"/>
        <v>#VALUE!</v>
      </c>
      <c r="I340" s="32" t="e">
        <f t="shared" si="91"/>
        <v>#VALUE!</v>
      </c>
      <c r="J340" s="32" t="e">
        <f t="shared" si="87"/>
        <v>#VALUE!</v>
      </c>
      <c r="K340" s="32" t="e">
        <f t="shared" si="87"/>
        <v>#VALUE!</v>
      </c>
      <c r="L340" s="32" t="e">
        <f t="shared" si="87"/>
        <v>#VALUE!</v>
      </c>
      <c r="M340" s="32" t="e">
        <f t="shared" si="87"/>
        <v>#VALUE!</v>
      </c>
      <c r="N340" s="32" t="e">
        <f t="shared" si="87"/>
        <v>#VALUE!</v>
      </c>
      <c r="O340" s="32" t="e">
        <f t="shared" si="87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t="shared" ref="G343:N343" si="92">H330/($D$3*H328)</f>
        <v>#VALUE!</v>
      </c>
      <c r="H343" s="32" t="e">
        <f t="shared" si="92"/>
        <v>#VALUE!</v>
      </c>
      <c r="I343" s="32" t="e">
        <f t="shared" si="92"/>
        <v>#VALUE!</v>
      </c>
      <c r="J343" s="32" t="e">
        <f t="shared" si="92"/>
        <v>#VALUE!</v>
      </c>
      <c r="K343" s="32" t="e">
        <f t="shared" si="92"/>
        <v>#VALUE!</v>
      </c>
      <c r="L343" s="32" t="e">
        <f t="shared" si="92"/>
        <v>#VALUE!</v>
      </c>
      <c r="M343" s="32" t="e">
        <f t="shared" si="92"/>
        <v>#VALUE!</v>
      </c>
      <c r="N343" s="32" t="e">
        <f t="shared" si="92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t="shared" ref="G344:N344" si="93">G343/2</f>
        <v>#VALUE!</v>
      </c>
      <c r="H344" s="32" t="e">
        <f t="shared" si="93"/>
        <v>#VALUE!</v>
      </c>
      <c r="I344" s="32" t="e">
        <f t="shared" si="93"/>
        <v>#VALUE!</v>
      </c>
      <c r="J344" s="32" t="e">
        <f t="shared" si="93"/>
        <v>#VALUE!</v>
      </c>
      <c r="K344" s="32" t="e">
        <f t="shared" si="93"/>
        <v>#VALUE!</v>
      </c>
      <c r="L344" s="32" t="e">
        <f t="shared" si="93"/>
        <v>#VALUE!</v>
      </c>
      <c r="M344" s="32" t="e">
        <f t="shared" si="93"/>
        <v>#VALUE!</v>
      </c>
      <c r="N344" s="32" t="e">
        <f t="shared" si="93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t="shared" ref="G345:N345" si="94">G346-G344</f>
        <v>#VALUE!</v>
      </c>
      <c r="H345" s="32" t="e">
        <f t="shared" si="94"/>
        <v>#VALUE!</v>
      </c>
      <c r="I345" s="32" t="e">
        <f t="shared" si="94"/>
        <v>#VALUE!</v>
      </c>
      <c r="J345" s="32" t="e">
        <f t="shared" si="94"/>
        <v>#VALUE!</v>
      </c>
      <c r="K345" s="32" t="e">
        <f t="shared" si="94"/>
        <v>#VALUE!</v>
      </c>
      <c r="L345" s="32" t="e">
        <f t="shared" si="94"/>
        <v>#VALUE!</v>
      </c>
      <c r="M345" s="32" t="e">
        <f t="shared" si="94"/>
        <v>#VALUE!</v>
      </c>
      <c r="N345" s="32" t="e">
        <f t="shared" si="94"/>
        <v>#VALUE!</v>
      </c>
    </row>
    <row r="346" spans="3:27" x14ac:dyDescent="0.2">
      <c r="C346" s="166"/>
      <c r="E346" t="s">
        <v>533</v>
      </c>
      <c r="F346" s="32">
        <f>50%</f>
        <v>0.5</v>
      </c>
      <c r="G346" s="32">
        <f>50%</f>
        <v>0.5</v>
      </c>
      <c r="H346" s="32">
        <f>50%</f>
        <v>0.5</v>
      </c>
      <c r="I346" s="32">
        <f>50%</f>
        <v>0.5</v>
      </c>
      <c r="J346" s="32">
        <f>50%</f>
        <v>0.5</v>
      </c>
      <c r="K346" s="32">
        <f>50%</f>
        <v>0.5</v>
      </c>
      <c r="L346" s="32">
        <f>50%</f>
        <v>0.5</v>
      </c>
      <c r="M346" s="32">
        <f>50%</f>
        <v>0.5</v>
      </c>
      <c r="N346" s="32">
        <f>50%</f>
        <v>0.5</v>
      </c>
    </row>
    <row r="347" spans="3:27" x14ac:dyDescent="0.2">
      <c r="C347" s="166"/>
      <c r="E347" t="s">
        <v>534</v>
      </c>
      <c r="F347" s="32">
        <f>100%</f>
        <v>1</v>
      </c>
      <c r="G347" s="32">
        <f>100%</f>
        <v>1</v>
      </c>
      <c r="H347" s="32">
        <f>100%</f>
        <v>1</v>
      </c>
      <c r="I347" s="32">
        <f>100%</f>
        <v>1</v>
      </c>
      <c r="J347" s="32">
        <f>100%</f>
        <v>1</v>
      </c>
      <c r="K347" s="32">
        <f>100%</f>
        <v>1</v>
      </c>
      <c r="L347" s="32">
        <f>100%</f>
        <v>1</v>
      </c>
      <c r="M347" s="32">
        <f>100%</f>
        <v>1</v>
      </c>
      <c r="N347" s="32">
        <f>100%</f>
        <v>1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>
        <f>SUM(F351:F353)</f>
        <v>0</v>
      </c>
      <c r="G354" s="111">
        <f>SUM(G351:G353)</f>
        <v>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>
        <f>SUM(J358:J363)</f>
        <v>0</v>
      </c>
      <c r="K364" s="36">
        <f>SUM(K358:K363)</f>
        <v>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>
        <f>SUM(F358:F365)</f>
        <v>0</v>
      </c>
      <c r="G366" s="36">
        <f>SUM(G358:G365)</f>
        <v>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type="cellIs" dxfId="2" priority="7" operator="equal">
      <formula>FALSE</formula>
    </cfRule>
  </conditionalFormatting>
  <conditionalFormatting sqref="G326">
    <cfRule type="cellIs" dxfId="1" priority="3" operator="equal">
      <formula>FALSE</formula>
    </cfRule>
  </conditionalFormatting>
  <conditionalFormatting sqref="J310 R310 R322 J322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A1:D124"/>
  <sheetViews>
    <sheetView showGridLines="0" workbookViewId="0">
      <selection activeCell="G11" sqref="G11"/>
    </sheetView>
  </sheetViews>
  <sheetFormatPr defaultRowHeight="14.25" x14ac:dyDescent="0.2"/>
  <cols>
    <col min="1" max="1" width="2.875" customWidth="1" collapsed="1"/>
    <col min="2" max="2" width="49.75" bestFit="1" customWidth="1" collapsed="1"/>
    <col min="3" max="3" width="15.125" style="123" customWidth="1" collapsed="1"/>
    <col min="4" max="4" width="16.375" style="124" bestFit="1" customWidth="1" collapsed="1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A1:D409"/>
  <sheetViews>
    <sheetView showGridLines="0" workbookViewId="0">
      <selection activeCell="F9" sqref="F9"/>
    </sheetView>
  </sheetViews>
  <sheetFormatPr defaultRowHeight="14.25" x14ac:dyDescent="0.2"/>
  <cols>
    <col min="1" max="1" width="2.875" customWidth="1" collapsed="1"/>
    <col min="2" max="2" width="54.5" customWidth="1" collapsed="1"/>
    <col min="3" max="3" width="15.125" style="123" customWidth="1" collapsed="1"/>
    <col min="4" max="4" width="16.375" style="123" bestFit="1" customWidth="1" collapsed="1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</dc:creator>
  <cp:lastModifiedBy>G T</cp:lastModifiedBy>
  <cp:lastPrinted>2020-01-29T10:02:57Z</cp:lastPrinted>
  <dcterms:created xsi:type="dcterms:W3CDTF">2019-12-23T05:42:16Z</dcterms:created>
  <dcterms:modified xsi:type="dcterms:W3CDTF">2024-01-15T18:45:24Z</dcterms:modified>
</cp:coreProperties>
</file>