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9.xml" ContentType="application/vnd.openxmlformats-officedocument.themeOverrid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SMmodels\erg\"/>
    </mc:Choice>
  </mc:AlternateContent>
  <xr:revisionPtr revIDLastSave="0" documentId="13_ncr:1_{53037E2B-E710-4ED3-9AD5-4C103D035482}" xr6:coauthVersionLast="36" xr6:coauthVersionMax="45" xr10:uidLastSave="{00000000-0000-0000-0000-000000000000}"/>
  <bookViews>
    <workbookView xWindow="-108" yWindow="-108" windowWidth="23256" windowHeight="12576" tabRatio="597" activeTab="1" xr2:uid="{00000000-000D-0000-FFFF-FFFF00000000}"/>
  </bookViews>
  <sheets>
    <sheet name="Control" sheetId="6" r:id="rId1"/>
    <sheet name="Вводные данные" sheetId="2" r:id="rId2"/>
    <sheet name="Отчет" sheetId="1" r:id="rId3"/>
    <sheet name="Вспомогательный" sheetId="3" r:id="rId4"/>
    <sheet name="Ввод" sheetId="4" r:id="rId5"/>
    <sheet name="Результат" sheetId="5" r:id="rId6"/>
  </sheets>
  <definedNames>
    <definedName name="_xlnm._FilterDatabase" localSheetId="4" hidden="1">Ввод!$B$1:$D$1</definedName>
    <definedName name="_xlnm._FilterDatabase" localSheetId="5" hidden="1">Результат!$B$1:$D$1</definedName>
    <definedName name="_xlnm.Print_Area" localSheetId="1">'Вводные данные'!$B$2:$H$135</definedName>
    <definedName name="_xlnm.Print_Area" localSheetId="2">Отчет!$B$2:$M$290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8" i="3" l="1"/>
  <c r="K27" i="3"/>
  <c r="G28" i="3"/>
  <c r="G27" i="3"/>
  <c r="K26" i="3" l="1"/>
  <c r="G26" i="3"/>
  <c r="J68" i="3" l="1"/>
  <c r="J67" i="3"/>
  <c r="J66" i="3"/>
  <c r="J65" i="3"/>
  <c r="H68" i="3"/>
  <c r="H67" i="3"/>
  <c r="H66" i="3"/>
  <c r="H65" i="3"/>
  <c r="R61" i="3" l="1"/>
  <c r="R60" i="3"/>
  <c r="R59" i="3"/>
  <c r="U61" i="3"/>
  <c r="U68" i="3" s="1"/>
  <c r="U60" i="3"/>
  <c r="U67" i="3" s="1"/>
  <c r="U59" i="3"/>
  <c r="U66" i="3" s="1"/>
  <c r="U58" i="3"/>
  <c r="U65" i="3" s="1"/>
  <c r="P61" i="3"/>
  <c r="P60" i="3"/>
  <c r="P59" i="3"/>
  <c r="P58" i="3"/>
  <c r="M61" i="3"/>
  <c r="M60" i="3"/>
  <c r="M59" i="3"/>
  <c r="M58" i="3"/>
  <c r="J61" i="3"/>
  <c r="R68" i="3" s="1"/>
  <c r="J60" i="3"/>
  <c r="R67" i="3" s="1"/>
  <c r="J59" i="3"/>
  <c r="J58" i="3"/>
  <c r="R65" i="3" s="1"/>
  <c r="U314" i="3"/>
  <c r="V314" i="3" s="1"/>
  <c r="U313" i="3"/>
  <c r="V313" i="3" s="1"/>
  <c r="U312" i="3"/>
  <c r="V312" i="3" s="1"/>
  <c r="U311" i="3"/>
  <c r="V311" i="3" s="1"/>
  <c r="L68" i="3"/>
  <c r="L67" i="3"/>
  <c r="S22" i="3"/>
  <c r="S21" i="3"/>
  <c r="S20" i="3"/>
  <c r="S19" i="3"/>
  <c r="O22" i="3"/>
  <c r="O21" i="3"/>
  <c r="O20" i="3"/>
  <c r="O19" i="3"/>
  <c r="R23" i="3"/>
  <c r="N23" i="3"/>
  <c r="G32" i="2"/>
  <c r="G33" i="2"/>
  <c r="G22" i="2"/>
  <c r="G23" i="2"/>
  <c r="G18" i="2"/>
  <c r="G19" i="2"/>
  <c r="G13" i="2"/>
  <c r="G14" i="2"/>
  <c r="L65" i="3" l="1"/>
  <c r="L66" i="3"/>
  <c r="L58" i="3"/>
  <c r="L62" i="3" s="1"/>
  <c r="L59" i="3"/>
  <c r="S66" i="3" s="1"/>
  <c r="L60" i="3"/>
  <c r="S67" i="3" s="1"/>
  <c r="L61" i="3"/>
  <c r="S68" i="3" s="1"/>
  <c r="U62" i="3"/>
  <c r="G61" i="3"/>
  <c r="J62" i="3"/>
  <c r="G60" i="3"/>
  <c r="R58" i="3"/>
  <c r="R62" i="3" s="1"/>
  <c r="G58" i="3"/>
  <c r="R66" i="3"/>
  <c r="G59" i="3"/>
  <c r="S23" i="3"/>
  <c r="O23" i="3"/>
  <c r="S65" i="3" l="1"/>
  <c r="Q68" i="3"/>
  <c r="Q67" i="3"/>
  <c r="G62" i="3"/>
  <c r="Q65" i="3"/>
  <c r="Q66" i="3"/>
  <c r="G16" i="2" l="1"/>
  <c r="G17" i="2"/>
  <c r="G12" i="2" l="1"/>
  <c r="G15" i="2"/>
  <c r="U306" i="3" l="1"/>
  <c r="H3" i="3"/>
  <c r="L4" i="3" s="1"/>
  <c r="L6" i="3"/>
  <c r="L5" i="3" l="1"/>
  <c r="L3" i="3"/>
  <c r="E4" i="2" l="1"/>
  <c r="H5" i="3" l="1"/>
  <c r="G132" i="2" l="1"/>
  <c r="G131" i="2"/>
  <c r="G134" i="2" l="1"/>
  <c r="G133" i="2"/>
  <c r="G104" i="2" l="1"/>
  <c r="G103" i="2"/>
  <c r="G93" i="2"/>
  <c r="G92" i="2"/>
  <c r="G82" i="2"/>
  <c r="G47" i="2"/>
  <c r="G48" i="2"/>
  <c r="G25" i="2"/>
  <c r="K264" i="3" l="1"/>
  <c r="J264" i="3"/>
  <c r="I264" i="3"/>
  <c r="H264" i="3"/>
  <c r="K263" i="3"/>
  <c r="J263" i="3"/>
  <c r="I263" i="3"/>
  <c r="H263" i="3"/>
  <c r="K262" i="3"/>
  <c r="J262" i="3"/>
  <c r="I262" i="3"/>
  <c r="H262" i="3"/>
  <c r="K261" i="3"/>
  <c r="J261" i="3"/>
  <c r="I261" i="3"/>
  <c r="H261" i="3"/>
  <c r="K260" i="3"/>
  <c r="J260" i="3"/>
  <c r="I260" i="3"/>
  <c r="H260" i="3"/>
  <c r="L240" i="3"/>
  <c r="K240" i="3"/>
  <c r="J240" i="3"/>
  <c r="I240" i="3"/>
  <c r="H240" i="3"/>
  <c r="L239" i="3"/>
  <c r="K239" i="3"/>
  <c r="J239" i="3"/>
  <c r="I239" i="3"/>
  <c r="H239" i="3"/>
  <c r="L237" i="3"/>
  <c r="K237" i="3"/>
  <c r="J237" i="3"/>
  <c r="I237" i="3"/>
  <c r="H237" i="3"/>
  <c r="L236" i="3"/>
  <c r="K236" i="3"/>
  <c r="J236" i="3"/>
  <c r="I236" i="3"/>
  <c r="H236" i="3"/>
  <c r="L228" i="3"/>
  <c r="K228" i="3"/>
  <c r="J228" i="3"/>
  <c r="I228" i="3"/>
  <c r="H228" i="3"/>
  <c r="L227" i="3"/>
  <c r="K227" i="3"/>
  <c r="J227" i="3"/>
  <c r="I227" i="3"/>
  <c r="H227" i="3"/>
  <c r="K226" i="3"/>
  <c r="J223" i="3"/>
  <c r="L220" i="3"/>
  <c r="K220" i="3"/>
  <c r="J220" i="3"/>
  <c r="I220" i="3"/>
  <c r="H220" i="3"/>
  <c r="G191" i="3"/>
  <c r="G190" i="3"/>
  <c r="L170" i="3"/>
  <c r="K170" i="3"/>
  <c r="J170" i="3"/>
  <c r="I170" i="3"/>
  <c r="H170" i="3"/>
  <c r="L169" i="3"/>
  <c r="K169" i="3"/>
  <c r="J169" i="3"/>
  <c r="I169" i="3"/>
  <c r="H169" i="3"/>
  <c r="L167" i="3"/>
  <c r="K167" i="3"/>
  <c r="J167" i="3"/>
  <c r="I167" i="3"/>
  <c r="H167" i="3"/>
  <c r="L166" i="3"/>
  <c r="K166" i="3"/>
  <c r="J166" i="3"/>
  <c r="I166" i="3"/>
  <c r="H166" i="3"/>
  <c r="J165" i="3"/>
  <c r="G115" i="3"/>
  <c r="G114" i="3"/>
  <c r="G110" i="3"/>
  <c r="W36" i="3"/>
  <c r="K19" i="3"/>
  <c r="G13" i="3"/>
  <c r="G118" i="2"/>
  <c r="G117" i="2"/>
  <c r="G113" i="2"/>
  <c r="G112" i="2"/>
  <c r="G111" i="2"/>
  <c r="G110" i="2"/>
  <c r="G109" i="2"/>
  <c r="G100" i="2"/>
  <c r="G99" i="2"/>
  <c r="G98" i="2"/>
  <c r="G97" i="2"/>
  <c r="G72" i="2"/>
  <c r="G71" i="2"/>
  <c r="G70" i="2"/>
  <c r="G69" i="2"/>
  <c r="G67" i="2"/>
  <c r="G66" i="2"/>
  <c r="G65" i="2"/>
  <c r="G64" i="2"/>
  <c r="G27" i="2"/>
  <c r="G204" i="3"/>
  <c r="K13" i="3"/>
  <c r="K131" i="3"/>
  <c r="G131" i="3"/>
  <c r="G196" i="3"/>
  <c r="K132" i="3"/>
  <c r="G132" i="3"/>
  <c r="G197" i="3"/>
  <c r="K133" i="3"/>
  <c r="G133" i="3"/>
  <c r="G198" i="3"/>
  <c r="K11" i="3"/>
  <c r="G112" i="3"/>
  <c r="G113" i="3"/>
  <c r="G111" i="3"/>
  <c r="G11" i="3"/>
  <c r="G363" i="3"/>
  <c r="G364" i="3"/>
  <c r="G360" i="3"/>
  <c r="G365" i="3"/>
  <c r="G362" i="3"/>
  <c r="G358" i="3"/>
  <c r="G361" i="3"/>
  <c r="G359" i="3"/>
  <c r="K91" i="3"/>
  <c r="H162" i="3"/>
  <c r="H164" i="3"/>
  <c r="H171" i="3"/>
  <c r="H156" i="3"/>
  <c r="H168" i="3"/>
  <c r="H154" i="3"/>
  <c r="H153" i="3"/>
  <c r="H157" i="3"/>
  <c r="H165" i="3"/>
  <c r="H163" i="3"/>
  <c r="G91" i="3"/>
  <c r="H160" i="3"/>
  <c r="H158" i="3"/>
  <c r="H161" i="3"/>
  <c r="H159" i="3"/>
  <c r="H151" i="3"/>
  <c r="H152" i="3"/>
  <c r="H155" i="3"/>
  <c r="K92" i="3"/>
  <c r="I162" i="3"/>
  <c r="I164" i="3"/>
  <c r="I171" i="3"/>
  <c r="I156" i="3"/>
  <c r="I168" i="3"/>
  <c r="I154" i="3"/>
  <c r="I153" i="3"/>
  <c r="I157" i="3"/>
  <c r="I165" i="3"/>
  <c r="I163" i="3"/>
  <c r="G92" i="3"/>
  <c r="I160" i="3"/>
  <c r="I158" i="3"/>
  <c r="I161" i="3"/>
  <c r="I159" i="3"/>
  <c r="I151" i="3"/>
  <c r="I152" i="3"/>
  <c r="I155" i="3"/>
  <c r="K93" i="3"/>
  <c r="J162" i="3"/>
  <c r="J164" i="3"/>
  <c r="J171" i="3"/>
  <c r="J156" i="3"/>
  <c r="J168" i="3"/>
  <c r="J154" i="3"/>
  <c r="J153" i="3"/>
  <c r="J157" i="3"/>
  <c r="J163" i="3"/>
  <c r="G93" i="3"/>
  <c r="J160" i="3"/>
  <c r="J158" i="3"/>
  <c r="J161" i="3"/>
  <c r="J159" i="3"/>
  <c r="J151" i="3"/>
  <c r="J152" i="3"/>
  <c r="J155" i="3"/>
  <c r="K94" i="3"/>
  <c r="K162" i="3"/>
  <c r="K164" i="3"/>
  <c r="K171" i="3"/>
  <c r="K156" i="3"/>
  <c r="K168" i="3"/>
  <c r="K154" i="3"/>
  <c r="K153" i="3"/>
  <c r="K157" i="3"/>
  <c r="K165" i="3"/>
  <c r="K163" i="3"/>
  <c r="G94" i="3"/>
  <c r="K160" i="3"/>
  <c r="K158" i="3"/>
  <c r="K161" i="3"/>
  <c r="K159" i="3"/>
  <c r="K151" i="3"/>
  <c r="K152" i="3"/>
  <c r="K155" i="3"/>
  <c r="K95" i="3"/>
  <c r="L162" i="3"/>
  <c r="L164" i="3"/>
  <c r="L171" i="3"/>
  <c r="L156" i="3"/>
  <c r="L168" i="3"/>
  <c r="L154" i="3"/>
  <c r="L153" i="3"/>
  <c r="L157" i="3"/>
  <c r="L165" i="3"/>
  <c r="L163" i="3"/>
  <c r="G95" i="3"/>
  <c r="L160" i="3"/>
  <c r="L158" i="3"/>
  <c r="L161" i="3"/>
  <c r="L159" i="3"/>
  <c r="L151" i="3"/>
  <c r="L152" i="3"/>
  <c r="L155" i="3"/>
  <c r="G12" i="3"/>
  <c r="K10" i="3"/>
  <c r="K121" i="3"/>
  <c r="H234" i="3"/>
  <c r="H229" i="3"/>
  <c r="H226" i="3"/>
  <c r="H221" i="3"/>
  <c r="H241" i="3"/>
  <c r="H235" i="3"/>
  <c r="H222" i="3"/>
  <c r="H225" i="3"/>
  <c r="H232" i="3"/>
  <c r="H231" i="3"/>
  <c r="H230" i="3"/>
  <c r="H233" i="3"/>
  <c r="H224" i="3"/>
  <c r="H223" i="3"/>
  <c r="H238" i="3"/>
  <c r="G121" i="3"/>
  <c r="K122" i="3"/>
  <c r="I234" i="3"/>
  <c r="I229" i="3"/>
  <c r="I226" i="3"/>
  <c r="I221" i="3"/>
  <c r="I241" i="3"/>
  <c r="I235" i="3"/>
  <c r="I222" i="3"/>
  <c r="I225" i="3"/>
  <c r="I232" i="3"/>
  <c r="I231" i="3"/>
  <c r="I230" i="3"/>
  <c r="I233" i="3"/>
  <c r="I224" i="3"/>
  <c r="I223" i="3"/>
  <c r="I238" i="3"/>
  <c r="G122" i="3"/>
  <c r="K123" i="3"/>
  <c r="J234" i="3"/>
  <c r="J229" i="3"/>
  <c r="J226" i="3"/>
  <c r="J221" i="3"/>
  <c r="J241" i="3"/>
  <c r="J235" i="3"/>
  <c r="J222" i="3"/>
  <c r="J225" i="3"/>
  <c r="J232" i="3"/>
  <c r="J231" i="3"/>
  <c r="J230" i="3"/>
  <c r="J233" i="3"/>
  <c r="J224" i="3"/>
  <c r="J238" i="3"/>
  <c r="G123" i="3"/>
  <c r="K124" i="3"/>
  <c r="K234" i="3"/>
  <c r="K229" i="3"/>
  <c r="K221" i="3"/>
  <c r="K241" i="3"/>
  <c r="K235" i="3"/>
  <c r="K222" i="3"/>
  <c r="K225" i="3"/>
  <c r="K232" i="3"/>
  <c r="K231" i="3"/>
  <c r="K230" i="3"/>
  <c r="K233" i="3"/>
  <c r="K224" i="3"/>
  <c r="K223" i="3"/>
  <c r="K238" i="3"/>
  <c r="G124" i="3"/>
  <c r="K125" i="3"/>
  <c r="L234" i="3"/>
  <c r="L229" i="3"/>
  <c r="L226" i="3"/>
  <c r="L221" i="3"/>
  <c r="L241" i="3"/>
  <c r="L235" i="3"/>
  <c r="L222" i="3"/>
  <c r="L225" i="3"/>
  <c r="L232" i="3"/>
  <c r="L231" i="3"/>
  <c r="L230" i="3"/>
  <c r="L233" i="3"/>
  <c r="L224" i="3"/>
  <c r="L223" i="3"/>
  <c r="L238" i="3"/>
  <c r="G125" i="3"/>
  <c r="K361" i="3"/>
  <c r="K360" i="3"/>
  <c r="K362" i="3"/>
  <c r="K363" i="3"/>
  <c r="K359" i="3"/>
  <c r="K358" i="3"/>
  <c r="G351" i="3"/>
  <c r="G353" i="3"/>
  <c r="G352" i="3"/>
  <c r="F49" i="3"/>
  <c r="K74" i="3"/>
  <c r="G74" i="3"/>
  <c r="L49" i="3"/>
  <c r="K49" i="3"/>
  <c r="G19" i="3"/>
  <c r="I49" i="3"/>
  <c r="N49" i="3"/>
  <c r="W41" i="3"/>
  <c r="S41" i="3"/>
  <c r="O41" i="3"/>
  <c r="O58" i="3" s="1"/>
  <c r="V41" i="3"/>
  <c r="R41" i="3"/>
  <c r="K41" i="3"/>
  <c r="V33" i="3"/>
  <c r="R33" i="3"/>
  <c r="O33" i="3"/>
  <c r="W33" i="3"/>
  <c r="S33" i="3"/>
  <c r="G33" i="3"/>
  <c r="K33" i="3"/>
  <c r="G49" i="3"/>
  <c r="H49" i="3"/>
  <c r="M49" i="3"/>
  <c r="J49" i="3"/>
  <c r="F50" i="3"/>
  <c r="K75" i="3"/>
  <c r="G75" i="3"/>
  <c r="L50" i="3"/>
  <c r="K50" i="3"/>
  <c r="G20" i="3"/>
  <c r="K20" i="3"/>
  <c r="I50" i="3"/>
  <c r="N50" i="3"/>
  <c r="W42" i="3"/>
  <c r="S42" i="3"/>
  <c r="O42" i="3"/>
  <c r="O59" i="3" s="1"/>
  <c r="T66" i="3" s="1"/>
  <c r="V42" i="3"/>
  <c r="R42" i="3"/>
  <c r="K42" i="3"/>
  <c r="V34" i="3"/>
  <c r="R34" i="3"/>
  <c r="O34" i="3"/>
  <c r="W34" i="3"/>
  <c r="S34" i="3"/>
  <c r="G34" i="3"/>
  <c r="K34" i="3"/>
  <c r="G50" i="3"/>
  <c r="H50" i="3"/>
  <c r="M50" i="3"/>
  <c r="J50" i="3"/>
  <c r="F51" i="3"/>
  <c r="K76" i="3"/>
  <c r="G76" i="3"/>
  <c r="L51" i="3"/>
  <c r="K51" i="3"/>
  <c r="G21" i="3"/>
  <c r="K21" i="3"/>
  <c r="I51" i="3"/>
  <c r="N51" i="3"/>
  <c r="W43" i="3"/>
  <c r="S43" i="3"/>
  <c r="O43" i="3"/>
  <c r="O60" i="3" s="1"/>
  <c r="T67" i="3" s="1"/>
  <c r="V43" i="3"/>
  <c r="R43" i="3"/>
  <c r="K43" i="3"/>
  <c r="L21" i="3" s="1"/>
  <c r="V35" i="3"/>
  <c r="R35" i="3"/>
  <c r="O35" i="3"/>
  <c r="W35" i="3"/>
  <c r="S35" i="3"/>
  <c r="G35" i="3"/>
  <c r="K35" i="3"/>
  <c r="G51" i="3"/>
  <c r="H51" i="3"/>
  <c r="M51" i="3"/>
  <c r="J51" i="3"/>
  <c r="F52" i="3"/>
  <c r="K77" i="3"/>
  <c r="G332" i="3" s="1"/>
  <c r="G77" i="3"/>
  <c r="G331" i="3" s="1"/>
  <c r="L52" i="3"/>
  <c r="K52" i="3"/>
  <c r="G22" i="3"/>
  <c r="K22" i="3"/>
  <c r="I52" i="3"/>
  <c r="N52" i="3"/>
  <c r="W44" i="3"/>
  <c r="S44" i="3"/>
  <c r="O44" i="3"/>
  <c r="V44" i="3"/>
  <c r="R44" i="3"/>
  <c r="K44" i="3"/>
  <c r="V36" i="3"/>
  <c r="R36" i="3"/>
  <c r="O36" i="3"/>
  <c r="S36" i="3"/>
  <c r="G36" i="3"/>
  <c r="K36" i="3"/>
  <c r="G52" i="3"/>
  <c r="H52" i="3"/>
  <c r="M52" i="3"/>
  <c r="J52" i="3"/>
  <c r="G10" i="3"/>
  <c r="F351" i="3"/>
  <c r="F353" i="3"/>
  <c r="F352" i="3"/>
  <c r="K101" i="3"/>
  <c r="G101" i="3"/>
  <c r="K102" i="3"/>
  <c r="G102" i="3"/>
  <c r="K103" i="3"/>
  <c r="G103" i="3"/>
  <c r="K104" i="3"/>
  <c r="G104" i="3"/>
  <c r="G370" i="3"/>
  <c r="K370" i="3"/>
  <c r="G371" i="3"/>
  <c r="G139" i="3"/>
  <c r="G209" i="3"/>
  <c r="K12" i="3"/>
  <c r="G145" i="3"/>
  <c r="G214" i="3"/>
  <c r="G146" i="3"/>
  <c r="G215" i="3"/>
  <c r="K14" i="3"/>
  <c r="G203" i="3"/>
  <c r="G58" i="2"/>
  <c r="G10" i="2"/>
  <c r="G51" i="2"/>
  <c r="G44" i="2"/>
  <c r="G40" i="2"/>
  <c r="G39" i="2"/>
  <c r="G45" i="2"/>
  <c r="G41" i="2"/>
  <c r="G37" i="2"/>
  <c r="G88" i="2"/>
  <c r="G86" i="2"/>
  <c r="G87" i="2"/>
  <c r="G60" i="2"/>
  <c r="G63" i="2"/>
  <c r="G94" i="2"/>
  <c r="G95" i="2"/>
  <c r="G96" i="2"/>
  <c r="G91" i="2"/>
  <c r="G83" i="2"/>
  <c r="G80" i="2"/>
  <c r="G84" i="2"/>
  <c r="G116" i="2"/>
  <c r="G123" i="2"/>
  <c r="G125" i="2"/>
  <c r="G50" i="2"/>
  <c r="G49" i="2"/>
  <c r="G55" i="2"/>
  <c r="G334" i="3" l="1"/>
  <c r="O61" i="3"/>
  <c r="T68" i="3" s="1"/>
  <c r="T65" i="3"/>
  <c r="O62" i="3"/>
  <c r="H307" i="3"/>
  <c r="I334" i="3"/>
  <c r="F332" i="3"/>
  <c r="F334" i="3"/>
  <c r="F331" i="3"/>
  <c r="G75" i="2"/>
  <c r="G90" i="2"/>
  <c r="G61" i="2"/>
  <c r="G107" i="2"/>
  <c r="G28" i="2"/>
  <c r="G11" i="2"/>
  <c r="G34" i="2"/>
  <c r="G43" i="2"/>
  <c r="G20" i="2"/>
  <c r="G56" i="2"/>
  <c r="G62" i="2"/>
  <c r="G126" i="2"/>
  <c r="G35" i="2"/>
  <c r="G38" i="2"/>
  <c r="G52" i="2"/>
  <c r="G21" i="2"/>
  <c r="G57" i="2"/>
  <c r="G24" i="2"/>
  <c r="G42" i="2"/>
  <c r="G130" i="2"/>
  <c r="G129" i="2"/>
  <c r="G102" i="2"/>
  <c r="G108" i="2"/>
  <c r="G105" i="2"/>
  <c r="G115" i="2"/>
  <c r="G79" i="2"/>
  <c r="G31" i="2"/>
  <c r="G53" i="2"/>
  <c r="G120" i="2"/>
  <c r="G74" i="2"/>
  <c r="G76" i="2"/>
  <c r="G121" i="2"/>
  <c r="G29" i="2"/>
  <c r="G127" i="2"/>
  <c r="G119" i="2"/>
  <c r="G77" i="2"/>
  <c r="G30" i="2"/>
  <c r="G54" i="2"/>
  <c r="G124" i="2"/>
  <c r="G78" i="2"/>
  <c r="G26" i="2"/>
  <c r="G81" i="2"/>
  <c r="P42" i="3"/>
  <c r="P41" i="3"/>
  <c r="E6" i="2" l="1"/>
  <c r="H4" i="3" s="1"/>
  <c r="E5" i="2"/>
  <c r="R296" i="3" l="1"/>
  <c r="R282" i="3"/>
  <c r="J296" i="3"/>
  <c r="J282" i="3"/>
  <c r="R295" i="3"/>
  <c r="R281" i="3"/>
  <c r="J295" i="3"/>
  <c r="J281" i="3"/>
  <c r="R294" i="3"/>
  <c r="R280" i="3"/>
  <c r="J294" i="3"/>
  <c r="R293" i="3"/>
  <c r="R279" i="3"/>
  <c r="R308" i="3" s="1"/>
  <c r="J293" i="3"/>
  <c r="J320" i="3" s="1"/>
  <c r="J279" i="3"/>
  <c r="J280" i="3"/>
  <c r="N53" i="3"/>
  <c r="M53" i="3"/>
  <c r="L53" i="3"/>
  <c r="K53" i="3"/>
  <c r="R320" i="3" l="1"/>
  <c r="J308" i="3"/>
  <c r="H6" i="3"/>
  <c r="W313" i="3" l="1"/>
  <c r="X313" i="3" s="1"/>
  <c r="W311" i="3"/>
  <c r="X311" i="3" s="1"/>
  <c r="W314" i="3"/>
  <c r="X314" i="3" s="1"/>
  <c r="W312" i="3"/>
  <c r="X312" i="3" s="1"/>
  <c r="U307" i="3"/>
  <c r="H308" i="3"/>
  <c r="O3" i="3" l="1"/>
  <c r="H328" i="3" l="1"/>
  <c r="H278" i="3" l="1"/>
  <c r="G41" i="3" l="1"/>
  <c r="M170" i="3"/>
  <c r="M169" i="3"/>
  <c r="M240" i="3"/>
  <c r="M239" i="3"/>
  <c r="J305" i="3" l="1"/>
  <c r="W52" i="3"/>
  <c r="V52" i="3"/>
  <c r="W51" i="3"/>
  <c r="V51" i="3"/>
  <c r="W50" i="3"/>
  <c r="V50" i="3"/>
  <c r="W49" i="3"/>
  <c r="V49" i="3"/>
  <c r="S52" i="3"/>
  <c r="S51" i="3"/>
  <c r="S50" i="3"/>
  <c r="S49" i="3"/>
  <c r="R52" i="3"/>
  <c r="R51" i="3"/>
  <c r="R50" i="3"/>
  <c r="R49" i="3"/>
  <c r="E6" i="1" l="1"/>
  <c r="E203" i="1" s="1"/>
  <c r="E114" i="1" l="1"/>
  <c r="L22" i="3"/>
  <c r="L20" i="3"/>
  <c r="L19" i="3"/>
  <c r="E5" i="1"/>
  <c r="E202" i="1" s="1"/>
  <c r="L33" i="3"/>
  <c r="E113" i="1" l="1"/>
  <c r="G372" i="3"/>
  <c r="K364" i="3"/>
  <c r="J364" i="3"/>
  <c r="G366" i="3"/>
  <c r="F366" i="3"/>
  <c r="F354" i="3"/>
  <c r="G354" i="3"/>
  <c r="G216" i="3"/>
  <c r="O334" i="3" s="1"/>
  <c r="G210" i="3"/>
  <c r="N334" i="3" s="1"/>
  <c r="G205" i="3"/>
  <c r="L334" i="3" s="1"/>
  <c r="G147" i="3"/>
  <c r="O331" i="3" s="1"/>
  <c r="F147" i="3"/>
  <c r="G140" i="3" l="1"/>
  <c r="N331" i="3" s="1"/>
  <c r="F140" i="3"/>
  <c r="G199" i="3" l="1"/>
  <c r="M334" i="3" s="1"/>
  <c r="G192" i="3"/>
  <c r="K134" i="3"/>
  <c r="M332" i="3" s="1"/>
  <c r="J134" i="3"/>
  <c r="G134" i="3"/>
  <c r="M331" i="3" s="1"/>
  <c r="F134" i="3"/>
  <c r="X44" i="3"/>
  <c r="X43" i="3"/>
  <c r="X42" i="3"/>
  <c r="X41" i="3"/>
  <c r="X36" i="3"/>
  <c r="X35" i="3"/>
  <c r="X34" i="3"/>
  <c r="X33" i="3"/>
  <c r="O328" i="3"/>
  <c r="N328" i="3"/>
  <c r="M328" i="3"/>
  <c r="L328" i="3"/>
  <c r="K328" i="3"/>
  <c r="J328" i="3"/>
  <c r="I328" i="3"/>
  <c r="N347" i="3"/>
  <c r="M347" i="3"/>
  <c r="L347" i="3"/>
  <c r="K347" i="3"/>
  <c r="J347" i="3"/>
  <c r="I347" i="3"/>
  <c r="H347" i="3"/>
  <c r="G347" i="3"/>
  <c r="F347" i="3"/>
  <c r="N346" i="3"/>
  <c r="M346" i="3"/>
  <c r="L346" i="3"/>
  <c r="K346" i="3"/>
  <c r="J346" i="3"/>
  <c r="I346" i="3"/>
  <c r="H346" i="3"/>
  <c r="G346" i="3"/>
  <c r="F346" i="3"/>
  <c r="L264" i="3"/>
  <c r="J334" i="3" s="1"/>
  <c r="L263" i="3"/>
  <c r="J333" i="3" s="1"/>
  <c r="L262" i="3"/>
  <c r="L261" i="3"/>
  <c r="L260" i="3"/>
  <c r="J330" i="3" s="1"/>
  <c r="L248" i="3"/>
  <c r="K248" i="3"/>
  <c r="J248" i="3"/>
  <c r="I248" i="3"/>
  <c r="H248" i="3"/>
  <c r="L247" i="3"/>
  <c r="K247" i="3"/>
  <c r="J247" i="3"/>
  <c r="I247" i="3"/>
  <c r="H247" i="3"/>
  <c r="L246" i="3"/>
  <c r="K246" i="3"/>
  <c r="J246" i="3"/>
  <c r="I246" i="3"/>
  <c r="H246" i="3"/>
  <c r="L245" i="3"/>
  <c r="K245" i="3"/>
  <c r="J245" i="3"/>
  <c r="I245" i="3"/>
  <c r="H245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20" i="3"/>
  <c r="L178" i="3"/>
  <c r="K178" i="3"/>
  <c r="J178" i="3"/>
  <c r="I178" i="3"/>
  <c r="H178" i="3"/>
  <c r="L177" i="3"/>
  <c r="K177" i="3"/>
  <c r="J177" i="3"/>
  <c r="I177" i="3"/>
  <c r="H177" i="3"/>
  <c r="L176" i="3"/>
  <c r="K176" i="3"/>
  <c r="J176" i="3"/>
  <c r="I176" i="3"/>
  <c r="H176" i="3"/>
  <c r="L175" i="3"/>
  <c r="K175" i="3"/>
  <c r="J175" i="3"/>
  <c r="I175" i="3"/>
  <c r="H175" i="3"/>
  <c r="W45" i="3"/>
  <c r="V45" i="3"/>
  <c r="W37" i="3"/>
  <c r="V37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K126" i="3"/>
  <c r="J126" i="3"/>
  <c r="G126" i="3"/>
  <c r="F126" i="3"/>
  <c r="G116" i="3"/>
  <c r="I331" i="3" s="1"/>
  <c r="F116" i="3"/>
  <c r="K105" i="3"/>
  <c r="J332" i="3" s="1"/>
  <c r="J105" i="3"/>
  <c r="G105" i="3"/>
  <c r="J331" i="3" s="1"/>
  <c r="F105" i="3"/>
  <c r="K96" i="3"/>
  <c r="J96" i="3"/>
  <c r="G96" i="3"/>
  <c r="F96" i="3"/>
  <c r="G85" i="3"/>
  <c r="O85" i="3" s="1"/>
  <c r="G84" i="3"/>
  <c r="O84" i="3" s="1"/>
  <c r="G83" i="3"/>
  <c r="O83" i="3" s="1"/>
  <c r="G82" i="3"/>
  <c r="O82" i="3" s="1"/>
  <c r="F85" i="3"/>
  <c r="N85" i="3" s="1"/>
  <c r="F84" i="3"/>
  <c r="N84" i="3" s="1"/>
  <c r="F83" i="3"/>
  <c r="F82" i="3"/>
  <c r="N82" i="3" s="1"/>
  <c r="K78" i="3"/>
  <c r="J78" i="3"/>
  <c r="G78" i="3"/>
  <c r="F78" i="3"/>
  <c r="G44" i="3"/>
  <c r="G43" i="3"/>
  <c r="G42" i="3"/>
  <c r="J53" i="3"/>
  <c r="I53" i="3"/>
  <c r="H53" i="3"/>
  <c r="G53" i="3"/>
  <c r="F53" i="3"/>
  <c r="T44" i="3"/>
  <c r="T43" i="3"/>
  <c r="T42" i="3"/>
  <c r="T41" i="3"/>
  <c r="P44" i="3"/>
  <c r="P43" i="3"/>
  <c r="L44" i="3"/>
  <c r="L43" i="3"/>
  <c r="L42" i="3"/>
  <c r="L41" i="3"/>
  <c r="T36" i="3"/>
  <c r="T35" i="3"/>
  <c r="T34" i="3"/>
  <c r="T33" i="3"/>
  <c r="P36" i="3"/>
  <c r="P35" i="3"/>
  <c r="P34" i="3"/>
  <c r="P33" i="3"/>
  <c r="L36" i="3"/>
  <c r="L35" i="3"/>
  <c r="L34" i="3"/>
  <c r="S45" i="3"/>
  <c r="R45" i="3"/>
  <c r="O45" i="3"/>
  <c r="N45" i="3"/>
  <c r="K45" i="3"/>
  <c r="J45" i="3"/>
  <c r="F45" i="3"/>
  <c r="S37" i="3"/>
  <c r="R37" i="3"/>
  <c r="O37" i="3"/>
  <c r="I333" i="3" s="1"/>
  <c r="N37" i="3"/>
  <c r="J317" i="3" l="1"/>
  <c r="R317" i="3"/>
  <c r="R277" i="3"/>
  <c r="R305" i="3"/>
  <c r="X37" i="3"/>
  <c r="J291" i="3"/>
  <c r="R291" i="3"/>
  <c r="J277" i="3"/>
  <c r="H83" i="3"/>
  <c r="X45" i="3"/>
  <c r="I343" i="3"/>
  <c r="I344" i="3" s="1"/>
  <c r="I345" i="3" s="1"/>
  <c r="M246" i="3"/>
  <c r="K331" i="3" s="1"/>
  <c r="M247" i="3"/>
  <c r="K332" i="3" s="1"/>
  <c r="M248" i="3"/>
  <c r="K333" i="3" s="1"/>
  <c r="M245" i="3"/>
  <c r="K330" i="3" s="1"/>
  <c r="M175" i="3"/>
  <c r="H330" i="3" s="1"/>
  <c r="M176" i="3"/>
  <c r="H331" i="3" s="1"/>
  <c r="M177" i="3"/>
  <c r="H332" i="3" s="1"/>
  <c r="M178" i="3"/>
  <c r="H333" i="3" s="1"/>
  <c r="N83" i="3"/>
  <c r="P83" i="3" s="1"/>
  <c r="H84" i="3"/>
  <c r="H85" i="3"/>
  <c r="H82" i="3"/>
  <c r="P85" i="3"/>
  <c r="O86" i="3"/>
  <c r="P82" i="3"/>
  <c r="P84" i="3"/>
  <c r="G86" i="3"/>
  <c r="F86" i="3"/>
  <c r="P45" i="3"/>
  <c r="T45" i="3"/>
  <c r="G45" i="3"/>
  <c r="S59" i="3" l="1"/>
  <c r="F66" i="3"/>
  <c r="S61" i="3"/>
  <c r="F68" i="3"/>
  <c r="S58" i="3"/>
  <c r="F65" i="3"/>
  <c r="S60" i="3"/>
  <c r="F67" i="3"/>
  <c r="U305" i="3"/>
  <c r="R290" i="3"/>
  <c r="N289" i="3" s="1"/>
  <c r="R316" i="3"/>
  <c r="N315" i="3" s="1"/>
  <c r="H22" i="3" s="1"/>
  <c r="J290" i="3"/>
  <c r="F289" i="3" s="1"/>
  <c r="J316" i="3"/>
  <c r="F315" i="3" s="1"/>
  <c r="H20" i="3" s="1"/>
  <c r="J276" i="3"/>
  <c r="F275" i="3" s="1"/>
  <c r="J304" i="3"/>
  <c r="R276" i="3"/>
  <c r="N275" i="3" s="1"/>
  <c r="R304" i="3"/>
  <c r="N303" i="3" s="1"/>
  <c r="H21" i="3" s="1"/>
  <c r="O247" i="3"/>
  <c r="O246" i="3"/>
  <c r="J343" i="3"/>
  <c r="J344" i="3" s="1"/>
  <c r="J345" i="3" s="1"/>
  <c r="H86" i="3"/>
  <c r="N86" i="3"/>
  <c r="P86" i="3" s="1"/>
  <c r="K66" i="3" l="1"/>
  <c r="I66" i="3"/>
  <c r="G66" i="3"/>
  <c r="F59" i="3" s="1"/>
  <c r="I67" i="3"/>
  <c r="G67" i="3"/>
  <c r="F60" i="3" s="1"/>
  <c r="K67" i="3"/>
  <c r="I65" i="3"/>
  <c r="G65" i="3"/>
  <c r="K65" i="3"/>
  <c r="I68" i="3"/>
  <c r="K68" i="3"/>
  <c r="G68" i="3"/>
  <c r="F61" i="3" s="1"/>
  <c r="G283" i="3"/>
  <c r="H276" i="3"/>
  <c r="H277" i="3" s="1"/>
  <c r="H279" i="3" s="1"/>
  <c r="H280" i="3" s="1"/>
  <c r="H281" i="3" s="1"/>
  <c r="H282" i="3" s="1"/>
  <c r="U304" i="3"/>
  <c r="P276" i="3"/>
  <c r="P277" i="3" s="1"/>
  <c r="P278" i="3" s="1"/>
  <c r="P279" i="3" s="1"/>
  <c r="P280" i="3" s="1"/>
  <c r="P281" i="3" s="1"/>
  <c r="P282" i="3" s="1"/>
  <c r="O283" i="3"/>
  <c r="H316" i="3"/>
  <c r="H317" i="3" s="1"/>
  <c r="G321" i="3"/>
  <c r="P290" i="3"/>
  <c r="P291" i="3" s="1"/>
  <c r="P292" i="3" s="1"/>
  <c r="P293" i="3" s="1"/>
  <c r="P294" i="3" s="1"/>
  <c r="P295" i="3" s="1"/>
  <c r="P296" i="3" s="1"/>
  <c r="O297" i="3"/>
  <c r="O321" i="3"/>
  <c r="P316" i="3"/>
  <c r="P317" i="3" s="1"/>
  <c r="P304" i="3"/>
  <c r="P305" i="3" s="1"/>
  <c r="O309" i="3"/>
  <c r="H290" i="3"/>
  <c r="H291" i="3" s="1"/>
  <c r="H292" i="3" s="1"/>
  <c r="H293" i="3" s="1"/>
  <c r="H294" i="3" s="1"/>
  <c r="H295" i="3" s="1"/>
  <c r="H296" i="3" s="1"/>
  <c r="G297" i="3"/>
  <c r="G343" i="3"/>
  <c r="G344" i="3" s="1"/>
  <c r="G345" i="3" s="1"/>
  <c r="F58" i="3" l="1"/>
  <c r="P65" i="3" s="1"/>
  <c r="P68" i="3"/>
  <c r="H61" i="3"/>
  <c r="P67" i="3"/>
  <c r="H60" i="3"/>
  <c r="P66" i="3"/>
  <c r="H59" i="3"/>
  <c r="H319" i="3"/>
  <c r="H320" i="3" s="1"/>
  <c r="H318" i="3"/>
  <c r="P319" i="3"/>
  <c r="P320" i="3" s="1"/>
  <c r="P318" i="3"/>
  <c r="P307" i="3"/>
  <c r="P308" i="3" s="1"/>
  <c r="P306" i="3"/>
  <c r="K37" i="3"/>
  <c r="J37" i="3"/>
  <c r="F62" i="3" l="1"/>
  <c r="H58" i="3"/>
  <c r="P37" i="3"/>
  <c r="T37" i="3"/>
  <c r="G37" i="3"/>
  <c r="F37" i="3"/>
  <c r="K23" i="3"/>
  <c r="L45" i="3" s="1"/>
  <c r="J23" i="3"/>
  <c r="G23" i="3"/>
  <c r="F23" i="3"/>
  <c r="G38" i="3" l="1"/>
  <c r="H37" i="3"/>
  <c r="H45" i="3"/>
  <c r="L37" i="3"/>
  <c r="K3" i="1"/>
  <c r="K200" i="1" s="1"/>
  <c r="F303" i="3" l="1"/>
  <c r="J172" i="3"/>
  <c r="N239" i="3"/>
  <c r="N240" i="3"/>
  <c r="N169" i="3"/>
  <c r="N170" i="3"/>
  <c r="K111" i="1"/>
  <c r="S146" i="3"/>
  <c r="S145" i="3"/>
  <c r="S147" i="3"/>
  <c r="N146" i="3"/>
  <c r="N145" i="3"/>
  <c r="N147" i="3"/>
  <c r="S140" i="3"/>
  <c r="S139" i="3"/>
  <c r="N139" i="3"/>
  <c r="N140" i="3"/>
  <c r="S134" i="3"/>
  <c r="N133" i="3"/>
  <c r="O132" i="3"/>
  <c r="O131" i="3"/>
  <c r="T133" i="3"/>
  <c r="T132" i="3"/>
  <c r="N132" i="3"/>
  <c r="N131" i="3"/>
  <c r="S133" i="3"/>
  <c r="S132" i="3"/>
  <c r="T131" i="3"/>
  <c r="O133" i="3"/>
  <c r="S131" i="3"/>
  <c r="O134" i="3"/>
  <c r="N134" i="3"/>
  <c r="F327" i="3"/>
  <c r="H271" i="3"/>
  <c r="H270" i="3"/>
  <c r="H269" i="3"/>
  <c r="H268" i="3"/>
  <c r="H267" i="3"/>
  <c r="I255" i="3"/>
  <c r="K252" i="3"/>
  <c r="L254" i="3"/>
  <c r="L252" i="3"/>
  <c r="K271" i="3"/>
  <c r="K270" i="3"/>
  <c r="K269" i="3"/>
  <c r="K268" i="3"/>
  <c r="K267" i="3"/>
  <c r="H255" i="3"/>
  <c r="I254" i="3"/>
  <c r="J271" i="3"/>
  <c r="J270" i="3"/>
  <c r="J269" i="3"/>
  <c r="J268" i="3"/>
  <c r="J267" i="3"/>
  <c r="J254" i="3"/>
  <c r="K253" i="3"/>
  <c r="L268" i="3"/>
  <c r="I271" i="3"/>
  <c r="I270" i="3"/>
  <c r="I269" i="3"/>
  <c r="I268" i="3"/>
  <c r="I267" i="3"/>
  <c r="N222" i="3"/>
  <c r="N226" i="3"/>
  <c r="N230" i="3"/>
  <c r="N234" i="3"/>
  <c r="N238" i="3"/>
  <c r="L255" i="3"/>
  <c r="I253" i="3"/>
  <c r="K255" i="3"/>
  <c r="J253" i="3"/>
  <c r="M261" i="3"/>
  <c r="N225" i="3"/>
  <c r="N236" i="3"/>
  <c r="L270" i="3"/>
  <c r="N227" i="3"/>
  <c r="L267" i="3"/>
  <c r="J255" i="3"/>
  <c r="M262" i="3"/>
  <c r="H253" i="3"/>
  <c r="H252" i="3"/>
  <c r="N229" i="3"/>
  <c r="N220" i="3"/>
  <c r="N231" i="3"/>
  <c r="M254" i="3"/>
  <c r="J252" i="3"/>
  <c r="N237" i="3"/>
  <c r="N221" i="3"/>
  <c r="N232" i="3"/>
  <c r="N223" i="3"/>
  <c r="L271" i="3"/>
  <c r="M260" i="3"/>
  <c r="K254" i="3"/>
  <c r="H254" i="3"/>
  <c r="N233" i="3"/>
  <c r="L269" i="3"/>
  <c r="N228" i="3"/>
  <c r="N235" i="3"/>
  <c r="M253" i="3"/>
  <c r="I252" i="3"/>
  <c r="M263" i="3"/>
  <c r="M264" i="3"/>
  <c r="N224" i="3"/>
  <c r="L253" i="3"/>
  <c r="M255" i="3"/>
  <c r="M252" i="3"/>
  <c r="I172" i="3"/>
  <c r="L172" i="3"/>
  <c r="H172" i="3"/>
  <c r="K172" i="3"/>
  <c r="I182" i="3"/>
  <c r="J185" i="3"/>
  <c r="H184" i="3"/>
  <c r="K182" i="3"/>
  <c r="L185" i="3"/>
  <c r="K183" i="3"/>
  <c r="K184" i="3"/>
  <c r="I183" i="3"/>
  <c r="L182" i="3"/>
  <c r="H183" i="3"/>
  <c r="L184" i="3"/>
  <c r="J183" i="3"/>
  <c r="J184" i="3"/>
  <c r="H185" i="3"/>
  <c r="L183" i="3"/>
  <c r="J182" i="3"/>
  <c r="K185" i="3"/>
  <c r="I184" i="3"/>
  <c r="M182" i="3"/>
  <c r="I185" i="3"/>
  <c r="H182" i="3"/>
  <c r="M185" i="3"/>
  <c r="M183" i="3"/>
  <c r="M184" i="3"/>
  <c r="N164" i="3"/>
  <c r="N152" i="3"/>
  <c r="N160" i="3"/>
  <c r="N168" i="3"/>
  <c r="N156" i="3"/>
  <c r="N165" i="3"/>
  <c r="N166" i="3"/>
  <c r="N163" i="3"/>
  <c r="N153" i="3"/>
  <c r="N167" i="3"/>
  <c r="N162" i="3"/>
  <c r="N161" i="3"/>
  <c r="N159" i="3"/>
  <c r="N154" i="3"/>
  <c r="N151" i="3"/>
  <c r="N158" i="3"/>
  <c r="N157" i="3"/>
  <c r="N155" i="3"/>
  <c r="S126" i="3"/>
  <c r="N125" i="3"/>
  <c r="O124" i="3"/>
  <c r="O123" i="3"/>
  <c r="S121" i="3"/>
  <c r="T125" i="3"/>
  <c r="T124" i="3"/>
  <c r="N124" i="3"/>
  <c r="N123" i="3"/>
  <c r="O122" i="3"/>
  <c r="O121" i="3"/>
  <c r="O125" i="3"/>
  <c r="S123" i="3"/>
  <c r="T121" i="3"/>
  <c r="S125" i="3"/>
  <c r="S124" i="3"/>
  <c r="T123" i="3"/>
  <c r="T122" i="3"/>
  <c r="N122" i="3"/>
  <c r="N121" i="3"/>
  <c r="S122" i="3"/>
  <c r="O126" i="3"/>
  <c r="N126" i="3"/>
  <c r="S105" i="3"/>
  <c r="O104" i="3"/>
  <c r="O103" i="3"/>
  <c r="S101" i="3"/>
  <c r="S95" i="3"/>
  <c r="O94" i="3"/>
  <c r="O92" i="3"/>
  <c r="O77" i="3"/>
  <c r="O75" i="3"/>
  <c r="S94" i="3"/>
  <c r="T92" i="3"/>
  <c r="S91" i="3"/>
  <c r="S93" i="3"/>
  <c r="T104" i="3"/>
  <c r="N104" i="3"/>
  <c r="N103" i="3"/>
  <c r="O102" i="3"/>
  <c r="O101" i="3"/>
  <c r="N94" i="3"/>
  <c r="N92" i="3"/>
  <c r="N77" i="3"/>
  <c r="N75" i="3"/>
  <c r="S92" i="3"/>
  <c r="T91" i="3"/>
  <c r="S104" i="3"/>
  <c r="T103" i="3"/>
  <c r="T102" i="3"/>
  <c r="N102" i="3"/>
  <c r="N101" i="3"/>
  <c r="O95" i="3"/>
  <c r="O93" i="3"/>
  <c r="O91" i="3"/>
  <c r="O76" i="3"/>
  <c r="O74" i="3"/>
  <c r="S96" i="3"/>
  <c r="T93" i="3"/>
  <c r="T94" i="3"/>
  <c r="S103" i="3"/>
  <c r="S102" i="3"/>
  <c r="T101" i="3"/>
  <c r="T95" i="3"/>
  <c r="N95" i="3"/>
  <c r="N93" i="3"/>
  <c r="N91" i="3"/>
  <c r="N76" i="3"/>
  <c r="N74" i="3"/>
  <c r="N78" i="3"/>
  <c r="T78" i="3"/>
  <c r="O105" i="3"/>
  <c r="O96" i="3"/>
  <c r="S78" i="3"/>
  <c r="N96" i="3"/>
  <c r="O78" i="3"/>
  <c r="N105" i="3"/>
  <c r="T76" i="3"/>
  <c r="T74" i="3"/>
  <c r="S76" i="3"/>
  <c r="S74" i="3"/>
  <c r="T77" i="3"/>
  <c r="T75" i="3"/>
  <c r="S77" i="3"/>
  <c r="S75" i="3"/>
  <c r="P95" i="3" l="1"/>
  <c r="P131" i="3"/>
  <c r="H19" i="3"/>
  <c r="H23" i="3" s="1"/>
  <c r="K303" i="3"/>
  <c r="G309" i="3"/>
  <c r="H304" i="3"/>
  <c r="H305" i="3" s="1"/>
  <c r="H306" i="3" s="1"/>
  <c r="G330" i="3"/>
  <c r="G336" i="3" s="1"/>
  <c r="F330" i="3"/>
  <c r="I330" i="3"/>
  <c r="M330" i="3"/>
  <c r="M336" i="3" s="1"/>
  <c r="O330" i="3"/>
  <c r="O326" i="3" s="1"/>
  <c r="L330" i="3"/>
  <c r="K343" i="3" s="1"/>
  <c r="K344" i="3" s="1"/>
  <c r="K345" i="3" s="1"/>
  <c r="N330" i="3"/>
  <c r="N326" i="3" s="1"/>
  <c r="U102" i="3"/>
  <c r="P93" i="3"/>
  <c r="P74" i="3"/>
  <c r="P76" i="3"/>
  <c r="P91" i="3"/>
  <c r="U92" i="3"/>
  <c r="Q242" i="3"/>
  <c r="Q241" i="3" s="1"/>
  <c r="H249" i="3"/>
  <c r="M241" i="3"/>
  <c r="N241" i="3" s="1"/>
  <c r="S172" i="3"/>
  <c r="J179" i="3"/>
  <c r="J186" i="3" s="1"/>
  <c r="U242" i="3"/>
  <c r="L249" i="3"/>
  <c r="L256" i="3" s="1"/>
  <c r="T172" i="3"/>
  <c r="K179" i="3"/>
  <c r="K186" i="3" s="1"/>
  <c r="S242" i="3"/>
  <c r="J249" i="3"/>
  <c r="J256" i="3" s="1"/>
  <c r="R242" i="3"/>
  <c r="I249" i="3"/>
  <c r="I256" i="3" s="1"/>
  <c r="Q172" i="3"/>
  <c r="Q171" i="3" s="1"/>
  <c r="H179" i="3"/>
  <c r="M171" i="3"/>
  <c r="N171" i="3" s="1"/>
  <c r="F339" i="3"/>
  <c r="G339" i="3"/>
  <c r="G338" i="3"/>
  <c r="F338" i="3"/>
  <c r="F337" i="3"/>
  <c r="F340" i="3"/>
  <c r="G340" i="3"/>
  <c r="G337" i="3"/>
  <c r="O340" i="3"/>
  <c r="L338" i="3"/>
  <c r="N338" i="3"/>
  <c r="M340" i="3"/>
  <c r="J337" i="3"/>
  <c r="I340" i="3"/>
  <c r="O337" i="3"/>
  <c r="L339" i="3"/>
  <c r="N337" i="3"/>
  <c r="M338" i="3"/>
  <c r="J339" i="3"/>
  <c r="I338" i="3"/>
  <c r="O339" i="3"/>
  <c r="L337" i="3"/>
  <c r="N340" i="3"/>
  <c r="M339" i="3"/>
  <c r="J340" i="3"/>
  <c r="J338" i="3"/>
  <c r="I337" i="3"/>
  <c r="O338" i="3"/>
  <c r="L340" i="3"/>
  <c r="N339" i="3"/>
  <c r="M337" i="3"/>
  <c r="J336" i="3"/>
  <c r="I339" i="3"/>
  <c r="K339" i="3"/>
  <c r="H338" i="3"/>
  <c r="H337" i="3"/>
  <c r="H339" i="3"/>
  <c r="K336" i="3"/>
  <c r="H336" i="3"/>
  <c r="K337" i="3"/>
  <c r="K338" i="3"/>
  <c r="T242" i="3"/>
  <c r="T241" i="3" s="1"/>
  <c r="K249" i="3"/>
  <c r="K256" i="3" s="1"/>
  <c r="R172" i="3"/>
  <c r="R171" i="3" s="1"/>
  <c r="I179" i="3"/>
  <c r="I186" i="3" s="1"/>
  <c r="U172" i="3"/>
  <c r="L179" i="3"/>
  <c r="L186" i="3" s="1"/>
  <c r="U132" i="3"/>
  <c r="P134" i="3"/>
  <c r="T134" i="3" s="1"/>
  <c r="U134" i="3" s="1"/>
  <c r="U145" i="3"/>
  <c r="P145" i="3"/>
  <c r="P147" i="3"/>
  <c r="U147" i="3" s="1"/>
  <c r="U146" i="3"/>
  <c r="P146" i="3"/>
  <c r="P140" i="3"/>
  <c r="U140" i="3" s="1"/>
  <c r="P139" i="3"/>
  <c r="U139" i="3"/>
  <c r="U124" i="3"/>
  <c r="J326" i="3"/>
  <c r="P132" i="3"/>
  <c r="U131" i="3"/>
  <c r="P133" i="3"/>
  <c r="U133" i="3"/>
  <c r="U103" i="3"/>
  <c r="P94" i="3"/>
  <c r="P104" i="3"/>
  <c r="U78" i="3"/>
  <c r="U74" i="3"/>
  <c r="P105" i="3"/>
  <c r="T105" i="3" s="1"/>
  <c r="U105" i="3" s="1"/>
  <c r="P75" i="3"/>
  <c r="U77" i="3"/>
  <c r="P123" i="3"/>
  <c r="U75" i="3"/>
  <c r="P102" i="3"/>
  <c r="U94" i="3"/>
  <c r="U76" i="3"/>
  <c r="U104" i="3"/>
  <c r="U93" i="3"/>
  <c r="U95" i="3"/>
  <c r="U122" i="3"/>
  <c r="U123" i="3"/>
  <c r="U121" i="3"/>
  <c r="P96" i="3"/>
  <c r="T96" i="3" s="1"/>
  <c r="U96" i="3" s="1"/>
  <c r="P92" i="3"/>
  <c r="P103" i="3"/>
  <c r="U91" i="3"/>
  <c r="P77" i="3"/>
  <c r="U101" i="3"/>
  <c r="P126" i="3"/>
  <c r="T126" i="3" s="1"/>
  <c r="U126" i="3" s="1"/>
  <c r="P122" i="3"/>
  <c r="U125" i="3"/>
  <c r="P125" i="3"/>
  <c r="P101" i="3"/>
  <c r="P121" i="3"/>
  <c r="P124" i="3"/>
  <c r="P78" i="3"/>
  <c r="L326" i="3" l="1"/>
  <c r="G326" i="3"/>
  <c r="T237" i="3"/>
  <c r="T233" i="3"/>
  <c r="T229" i="3"/>
  <c r="T225" i="3"/>
  <c r="T221" i="3"/>
  <c r="T238" i="3"/>
  <c r="T234" i="3"/>
  <c r="T230" i="3"/>
  <c r="T226" i="3"/>
  <c r="T222" i="3"/>
  <c r="T239" i="3"/>
  <c r="T235" i="3"/>
  <c r="T231" i="3"/>
  <c r="T227" i="3"/>
  <c r="T223" i="3"/>
  <c r="T240" i="3"/>
  <c r="T236" i="3"/>
  <c r="T232" i="3"/>
  <c r="T228" i="3"/>
  <c r="T224" i="3"/>
  <c r="T220" i="3"/>
  <c r="O336" i="3"/>
  <c r="N343" i="3"/>
  <c r="N344" i="3" s="1"/>
  <c r="N345" i="3" s="1"/>
  <c r="L336" i="3"/>
  <c r="Q155" i="3"/>
  <c r="Q166" i="3"/>
  <c r="Q169" i="3"/>
  <c r="Q153" i="3"/>
  <c r="Q152" i="3"/>
  <c r="Q167" i="3"/>
  <c r="Q151" i="3"/>
  <c r="Q162" i="3"/>
  <c r="Q165" i="3"/>
  <c r="Q168" i="3"/>
  <c r="Q163" i="3"/>
  <c r="Q156" i="3"/>
  <c r="Q158" i="3"/>
  <c r="Q161" i="3"/>
  <c r="Q164" i="3"/>
  <c r="Q159" i="3"/>
  <c r="Q170" i="3"/>
  <c r="Q154" i="3"/>
  <c r="Q157" i="3"/>
  <c r="Q160" i="3"/>
  <c r="S240" i="3"/>
  <c r="S236" i="3"/>
  <c r="S232" i="3"/>
  <c r="S228" i="3"/>
  <c r="S224" i="3"/>
  <c r="S220" i="3"/>
  <c r="S237" i="3"/>
  <c r="S233" i="3"/>
  <c r="S229" i="3"/>
  <c r="S225" i="3"/>
  <c r="S221" i="3"/>
  <c r="S238" i="3"/>
  <c r="S234" i="3"/>
  <c r="S230" i="3"/>
  <c r="S226" i="3"/>
  <c r="S222" i="3"/>
  <c r="S239" i="3"/>
  <c r="S235" i="3"/>
  <c r="S231" i="3"/>
  <c r="S227" i="3"/>
  <c r="S223" i="3"/>
  <c r="S241" i="3"/>
  <c r="U241" i="3"/>
  <c r="U237" i="3"/>
  <c r="U233" i="3"/>
  <c r="U229" i="3"/>
  <c r="U225" i="3"/>
  <c r="U221" i="3"/>
  <c r="U240" i="3"/>
  <c r="U236" i="3"/>
  <c r="U232" i="3"/>
  <c r="U228" i="3"/>
  <c r="U224" i="3"/>
  <c r="U220" i="3"/>
  <c r="U239" i="3"/>
  <c r="U235" i="3"/>
  <c r="U231" i="3"/>
  <c r="U227" i="3"/>
  <c r="U223" i="3"/>
  <c r="U238" i="3"/>
  <c r="U234" i="3"/>
  <c r="U230" i="3"/>
  <c r="U226" i="3"/>
  <c r="U222" i="3"/>
  <c r="M249" i="3"/>
  <c r="K334" i="3" s="1"/>
  <c r="H256" i="3"/>
  <c r="R170" i="3"/>
  <c r="R161" i="3"/>
  <c r="R169" i="3"/>
  <c r="R167" i="3"/>
  <c r="R156" i="3"/>
  <c r="R164" i="3"/>
  <c r="R165" i="3"/>
  <c r="R158" i="3"/>
  <c r="R155" i="3"/>
  <c r="R159" i="3"/>
  <c r="R151" i="3"/>
  <c r="R168" i="3"/>
  <c r="R153" i="3"/>
  <c r="R166" i="3"/>
  <c r="R163" i="3"/>
  <c r="R160" i="3"/>
  <c r="R157" i="3"/>
  <c r="R162" i="3"/>
  <c r="R154" i="3"/>
  <c r="R152" i="3"/>
  <c r="N336" i="3"/>
  <c r="M343" i="3"/>
  <c r="M344" i="3" s="1"/>
  <c r="M345" i="3" s="1"/>
  <c r="M179" i="3"/>
  <c r="H334" i="3" s="1"/>
  <c r="H186" i="3"/>
  <c r="R241" i="3"/>
  <c r="R239" i="3"/>
  <c r="R226" i="3"/>
  <c r="R228" i="3"/>
  <c r="R235" i="3"/>
  <c r="R238" i="3"/>
  <c r="R222" i="3"/>
  <c r="R240" i="3"/>
  <c r="R224" i="3"/>
  <c r="R231" i="3"/>
  <c r="R234" i="3"/>
  <c r="R237" i="3"/>
  <c r="R221" i="3"/>
  <c r="R236" i="3"/>
  <c r="R220" i="3"/>
  <c r="R227" i="3"/>
  <c r="R230" i="3"/>
  <c r="R233" i="3"/>
  <c r="R232" i="3"/>
  <c r="R223" i="3"/>
  <c r="R229" i="3"/>
  <c r="R225" i="3"/>
  <c r="U171" i="3"/>
  <c r="U162" i="3"/>
  <c r="U165" i="3"/>
  <c r="U168" i="3"/>
  <c r="U152" i="3"/>
  <c r="U155" i="3"/>
  <c r="U158" i="3"/>
  <c r="U161" i="3"/>
  <c r="U164" i="3"/>
  <c r="U167" i="3"/>
  <c r="U151" i="3"/>
  <c r="U170" i="3"/>
  <c r="U154" i="3"/>
  <c r="U157" i="3"/>
  <c r="U160" i="3"/>
  <c r="U163" i="3"/>
  <c r="U166" i="3"/>
  <c r="U169" i="3"/>
  <c r="U153" i="3"/>
  <c r="U156" i="3"/>
  <c r="U159" i="3"/>
  <c r="T171" i="3"/>
  <c r="T151" i="3"/>
  <c r="T155" i="3"/>
  <c r="T159" i="3"/>
  <c r="T163" i="3"/>
  <c r="T167" i="3"/>
  <c r="T158" i="3"/>
  <c r="T170" i="3"/>
  <c r="T152" i="3"/>
  <c r="T156" i="3"/>
  <c r="T160" i="3"/>
  <c r="T164" i="3"/>
  <c r="T168" i="3"/>
  <c r="T166" i="3"/>
  <c r="T153" i="3"/>
  <c r="T157" i="3"/>
  <c r="T161" i="3"/>
  <c r="T165" i="3"/>
  <c r="T169" i="3"/>
  <c r="T154" i="3"/>
  <c r="T162" i="3"/>
  <c r="S171" i="3"/>
  <c r="S151" i="3"/>
  <c r="S155" i="3"/>
  <c r="S159" i="3"/>
  <c r="S163" i="3"/>
  <c r="S167" i="3"/>
  <c r="S158" i="3"/>
  <c r="S166" i="3"/>
  <c r="S152" i="3"/>
  <c r="S156" i="3"/>
  <c r="S160" i="3"/>
  <c r="S164" i="3"/>
  <c r="S168" i="3"/>
  <c r="S170" i="3"/>
  <c r="S153" i="3"/>
  <c r="S157" i="3"/>
  <c r="S161" i="3"/>
  <c r="S165" i="3"/>
  <c r="S169" i="3"/>
  <c r="S154" i="3"/>
  <c r="S162" i="3"/>
  <c r="Q220" i="3"/>
  <c r="Q239" i="3"/>
  <c r="Q235" i="3"/>
  <c r="Q231" i="3"/>
  <c r="Q227" i="3"/>
  <c r="Q223" i="3"/>
  <c r="Q240" i="3"/>
  <c r="Q236" i="3"/>
  <c r="Q232" i="3"/>
  <c r="Q228" i="3"/>
  <c r="Q224" i="3"/>
  <c r="Q237" i="3"/>
  <c r="Q233" i="3"/>
  <c r="Q229" i="3"/>
  <c r="Q225" i="3"/>
  <c r="Q221" i="3"/>
  <c r="Q238" i="3"/>
  <c r="Q234" i="3"/>
  <c r="Q230" i="3"/>
  <c r="Q226" i="3"/>
  <c r="Q222" i="3"/>
  <c r="H343" i="3"/>
  <c r="H344" i="3" s="1"/>
  <c r="H345" i="3" s="1"/>
  <c r="I336" i="3"/>
  <c r="F343" i="3"/>
  <c r="F344" i="3" s="1"/>
  <c r="F345" i="3" s="1"/>
  <c r="F336" i="3"/>
  <c r="L343" i="3"/>
  <c r="L344" i="3" s="1"/>
  <c r="L345" i="3" s="1"/>
  <c r="M326" i="3"/>
  <c r="I326" i="3"/>
  <c r="F326" i="3"/>
  <c r="M186" i="3" l="1"/>
  <c r="M256" i="3"/>
  <c r="H340" i="3" l="1"/>
  <c r="H326" i="3"/>
  <c r="K340" i="3"/>
  <c r="K32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<sst xmlns="http://schemas.openxmlformats.org/spreadsheetml/2006/main" count="1774" uniqueCount="973">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</sst>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\ _₽_-;\-* #,##0.00\ _₽_-;_-* &quot;-&quot;??\ _₽_-;_-@_-"/>
    <numFmt numFmtId="164" formatCode="_(* #,##0.00_);_(* \(#,##0.00\);_(* &quot;-&quot;??_);_(@_)"/>
    <numFmt numFmtId="165" formatCode="_-* #,##0\ _₽_-;\-* #,##0\ _₽_-;_-* &quot;-&quot;??\ _₽_-;_-@_-"/>
    <numFmt numFmtId="166" formatCode="0.0%"/>
    <numFmt numFmtId="167" formatCode="_(* #,##0.0_);_(* \(#,##0.0\);_(* &quot;-&quot;??_);_(@_)"/>
    <numFmt numFmtId="168" formatCode="0.0"/>
    <numFmt numFmtId="169" formatCode="_(* #,##0_);_(* \(#,##0\);_(* &quot;-&quot;??_);_(@_)"/>
    <numFmt numFmtId="170" formatCode="_-* #,##0.0\ _₽_-;\-* #,##0.0\ _₽_-;_-* &quot;-&quot;??\ _₽_-;_-@_-"/>
    <numFmt numFmtId="171" formatCode="#,##0_ ;\-#,##0\ "/>
    <numFmt numFmtId="172" formatCode="#,##0.0_ ;\-#,##0.0\ "/>
    <numFmt numFmtId="173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1" fillId="7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Font="1"/>
    <xf numFmtId="0" fontId="0" fillId="0" borderId="4" xfId="0" applyFont="1" applyBorder="1"/>
    <xf numFmtId="0" fontId="0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4" xfId="0" applyFont="1" applyBorder="1" applyAlignment="1"/>
    <xf numFmtId="0" fontId="5" fillId="0" borderId="5" xfId="0" applyFont="1" applyBorder="1" applyAlignment="1"/>
    <xf numFmtId="0" fontId="5" fillId="0" borderId="6" xfId="0" applyFont="1" applyBorder="1" applyAlignment="1"/>
    <xf numFmtId="0" fontId="5" fillId="0" borderId="10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8" fillId="8" borderId="0" xfId="6" applyFont="1" applyFill="1"/>
    <xf numFmtId="22" fontId="8" fillId="8" borderId="0" xfId="2" applyNumberFormat="1" applyFont="1" applyFill="1" applyBorder="1" applyAlignment="1">
      <alignment horizontal="center" vertical="center"/>
    </xf>
    <xf numFmtId="22" fontId="8" fillId="8" borderId="0" xfId="2" applyNumberFormat="1" applyFont="1" applyFill="1" applyBorder="1" applyAlignment="1">
      <alignment horizontal="left" vertical="center"/>
    </xf>
    <xf numFmtId="0" fontId="8" fillId="8" borderId="0" xfId="6" applyFont="1" applyFill="1" applyAlignment="1">
      <alignment horizontal="right"/>
    </xf>
    <xf numFmtId="0" fontId="8" fillId="9" borderId="0" xfId="6" applyFont="1" applyFill="1" applyAlignment="1"/>
    <xf numFmtId="0" fontId="9" fillId="0" borderId="0" xfId="0" applyFont="1"/>
    <xf numFmtId="0" fontId="6" fillId="6" borderId="0" xfId="7"/>
    <xf numFmtId="0" fontId="4" fillId="0" borderId="0" xfId="4" applyFill="1" applyBorder="1"/>
    <xf numFmtId="0" fontId="0" fillId="0" borderId="0" xfId="0" applyFill="1" applyBorder="1"/>
    <xf numFmtId="0" fontId="1" fillId="7" borderId="0" xfId="8"/>
    <xf numFmtId="0" fontId="0" fillId="7" borderId="0" xfId="8" applyFont="1"/>
    <xf numFmtId="0" fontId="1" fillId="4" borderId="0" xfId="5"/>
    <xf numFmtId="165" fontId="0" fillId="0" borderId="0" xfId="1" applyNumberFormat="1" applyFont="1"/>
    <xf numFmtId="0" fontId="0" fillId="4" borderId="0" xfId="5" applyFont="1"/>
    <xf numFmtId="0" fontId="4" fillId="0" borderId="0" xfId="4"/>
    <xf numFmtId="0" fontId="1" fillId="0" borderId="0" xfId="8" applyFill="1"/>
    <xf numFmtId="0" fontId="0" fillId="0" borderId="0" xfId="0" applyFill="1"/>
    <xf numFmtId="165" fontId="4" fillId="0" borderId="12" xfId="4" applyNumberFormat="1" applyBorder="1"/>
    <xf numFmtId="14" fontId="4" fillId="0" borderId="12" xfId="4" applyNumberFormat="1" applyBorder="1"/>
    <xf numFmtId="165" fontId="4" fillId="0" borderId="12" xfId="4" quotePrefix="1" applyNumberFormat="1" applyBorder="1"/>
    <xf numFmtId="9" fontId="4" fillId="0" borderId="12" xfId="10" applyFont="1" applyBorder="1"/>
    <xf numFmtId="165" fontId="4" fillId="0" borderId="0" xfId="4" applyNumberFormat="1" applyBorder="1"/>
    <xf numFmtId="9" fontId="4" fillId="0" borderId="12" xfId="10" quotePrefix="1" applyFont="1" applyBorder="1"/>
    <xf numFmtId="0" fontId="0" fillId="15" borderId="0" xfId="0" applyFill="1"/>
    <xf numFmtId="165" fontId="4" fillId="0" borderId="12" xfId="1" quotePrefix="1" applyNumberFormat="1" applyFont="1" applyBorder="1"/>
    <xf numFmtId="0" fontId="0" fillId="0" borderId="0" xfId="8" applyFont="1" applyFill="1" applyBorder="1"/>
    <xf numFmtId="0" fontId="0" fillId="0" borderId="0" xfId="5" applyFont="1" applyFill="1" applyBorder="1"/>
    <xf numFmtId="9" fontId="4" fillId="0" borderId="11" xfId="10" applyFont="1" applyFill="1" applyBorder="1"/>
    <xf numFmtId="9" fontId="4" fillId="0" borderId="0" xfId="10" applyFont="1" applyFill="1" applyBorder="1"/>
    <xf numFmtId="9" fontId="4" fillId="0" borderId="0" xfId="10" applyFont="1" applyBorder="1"/>
    <xf numFmtId="0" fontId="3" fillId="0" borderId="0" xfId="0" applyFont="1" applyFill="1" applyAlignment="1">
      <alignment horizontal="center" vertical="center" textRotation="90"/>
    </xf>
    <xf numFmtId="165" fontId="0" fillId="0" borderId="0" xfId="1" applyNumberFormat="1" applyFont="1" applyFill="1"/>
    <xf numFmtId="0" fontId="0" fillId="0" borderId="13" xfId="3" applyFont="1" applyFill="1" applyBorder="1"/>
    <xf numFmtId="0" fontId="0" fillId="0" borderId="0" xfId="3" applyFont="1" applyFill="1" applyBorder="1"/>
    <xf numFmtId="0" fontId="1" fillId="0" borderId="0" xfId="5" applyFill="1" applyBorder="1"/>
    <xf numFmtId="165" fontId="0" fillId="0" borderId="0" xfId="1" applyNumberFormat="1" applyFont="1" applyFill="1" applyBorder="1"/>
    <xf numFmtId="165" fontId="4" fillId="0" borderId="0" xfId="4" applyNumberFormat="1" applyFill="1" applyBorder="1"/>
    <xf numFmtId="9" fontId="4" fillId="0" borderId="14" xfId="10" applyFont="1" applyFill="1" applyBorder="1"/>
    <xf numFmtId="9" fontId="4" fillId="0" borderId="14" xfId="10" applyFont="1" applyBorder="1"/>
    <xf numFmtId="165" fontId="4" fillId="0" borderId="0" xfId="1" quotePrefix="1" applyNumberFormat="1" applyFont="1" applyBorder="1"/>
    <xf numFmtId="0" fontId="6" fillId="14" borderId="0" xfId="0" applyFont="1" applyFill="1"/>
    <xf numFmtId="0" fontId="10" fillId="0" borderId="0" xfId="0" applyFont="1" applyBorder="1" applyAlignment="1">
      <alignment horizontal="center"/>
    </xf>
    <xf numFmtId="0" fontId="11" fillId="19" borderId="0" xfId="6" applyFont="1" applyFill="1" applyAlignment="1"/>
    <xf numFmtId="0" fontId="8" fillId="19" borderId="0" xfId="6" applyFont="1" applyFill="1" applyAlignment="1"/>
    <xf numFmtId="0" fontId="8" fillId="19" borderId="0" xfId="6" applyFont="1" applyFill="1"/>
    <xf numFmtId="0" fontId="9" fillId="19" borderId="0" xfId="0" applyFont="1" applyFill="1"/>
    <xf numFmtId="0" fontId="0" fillId="19" borderId="0" xfId="0" applyFill="1" applyBorder="1"/>
    <xf numFmtId="0" fontId="0" fillId="19" borderId="0" xfId="0" applyFill="1"/>
    <xf numFmtId="0" fontId="10" fillId="19" borderId="0" xfId="0" applyFont="1" applyFill="1" applyBorder="1" applyAlignment="1">
      <alignment horizontal="center"/>
    </xf>
    <xf numFmtId="0" fontId="10" fillId="19" borderId="0" xfId="0" applyFont="1" applyFill="1" applyBorder="1" applyAlignment="1">
      <alignment horizontal="left" vertical="center" wrapText="1" indent="1"/>
    </xf>
    <xf numFmtId="0" fontId="12" fillId="19" borderId="0" xfId="0" applyFont="1" applyFill="1" applyAlignment="1"/>
    <xf numFmtId="166" fontId="4" fillId="0" borderId="12" xfId="10" quotePrefix="1" applyNumberFormat="1" applyFont="1" applyBorder="1"/>
    <xf numFmtId="167" fontId="4" fillId="0" borderId="12" xfId="1" quotePrefix="1" applyNumberFormat="1" applyFont="1" applyBorder="1"/>
    <xf numFmtId="167" fontId="4" fillId="0" borderId="12" xfId="1" applyNumberFormat="1" applyFont="1" applyBorder="1"/>
    <xf numFmtId="0" fontId="0" fillId="20" borderId="0" xfId="0" applyFill="1"/>
    <xf numFmtId="0" fontId="10" fillId="0" borderId="0" xfId="0" applyFont="1" applyBorder="1" applyAlignment="1">
      <alignment vertical="center" wrapText="1"/>
    </xf>
    <xf numFmtId="0" fontId="11" fillId="0" borderId="0" xfId="6" applyFont="1" applyFill="1" applyAlignment="1"/>
    <xf numFmtId="0" fontId="10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left" vertical="center" wrapText="1" indent="1"/>
    </xf>
    <xf numFmtId="0" fontId="10" fillId="0" borderId="0" xfId="0" applyFont="1" applyBorder="1" applyAlignment="1">
      <alignment horizontal="left"/>
    </xf>
    <xf numFmtId="0" fontId="12" fillId="0" borderId="5" xfId="0" applyFont="1" applyBorder="1" applyAlignment="1">
      <alignment horizontal="center" vertical="center"/>
    </xf>
    <xf numFmtId="0" fontId="10" fillId="0" borderId="3" xfId="0" applyFont="1" applyBorder="1" applyAlignment="1">
      <alignment horizontal="left"/>
    </xf>
    <xf numFmtId="0" fontId="12" fillId="0" borderId="7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3" fillId="8" borderId="0" xfId="6" applyFont="1" applyFill="1"/>
    <xf numFmtId="0" fontId="12" fillId="0" borderId="15" xfId="0" applyFont="1" applyBorder="1" applyAlignment="1">
      <alignment horizontal="center"/>
    </xf>
    <xf numFmtId="165" fontId="2" fillId="21" borderId="3" xfId="9" applyNumberFormat="1" applyFont="1" applyFill="1" applyBorder="1" applyAlignment="1">
      <alignment horizontal="center" vertical="center"/>
    </xf>
    <xf numFmtId="164" fontId="2" fillId="21" borderId="3" xfId="9" applyNumberFormat="1" applyFont="1" applyFill="1" applyBorder="1" applyAlignment="1">
      <alignment horizontal="center" vertical="center"/>
    </xf>
    <xf numFmtId="0" fontId="0" fillId="0" borderId="0" xfId="0" quotePrefix="1" applyFont="1"/>
    <xf numFmtId="165" fontId="2" fillId="21" borderId="8" xfId="9" applyNumberFormat="1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0" fontId="0" fillId="0" borderId="15" xfId="0" applyFont="1" applyBorder="1" applyAlignment="1"/>
    <xf numFmtId="0" fontId="0" fillId="0" borderId="17" xfId="0" applyFont="1" applyBorder="1" applyAlignment="1"/>
    <xf numFmtId="0" fontId="0" fillId="19" borderId="0" xfId="0" applyFont="1" applyFill="1"/>
    <xf numFmtId="0" fontId="0" fillId="19" borderId="0" xfId="0" applyFont="1" applyFill="1" applyBorder="1" applyAlignment="1">
      <alignment horizontal="left"/>
    </xf>
    <xf numFmtId="0" fontId="7" fillId="19" borderId="0" xfId="2" applyFont="1" applyFill="1" applyBorder="1" applyAlignment="1">
      <alignment horizontal="center" vertical="center"/>
    </xf>
    <xf numFmtId="0" fontId="14" fillId="0" borderId="16" xfId="3" applyFont="1" applyFill="1" applyBorder="1" applyAlignment="1">
      <alignment horizontal="center"/>
    </xf>
    <xf numFmtId="0" fontId="14" fillId="0" borderId="3" xfId="3" applyFont="1" applyFill="1" applyBorder="1" applyAlignment="1">
      <alignment horizontal="center"/>
    </xf>
    <xf numFmtId="165" fontId="4" fillId="0" borderId="19" xfId="4" applyNumberFormat="1" applyBorder="1"/>
    <xf numFmtId="165" fontId="4" fillId="0" borderId="18" xfId="4" applyNumberFormat="1" applyBorder="1"/>
    <xf numFmtId="0" fontId="15" fillId="0" borderId="0" xfId="0" applyFont="1"/>
    <xf numFmtId="0" fontId="12" fillId="0" borderId="6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0" fillId="0" borderId="0" xfId="0" applyFont="1" applyFill="1"/>
    <xf numFmtId="0" fontId="0" fillId="0" borderId="0" xfId="0" applyFont="1" applyFill="1" applyBorder="1"/>
    <xf numFmtId="43" fontId="2" fillId="21" borderId="3" xfId="9" applyNumberFormat="1" applyFont="1" applyFill="1" applyBorder="1" applyAlignment="1">
      <alignment horizontal="center" vertical="center"/>
    </xf>
    <xf numFmtId="14" fontId="0" fillId="0" borderId="0" xfId="3" applyNumberFormat="1" applyFont="1" applyFill="1" applyBorder="1"/>
    <xf numFmtId="2" fontId="0" fillId="3" borderId="2" xfId="3" applyNumberFormat="1" applyFont="1"/>
    <xf numFmtId="168" fontId="0" fillId="3" borderId="2" xfId="3" applyNumberFormat="1" applyFont="1"/>
    <xf numFmtId="1" fontId="0" fillId="3" borderId="2" xfId="3" applyNumberFormat="1" applyFont="1"/>
    <xf numFmtId="43" fontId="4" fillId="0" borderId="12" xfId="4" applyNumberFormat="1" applyBorder="1"/>
    <xf numFmtId="164" fontId="4" fillId="0" borderId="12" xfId="1" applyNumberFormat="1" applyFont="1" applyBorder="1"/>
    <xf numFmtId="164" fontId="0" fillId="0" borderId="0" xfId="0" applyNumberFormat="1"/>
    <xf numFmtId="169" fontId="0" fillId="3" borderId="2" xfId="1" applyNumberFormat="1" applyFont="1" applyFill="1" applyBorder="1"/>
    <xf numFmtId="168" fontId="4" fillId="0" borderId="12" xfId="4" applyNumberFormat="1" applyBorder="1"/>
    <xf numFmtId="1" fontId="4" fillId="0" borderId="12" xfId="4" applyNumberFormat="1" applyBorder="1"/>
    <xf numFmtId="43" fontId="4" fillId="0" borderId="12" xfId="4" quotePrefix="1" applyNumberFormat="1" applyBorder="1"/>
    <xf numFmtId="43" fontId="4" fillId="0" borderId="12" xfId="1" quotePrefix="1" applyNumberFormat="1" applyFont="1" applyBorder="1"/>
    <xf numFmtId="170" fontId="2" fillId="21" borderId="3" xfId="9" applyNumberFormat="1" applyFont="1" applyFill="1" applyBorder="1" applyAlignment="1">
      <alignment horizontal="center" vertical="center"/>
    </xf>
    <xf numFmtId="171" fontId="2" fillId="21" borderId="3" xfId="9" applyNumberFormat="1" applyFont="1" applyFill="1" applyBorder="1" applyAlignment="1">
      <alignment horizontal="center" vertical="center"/>
    </xf>
    <xf numFmtId="172" fontId="2" fillId="21" borderId="3" xfId="9" applyNumberFormat="1" applyFont="1" applyFill="1" applyBorder="1" applyAlignment="1">
      <alignment horizontal="center" vertical="center"/>
    </xf>
    <xf numFmtId="168" fontId="2" fillId="21" borderId="3" xfId="9" applyNumberFormat="1" applyFont="1" applyFill="1" applyBorder="1" applyAlignment="1">
      <alignment horizontal="center" vertical="center"/>
    </xf>
    <xf numFmtId="168" fontId="7" fillId="19" borderId="0" xfId="2" applyNumberFormat="1" applyFont="1" applyFill="1" applyBorder="1" applyAlignment="1">
      <alignment horizontal="center" vertical="center"/>
    </xf>
    <xf numFmtId="0" fontId="0" fillId="12" borderId="0" xfId="0" applyFill="1"/>
    <xf numFmtId="0" fontId="0" fillId="12" borderId="0" xfId="0" applyFill="1" applyBorder="1"/>
    <xf numFmtId="0" fontId="17" fillId="0" borderId="0" xfId="0" applyFont="1"/>
    <xf numFmtId="165" fontId="0" fillId="0" borderId="0" xfId="0" applyNumberFormat="1" applyFill="1"/>
    <xf numFmtId="167" fontId="4" fillId="20" borderId="12" xfId="1" applyNumberFormat="1" applyFont="1" applyFill="1" applyBorder="1"/>
    <xf numFmtId="173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2" borderId="0" xfId="0" applyFill="1"/>
    <xf numFmtId="0" fontId="6" fillId="0" borderId="0" xfId="7" applyFill="1"/>
    <xf numFmtId="0" fontId="1" fillId="0" borderId="0" xfId="8" applyFill="1" applyBorder="1"/>
    <xf numFmtId="0" fontId="1" fillId="12" borderId="0" xfId="5" applyFill="1"/>
    <xf numFmtId="0" fontId="0" fillId="12" borderId="0" xfId="5" applyFont="1" applyFill="1"/>
    <xf numFmtId="164" fontId="4" fillId="24" borderId="12" xfId="1" applyNumberFormat="1" applyFont="1" applyFill="1" applyBorder="1"/>
    <xf numFmtId="164" fontId="4" fillId="0" borderId="11" xfId="1" applyNumberFormat="1" applyFont="1" applyBorder="1"/>
    <xf numFmtId="0" fontId="20" fillId="0" borderId="0" xfId="4" applyFont="1" applyFill="1" applyBorder="1"/>
    <xf numFmtId="0" fontId="0" fillId="0" borderId="0" xfId="8" applyFont="1" applyFill="1"/>
    <xf numFmtId="0" fontId="0" fillId="0" borderId="21" xfId="0" applyBorder="1"/>
    <xf numFmtId="0" fontId="1" fillId="12" borderId="21" xfId="5" applyFill="1" applyBorder="1"/>
    <xf numFmtId="0" fontId="0" fillId="4" borderId="21" xfId="5" applyFont="1" applyBorder="1"/>
    <xf numFmtId="0" fontId="0" fillId="0" borderId="22" xfId="0" applyBorder="1"/>
    <xf numFmtId="164" fontId="4" fillId="0" borderId="12" xfId="1" applyNumberFormat="1" applyFont="1" applyFill="1" applyBorder="1"/>
    <xf numFmtId="0" fontId="4" fillId="24" borderId="12" xfId="1" applyNumberFormat="1" applyFont="1" applyFill="1" applyBorder="1"/>
    <xf numFmtId="0" fontId="4" fillId="0" borderId="23" xfId="1" applyNumberFormat="1" applyFont="1" applyFill="1" applyBorder="1"/>
    <xf numFmtId="0" fontId="4" fillId="0" borderId="12" xfId="1" applyNumberFormat="1" applyFont="1" applyFill="1" applyBorder="1"/>
    <xf numFmtId="0" fontId="0" fillId="0" borderId="0" xfId="0" applyBorder="1"/>
    <xf numFmtId="164" fontId="0" fillId="0" borderId="0" xfId="0" applyNumberFormat="1" applyBorder="1"/>
    <xf numFmtId="2" fontId="0" fillId="0" borderId="0" xfId="3" applyNumberFormat="1" applyFont="1" applyFill="1" applyBorder="1"/>
    <xf numFmtId="2" fontId="0" fillId="0" borderId="0" xfId="0" applyNumberFormat="1" applyBorder="1"/>
    <xf numFmtId="2" fontId="0" fillId="0" borderId="24" xfId="0" applyNumberFormat="1" applyBorder="1"/>
    <xf numFmtId="0" fontId="0" fillId="0" borderId="26" xfId="0" applyBorder="1"/>
    <xf numFmtId="164" fontId="0" fillId="0" borderId="26" xfId="0" applyNumberFormat="1" applyBorder="1"/>
    <xf numFmtId="2" fontId="0" fillId="0" borderId="26" xfId="3" applyNumberFormat="1" applyFont="1" applyFill="1" applyBorder="1"/>
    <xf numFmtId="2" fontId="0" fillId="0" borderId="26" xfId="0" applyNumberFormat="1" applyBorder="1"/>
    <xf numFmtId="2" fontId="0" fillId="0" borderId="27" xfId="0" applyNumberFormat="1" applyBorder="1"/>
    <xf numFmtId="2" fontId="0" fillId="3" borderId="2" xfId="3" applyNumberFormat="1" applyFont="1" applyAlignment="1">
      <alignment horizontal="left" vertical="center"/>
    </xf>
    <xf numFmtId="4" fontId="4" fillId="0" borderId="12" xfId="1" applyNumberFormat="1" applyFont="1" applyBorder="1"/>
    <xf numFmtId="22" fontId="12" fillId="0" borderId="0" xfId="2" applyNumberFormat="1" applyFont="1" applyFill="1" applyBorder="1" applyAlignment="1">
      <alignment horizontal="center" vertical="center"/>
    </xf>
    <xf numFmtId="1" fontId="12" fillId="0" borderId="0" xfId="2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 indent="1"/>
    </xf>
    <xf numFmtId="14" fontId="12" fillId="0" borderId="0" xfId="0" applyNumberFormat="1" applyFont="1" applyAlignment="1">
      <alignment horizontal="center"/>
    </xf>
    <xf numFmtId="0" fontId="5" fillId="23" borderId="0" xfId="0" applyFont="1" applyFill="1" applyAlignment="1">
      <alignment horizontal="center" vertical="center" textRotation="90"/>
    </xf>
    <xf numFmtId="0" fontId="3" fillId="25" borderId="20" xfId="0" applyFont="1" applyFill="1" applyBorder="1" applyAlignment="1">
      <alignment horizontal="center" vertical="center" textRotation="90"/>
    </xf>
    <xf numFmtId="0" fontId="3" fillId="25" borderId="11" xfId="0" applyFont="1" applyFill="1" applyBorder="1" applyAlignment="1">
      <alignment horizontal="center" vertical="center" textRotation="90"/>
    </xf>
    <xf numFmtId="0" fontId="3" fillId="25" borderId="25" xfId="0" applyFont="1" applyFill="1" applyBorder="1" applyAlignment="1">
      <alignment horizontal="center" vertical="center" textRotation="90"/>
    </xf>
    <xf numFmtId="0" fontId="5" fillId="18" borderId="0" xfId="0" applyFont="1" applyFill="1" applyAlignment="1">
      <alignment horizontal="center" vertical="center" textRotation="90"/>
    </xf>
    <xf numFmtId="0" fontId="3" fillId="16" borderId="0" xfId="0" applyFont="1" applyFill="1" applyAlignment="1">
      <alignment horizontal="center" vertical="center" textRotation="90"/>
    </xf>
    <xf numFmtId="0" fontId="3" fillId="8" borderId="0" xfId="0" applyFont="1" applyFill="1" applyAlignment="1">
      <alignment horizontal="center" vertical="center" textRotation="90"/>
    </xf>
    <xf numFmtId="0" fontId="3" fillId="10" borderId="0" xfId="0" applyFont="1" applyFill="1" applyAlignment="1">
      <alignment horizontal="center" vertical="center" textRotation="90"/>
    </xf>
    <xf numFmtId="0" fontId="3" fillId="12" borderId="0" xfId="0" applyFont="1" applyFill="1" applyAlignment="1">
      <alignment horizontal="center" vertical="center" textRotation="90"/>
    </xf>
    <xf numFmtId="0" fontId="3" fillId="11" borderId="0" xfId="0" applyFont="1" applyFill="1" applyAlignment="1">
      <alignment horizontal="center" vertical="center" textRotation="90"/>
    </xf>
    <xf numFmtId="0" fontId="3" fillId="17" borderId="0" xfId="0" applyFont="1" applyFill="1" applyAlignment="1">
      <alignment horizontal="center" vertical="center" textRotation="90"/>
    </xf>
    <xf numFmtId="0" fontId="5" fillId="13" borderId="0" xfId="0" applyFont="1" applyFill="1" applyAlignment="1">
      <alignment horizontal="center" vertical="center" textRotation="90"/>
    </xf>
  </cellXfs>
  <cellStyles count="13">
    <cellStyle name="40% — акцент4" xfId="5" builtinId="43"/>
    <cellStyle name="40% — акцент5" xfId="8" builtinId="47"/>
    <cellStyle name="60% — акцент4" xfId="6" builtinId="44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name="Акцент5" xfId="7" builtinId="45"/>
    <cellStyle name="Ввод " xfId="2" builtinId="20"/>
    <cellStyle name="Обычный" xfId="0" builtinId="0"/>
    <cellStyle name="Пояснение" xfId="4" builtinId="53"/>
    <cellStyle name="Примечание" xfId="3" builtinId="10"/>
    <cellStyle name="Процентный" xfId="10" builtinId="5"/>
    <cellStyle name="Финансовый" xfId="1" builtinId="3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(* #,##0.00_);_(* \(#,##0.00\);_(* &quot;-&quot;??_);_(@_)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8.xml"/><Relationship Id="rId18" Type="http://schemas.openxmlformats.org/officeDocument/2006/relationships/image" Target="../media/image18.png"/><Relationship Id="rId26" Type="http://schemas.openxmlformats.org/officeDocument/2006/relationships/chart" Target="../charts/chart20.xml"/><Relationship Id="rId39" Type="http://schemas.openxmlformats.org/officeDocument/2006/relationships/chart" Target="../charts/chart33.xml"/><Relationship Id="rId3" Type="http://schemas.openxmlformats.org/officeDocument/2006/relationships/chart" Target="../charts/chart2.xml"/><Relationship Id="rId21" Type="http://schemas.openxmlformats.org/officeDocument/2006/relationships/chart" Target="../charts/chart15.xml"/><Relationship Id="rId34" Type="http://schemas.openxmlformats.org/officeDocument/2006/relationships/chart" Target="../charts/chart28.xml"/><Relationship Id="rId42" Type="http://schemas.openxmlformats.org/officeDocument/2006/relationships/chart" Target="../charts/chart36.xml"/><Relationship Id="rId7" Type="http://schemas.openxmlformats.org/officeDocument/2006/relationships/image" Target="../media/image16.png"/><Relationship Id="rId12" Type="http://schemas.openxmlformats.org/officeDocument/2006/relationships/image" Target="../media/image17.png"/><Relationship Id="rId17" Type="http://schemas.openxmlformats.org/officeDocument/2006/relationships/chart" Target="../charts/chart12.xml"/><Relationship Id="rId25" Type="http://schemas.openxmlformats.org/officeDocument/2006/relationships/chart" Target="../charts/chart19.xml"/><Relationship Id="rId33" Type="http://schemas.openxmlformats.org/officeDocument/2006/relationships/chart" Target="../charts/chart27.xml"/><Relationship Id="rId38" Type="http://schemas.openxmlformats.org/officeDocument/2006/relationships/chart" Target="../charts/chart32.xml"/><Relationship Id="rId2" Type="http://schemas.openxmlformats.org/officeDocument/2006/relationships/chart" Target="../charts/chart1.xml"/><Relationship Id="rId16" Type="http://schemas.openxmlformats.org/officeDocument/2006/relationships/chart" Target="../charts/chart11.xml"/><Relationship Id="rId20" Type="http://schemas.openxmlformats.org/officeDocument/2006/relationships/chart" Target="../charts/chart14.xml"/><Relationship Id="rId29" Type="http://schemas.openxmlformats.org/officeDocument/2006/relationships/chart" Target="../charts/chart23.xml"/><Relationship Id="rId41" Type="http://schemas.openxmlformats.org/officeDocument/2006/relationships/chart" Target="../charts/chart35.xml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11" Type="http://schemas.openxmlformats.org/officeDocument/2006/relationships/chart" Target="../charts/chart7.xml"/><Relationship Id="rId24" Type="http://schemas.openxmlformats.org/officeDocument/2006/relationships/chart" Target="../charts/chart18.xml"/><Relationship Id="rId32" Type="http://schemas.openxmlformats.org/officeDocument/2006/relationships/chart" Target="../charts/chart26.xml"/><Relationship Id="rId37" Type="http://schemas.openxmlformats.org/officeDocument/2006/relationships/chart" Target="../charts/chart31.xml"/><Relationship Id="rId40" Type="http://schemas.openxmlformats.org/officeDocument/2006/relationships/chart" Target="../charts/chart34.xml"/><Relationship Id="rId45" Type="http://schemas.openxmlformats.org/officeDocument/2006/relationships/chart" Target="../charts/chart39.xml"/><Relationship Id="rId5" Type="http://schemas.openxmlformats.org/officeDocument/2006/relationships/chart" Target="../charts/chart3.xml"/><Relationship Id="rId15" Type="http://schemas.openxmlformats.org/officeDocument/2006/relationships/chart" Target="../charts/chart10.xml"/><Relationship Id="rId23" Type="http://schemas.openxmlformats.org/officeDocument/2006/relationships/chart" Target="../charts/chart17.xml"/><Relationship Id="rId28" Type="http://schemas.openxmlformats.org/officeDocument/2006/relationships/chart" Target="../charts/chart22.xml"/><Relationship Id="rId36" Type="http://schemas.openxmlformats.org/officeDocument/2006/relationships/chart" Target="../charts/chart30.xml"/><Relationship Id="rId10" Type="http://schemas.openxmlformats.org/officeDocument/2006/relationships/chart" Target="../charts/chart6.xml"/><Relationship Id="rId19" Type="http://schemas.openxmlformats.org/officeDocument/2006/relationships/chart" Target="../charts/chart13.xml"/><Relationship Id="rId31" Type="http://schemas.openxmlformats.org/officeDocument/2006/relationships/chart" Target="../charts/chart25.xml"/><Relationship Id="rId44" Type="http://schemas.openxmlformats.org/officeDocument/2006/relationships/chart" Target="../charts/chart38.xml"/><Relationship Id="rId4" Type="http://schemas.openxmlformats.org/officeDocument/2006/relationships/image" Target="../media/image14.png"/><Relationship Id="rId9" Type="http://schemas.openxmlformats.org/officeDocument/2006/relationships/chart" Target="../charts/chart5.xml"/><Relationship Id="rId14" Type="http://schemas.openxmlformats.org/officeDocument/2006/relationships/chart" Target="../charts/chart9.xml"/><Relationship Id="rId22" Type="http://schemas.openxmlformats.org/officeDocument/2006/relationships/chart" Target="../charts/chart16.xml"/><Relationship Id="rId27" Type="http://schemas.openxmlformats.org/officeDocument/2006/relationships/chart" Target="../charts/chart21.xml"/><Relationship Id="rId30" Type="http://schemas.openxmlformats.org/officeDocument/2006/relationships/chart" Target="../charts/chart24.xml"/><Relationship Id="rId35" Type="http://schemas.openxmlformats.org/officeDocument/2006/relationships/chart" Target="../charts/chart29.xml"/><Relationship Id="rId43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600">
              <a:latin typeface="Arial" panose="020B0604020202020204" pitchFamily="34" charset="0"/>
              <a:cs typeface="Arial" panose="020B0604020202020204" pitchFamily="34" charset="0"/>
            </a:rPr>
            <a:t>Тут</a:t>
          </a:r>
          <a:r>
            <a:rPr lang="ru-RU" sz="3600" baseline="0">
              <a:latin typeface="Arial" panose="020B0604020202020204" pitchFamily="34" charset="0"/>
              <a:cs typeface="Arial" panose="020B0604020202020204" pitchFamily="34" charset="0"/>
            </a:rPr>
            <a:t> будет текст</a:t>
          </a:r>
          <a:endParaRPr lang="ru-RU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198120</xdr:colOff>
          <xdr:row>26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3295" t="9377" r="15437" b="19810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5084" y="10331666"/>
          <a:ext cx="1122574" cy="814148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4252" t="64989" r="44960" b="1373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70" t="8154" r="23077" b="11048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64" t="16036" r="20397" b="20548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Потери: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339" t="15860" r="24753" b="28786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Итого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выпуск ВУФХ: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CCC358-BEC2-4A7A-ADF5-2F0B73EEEA7F}" type="TxLink">
            <a:rPr lang="en-US" sz="1200" b="1" i="0" u="none" strike="noStrik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rgbClr val="92D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чаш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ковшей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93079" y="3472143"/>
          <a:ext cx="1061623" cy="1323974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44D940-2128-4418-98C0-A1109FAFC7C9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B26E16-F12B-443E-A099-99AF4DEA6489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14FCE8D-5257-4D29-984D-F3479FAA14E2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F5E9624-97F3-404B-9009-0F0618692734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32768" y="3478866"/>
          <a:ext cx="1061623" cy="1323974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B059FCA-321F-411E-9C21-A37A91A49A55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EB2FD75-D5F5-4484-8CDB-8A4D8D63D8EB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8D1B177-6AAB-4B2D-AE79-DE9DF5D7976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E70EBE0-7805-494B-8528-8AE3E3C71D78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52286" y="3474383"/>
          <a:ext cx="1061623" cy="1323974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F3271E6-D04E-4D0A-87C7-EC000C17BBFF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A65305F-D8A4-4ABC-86E9-93318A9A0581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A9ED8EE-5C0F-45D3-B896-FE9B07DB8715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07FB30-BD90-4328-AE57-0B12D5A57F54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60597" y="3481106"/>
          <a:ext cx="1066105" cy="1323974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5558794-D872-4234-9DDF-C415CEC0AED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7F7FA0-B11D-4040-82C3-1A3A2DAE8095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D893517-0299-4439-9A3C-BF5D46658A6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1403BD8-914F-4B67-A626-FC89F4B3AEBF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крана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готова РМ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93079" y="5417484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CD2F4E-8F64-4F20-A1BD-F2847EA07782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7C00F0D-DBE5-4385-9CDC-4D3C8A9FB863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3299779-049B-434D-B03A-880418E47BAB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745617E-7013-4727-B696-33591B8A82BC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32768" y="5424207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7149576-6428-4853-B05E-1C015CE4ABE7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9C73F47-3B82-4CE3-81AF-10AA072ACFC1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EC4B44-7C05-4DBD-9645-E7642E320349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FA13D6-FE1F-4EBE-BA95-1F6CCC988949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52286" y="5419724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2D270A7-97EF-4F60-90EC-5906A85ABF27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F5FF145-00B2-498B-896A-51643E653A6D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E255FA-CE87-4391-BD51-59BF92D5FCC0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BE26B91-61C2-4E52-BA81-1FE9DBB2C066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60597" y="5426447"/>
          <a:ext cx="1066105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5F907F-A9AF-4CD6-B0FF-BBFD207A510E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C758065-998E-4CB7-AA4E-38FC81D55E37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7601F3B-176A-4C43-AFB2-D1AA75949148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0ACD59-1D99-4BA0-AA2E-425B2331E310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22343" y="3128682"/>
          <a:ext cx="4232464" cy="274545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Потери: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тыс.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тонн</a:t>
            </a:r>
            <a:r>
              <a:rPr lang="en-US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или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3BF91-1C84-4872-A296-AAB708DB0990}" type="TxLink">
              <a:rPr lang="en-US" sz="1100" b="1" i="0" u="none" strike="noStrik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lang="ru-RU" sz="1200" b="1" i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92BCAF7-8714-4EE8-BEAD-D4BDA5C8B8EB}" type="TxLink">
              <a:rPr lang="en-US" sz="1100" b="1" i="0" u="none" strike="noStrik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lang="ru-RU" sz="1200" b="1" i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от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общего выпуска ВУФХ.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r>
            <a:rPr lang="en-US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или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EC1C94-97AC-49A6-A6FE-49457F7933EE}" type="TxLink">
            <a:rPr lang="en-US" sz="1100" b="1" i="0" u="none" strike="noStrik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lang="ru-RU" sz="1200" b="1" i="0">
            <a:solidFill>
              <a:srgbClr val="C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общего выпуска ВУФХ.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2CBB84-64FF-4B1A-AF19-18B27A06DEE4}" type="TxLink">
            <a:rPr lang="en-US" sz="1100" b="1" i="0" u="none" strike="noStrik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lang="ru-RU" sz="1200" b="1" i="0">
            <a:solidFill>
              <a:srgbClr val="C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62: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63: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64: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892ABD9-FC55-445A-9F32-382912607D98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0329D2E-A629-49E1-A0EF-D8626668C262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548BD10-6C21-42F4-86AD-83968D531837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61: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4F8CCB-3377-4E23-BAEC-065AA82B69EF}" type="TxLink">
            <a:rPr lang="en-US" sz="1200" b="1" i="0" u="none" strike="noStrik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lang="ru-RU" sz="1200" b="1" i="0">
            <a:solidFill>
              <a:srgbClr val="00206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1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2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5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тележку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Чаша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тележку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ЛП: слив шлака в чашу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Слив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ГО металла в чашу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Чистка носика на пике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Постановка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ковша на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ковша с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чистку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 чистки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футеровку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 с футеровки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Возврат чаши в шлаковоз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чаши под ГО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Возврат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чаши под ГО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"козла" с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Плановый ТР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простой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Пропуск другого крана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ТР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АР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Краны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УУ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ББ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Дост., не раб.: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Среднее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число коробов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[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из 450 доступных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]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Пустые: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 чушками: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 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мелочью: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Целевая ф.: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E3A21E-5C21-414A-B28D-B7330CFF5409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E461D2-6046-4703-9247-DE1783790BF4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0572BBD-C523-4FCD-98A6-516EDE44E820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7814D8-EF35-4B53-AEC8-BF3CA280ED7D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Надрешет. ф.: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Рассев "0-5":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Рассев "5-15":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Под мусор: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CE8DB2-6E6A-431F-8727-B42D9F0BB422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E81569-3EFF-4D2D-B63D-FD7B249000C5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450D0-E31B-4039-8877-5553470CC7F4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88541D-66C9-401F-B599-93EE933967D2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Коллапс СГП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[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 коробов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]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Случаи,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Опрокинуто,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 средн. за раз,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Опрокинуто, тыс. тонн.: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E12EB7-C27F-451C-807F-DFADA1446F8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4C3BCE-F6F0-4200-B37B-D5EC9ED9F0D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0384A6-3E80-4171-84B2-959C24B77363}" type="TxLink">
            <a:rPr lang="en-US" sz="1100" b="0" i="0" u="none" strike="noStrike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7EB3A6-EF28-4AB6-9523-B27A8574FBED}" type="TxLink">
            <a:rPr lang="en-US" sz="1100" b="0" i="0" u="none" strike="noStrik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Анализ работы кранов склада готовой продукции, часы (топ-5 операций выделены):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1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2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5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под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чушек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на остывание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под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бункер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Отставление пустых К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после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под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бункер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после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в автосамосвал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в вагон-вкладыш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УУ ББ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биг-бегов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биг-бегов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Опрокидывание коробов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Плановый ТР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простой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Пропуск другого крана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ТР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АР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Обозначения: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работе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КТГ (ТР и АР)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(орг. простои)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(готов, но не работаю)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Обозначения: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работе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КТГ (ТР и АР)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(орг. простои)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(готов, но не работаю)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ОЭО кранов печного цеха,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%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ОЭО кранов склада готовой продукции,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%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Текущий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Анализ работы кранов склада готовой продукции, часы (топ-5 операций выделены):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Текущий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Печи: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П61-63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Печи: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П64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Краны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не раб.: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т.ч. козлового мет.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B3EC55-DB87-44DC-9792-6E15F2F855C9}" type="TxLink">
            <a:rPr lang="en-US" sz="1100" b="1" i="0" u="none" strike="noStrik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chemeClr val="accent2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Комментарий: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 "потери" входят все технологические потери, а также намерзания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63806" y="16241806"/>
          <a:ext cx="3552265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Итого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отгружено ВУФХ: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BB2EF55-2E02-48FE-B9DC-BF6A76F3046B}" type="TxLink">
            <a:rPr lang="en-US" sz="1200" b="1" i="0" u="none" strike="noStrik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rgbClr val="92D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Технический лимит: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BFC373-0E80-4399-81B5-7D5CFF1C974F}" type="TxLink">
            <a:rPr lang="en-US" sz="1200" b="1" i="0" u="none" strike="noStrik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lang="ru-RU" sz="1400" b="1" i="0">
            <a:solidFill>
              <a:schemeClr val="accent5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400"/>
            <a:t>Старая</a:t>
          </a:r>
          <a:r>
            <a:rPr lang="ru-RU" sz="1400" baseline="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3.8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int_Dashboard_IMPC6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198120</xdr:colOff>
                    <xdr:row>26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M135"/>
  <sheetViews>
    <sheetView showGridLines="0" tabSelected="1" zoomScale="90" zoomScaleNormal="90" workbookViewId="0">
      <selection activeCell="G32" sqref="G32"/>
    </sheetView>
  </sheetViews>
  <sheetFormatPr defaultColWidth="9" defaultRowHeight="13.8" x14ac:dyDescent="0.25"/>
  <cols>
    <col min="1" max="1" width="9" style="1" collapsed="1"/>
    <col min="2" max="2" width="0.8984375" style="1" customWidth="1" collapsed="1"/>
    <col min="3" max="3" width="17.59765625" style="1" customWidth="1" collapsed="1"/>
    <col min="4" max="4" width="60" style="1" customWidth="1" collapsed="1"/>
    <col min="5" max="5" width="13.19921875" style="1" customWidth="1" collapsed="1"/>
    <col min="6" max="6" width="16.09765625" style="1" hidden="1" customWidth="1" collapsed="1"/>
    <col min="7" max="7" width="16.09765625" style="1" customWidth="1" collapsed="1"/>
    <col min="8" max="8" width="0.8984375" style="1" customWidth="1" collapsed="1"/>
    <col min="9" max="16384" width="9" style="1" collapsed="1"/>
  </cols>
  <sheetData>
    <row r="2" spans="2:13" ht="4.5" customHeight="1" x14ac:dyDescent="0.25">
      <c r="B2" s="86"/>
      <c r="C2" s="86"/>
      <c r="D2" s="86"/>
      <c r="E2" s="86"/>
      <c r="F2" s="86"/>
      <c r="G2" s="86"/>
      <c r="H2" s="86"/>
    </row>
    <row r="3" spans="2:13" ht="15.6" x14ac:dyDescent="0.3">
      <c r="B3" s="86"/>
      <c r="C3" s="77" t="s">
        <v>656</v>
      </c>
      <c r="D3" s="12"/>
      <c r="E3" s="12"/>
      <c r="F3" s="12"/>
      <c r="G3" s="12"/>
      <c r="H3" s="86"/>
    </row>
    <row r="4" spans="2:13" ht="14.25" customHeight="1" x14ac:dyDescent="0.3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--</v>
      </c>
      <c r="F4" s="155"/>
      <c r="G4" s="155"/>
      <c r="H4" s="86"/>
      <c r="K4" s="119" t="s">
        <v>877</v>
      </c>
      <c r="M4" s="93" t="s">
        <v>724</v>
      </c>
    </row>
    <row r="5" spans="2:13" ht="14.25" customHeight="1" x14ac:dyDescent="0.25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r="6" spans="2:13" ht="14.25" customHeight="1" x14ac:dyDescent="0.25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r="7" spans="2:13" ht="4.5" customHeight="1" x14ac:dyDescent="0.25">
      <c r="B7" s="86"/>
      <c r="C7" s="87"/>
      <c r="D7" s="87"/>
      <c r="E7" s="87"/>
      <c r="F7" s="87"/>
      <c r="G7" s="88"/>
      <c r="H7" s="86"/>
    </row>
    <row r="8" spans="2:13" ht="15" x14ac:dyDescent="0.25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r="9" spans="2:13" ht="4.5" customHeight="1" x14ac:dyDescent="0.25">
      <c r="B9" s="86"/>
      <c r="C9" s="87"/>
      <c r="D9" s="87"/>
      <c r="E9" s="87"/>
      <c r="F9" s="87"/>
      <c r="G9" s="88"/>
      <c r="H9" s="86"/>
    </row>
    <row r="10" spans="2:13" ht="14.25" customHeight="1" x14ac:dyDescent="0.25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r="11" spans="2:13" ht="14.25" customHeight="1" x14ac:dyDescent="0.25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r="12" spans="2:13" ht="14.25" customHeight="1" x14ac:dyDescent="0.25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r="13" spans="2:13" ht="14.25" customHeight="1" x14ac:dyDescent="0.25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r="14" spans="2:13" ht="14.25" customHeight="1" x14ac:dyDescent="0.25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r="15" spans="2:13" ht="14.25" customHeight="1" x14ac:dyDescent="0.25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r="16" spans="2:13" ht="14.25" customHeight="1" x14ac:dyDescent="0.25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r="17" spans="2:11" ht="14.25" customHeight="1" x14ac:dyDescent="0.25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r="18" spans="2:11" ht="14.25" customHeight="1" x14ac:dyDescent="0.25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r="19" spans="2:11" ht="14.25" customHeight="1" x14ac:dyDescent="0.25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r="20" spans="2:11" ht="14.25" customHeight="1" x14ac:dyDescent="0.25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r="21" spans="2:11" ht="14.25" customHeight="1" x14ac:dyDescent="0.25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r="22" spans="2:11" ht="14.25" customHeight="1" x14ac:dyDescent="0.25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r="23" spans="2:11" ht="14.25" customHeight="1" x14ac:dyDescent="0.25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r="24" spans="2:11" ht="14.25" customHeight="1" x14ac:dyDescent="0.25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r="25" spans="2:11" ht="14.25" customHeight="1" x14ac:dyDescent="0.25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r="26" spans="2:11" ht="14.25" customHeight="1" x14ac:dyDescent="0.25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r="27" spans="2:11" ht="14.25" customHeight="1" x14ac:dyDescent="0.25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r="28" spans="2:11" ht="14.25" customHeight="1" x14ac:dyDescent="0.25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r="29" spans="2:11" ht="14.25" customHeight="1" x14ac:dyDescent="0.25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r="30" spans="2:11" ht="14.25" customHeight="1" x14ac:dyDescent="0.25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r="31" spans="2:11" ht="14.25" customHeight="1" x14ac:dyDescent="0.25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r="32" spans="2:11" ht="14.25" customHeight="1" x14ac:dyDescent="0.25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r="33" spans="2:11" ht="14.25" customHeight="1" x14ac:dyDescent="0.25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r="34" spans="2:11" ht="14.25" customHeight="1" x14ac:dyDescent="0.25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r="35" spans="2:11" ht="14.25" customHeight="1" x14ac:dyDescent="0.25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r="36" spans="2:11" ht="4.5" customHeight="1" x14ac:dyDescent="0.25">
      <c r="B36" s="86"/>
      <c r="C36" s="87"/>
      <c r="D36" s="87"/>
      <c r="E36" s="87"/>
      <c r="F36" s="87"/>
      <c r="G36" s="116"/>
      <c r="H36" s="86"/>
    </row>
    <row r="37" spans="2:11" x14ac:dyDescent="0.25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r="38" spans="2:11" x14ac:dyDescent="0.25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r="40" spans="2:11" x14ac:dyDescent="0.25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r="41" spans="2:11" x14ac:dyDescent="0.25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r="42" spans="2:11" x14ac:dyDescent="0.25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r="43" spans="2:11" x14ac:dyDescent="0.25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r="44" spans="2:11" x14ac:dyDescent="0.25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r="45" spans="2:11" x14ac:dyDescent="0.25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r="46" spans="2:11" ht="4.5" customHeight="1" x14ac:dyDescent="0.25">
      <c r="B46" s="86"/>
      <c r="C46" s="87"/>
      <c r="D46" s="87"/>
      <c r="E46" s="87"/>
      <c r="F46" s="87"/>
      <c r="G46" s="116"/>
      <c r="H46" s="86"/>
    </row>
    <row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r="59" spans="2:11" ht="4.5" customHeight="1" x14ac:dyDescent="0.25">
      <c r="B59" s="86"/>
      <c r="C59" s="87"/>
      <c r="D59" s="87"/>
      <c r="E59" s="87"/>
      <c r="F59" s="87"/>
      <c r="G59" s="116"/>
      <c r="H59" s="86"/>
    </row>
    <row r="60" spans="2:11" ht="14.25" customHeight="1" x14ac:dyDescent="0.25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r="61" spans="2:11" ht="14.25" customHeight="1" x14ac:dyDescent="0.25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r="62" spans="2:11" ht="14.25" customHeight="1" x14ac:dyDescent="0.25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r="63" spans="2:11" ht="14.25" customHeight="1" x14ac:dyDescent="0.25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r="64" spans="2:11" ht="14.25" customHeight="1" x14ac:dyDescent="0.25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r="65" spans="2:11" ht="14.25" customHeight="1" x14ac:dyDescent="0.25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r="66" spans="2:11" ht="14.25" customHeight="1" x14ac:dyDescent="0.25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r="67" spans="2:11" ht="14.25" customHeight="1" x14ac:dyDescent="0.25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r="68" spans="2:11" ht="4.5" customHeight="1" x14ac:dyDescent="0.25">
      <c r="B68" s="86"/>
      <c r="C68" s="87"/>
      <c r="D68" s="87"/>
      <c r="E68" s="87"/>
      <c r="F68" s="87"/>
      <c r="G68" s="116"/>
      <c r="H68" s="86"/>
    </row>
    <row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r="73" spans="2:11" ht="4.5" customHeight="1" x14ac:dyDescent="0.25">
      <c r="B73" s="86"/>
      <c r="C73" s="87"/>
      <c r="D73" s="87"/>
      <c r="E73" s="87"/>
      <c r="F73" s="87"/>
      <c r="G73" s="116"/>
      <c r="H73" s="86"/>
    </row>
    <row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5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5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5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5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5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5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5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5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r="85" spans="2:11" ht="4.5" customHeight="1" x14ac:dyDescent="0.25">
      <c r="B85" s="86"/>
      <c r="C85" s="87"/>
      <c r="D85" s="87"/>
      <c r="E85" s="87"/>
      <c r="F85" s="87"/>
      <c r="G85" s="116"/>
      <c r="H85" s="86"/>
    </row>
    <row r="86" spans="2:11" x14ac:dyDescent="0.25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5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5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r="89" spans="2:11" ht="4.5" customHeight="1" x14ac:dyDescent="0.25">
      <c r="B89" s="86"/>
      <c r="C89" s="87"/>
      <c r="D89" s="87"/>
      <c r="E89" s="87"/>
      <c r="F89" s="87"/>
      <c r="G89" s="88"/>
      <c r="H89" s="86"/>
    </row>
    <row r="90" spans="2:11" ht="14.25" customHeight="1" x14ac:dyDescent="0.25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r="91" spans="2:11" ht="14.25" customHeight="1" x14ac:dyDescent="0.25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r="92" spans="2:11" ht="14.25" customHeight="1" x14ac:dyDescent="0.25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r="93" spans="2:11" ht="14.25" customHeight="1" x14ac:dyDescent="0.25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r="94" spans="2:11" ht="14.25" customHeight="1" x14ac:dyDescent="0.25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r="95" spans="2:11" ht="14.25" customHeight="1" x14ac:dyDescent="0.25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r="96" spans="2:11" ht="14.25" customHeight="1" x14ac:dyDescent="0.25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r="97" spans="2:11" ht="14.25" customHeight="1" x14ac:dyDescent="0.25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r="98" spans="2:11" ht="14.25" customHeight="1" x14ac:dyDescent="0.25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r="99" spans="2:11" ht="14.25" customHeight="1" x14ac:dyDescent="0.25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r="100" spans="2:11" ht="14.25" customHeight="1" x14ac:dyDescent="0.25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r="101" spans="2:11" ht="4.5" customHeight="1" x14ac:dyDescent="0.25">
      <c r="B101" s="86"/>
      <c r="C101" s="87"/>
      <c r="D101" s="87"/>
      <c r="E101" s="87"/>
      <c r="F101" s="87"/>
      <c r="G101" s="88"/>
      <c r="H101" s="86"/>
    </row>
    <row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5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5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5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r="106" spans="2:11" ht="4.5" customHeight="1" x14ac:dyDescent="0.25">
      <c r="B106" s="86"/>
      <c r="C106" s="87"/>
      <c r="D106" s="87"/>
      <c r="E106" s="87"/>
      <c r="F106" s="87"/>
      <c r="G106" s="88"/>
      <c r="H106" s="86"/>
    </row>
    <row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5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5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5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5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5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r="114" spans="2:11" ht="4.5" customHeight="1" x14ac:dyDescent="0.25">
      <c r="B114" s="86"/>
      <c r="C114" s="87"/>
      <c r="D114" s="87"/>
      <c r="E114" s="87"/>
      <c r="F114" s="87"/>
      <c r="G114" s="88"/>
      <c r="H114" s="86"/>
    </row>
    <row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5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5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5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r="122" spans="2:11" ht="4.5" customHeight="1" x14ac:dyDescent="0.25">
      <c r="B122" s="86"/>
      <c r="C122" s="87"/>
      <c r="D122" s="87"/>
      <c r="E122" s="87"/>
      <c r="F122" s="87"/>
      <c r="G122" s="88"/>
      <c r="H122" s="86"/>
    </row>
    <row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5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5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r="128" spans="2:11" ht="4.5" customHeight="1" x14ac:dyDescent="0.25">
      <c r="B128" s="86"/>
      <c r="C128" s="87"/>
      <c r="D128" s="87"/>
      <c r="E128" s="87"/>
      <c r="F128" s="87"/>
      <c r="G128" s="88"/>
      <c r="H128" s="86"/>
    </row>
    <row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5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5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5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5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5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r="135" spans="2:11" ht="4.5" customHeight="1" x14ac:dyDescent="0.25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type="expression" dxfId="12" priority="14">
      <formula>OR($G10&lt;&gt;$F10, $G10="")</formula>
    </cfRule>
  </conditionalFormatting>
  <conditionalFormatting sqref="G130:G134">
    <cfRule type="expression" dxfId="11" priority="2">
      <formula>OR($G130&lt;&gt;$F130, $G130="")</formula>
    </cfRule>
  </conditionalFormatting>
  <conditionalFormatting sqref="G74:G84">
    <cfRule type="expression" dxfId="10" priority="10">
      <formula>OR($G74&lt;&gt;$F74, $G74="")</formula>
    </cfRule>
  </conditionalFormatting>
  <conditionalFormatting sqref="G86:G88">
    <cfRule type="expression" dxfId="9" priority="9">
      <formula>OR($G86&lt;&gt;$F86, $G86="")</formula>
    </cfRule>
  </conditionalFormatting>
  <conditionalFormatting sqref="G90:G100">
    <cfRule type="expression" dxfId="8" priority="8">
      <formula>OR($G90&lt;&gt;$F90, $G90="")</formula>
    </cfRule>
  </conditionalFormatting>
  <conditionalFormatting sqref="G102:G105">
    <cfRule type="expression" dxfId="7" priority="7">
      <formula>OR($G102&lt;&gt;$F102, $G102="")</formula>
    </cfRule>
  </conditionalFormatting>
  <conditionalFormatting sqref="G107:G113">
    <cfRule type="expression" dxfId="6" priority="6">
      <formula>OR($G107&lt;&gt;$F107, $G107="")</formula>
    </cfRule>
  </conditionalFormatting>
  <conditionalFormatting sqref="G115:G121">
    <cfRule type="expression" dxfId="5" priority="5">
      <formula>OR($G115&lt;&gt;$F115, $G115="")</formula>
    </cfRule>
  </conditionalFormatting>
  <conditionalFormatting sqref="G123:G127">
    <cfRule type="expression" dxfId="4" priority="4">
      <formula>OR($G123&lt;&gt;$F123, $G123="")</formula>
    </cfRule>
  </conditionalFormatting>
  <conditionalFormatting sqref="G129">
    <cfRule type="expression" dxfId="3" priority="3">
      <formula>OR($G129&lt;&gt;$F129, $G129="")</formula>
    </cfRule>
  </conditionalFormatting>
  <pageMargins left="0.7" right="0.7" top="0.75" bottom="0.75" header="0.3" footer="0.3"/>
  <pageSetup paperSize="9" scale="4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A2:XFD290"/>
  <sheetViews>
    <sheetView showGridLines="0" zoomScale="85" zoomScaleNormal="85" zoomScaleSheetLayoutView="70" workbookViewId="0">
      <selection activeCell="P99" sqref="P99"/>
    </sheetView>
  </sheetViews>
  <sheetFormatPr defaultRowHeight="13.8" x14ac:dyDescent="0.25"/>
  <cols>
    <col min="1" max="1" width="3.19921875" customWidth="1" collapsed="1"/>
    <col min="2" max="2" width="0.8984375" customWidth="1" collapsed="1"/>
    <col min="3" max="3" width="17.09765625" customWidth="1" collapsed="1"/>
    <col min="4" max="4" width="0.8984375" customWidth="1" collapsed="1"/>
    <col min="5" max="5" width="30.8984375" customWidth="1" collapsed="1"/>
    <col min="6" max="6" width="13.19921875" customWidth="1" collapsed="1"/>
    <col min="7" max="8" width="10.59765625" customWidth="1" collapsed="1"/>
    <col min="9" max="9" width="7.3984375" customWidth="1" collapsed="1"/>
    <col min="10" max="10" width="0.8984375" customWidth="1" collapsed="1"/>
    <col min="11" max="11" width="50.8984375" customWidth="1" collapsed="1"/>
    <col min="13" max="13" width="0.8984375" customWidth="1" collapsed="1"/>
  </cols>
  <sheetData>
    <row r="2" spans="2:13 16384:16384" s="17" customFormat="1" ht="4.5" customHeight="1" x14ac:dyDescent="0.3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r="3" spans="2:13 16384:16384" ht="15.6" x14ac:dyDescent="0.3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--</v>
      </c>
      <c r="L3" s="15" t="s">
        <v>652</v>
      </c>
      <c r="M3" s="56"/>
    </row>
    <row r="4" spans="2:13 16384:16384" s="17" customFormat="1" ht="4.5" customHeight="1" x14ac:dyDescent="0.3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r="7" spans="2:13 16384:16384" ht="4.5" customHeight="1" x14ac:dyDescent="0.3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r="8" spans="2:13 16384:16384" ht="14.25" customHeight="1" x14ac:dyDescent="0.25">
      <c r="B8" s="58"/>
      <c r="C8" s="163" t="s">
        <v>883</v>
      </c>
      <c r="D8" s="61"/>
      <c r="M8" s="59"/>
    </row>
    <row r="9" spans="2:13 16384:16384" ht="15" customHeight="1" x14ac:dyDescent="0.25">
      <c r="B9" s="58"/>
      <c r="C9" s="163"/>
      <c r="D9" s="61"/>
      <c r="M9" s="59"/>
    </row>
    <row r="10" spans="2:13 16384:16384" ht="15" customHeight="1" x14ac:dyDescent="0.25">
      <c r="B10" s="58"/>
      <c r="C10" s="163"/>
      <c r="D10" s="61"/>
      <c r="M10" s="59"/>
    </row>
    <row r="11" spans="2:13 16384:16384" x14ac:dyDescent="0.25">
      <c r="B11" s="59"/>
      <c r="C11" s="163"/>
      <c r="D11" s="61"/>
      <c r="M11" s="59"/>
    </row>
    <row r="12" spans="2:13 16384:16384" x14ac:dyDescent="0.25">
      <c r="B12" s="59"/>
      <c r="D12" s="59"/>
      <c r="M12" s="59"/>
    </row>
    <row r="13" spans="2:13 16384:16384" x14ac:dyDescent="0.25">
      <c r="B13" s="59"/>
      <c r="D13" s="59"/>
      <c r="M13" s="59"/>
    </row>
    <row r="14" spans="2:13 16384:16384" x14ac:dyDescent="0.25">
      <c r="B14" s="59"/>
      <c r="D14" s="59"/>
      <c r="M14" s="59"/>
    </row>
    <row r="15" spans="2:13 16384:16384" x14ac:dyDescent="0.25">
      <c r="B15" s="59"/>
      <c r="D15" s="59"/>
      <c r="M15" s="59"/>
    </row>
    <row r="16" spans="2:13 16384:16384" x14ac:dyDescent="0.25">
      <c r="B16" s="59"/>
      <c r="D16" s="59"/>
      <c r="M16" s="59"/>
    </row>
    <row r="17" spans="2:13 16384:16384" x14ac:dyDescent="0.25">
      <c r="B17" s="59"/>
      <c r="D17" s="59"/>
      <c r="M17" s="59"/>
    </row>
    <row r="18" spans="2:13 16384:16384" x14ac:dyDescent="0.25">
      <c r="B18" s="59"/>
      <c r="D18" s="59"/>
      <c r="M18" s="59"/>
    </row>
    <row r="19" spans="2:13 16384:16384" ht="8.25" customHeight="1" x14ac:dyDescent="0.25">
      <c r="B19" s="59"/>
      <c r="D19" s="59"/>
      <c r="M19" s="59"/>
    </row>
    <row r="20" spans="2:13 16384:16384" ht="4.5" customHeight="1" x14ac:dyDescent="0.3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5">
      <c r="B21" s="59"/>
      <c r="C21" s="163" t="s">
        <v>880</v>
      </c>
      <c r="D21" s="59"/>
      <c r="M21" s="59"/>
    </row>
    <row r="22" spans="2:13 16384:16384" x14ac:dyDescent="0.25">
      <c r="B22" s="59"/>
      <c r="C22" s="163"/>
      <c r="D22" s="59"/>
      <c r="M22" s="59"/>
    </row>
    <row r="23" spans="2:13 16384:16384" x14ac:dyDescent="0.25">
      <c r="B23" s="59"/>
      <c r="C23" s="163"/>
      <c r="D23" s="59"/>
      <c r="M23" s="59"/>
    </row>
    <row r="24" spans="2:13 16384:16384" x14ac:dyDescent="0.25">
      <c r="B24" s="59"/>
      <c r="D24" s="59"/>
      <c r="M24" s="59"/>
    </row>
    <row r="25" spans="2:13 16384:16384" x14ac:dyDescent="0.25">
      <c r="B25" s="59"/>
      <c r="D25" s="59"/>
      <c r="M25" s="59"/>
    </row>
    <row r="26" spans="2:13 16384:16384" x14ac:dyDescent="0.25">
      <c r="B26" s="59"/>
      <c r="D26" s="59"/>
      <c r="M26" s="59"/>
    </row>
    <row r="27" spans="2:13 16384:16384" x14ac:dyDescent="0.25">
      <c r="B27" s="59"/>
      <c r="D27" s="59"/>
      <c r="M27" s="59"/>
    </row>
    <row r="28" spans="2:13 16384:16384" x14ac:dyDescent="0.25">
      <c r="B28" s="59"/>
      <c r="D28" s="59"/>
      <c r="M28" s="59"/>
    </row>
    <row r="29" spans="2:13 16384:16384" x14ac:dyDescent="0.25">
      <c r="B29" s="59"/>
      <c r="D29" s="59"/>
      <c r="M29" s="59"/>
    </row>
    <row r="30" spans="2:13 16384:16384" x14ac:dyDescent="0.25">
      <c r="B30" s="59"/>
      <c r="D30" s="59"/>
      <c r="M30" s="59"/>
    </row>
    <row r="31" spans="2:13 16384:16384" ht="8.25" customHeight="1" x14ac:dyDescent="0.25">
      <c r="B31" s="59"/>
      <c r="D31" s="59"/>
      <c r="M31" s="59"/>
    </row>
    <row r="32" spans="2:13 16384:16384" ht="4.5" customHeight="1" x14ac:dyDescent="0.3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5">
      <c r="B33" s="59"/>
      <c r="C33" s="163" t="s">
        <v>647</v>
      </c>
      <c r="D33" s="59"/>
      <c r="M33" s="59"/>
    </row>
    <row r="34" spans="2:13 16384:16384" x14ac:dyDescent="0.25">
      <c r="B34" s="59"/>
      <c r="C34" s="163"/>
      <c r="D34" s="59"/>
      <c r="M34" s="59"/>
    </row>
    <row r="35" spans="2:13 16384:16384" x14ac:dyDescent="0.25">
      <c r="B35" s="59"/>
      <c r="C35" s="163"/>
      <c r="D35" s="59"/>
      <c r="M35" s="59"/>
    </row>
    <row r="36" spans="2:13 16384:16384" x14ac:dyDescent="0.25">
      <c r="B36" s="59"/>
      <c r="D36" s="59"/>
      <c r="M36" s="59"/>
    </row>
    <row r="37" spans="2:13 16384:16384" x14ac:dyDescent="0.25">
      <c r="B37" s="59"/>
      <c r="D37" s="59"/>
      <c r="M37" s="59"/>
    </row>
    <row r="38" spans="2:13 16384:16384" x14ac:dyDescent="0.25">
      <c r="B38" s="59"/>
      <c r="D38" s="59"/>
      <c r="M38" s="59"/>
    </row>
    <row r="39" spans="2:13 16384:16384" x14ac:dyDescent="0.25">
      <c r="B39" s="59"/>
      <c r="D39" s="59"/>
      <c r="M39" s="59"/>
    </row>
    <row r="40" spans="2:13 16384:16384" x14ac:dyDescent="0.25">
      <c r="B40" s="59"/>
      <c r="D40" s="59"/>
      <c r="M40" s="59"/>
    </row>
    <row r="41" spans="2:13 16384:16384" x14ac:dyDescent="0.25">
      <c r="B41" s="59"/>
      <c r="D41" s="59"/>
      <c r="M41" s="59"/>
    </row>
    <row r="42" spans="2:13 16384:16384" x14ac:dyDescent="0.25">
      <c r="B42" s="59"/>
      <c r="D42" s="59"/>
      <c r="M42" s="59"/>
    </row>
    <row r="43" spans="2:13 16384:16384" ht="8.25" customHeight="1" x14ac:dyDescent="0.25">
      <c r="B43" s="59"/>
      <c r="D43" s="59"/>
      <c r="M43" s="59"/>
    </row>
    <row r="44" spans="2:13 16384:16384" ht="4.5" customHeight="1" x14ac:dyDescent="0.3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5">
      <c r="B45" s="59"/>
      <c r="C45" s="163" t="s">
        <v>648</v>
      </c>
      <c r="D45" s="59"/>
      <c r="M45" s="59"/>
    </row>
    <row r="46" spans="2:13 16384:16384" x14ac:dyDescent="0.25">
      <c r="B46" s="59"/>
      <c r="C46" s="163"/>
      <c r="D46" s="59"/>
      <c r="M46" s="59"/>
    </row>
    <row r="47" spans="2:13 16384:16384" x14ac:dyDescent="0.25">
      <c r="B47" s="59"/>
      <c r="C47" s="163"/>
      <c r="D47" s="59"/>
      <c r="M47" s="59"/>
    </row>
    <row r="48" spans="2:13 16384:16384" x14ac:dyDescent="0.25">
      <c r="B48" s="59"/>
      <c r="D48" s="59"/>
      <c r="M48" s="59"/>
    </row>
    <row r="49" spans="2:13" x14ac:dyDescent="0.25">
      <c r="B49" s="59"/>
      <c r="D49" s="59"/>
      <c r="M49" s="59"/>
    </row>
    <row r="50" spans="2:13" x14ac:dyDescent="0.25">
      <c r="B50" s="59"/>
      <c r="D50" s="59"/>
      <c r="M50" s="59"/>
    </row>
    <row r="51" spans="2:13" x14ac:dyDescent="0.25">
      <c r="B51" s="59"/>
      <c r="D51" s="59"/>
      <c r="M51" s="59"/>
    </row>
    <row r="52" spans="2:13" x14ac:dyDescent="0.25">
      <c r="B52" s="59"/>
      <c r="D52" s="59"/>
      <c r="M52" s="59"/>
    </row>
    <row r="53" spans="2:13" x14ac:dyDescent="0.25">
      <c r="B53" s="59"/>
      <c r="D53" s="59"/>
      <c r="M53" s="59"/>
    </row>
    <row r="54" spans="2:13" x14ac:dyDescent="0.25">
      <c r="B54" s="59"/>
      <c r="D54" s="59"/>
      <c r="M54" s="59"/>
    </row>
    <row r="55" spans="2:13" ht="8.25" customHeight="1" x14ac:dyDescent="0.25">
      <c r="B55" s="59"/>
      <c r="D55" s="59"/>
      <c r="M55" s="59"/>
    </row>
    <row r="56" spans="2:13" x14ac:dyDescent="0.25">
      <c r="B56" s="59"/>
      <c r="C56" s="67"/>
      <c r="D56" s="59"/>
      <c r="M56" s="59"/>
    </row>
    <row r="57" spans="2:13" x14ac:dyDescent="0.25">
      <c r="B57" s="59"/>
      <c r="C57" s="67"/>
      <c r="D57" s="59"/>
      <c r="M57" s="59"/>
    </row>
    <row r="58" spans="2:13" x14ac:dyDescent="0.25">
      <c r="B58" s="59"/>
      <c r="C58" s="67"/>
      <c r="D58" s="59"/>
      <c r="M58" s="59"/>
    </row>
    <row r="59" spans="2:13" x14ac:dyDescent="0.25">
      <c r="B59" s="59"/>
      <c r="C59" s="67"/>
      <c r="D59" s="59"/>
      <c r="M59" s="59"/>
    </row>
    <row r="60" spans="2:13" x14ac:dyDescent="0.25">
      <c r="B60" s="59"/>
      <c r="C60" s="67"/>
      <c r="D60" s="59"/>
      <c r="M60" s="59"/>
    </row>
    <row r="61" spans="2:13" x14ac:dyDescent="0.25">
      <c r="B61" s="59"/>
      <c r="D61" s="59"/>
      <c r="M61" s="59"/>
    </row>
    <row r="62" spans="2:13" x14ac:dyDescent="0.25">
      <c r="B62" s="59"/>
      <c r="D62" s="59"/>
      <c r="M62" s="59"/>
    </row>
    <row r="63" spans="2:13" x14ac:dyDescent="0.25">
      <c r="B63" s="59"/>
      <c r="D63" s="59"/>
      <c r="M63" s="59"/>
    </row>
    <row r="64" spans="2:13" x14ac:dyDescent="0.25">
      <c r="B64" s="59"/>
      <c r="D64" s="59"/>
      <c r="M64" s="59"/>
    </row>
    <row r="65" spans="2:13 16384:16384" x14ac:dyDescent="0.25">
      <c r="B65" s="59"/>
      <c r="D65" s="59"/>
      <c r="M65" s="59"/>
    </row>
    <row r="66" spans="2:13 16384:16384" x14ac:dyDescent="0.25">
      <c r="B66" s="59"/>
      <c r="D66" s="59"/>
      <c r="M66" s="59"/>
    </row>
    <row r="67" spans="2:13 16384:16384" x14ac:dyDescent="0.25">
      <c r="B67" s="59"/>
      <c r="D67" s="59"/>
      <c r="M67" s="59"/>
    </row>
    <row r="68" spans="2:13 16384:16384" x14ac:dyDescent="0.25">
      <c r="B68" s="59"/>
      <c r="D68" s="59"/>
      <c r="M68" s="59"/>
    </row>
    <row r="69" spans="2:13 16384:16384" x14ac:dyDescent="0.25">
      <c r="B69" s="59"/>
      <c r="D69" s="59"/>
      <c r="M69" s="59"/>
    </row>
    <row r="70" spans="2:13 16384:16384" x14ac:dyDescent="0.25">
      <c r="B70" s="59"/>
      <c r="D70" s="59"/>
      <c r="M70" s="59"/>
    </row>
    <row r="71" spans="2:13 16384:16384" x14ac:dyDescent="0.25">
      <c r="B71" s="59"/>
      <c r="D71" s="59"/>
      <c r="M71" s="59"/>
    </row>
    <row r="72" spans="2:13 16384:16384" ht="8.25" customHeight="1" x14ac:dyDescent="0.25">
      <c r="B72" s="59"/>
      <c r="D72" s="59"/>
      <c r="M72" s="59"/>
    </row>
    <row r="73" spans="2:13 16384:16384" ht="4.5" customHeight="1" x14ac:dyDescent="0.3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5">
      <c r="B74" s="59"/>
      <c r="C74" s="163" t="s">
        <v>638</v>
      </c>
      <c r="D74" s="61"/>
      <c r="M74" s="59"/>
    </row>
    <row r="75" spans="2:13 16384:16384" x14ac:dyDescent="0.25">
      <c r="B75" s="59"/>
      <c r="C75" s="163"/>
      <c r="D75" s="61"/>
      <c r="M75" s="59"/>
    </row>
    <row r="76" spans="2:13 16384:16384" x14ac:dyDescent="0.25">
      <c r="B76" s="59"/>
      <c r="C76" s="163"/>
      <c r="D76" s="61"/>
      <c r="M76" s="59"/>
    </row>
    <row r="77" spans="2:13 16384:16384" x14ac:dyDescent="0.25">
      <c r="B77" s="59"/>
      <c r="D77" s="59"/>
      <c r="M77" s="59"/>
    </row>
    <row r="78" spans="2:13 16384:16384" x14ac:dyDescent="0.25">
      <c r="B78" s="59"/>
      <c r="D78" s="59"/>
      <c r="M78" s="59"/>
    </row>
    <row r="79" spans="2:13 16384:16384" x14ac:dyDescent="0.25">
      <c r="B79" s="59"/>
      <c r="D79" s="59"/>
      <c r="M79" s="59"/>
    </row>
    <row r="80" spans="2:13 16384:16384" x14ac:dyDescent="0.25">
      <c r="B80" s="59"/>
      <c r="D80" s="59"/>
      <c r="M80" s="59"/>
    </row>
    <row r="81" spans="2:13 16384:16384" x14ac:dyDescent="0.25">
      <c r="B81" s="59"/>
      <c r="D81" s="59"/>
      <c r="M81" s="59"/>
    </row>
    <row r="82" spans="2:13 16384:16384" x14ac:dyDescent="0.25">
      <c r="B82" s="59"/>
      <c r="D82" s="59"/>
      <c r="M82" s="59"/>
    </row>
    <row r="83" spans="2:13 16384:16384" x14ac:dyDescent="0.25">
      <c r="B83" s="59"/>
      <c r="D83" s="59"/>
      <c r="M83" s="59"/>
    </row>
    <row r="84" spans="2:13 16384:16384" x14ac:dyDescent="0.25">
      <c r="B84" s="59"/>
      <c r="D84" s="59"/>
      <c r="M84" s="59"/>
    </row>
    <row r="85" spans="2:13 16384:16384" ht="4.5" customHeight="1" x14ac:dyDescent="0.3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5">
      <c r="B86" s="59"/>
      <c r="C86" s="162" t="s">
        <v>655</v>
      </c>
      <c r="D86" s="61"/>
      <c r="M86" s="59"/>
    </row>
    <row r="87" spans="2:13 16384:16384" x14ac:dyDescent="0.25">
      <c r="B87" s="59"/>
      <c r="C87" s="162"/>
      <c r="D87" s="61"/>
      <c r="M87" s="59"/>
    </row>
    <row r="88" spans="2:13 16384:16384" x14ac:dyDescent="0.25">
      <c r="B88" s="59"/>
      <c r="C88" s="162"/>
      <c r="D88" s="61"/>
      <c r="M88" s="59"/>
    </row>
    <row r="89" spans="2:13 16384:16384" x14ac:dyDescent="0.25">
      <c r="B89" s="59"/>
      <c r="D89" s="59"/>
      <c r="M89" s="59"/>
    </row>
    <row r="90" spans="2:13 16384:16384" x14ac:dyDescent="0.25">
      <c r="B90" s="59"/>
      <c r="D90" s="59"/>
      <c r="M90" s="59"/>
    </row>
    <row r="91" spans="2:13 16384:16384" x14ac:dyDescent="0.25">
      <c r="B91" s="59"/>
      <c r="D91" s="59"/>
      <c r="M91" s="59"/>
    </row>
    <row r="92" spans="2:13 16384:16384" x14ac:dyDescent="0.25">
      <c r="B92" s="59"/>
      <c r="D92" s="59"/>
      <c r="M92" s="59"/>
    </row>
    <row r="93" spans="2:13 16384:16384" x14ac:dyDescent="0.25">
      <c r="B93" s="59"/>
      <c r="D93" s="59"/>
      <c r="M93" s="59"/>
    </row>
    <row r="94" spans="2:13 16384:16384" x14ac:dyDescent="0.25">
      <c r="B94" s="59"/>
      <c r="D94" s="59"/>
      <c r="M94" s="59"/>
    </row>
    <row r="95" spans="2:13 16384:16384" x14ac:dyDescent="0.25">
      <c r="B95" s="59"/>
      <c r="D95" s="59"/>
      <c r="M95" s="59"/>
    </row>
    <row r="96" spans="2:13 16384:16384" x14ac:dyDescent="0.25">
      <c r="B96" s="59"/>
      <c r="D96" s="59"/>
      <c r="M96" s="59"/>
    </row>
    <row r="97" spans="2:13 16384:16384" ht="4.5" customHeight="1" x14ac:dyDescent="0.3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5">
      <c r="B98" s="59"/>
      <c r="C98" s="163" t="s">
        <v>630</v>
      </c>
      <c r="D98" s="61"/>
      <c r="M98" s="59"/>
    </row>
    <row r="99" spans="2:13 16384:16384" x14ac:dyDescent="0.25">
      <c r="B99" s="59"/>
      <c r="C99" s="163"/>
      <c r="D99" s="61"/>
      <c r="M99" s="59"/>
    </row>
    <row r="100" spans="2:13 16384:16384" x14ac:dyDescent="0.25">
      <c r="B100" s="59"/>
      <c r="C100" s="163"/>
      <c r="D100" s="61"/>
      <c r="M100" s="59"/>
    </row>
    <row r="101" spans="2:13 16384:16384" x14ac:dyDescent="0.25">
      <c r="B101" s="59"/>
      <c r="D101" s="59"/>
      <c r="M101" s="59"/>
    </row>
    <row r="102" spans="2:13 16384:16384" x14ac:dyDescent="0.25">
      <c r="B102" s="59"/>
      <c r="D102" s="59"/>
      <c r="M102" s="59"/>
    </row>
    <row r="103" spans="2:13 16384:16384" x14ac:dyDescent="0.25">
      <c r="B103" s="59"/>
      <c r="D103" s="59"/>
      <c r="M103" s="59"/>
    </row>
    <row r="104" spans="2:13 16384:16384" x14ac:dyDescent="0.25">
      <c r="B104" s="59"/>
      <c r="D104" s="59"/>
      <c r="M104" s="59"/>
    </row>
    <row r="105" spans="2:13 16384:16384" x14ac:dyDescent="0.25">
      <c r="B105" s="59"/>
      <c r="D105" s="59"/>
      <c r="M105" s="59"/>
    </row>
    <row r="106" spans="2:13 16384:16384" x14ac:dyDescent="0.25">
      <c r="B106" s="59"/>
      <c r="D106" s="59"/>
      <c r="M106" s="59"/>
    </row>
    <row r="107" spans="2:13 16384:16384" x14ac:dyDescent="0.25">
      <c r="B107" s="59"/>
      <c r="D107" s="59"/>
      <c r="M107" s="59"/>
    </row>
    <row r="108" spans="2:13 16384:16384" x14ac:dyDescent="0.25">
      <c r="B108" s="59"/>
      <c r="D108" s="59"/>
      <c r="M108" s="59"/>
    </row>
    <row r="109" spans="2:13 16384:16384" ht="4.5" customHeight="1" x14ac:dyDescent="0.3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r="110" spans="2:13 16384:16384" ht="4.5" customHeight="1" x14ac:dyDescent="0.3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r="111" spans="2:13 16384:16384" ht="15.6" x14ac:dyDescent="0.3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--</v>
      </c>
      <c r="L111" s="15" t="s">
        <v>653</v>
      </c>
      <c r="M111" s="56"/>
    </row>
    <row r="112" spans="2:13 16384:16384" s="17" customFormat="1" ht="4.5" customHeight="1" x14ac:dyDescent="0.3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r="115" spans="2:13 16384:16384" ht="4.5" customHeight="1" x14ac:dyDescent="0.3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r="116" spans="2:13 16384:16384" ht="14.25" customHeight="1" x14ac:dyDescent="0.25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r="117" spans="2:13 16384:16384" ht="14.25" customHeight="1" x14ac:dyDescent="0.25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r="118" spans="2:13 16384:16384" ht="14.25" customHeight="1" x14ac:dyDescent="0.25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r="119" spans="2:13 16384:16384" ht="14.25" customHeight="1" x14ac:dyDescent="0.25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r="120" spans="2:13 16384:16384" ht="14.25" customHeight="1" x14ac:dyDescent="0.25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r="121" spans="2:13 16384:16384" ht="14.25" customHeight="1" x14ac:dyDescent="0.25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r="122" spans="2:13 16384:16384" ht="14.25" customHeight="1" x14ac:dyDescent="0.25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r="123" spans="2:13 16384:16384" ht="14.25" customHeight="1" x14ac:dyDescent="0.25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r="124" spans="2:13 16384:16384" ht="14.25" customHeight="1" x14ac:dyDescent="0.25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r="125" spans="2:13 16384:16384" ht="14.25" customHeight="1" x14ac:dyDescent="0.25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r="126" spans="2:13 16384:16384" ht="14.25" customHeight="1" x14ac:dyDescent="0.25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r="127" spans="2:13 16384:16384" ht="14.25" customHeight="1" x14ac:dyDescent="0.25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r="128" spans="2:13 16384:16384" ht="14.25" customHeight="1" x14ac:dyDescent="0.25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r="129" spans="2:13 16384:16384" ht="14.25" customHeight="1" x14ac:dyDescent="0.25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r="130" spans="2:13 16384:16384" ht="15" customHeight="1" x14ac:dyDescent="0.25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5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5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5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5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5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r="136" spans="2:13 16384:16384" ht="8.25" customHeight="1" x14ac:dyDescent="0.25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r="137" spans="2:13 16384:16384" ht="4.5" customHeight="1" x14ac:dyDescent="0.3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5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5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5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5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5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5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5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5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5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5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5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r="149" spans="2:13 16384:16384" ht="4.5" customHeight="1" x14ac:dyDescent="0.3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r="150" spans="2:13 16384:16384" ht="14.25" customHeight="1" x14ac:dyDescent="0.25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5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5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5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5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5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5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5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5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5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r="160" spans="2:13 16384:16384" ht="8.25" customHeight="1" x14ac:dyDescent="0.25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r="161" spans="2:13 16384:16384" ht="4.5" customHeight="1" x14ac:dyDescent="0.3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5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5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5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5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5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5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5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5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5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5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r="172" spans="2:13 16384:16384" ht="8.25" customHeight="1" x14ac:dyDescent="0.25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r="173" spans="2:13 16384:16384" ht="4.5" customHeight="1" x14ac:dyDescent="0.3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5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5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5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5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5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5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5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5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5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5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r="184" spans="2:13" ht="8.25" customHeight="1" x14ac:dyDescent="0.25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5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5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5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5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5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5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5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5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5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r="194" spans="2:13 16384:16384" ht="8.25" customHeight="1" x14ac:dyDescent="0.25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r="195" spans="2:13 16384:16384" ht="15" customHeight="1" x14ac:dyDescent="0.25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r="196" spans="2:13 16384:16384" ht="15" customHeight="1" x14ac:dyDescent="0.25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r="197" spans="2:13 16384:16384" ht="15" customHeight="1" x14ac:dyDescent="0.25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r="198" spans="2:13 16384:16384" ht="4.5" customHeight="1" x14ac:dyDescent="0.3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r="199" spans="2:13 16384:16384" ht="4.5" customHeight="1" x14ac:dyDescent="0.3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r="200" spans="2:13 16384:16384" ht="15.6" x14ac:dyDescent="0.3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--</v>
      </c>
      <c r="L200" s="15" t="s">
        <v>654</v>
      </c>
      <c r="M200" s="56"/>
    </row>
    <row r="201" spans="2:13 16384:16384" s="17" customFormat="1" ht="4.5" customHeight="1" x14ac:dyDescent="0.3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r="204" spans="2:13 16384:16384" ht="4.5" customHeight="1" x14ac:dyDescent="0.3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r="205" spans="2:13 16384:16384" ht="14.25" customHeight="1" x14ac:dyDescent="0.25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r="206" spans="2:13 16384:16384" ht="14.25" customHeight="1" x14ac:dyDescent="0.25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r="207" spans="2:13 16384:16384" ht="14.25" customHeight="1" x14ac:dyDescent="0.25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r="208" spans="2:13 16384:16384" ht="14.25" customHeight="1" x14ac:dyDescent="0.25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r="209" spans="2:13" ht="14.25" customHeight="1" x14ac:dyDescent="0.25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r="210" spans="2:13" ht="14.25" customHeight="1" x14ac:dyDescent="0.25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r="211" spans="2:13" ht="14.25" customHeight="1" x14ac:dyDescent="0.25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r="212" spans="2:13" ht="14.25" customHeight="1" x14ac:dyDescent="0.25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r="213" spans="2:13" ht="14.25" customHeight="1" x14ac:dyDescent="0.25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r="214" spans="2:13" ht="14.25" customHeight="1" x14ac:dyDescent="0.25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r="215" spans="2:13" ht="14.25" customHeight="1" x14ac:dyDescent="0.25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r="216" spans="2:13" ht="14.25" customHeight="1" x14ac:dyDescent="0.25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5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5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5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5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5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5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5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5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r="225" spans="2:13 16384:16384" ht="8.25" customHeight="1" x14ac:dyDescent="0.25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r="226" spans="2:13 16384:16384" ht="4.5" customHeight="1" x14ac:dyDescent="0.3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5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5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5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5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5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5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5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5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5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5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5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r="238" spans="2:13 16384:16384" ht="4.5" customHeight="1" x14ac:dyDescent="0.3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r="239" spans="2:13 16384:16384" ht="14.25" customHeight="1" x14ac:dyDescent="0.25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5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5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5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5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5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5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5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5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5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r="249" spans="2:13 16384:16384" ht="8.25" customHeight="1" x14ac:dyDescent="0.25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r="250" spans="2:13 16384:16384" ht="4.5" customHeight="1" x14ac:dyDescent="0.3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5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5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5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5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5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5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5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5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5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5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r="261" spans="2:13 16384:16384" ht="8.25" customHeight="1" x14ac:dyDescent="0.25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r="262" spans="2:13 16384:16384" ht="4.5" customHeight="1" x14ac:dyDescent="0.3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5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5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5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5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5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5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5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5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5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5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r="273" spans="2:13" ht="8.25" customHeight="1" x14ac:dyDescent="0.25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5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5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5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5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5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5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5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5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5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5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5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5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r="286" spans="2:13" ht="8.25" customHeight="1" x14ac:dyDescent="0.25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r="287" spans="2:13" ht="15" customHeight="1" x14ac:dyDescent="0.25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r="288" spans="2:13" ht="15" customHeight="1" x14ac:dyDescent="0.25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r="289" spans="2:13 16384:16384" ht="15" customHeight="1" x14ac:dyDescent="0.25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r="290" spans="2:13 16384:16384" ht="4.5" customHeight="1" x14ac:dyDescent="0.3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left="0.7" right="0.7" top="0.75" bottom="0.75" header="0.3" footer="0.3"/>
  <pageSetup paperSize="9" scale="52" fitToHeight="0" orientation="portrait" r:id="rId1"/>
  <rowBreaks count="2" manualBreakCount="2">
    <brk id="109" min="1" max="12" man="1"/>
    <brk id="198" min="1" max="12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A2:AQ372"/>
  <sheetViews>
    <sheetView showGridLines="0" zoomScale="55" zoomScaleNormal="55" workbookViewId="0">
      <selection activeCell="K29" sqref="K29"/>
    </sheetView>
  </sheetViews>
  <sheetFormatPr defaultRowHeight="13.8" x14ac:dyDescent="0.25"/>
  <cols>
    <col min="1" max="4" width="4.09765625" customWidth="1" collapsed="1"/>
    <col min="6" max="8" width="13.59765625" customWidth="1" collapsed="1"/>
    <col min="9" max="10" width="13.59765625" customWidth="1"/>
    <col min="11" max="12" width="13.59765625" customWidth="1" collapsed="1"/>
    <col min="13" max="14" width="13.59765625" customWidth="1"/>
    <col min="15" max="15" width="13.59765625" customWidth="1" collapsed="1"/>
    <col min="16" max="16" width="13" customWidth="1"/>
    <col min="17" max="17" width="12.8984375" customWidth="1"/>
    <col min="20" max="20" width="10.09765625" customWidth="1"/>
    <col min="22" max="22" width="10.8984375" bestFit="1" customWidth="1" collapsed="1"/>
    <col min="23" max="23" width="9" customWidth="1" collapsed="1"/>
    <col min="24" max="24" width="10.3984375" customWidth="1"/>
    <col min="25" max="25" width="1.59765625" style="35" customWidth="1" collapsed="1"/>
  </cols>
  <sheetData>
    <row r="2" spans="3:32" x14ac:dyDescent="0.25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ht="14.4" x14ac:dyDescent="0.3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>
        <f ca="1">NOW()</f>
        <v>43985.720161111109</v>
      </c>
      <c r="AB3" t="s">
        <v>182</v>
      </c>
    </row>
    <row r="4" spans="3:32" ht="14.4" x14ac:dyDescent="0.3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ht="14.4" x14ac:dyDescent="0.3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ht="14.4" x14ac:dyDescent="0.3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r="8" spans="3:32" ht="14.25" customHeight="1" x14ac:dyDescent="0.25">
      <c r="C8" s="171" t="s">
        <v>375</v>
      </c>
      <c r="E8" s="18" t="s">
        <v>83</v>
      </c>
      <c r="F8" s="18"/>
      <c r="G8" s="18"/>
    </row>
    <row r="9" spans="3:32" x14ac:dyDescent="0.25">
      <c r="C9" s="171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5">
      <c r="C10" s="171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5">
      <c r="C11" s="171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5">
      <c r="C12" s="171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5">
      <c r="C13" s="171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5">
      <c r="C14" s="171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r="16" spans="3:32" ht="14.25" customHeight="1" x14ac:dyDescent="0.25">
      <c r="C16" s="173" t="s">
        <v>152</v>
      </c>
      <c r="E16" s="18" t="s">
        <v>94</v>
      </c>
      <c r="F16" s="18"/>
      <c r="G16" s="18"/>
    </row>
    <row r="17" spans="3:39" x14ac:dyDescent="0.25">
      <c r="C17" s="173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5">
      <c r="C18" s="173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ht="14.4" x14ac:dyDescent="0.3">
      <c r="C19" s="173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ht="14.4" x14ac:dyDescent="0.3">
      <c r="C20" s="173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ht="14.4" x14ac:dyDescent="0.3">
      <c r="C21" s="173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ht="14.4" x14ac:dyDescent="0.3">
      <c r="C22" s="173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ht="14.4" x14ac:dyDescent="0.3">
      <c r="C23" s="173"/>
      <c r="E23" t="s">
        <v>101</v>
      </c>
      <c r="F23" s="29">
        <f>SUM(F19:F22)</f>
        <v>0</v>
      </c>
      <c r="G23" s="104">
        <f>SUM(G19:G22)</f>
        <v>0</v>
      </c>
      <c r="H23" s="104" t="e">
        <f>SUM(H19:H22)</f>
        <v>#VALUE!</v>
      </c>
      <c r="I23" t="s">
        <v>101</v>
      </c>
      <c r="J23" s="29">
        <f>SUM(J19:J22)</f>
        <v>0</v>
      </c>
      <c r="K23" s="29">
        <f>SUM(K19:K22)</f>
        <v>0</v>
      </c>
      <c r="M23" t="s">
        <v>101</v>
      </c>
      <c r="N23" s="29">
        <f>SUM(N19:N22)</f>
        <v>0</v>
      </c>
      <c r="O23" s="29">
        <f>SUM(O19:O22)</f>
        <v>0</v>
      </c>
      <c r="Q23" t="s">
        <v>101</v>
      </c>
      <c r="R23" s="29">
        <f>SUM(R19:R22)</f>
        <v>0</v>
      </c>
      <c r="S23" s="29">
        <f>SUM(S19:S22)</f>
        <v>0</v>
      </c>
    </row>
    <row r="24" spans="3:39" ht="14.4" x14ac:dyDescent="0.3">
      <c r="C24" s="173"/>
      <c r="F24" s="33"/>
      <c r="G24" s="33"/>
      <c r="J24" s="33"/>
      <c r="K24" s="33"/>
    </row>
    <row r="25" spans="3:39" x14ac:dyDescent="0.25">
      <c r="C25" s="173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5">
      <c r="C26" s="173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5">
      <c r="C27" s="173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5">
      <c r="C28" s="173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r="30" spans="3:39" ht="14.25" customHeight="1" x14ac:dyDescent="0.25">
      <c r="C30" s="176" t="s">
        <v>153</v>
      </c>
      <c r="E30" s="18" t="s">
        <v>104</v>
      </c>
      <c r="F30" s="18"/>
      <c r="G30" s="18"/>
    </row>
    <row r="31" spans="3:39" x14ac:dyDescent="0.25">
      <c r="C31" s="176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5">
      <c r="C32" s="176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ht="14.4" x14ac:dyDescent="0.3">
      <c r="C33" s="176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ht="14.4" x14ac:dyDescent="0.3">
      <c r="C34" s="176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ht="14.4" x14ac:dyDescent="0.3">
      <c r="C35" s="176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ht="14.4" x14ac:dyDescent="0.3">
      <c r="C36" s="176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ht="14.4" x14ac:dyDescent="0.3">
      <c r="C37" s="176"/>
      <c r="E37" t="s">
        <v>101</v>
      </c>
      <c r="F37" s="29">
        <f>SUM(F33:F36)</f>
        <v>0</v>
      </c>
      <c r="G37" s="105">
        <f>SUM(G33:G36)</f>
        <v>0</v>
      </c>
      <c r="H37" s="63" t="e">
        <f>G37/$G$23</f>
        <v>#DIV/0!</v>
      </c>
      <c r="I37" t="s">
        <v>101</v>
      </c>
      <c r="J37" s="29">
        <f>SUM(J33:J36)</f>
        <v>0</v>
      </c>
      <c r="K37" s="109">
        <f>SUM(K33:K36)</f>
        <v>0</v>
      </c>
      <c r="L37" s="29" t="str">
        <f>IFERROR(ROUNDUP(K37/K23*100, 0), "--")</f>
        <v>--</v>
      </c>
      <c r="M37" t="s">
        <v>101</v>
      </c>
      <c r="N37" s="29">
        <f>SUM(N33:N36)</f>
        <v>0</v>
      </c>
      <c r="O37" s="29">
        <f>SUM(O33:O36)</f>
        <v>0</v>
      </c>
      <c r="P37" s="29" t="str">
        <f>IFERROR(O37/K37, "--")</f>
        <v>--</v>
      </c>
      <c r="Q37" t="s">
        <v>101</v>
      </c>
      <c r="R37" s="29">
        <f>SUM(R33:R36)</f>
        <v>0</v>
      </c>
      <c r="S37" s="29">
        <f>SUM(S33:S36)</f>
        <v>0</v>
      </c>
      <c r="T37" s="29" t="b">
        <f>(R37+S37)=K37</f>
        <v>1</v>
      </c>
      <c r="U37" t="s">
        <v>101</v>
      </c>
      <c r="V37" s="29">
        <f>SUM(V33:V36)</f>
        <v>0</v>
      </c>
      <c r="W37" s="29">
        <f>SUM(W33:W36)</f>
        <v>0</v>
      </c>
      <c r="X37" s="29" t="b">
        <f>(V37+W37)=O37</f>
        <v>1</v>
      </c>
    </row>
    <row r="38" spans="3:43" x14ac:dyDescent="0.25">
      <c r="C38" s="176"/>
      <c r="G38" s="106">
        <f>G37</f>
        <v>0</v>
      </c>
    </row>
    <row r="39" spans="3:43" x14ac:dyDescent="0.25">
      <c r="C39" s="176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5">
      <c r="C40" s="176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ht="14.4" x14ac:dyDescent="0.3">
      <c r="C41" s="176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ht="14.4" x14ac:dyDescent="0.3">
      <c r="C42" s="176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ht="14.4" x14ac:dyDescent="0.3">
      <c r="C43" s="176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t="shared" ref="P43:P45" si="0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ht="14.4" x14ac:dyDescent="0.3">
      <c r="C44" s="176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t="shared" si="0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ht="14.4" x14ac:dyDescent="0.3">
      <c r="C45" s="176"/>
      <c r="E45" t="s">
        <v>101</v>
      </c>
      <c r="F45" s="29">
        <f>SUM(F41:F44)</f>
        <v>0</v>
      </c>
      <c r="G45" s="65">
        <f>SUM(G41:G44)</f>
        <v>0</v>
      </c>
      <c r="H45" s="63" t="e">
        <f>G45/$G$23</f>
        <v>#DIV/0!</v>
      </c>
      <c r="I45" t="s">
        <v>101</v>
      </c>
      <c r="J45" s="29">
        <f>SUM(J41:J44)</f>
        <v>0</v>
      </c>
      <c r="K45" s="29">
        <f>SUM(K41:K44)</f>
        <v>0</v>
      </c>
      <c r="L45" s="29" t="str">
        <f>IFERROR(ROUNDUP(K45/K23*100, 0), "--")</f>
        <v>--</v>
      </c>
      <c r="M45" t="s">
        <v>101</v>
      </c>
      <c r="N45" s="29">
        <f>SUM(N41:N44)</f>
        <v>0</v>
      </c>
      <c r="O45" s="29">
        <f>SUM(O41:O44)</f>
        <v>0</v>
      </c>
      <c r="P45" s="29" t="str">
        <f t="shared" si="0"/>
        <v>--</v>
      </c>
      <c r="Q45" t="s">
        <v>101</v>
      </c>
      <c r="R45" s="29">
        <f>SUM(R41:R44)</f>
        <v>0</v>
      </c>
      <c r="S45" s="29">
        <f>SUM(S41:S44)</f>
        <v>0</v>
      </c>
      <c r="T45" s="29" t="b">
        <f>(R45+S45)=K45</f>
        <v>1</v>
      </c>
      <c r="U45" t="s">
        <v>101</v>
      </c>
      <c r="V45" s="29">
        <f>SUM(V41:V44)</f>
        <v>0</v>
      </c>
      <c r="W45" s="29">
        <f>SUM(W41:W44)</f>
        <v>0</v>
      </c>
      <c r="X45" s="29" t="b">
        <f>(V45+W45)=O45</f>
        <v>1</v>
      </c>
    </row>
    <row r="46" spans="3:43" x14ac:dyDescent="0.25">
      <c r="C46" s="176"/>
    </row>
    <row r="47" spans="3:43" x14ac:dyDescent="0.25">
      <c r="C47" s="176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5">
      <c r="C48" s="176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ht="14.4" x14ac:dyDescent="0.3">
      <c r="C49" s="176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t="shared" ref="R49:S52" si="1">IFERROR(V41/R41, "--")</f>
        <v>--</v>
      </c>
      <c r="S49" s="31" t="str">
        <f t="shared" si="1"/>
        <v>--</v>
      </c>
      <c r="U49" t="s">
        <v>97</v>
      </c>
      <c r="V49" s="31" t="str">
        <f>IFERROR(V33/R33, "--")</f>
        <v>--</v>
      </c>
      <c r="W49" s="31" t="str">
        <f t="shared" ref="W49:W52" si="2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ht="14.4" x14ac:dyDescent="0.3">
      <c r="C50" s="176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t="shared" si="1"/>
        <v>--</v>
      </c>
      <c r="S50" s="31" t="str">
        <f t="shared" si="1"/>
        <v>--</v>
      </c>
      <c r="U50" t="s">
        <v>98</v>
      </c>
      <c r="V50" s="31" t="str">
        <f t="shared" ref="V50:V52" si="3">IFERROR(V34/R34, "--")</f>
        <v>--</v>
      </c>
      <c r="W50" s="31" t="str">
        <f t="shared" si="2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ht="14.4" x14ac:dyDescent="0.3">
      <c r="C51" s="176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t="shared" si="1"/>
        <v>--</v>
      </c>
      <c r="S51" s="31" t="str">
        <f t="shared" si="1"/>
        <v>--</v>
      </c>
      <c r="U51" t="s">
        <v>99</v>
      </c>
      <c r="V51" s="31" t="str">
        <f t="shared" si="3"/>
        <v>--</v>
      </c>
      <c r="W51" s="31" t="str">
        <f t="shared" si="2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ht="14.4" x14ac:dyDescent="0.3">
      <c r="C52" s="176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t="shared" si="1"/>
        <v>--</v>
      </c>
      <c r="S52" s="31" t="str">
        <f t="shared" si="1"/>
        <v>--</v>
      </c>
      <c r="U52" t="s">
        <v>100</v>
      </c>
      <c r="V52" s="31" t="str">
        <f t="shared" si="3"/>
        <v>--</v>
      </c>
      <c r="W52" s="31" t="str">
        <f t="shared" si="2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ht="14.4" x14ac:dyDescent="0.3">
      <c r="C53" s="176"/>
      <c r="E53" t="s">
        <v>101</v>
      </c>
      <c r="F53" s="110">
        <f>SUM(F49:F52)</f>
        <v>0</v>
      </c>
      <c r="G53" s="110">
        <f t="shared" ref="G53:J53" si="4">SUM(G49:G52)</f>
        <v>0</v>
      </c>
      <c r="H53" s="110">
        <f t="shared" si="4"/>
        <v>0</v>
      </c>
      <c r="I53" s="110">
        <f t="shared" si="4"/>
        <v>0</v>
      </c>
      <c r="J53" s="110">
        <f t="shared" si="4"/>
        <v>0</v>
      </c>
      <c r="K53" s="110">
        <f t="shared" ref="K53:L53" si="5">SUM(K49:K52)</f>
        <v>0</v>
      </c>
      <c r="L53" s="110">
        <f t="shared" si="5"/>
        <v>0</v>
      </c>
      <c r="M53" s="110">
        <f t="shared" ref="M53:N53" si="6">SUM(M49:M52)</f>
        <v>0</v>
      </c>
      <c r="N53" s="110">
        <f t="shared" si="6"/>
        <v>0</v>
      </c>
    </row>
    <row r="55" spans="3:41" x14ac:dyDescent="0.25">
      <c r="C55" s="165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5">
      <c r="C56" s="165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5">
      <c r="C57" s="165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ht="14.4" x14ac:dyDescent="0.3">
      <c r="C58" s="165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ht="14.4" x14ac:dyDescent="0.3">
      <c r="C59" s="165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ht="14.4" x14ac:dyDescent="0.3">
      <c r="C60" s="165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ht="14.4" x14ac:dyDescent="0.3">
      <c r="C61" s="165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ht="14.4" x14ac:dyDescent="0.3">
      <c r="C62" s="165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>
        <f>SUM(J58:J61)</f>
        <v>0</v>
      </c>
      <c r="L62" s="105">
        <f>SUM(L58:L61)</f>
        <v>0</v>
      </c>
      <c r="N62" s="48"/>
      <c r="O62" s="105" t="e">
        <f>SUM(O58:O61)</f>
        <v>#VALUE!</v>
      </c>
      <c r="R62" s="105">
        <f>SUM(R58:R61)</f>
        <v>0</v>
      </c>
      <c r="U62" s="105">
        <f>SUM(U58:U61)</f>
        <v>0</v>
      </c>
    </row>
    <row r="63" spans="3:41" ht="14.4" x14ac:dyDescent="0.3">
      <c r="C63" s="165"/>
      <c r="R63" s="133" t="s">
        <v>946</v>
      </c>
    </row>
    <row r="64" spans="3:41" x14ac:dyDescent="0.25">
      <c r="C64" s="165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66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ht="14.4" x14ac:dyDescent="0.3">
      <c r="C65" s="165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67"/>
      <c r="O65" s="143" t="s">
        <v>97</v>
      </c>
      <c r="P65" s="144" t="e">
        <f t="shared" ref="P65:Q68" si="7">F58</f>
        <v>#VALUE!</v>
      </c>
      <c r="Q65" s="144" t="e">
        <f t="shared" si="7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ht="14.4" x14ac:dyDescent="0.3">
      <c r="C66" s="165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67"/>
      <c r="O66" s="143" t="s">
        <v>98</v>
      </c>
      <c r="P66" s="144" t="e">
        <f t="shared" si="7"/>
        <v>#VALUE!</v>
      </c>
      <c r="Q66" s="144" t="e">
        <f t="shared" si="7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ht="14.4" x14ac:dyDescent="0.3">
      <c r="C67" s="165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67"/>
      <c r="O67" s="143" t="s">
        <v>99</v>
      </c>
      <c r="P67" s="144" t="e">
        <f t="shared" si="7"/>
        <v>#VALUE!</v>
      </c>
      <c r="Q67" s="144" t="e">
        <f t="shared" si="7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ht="14.4" x14ac:dyDescent="0.3">
      <c r="C68" s="165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68"/>
      <c r="O68" s="148" t="s">
        <v>100</v>
      </c>
      <c r="P68" s="149" t="e">
        <f t="shared" si="7"/>
        <v>#VALUE!</v>
      </c>
      <c r="Q68" s="149" t="e">
        <f t="shared" si="7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5">
      <c r="C69" s="165"/>
    </row>
    <row r="71" spans="3:38" ht="14.25" customHeight="1" x14ac:dyDescent="0.25">
      <c r="C71" s="174" t="s">
        <v>576</v>
      </c>
      <c r="E71" s="18" t="s">
        <v>124</v>
      </c>
      <c r="F71" s="18"/>
      <c r="G71" s="18"/>
    </row>
    <row r="72" spans="3:38" x14ac:dyDescent="0.25">
      <c r="C72" s="174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5">
      <c r="C73" s="174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ht="14.4" x14ac:dyDescent="0.3">
      <c r="C74" s="174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ht="14.4" x14ac:dyDescent="0.3">
      <c r="C75" s="174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t="shared" ref="N75:N77" si="8">F75/$H$6</f>
        <v>#VALUE!</v>
      </c>
      <c r="O75" s="32" t="e">
        <f t="shared" ref="O75:O77" si="9">J75/$H$6</f>
        <v>#VALUE!</v>
      </c>
      <c r="P75" s="32" t="e">
        <f>1-N75-O75</f>
        <v>#VALUE!</v>
      </c>
      <c r="R75" t="s">
        <v>98</v>
      </c>
      <c r="S75" s="32" t="e">
        <f t="shared" ref="S75:S77" si="10">G75/$H$6</f>
        <v>#VALUE!</v>
      </c>
      <c r="T75" s="32" t="e">
        <f t="shared" ref="T75:T77" si="11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ht="14.4" x14ac:dyDescent="0.3">
      <c r="C76" s="174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t="shared" si="8"/>
        <v>#VALUE!</v>
      </c>
      <c r="O76" s="32" t="e">
        <f t="shared" si="9"/>
        <v>#VALUE!</v>
      </c>
      <c r="P76" s="32" t="e">
        <f>1-N76-O76</f>
        <v>#VALUE!</v>
      </c>
      <c r="R76" t="s">
        <v>99</v>
      </c>
      <c r="S76" s="32" t="e">
        <f t="shared" si="10"/>
        <v>#VALUE!</v>
      </c>
      <c r="T76" s="32" t="e">
        <f t="shared" si="11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ht="14.4" x14ac:dyDescent="0.3">
      <c r="C77" s="174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t="shared" si="8"/>
        <v>#VALUE!</v>
      </c>
      <c r="O77" s="32" t="e">
        <f t="shared" si="9"/>
        <v>#VALUE!</v>
      </c>
      <c r="P77" s="32" t="e">
        <f>1-N77-O77</f>
        <v>#VALUE!</v>
      </c>
      <c r="R77" t="s">
        <v>100</v>
      </c>
      <c r="S77" s="32" t="e">
        <f t="shared" si="10"/>
        <v>#VALUE!</v>
      </c>
      <c r="T77" s="32" t="e">
        <f t="shared" si="11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ht="14.4" x14ac:dyDescent="0.3">
      <c r="C78" s="174"/>
      <c r="E78" t="s">
        <v>101</v>
      </c>
      <c r="F78" s="29">
        <f>SUM(F74:F77)</f>
        <v>0</v>
      </c>
      <c r="G78" s="108">
        <f>SUM(G74:G77)</f>
        <v>0</v>
      </c>
      <c r="I78" t="s">
        <v>101</v>
      </c>
      <c r="J78" s="29">
        <f>SUM(J74:J77)</f>
        <v>0</v>
      </c>
      <c r="K78" s="108">
        <f>SUM(K74:K77)</f>
        <v>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5">
      <c r="C79" s="174"/>
      <c r="V79" s="20"/>
      <c r="W79" s="20"/>
      <c r="X79" s="20"/>
    </row>
    <row r="80" spans="3:38" x14ac:dyDescent="0.25">
      <c r="C80" s="174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5">
      <c r="C81" s="174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ht="14.4" x14ac:dyDescent="0.3">
      <c r="C82" s="174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t="shared" ref="N82:O84" si="12">IFERROR((F82/$G$26*$G$27)/10^3, "--")</f>
        <v>--</v>
      </c>
      <c r="O82" s="31" t="str">
        <f t="shared" si="12"/>
        <v>--</v>
      </c>
      <c r="P82" s="31">
        <f>SUM(N82:O82)</f>
        <v>0</v>
      </c>
      <c r="V82" s="20"/>
      <c r="W82" s="20"/>
      <c r="X82" s="20"/>
    </row>
    <row r="83" spans="3:31" ht="14.4" x14ac:dyDescent="0.3">
      <c r="C83" s="174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t="shared" si="12"/>
        <v>--</v>
      </c>
      <c r="O83" s="31" t="str">
        <f t="shared" si="12"/>
        <v>--</v>
      </c>
      <c r="P83" s="31">
        <f>SUM(N83:O83)</f>
        <v>0</v>
      </c>
      <c r="V83" s="20"/>
      <c r="W83" s="20"/>
      <c r="X83" s="20"/>
    </row>
    <row r="84" spans="3:31" ht="14.4" x14ac:dyDescent="0.3">
      <c r="C84" s="174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t="shared" si="12"/>
        <v>--</v>
      </c>
      <c r="O84" s="31" t="str">
        <f t="shared" si="12"/>
        <v>--</v>
      </c>
      <c r="P84" s="31">
        <f>SUM(N84:O84)</f>
        <v>0</v>
      </c>
      <c r="V84" s="20"/>
      <c r="W84" s="20"/>
      <c r="X84" s="20"/>
    </row>
    <row r="85" spans="3:31" ht="14.4" x14ac:dyDescent="0.3">
      <c r="C85" s="174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>
        <f>SUM(N85:O85)</f>
        <v>0</v>
      </c>
      <c r="V85" s="20"/>
      <c r="W85" s="20"/>
      <c r="X85" s="20"/>
    </row>
    <row r="86" spans="3:31" ht="14.4" x14ac:dyDescent="0.3">
      <c r="C86" s="174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>
        <f>SUM(N82:N85)</f>
        <v>0</v>
      </c>
      <c r="O86" s="29">
        <f>SUM(O82:O85)</f>
        <v>0</v>
      </c>
      <c r="P86" s="31">
        <f>SUM(N86:O86)</f>
        <v>0</v>
      </c>
      <c r="V86" s="20"/>
      <c r="W86" s="20"/>
      <c r="X86" s="20"/>
    </row>
    <row r="87" spans="3:31" x14ac:dyDescent="0.25">
      <c r="C87" s="174"/>
      <c r="V87" s="20"/>
      <c r="W87" s="20"/>
      <c r="X87" s="20"/>
    </row>
    <row r="88" spans="3:31" x14ac:dyDescent="0.25">
      <c r="C88" s="174"/>
      <c r="E88" s="18" t="s">
        <v>134</v>
      </c>
      <c r="F88" s="18"/>
      <c r="G88" s="18"/>
      <c r="V88" s="20"/>
      <c r="W88" s="20"/>
      <c r="X88" s="20"/>
    </row>
    <row r="89" spans="3:31" x14ac:dyDescent="0.25">
      <c r="C89" s="174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5">
      <c r="C90" s="174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ht="14.4" x14ac:dyDescent="0.3">
      <c r="C91" s="174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ht="14.4" x14ac:dyDescent="0.3">
      <c r="C92" s="174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t="shared" ref="N92:N94" si="13">F92/$H$6</f>
        <v>#VALUE!</v>
      </c>
      <c r="O92" s="32" t="e">
        <f t="shared" ref="O92:O94" si="14">J92/$H$6</f>
        <v>#VALUE!</v>
      </c>
      <c r="P92" s="32" t="e">
        <f>1-N92-O92</f>
        <v>#VALUE!</v>
      </c>
      <c r="R92" t="s">
        <v>136</v>
      </c>
      <c r="S92" s="32" t="e">
        <f t="shared" ref="S92:S94" si="15">G92/$H$6</f>
        <v>#VALUE!</v>
      </c>
      <c r="T92" s="32" t="e">
        <f t="shared" ref="T92:T94" si="16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ht="14.4" x14ac:dyDescent="0.3">
      <c r="C93" s="174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t="shared" si="13"/>
        <v>#VALUE!</v>
      </c>
      <c r="O93" s="32" t="e">
        <f t="shared" si="14"/>
        <v>#VALUE!</v>
      </c>
      <c r="P93" s="32" t="e">
        <f>1-N93-O93</f>
        <v>#VALUE!</v>
      </c>
      <c r="R93" t="s">
        <v>137</v>
      </c>
      <c r="S93" s="32" t="e">
        <f t="shared" si="15"/>
        <v>#VALUE!</v>
      </c>
      <c r="T93" s="32" t="e">
        <f t="shared" si="16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ht="14.4" x14ac:dyDescent="0.3">
      <c r="C94" s="174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t="shared" si="13"/>
        <v>#VALUE!</v>
      </c>
      <c r="O94" s="32" t="e">
        <f t="shared" si="14"/>
        <v>#VALUE!</v>
      </c>
      <c r="P94" s="32" t="e">
        <f>1-N94-O94</f>
        <v>#VALUE!</v>
      </c>
      <c r="R94" t="s">
        <v>138</v>
      </c>
      <c r="S94" s="32" t="e">
        <f t="shared" si="15"/>
        <v>#VALUE!</v>
      </c>
      <c r="T94" s="32" t="e">
        <f t="shared" si="16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ht="14.4" x14ac:dyDescent="0.3">
      <c r="C95" s="174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t="shared" ref="N95" si="17">F95/$H$6</f>
        <v>#VALUE!</v>
      </c>
      <c r="O95" s="32" t="e">
        <f t="shared" ref="O95" si="18">J95/$H$6</f>
        <v>#VALUE!</v>
      </c>
      <c r="P95" s="32" t="e">
        <f>1-N95-O95</f>
        <v>#VALUE!</v>
      </c>
      <c r="R95" t="s">
        <v>139</v>
      </c>
      <c r="S95" s="32" t="e">
        <f t="shared" ref="S95" si="19">G95/$H$6</f>
        <v>#VALUE!</v>
      </c>
      <c r="T95" s="32" t="e">
        <f t="shared" ref="T95" si="20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ht="14.4" x14ac:dyDescent="0.3">
      <c r="C96" s="174"/>
      <c r="E96" t="s">
        <v>101</v>
      </c>
      <c r="F96" s="29">
        <f>SUM(F91:F95)</f>
        <v>0</v>
      </c>
      <c r="G96" s="108">
        <f>SUM(G91:G95)</f>
        <v>0</v>
      </c>
      <c r="I96" t="s">
        <v>101</v>
      </c>
      <c r="J96" s="29">
        <f>SUM(J91:J95)</f>
        <v>0</v>
      </c>
      <c r="K96" s="108">
        <f>SUM(K91:K95)</f>
        <v>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5">
      <c r="C97" s="174"/>
      <c r="V97" s="20"/>
      <c r="W97" s="20"/>
      <c r="X97" s="20"/>
    </row>
    <row r="98" spans="3:31" x14ac:dyDescent="0.25">
      <c r="C98" s="174"/>
      <c r="E98" s="18" t="s">
        <v>140</v>
      </c>
      <c r="F98" s="18"/>
      <c r="G98" s="18"/>
      <c r="V98" s="20"/>
      <c r="W98" s="20"/>
      <c r="X98" s="20"/>
    </row>
    <row r="99" spans="3:31" x14ac:dyDescent="0.25">
      <c r="C99" s="174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5">
      <c r="C100" s="174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ht="14.4" x14ac:dyDescent="0.3">
      <c r="C101" s="174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ht="14.4" x14ac:dyDescent="0.3">
      <c r="C102" s="174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t="shared" ref="N102:N104" si="21">F102/$H$6</f>
        <v>#VALUE!</v>
      </c>
      <c r="O102" s="32" t="e">
        <f t="shared" ref="O102:O104" si="22">J102/$H$6</f>
        <v>#VALUE!</v>
      </c>
      <c r="P102" s="32" t="e">
        <f>1-N102-O102</f>
        <v>#VALUE!</v>
      </c>
      <c r="R102" t="s">
        <v>142</v>
      </c>
      <c r="S102" s="32" t="e">
        <f t="shared" ref="S102:S104" si="23">G102/$H$6</f>
        <v>#VALUE!</v>
      </c>
      <c r="T102" s="32" t="e">
        <f t="shared" ref="T102:T104" si="24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ht="14.4" x14ac:dyDescent="0.3">
      <c r="C103" s="174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t="shared" si="21"/>
        <v>#VALUE!</v>
      </c>
      <c r="O103" s="32" t="e">
        <f t="shared" si="22"/>
        <v>#VALUE!</v>
      </c>
      <c r="P103" s="32" t="e">
        <f>1-N103-O103</f>
        <v>#VALUE!</v>
      </c>
      <c r="R103" t="s">
        <v>143</v>
      </c>
      <c r="S103" s="32" t="e">
        <f t="shared" si="23"/>
        <v>#VALUE!</v>
      </c>
      <c r="T103" s="32" t="e">
        <f t="shared" si="24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ht="14.4" x14ac:dyDescent="0.3">
      <c r="C104" s="174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t="shared" si="21"/>
        <v>#VALUE!</v>
      </c>
      <c r="O104" s="32" t="e">
        <f t="shared" si="22"/>
        <v>#VALUE!</v>
      </c>
      <c r="P104" s="32" t="e">
        <f>1-N104-O104</f>
        <v>#VALUE!</v>
      </c>
      <c r="R104" t="s">
        <v>144</v>
      </c>
      <c r="S104" s="32" t="e">
        <f t="shared" si="23"/>
        <v>#VALUE!</v>
      </c>
      <c r="T104" s="32" t="e">
        <f t="shared" si="24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ht="14.4" x14ac:dyDescent="0.3">
      <c r="C105" s="174"/>
      <c r="E105" t="s">
        <v>101</v>
      </c>
      <c r="F105" s="29">
        <f>SUM(F101:F104)</f>
        <v>0</v>
      </c>
      <c r="G105" s="108">
        <f>SUM(G101:G104)</f>
        <v>0</v>
      </c>
      <c r="I105" t="s">
        <v>101</v>
      </c>
      <c r="J105" s="29">
        <f>SUM(J101:J104)</f>
        <v>0</v>
      </c>
      <c r="K105" s="108">
        <f>SUM(K101:K104)</f>
        <v>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5">
      <c r="C106" s="174"/>
      <c r="V106" s="20"/>
      <c r="W106" s="20"/>
      <c r="X106" s="20"/>
    </row>
    <row r="107" spans="3:31" x14ac:dyDescent="0.25">
      <c r="C107" s="174"/>
      <c r="E107" s="18" t="s">
        <v>145</v>
      </c>
      <c r="F107" s="18"/>
      <c r="G107" s="18"/>
      <c r="V107" s="20"/>
      <c r="W107" s="20"/>
      <c r="X107" s="20"/>
    </row>
    <row r="108" spans="3:31" x14ac:dyDescent="0.25">
      <c r="C108" s="174"/>
      <c r="E108" s="22" t="s">
        <v>146</v>
      </c>
      <c r="F108" s="22"/>
      <c r="G108" s="22"/>
      <c r="V108" s="20"/>
      <c r="W108" s="20"/>
      <c r="X108" s="20"/>
    </row>
    <row r="109" spans="3:31" x14ac:dyDescent="0.25">
      <c r="C109" s="174"/>
      <c r="F109" s="23" t="s">
        <v>102</v>
      </c>
      <c r="G109" s="23" t="s">
        <v>103</v>
      </c>
      <c r="V109" s="20"/>
      <c r="W109" s="20"/>
      <c r="X109" s="20"/>
    </row>
    <row r="110" spans="3:31" x14ac:dyDescent="0.25">
      <c r="C110" s="174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5">
      <c r="C111" s="174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5">
      <c r="C112" s="174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5">
      <c r="C113" s="174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5">
      <c r="C114" s="174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5">
      <c r="C115" s="174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ht="14.4" x14ac:dyDescent="0.3">
      <c r="C116" s="174"/>
      <c r="E116" t="s">
        <v>101</v>
      </c>
      <c r="F116" s="29">
        <f>SUM(F110:F113)</f>
        <v>0</v>
      </c>
      <c r="G116" s="65">
        <f>SUM(G110:G113)</f>
        <v>0</v>
      </c>
      <c r="V116" s="20"/>
      <c r="W116" s="20"/>
      <c r="X116" s="20"/>
    </row>
    <row r="117" spans="3:31" x14ac:dyDescent="0.25">
      <c r="C117" s="174"/>
      <c r="V117" s="20"/>
      <c r="W117" s="20"/>
      <c r="X117" s="20"/>
    </row>
    <row r="118" spans="3:31" x14ac:dyDescent="0.25">
      <c r="C118" s="174"/>
      <c r="E118" s="18" t="s">
        <v>151</v>
      </c>
      <c r="F118" s="18"/>
      <c r="G118" s="18"/>
      <c r="V118" s="20"/>
      <c r="W118" s="20"/>
      <c r="X118" s="20"/>
    </row>
    <row r="119" spans="3:31" x14ac:dyDescent="0.25">
      <c r="C119" s="174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5">
      <c r="C120" s="174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ht="14.4" x14ac:dyDescent="0.3">
      <c r="C121" s="174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ht="14.4" x14ac:dyDescent="0.3">
      <c r="C122" s="174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t="shared" ref="N122:N125" si="25">F122/$H$6</f>
        <v>#VALUE!</v>
      </c>
      <c r="O122" s="32" t="e">
        <f t="shared" ref="O122:O125" si="26">J122/$H$6</f>
        <v>#VALUE!</v>
      </c>
      <c r="P122" s="32" t="e">
        <f>1-N122-O122</f>
        <v>#VALUE!</v>
      </c>
      <c r="R122" t="s">
        <v>136</v>
      </c>
      <c r="S122" s="32" t="e">
        <f t="shared" ref="S122:S125" si="27">G122/$H$6</f>
        <v>#VALUE!</v>
      </c>
      <c r="T122" s="32" t="e">
        <f t="shared" ref="T122:T125" si="28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ht="14.4" x14ac:dyDescent="0.3">
      <c r="C123" s="174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t="shared" si="25"/>
        <v>#VALUE!</v>
      </c>
      <c r="O123" s="32" t="e">
        <f t="shared" si="26"/>
        <v>#VALUE!</v>
      </c>
      <c r="P123" s="32" t="e">
        <f>1-N123-O123</f>
        <v>#VALUE!</v>
      </c>
      <c r="R123" t="s">
        <v>137</v>
      </c>
      <c r="S123" s="32" t="e">
        <f t="shared" si="27"/>
        <v>#VALUE!</v>
      </c>
      <c r="T123" s="32" t="e">
        <f t="shared" si="28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ht="14.4" x14ac:dyDescent="0.3">
      <c r="C124" s="174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t="shared" si="25"/>
        <v>#VALUE!</v>
      </c>
      <c r="O124" s="32" t="e">
        <f t="shared" si="26"/>
        <v>#VALUE!</v>
      </c>
      <c r="P124" s="32" t="e">
        <f>1-N124-O124</f>
        <v>#VALUE!</v>
      </c>
      <c r="R124" t="s">
        <v>138</v>
      </c>
      <c r="S124" s="32" t="e">
        <f t="shared" si="27"/>
        <v>#VALUE!</v>
      </c>
      <c r="T124" s="32" t="e">
        <f t="shared" si="28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ht="14.4" x14ac:dyDescent="0.3">
      <c r="C125" s="174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t="shared" si="25"/>
        <v>#VALUE!</v>
      </c>
      <c r="O125" s="32" t="e">
        <f t="shared" si="26"/>
        <v>#VALUE!</v>
      </c>
      <c r="P125" s="32" t="e">
        <f>1-N125-O125</f>
        <v>#VALUE!</v>
      </c>
      <c r="R125" t="s">
        <v>139</v>
      </c>
      <c r="S125" s="32" t="e">
        <f t="shared" si="27"/>
        <v>#VALUE!</v>
      </c>
      <c r="T125" s="32" t="e">
        <f t="shared" si="28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ht="14.4" x14ac:dyDescent="0.3">
      <c r="C126" s="174"/>
      <c r="E126" t="s">
        <v>101</v>
      </c>
      <c r="F126" s="29">
        <f>SUM(F121:F125)</f>
        <v>0</v>
      </c>
      <c r="G126" s="65">
        <f>SUM(G121:G125)</f>
        <v>0</v>
      </c>
      <c r="I126" t="s">
        <v>101</v>
      </c>
      <c r="J126" s="29">
        <f>SUM(J121:J125)</f>
        <v>0</v>
      </c>
      <c r="K126" s="65">
        <f>SUM(K121:K125)</f>
        <v>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ht="14.4" x14ac:dyDescent="0.3">
      <c r="C127" s="174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ht="14.4" x14ac:dyDescent="0.3">
      <c r="C128" s="174"/>
      <c r="E128" s="18" t="s">
        <v>544</v>
      </c>
      <c r="F128" s="18"/>
      <c r="G128" s="18"/>
      <c r="V128" s="40"/>
      <c r="W128" s="40"/>
      <c r="X128" s="40"/>
    </row>
    <row r="129" spans="3:31" ht="14.4" x14ac:dyDescent="0.3">
      <c r="C129" s="174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ht="14.4" x14ac:dyDescent="0.3">
      <c r="C130" s="174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ht="14.4" x14ac:dyDescent="0.3">
      <c r="C131" s="174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ht="14.4" x14ac:dyDescent="0.3">
      <c r="C132" s="174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t="shared" ref="N132:N133" si="29">F132/$H$6</f>
        <v>#VALUE!</v>
      </c>
      <c r="O132" s="32" t="e">
        <f t="shared" ref="O132:O133" si="30">J132/$H$6</f>
        <v>#VALUE!</v>
      </c>
      <c r="P132" s="32" t="e">
        <f>1-N132-O132</f>
        <v>#VALUE!</v>
      </c>
      <c r="R132" t="s">
        <v>546</v>
      </c>
      <c r="S132" s="32" t="e">
        <f t="shared" ref="S132:S133" si="31">G132/$H$6</f>
        <v>#VALUE!</v>
      </c>
      <c r="T132" s="32" t="e">
        <f t="shared" ref="T132:T133" si="32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ht="14.4" x14ac:dyDescent="0.3">
      <c r="C133" s="174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t="shared" si="29"/>
        <v>#VALUE!</v>
      </c>
      <c r="O133" s="32" t="e">
        <f t="shared" si="30"/>
        <v>#VALUE!</v>
      </c>
      <c r="P133" s="32" t="e">
        <f>1-N133-O133</f>
        <v>#VALUE!</v>
      </c>
      <c r="R133" t="s">
        <v>547</v>
      </c>
      <c r="S133" s="32" t="e">
        <f t="shared" si="31"/>
        <v>#VALUE!</v>
      </c>
      <c r="T133" s="32" t="e">
        <f t="shared" si="32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ht="14.4" x14ac:dyDescent="0.3">
      <c r="C134" s="174"/>
      <c r="E134" t="s">
        <v>101</v>
      </c>
      <c r="F134" s="29">
        <f>SUM(F131:F133)</f>
        <v>0</v>
      </c>
      <c r="G134" s="65">
        <f>SUM(G131:G133)</f>
        <v>0</v>
      </c>
      <c r="I134" t="s">
        <v>101</v>
      </c>
      <c r="J134" s="29">
        <f>SUM(J131:J133)</f>
        <v>0</v>
      </c>
      <c r="K134" s="65">
        <f>SUM(K131:K133)</f>
        <v>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ht="14.4" x14ac:dyDescent="0.3">
      <c r="C135" s="174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ht="14.4" x14ac:dyDescent="0.3">
      <c r="C136" s="174"/>
      <c r="E136" s="18" t="s">
        <v>560</v>
      </c>
      <c r="F136" s="18"/>
      <c r="G136" s="18"/>
      <c r="V136" s="40"/>
      <c r="W136" s="40"/>
      <c r="X136" s="40"/>
    </row>
    <row r="137" spans="3:31" ht="14.4" x14ac:dyDescent="0.3">
      <c r="C137" s="174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ht="14.4" x14ac:dyDescent="0.3">
      <c r="C138" s="174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ht="14.4" x14ac:dyDescent="0.3">
      <c r="C139" s="174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ht="14.4" x14ac:dyDescent="0.3">
      <c r="C140" s="174"/>
      <c r="E140" t="s">
        <v>101</v>
      </c>
      <c r="F140" s="29">
        <f>SUM(F139:F139)</f>
        <v>0</v>
      </c>
      <c r="G140" s="65">
        <f>SUM(G139:G139)</f>
        <v>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ht="14.4" x14ac:dyDescent="0.3">
      <c r="C141" s="174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ht="14.4" x14ac:dyDescent="0.3">
      <c r="C142" s="174"/>
      <c r="E142" s="18" t="s">
        <v>572</v>
      </c>
      <c r="F142" s="18"/>
      <c r="G142" s="18"/>
      <c r="V142" s="40"/>
      <c r="W142" s="40"/>
      <c r="X142" s="40"/>
    </row>
    <row r="143" spans="3:31" ht="14.4" x14ac:dyDescent="0.3">
      <c r="C143" s="174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ht="14.4" x14ac:dyDescent="0.3">
      <c r="C144" s="174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ht="14.4" x14ac:dyDescent="0.3">
      <c r="C145" s="174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ht="14.4" x14ac:dyDescent="0.3">
      <c r="C146" s="174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t="shared" ref="N146" si="33">F146/$H$6</f>
        <v>#VALUE!</v>
      </c>
      <c r="O146" s="50"/>
      <c r="P146" s="32" t="e">
        <f>1-N146-O146</f>
        <v>#VALUE!</v>
      </c>
      <c r="R146" t="s">
        <v>546</v>
      </c>
      <c r="S146" s="32" t="e">
        <f t="shared" ref="S146" si="34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ht="14.4" x14ac:dyDescent="0.3">
      <c r="C147" s="174"/>
      <c r="E147" t="s">
        <v>101</v>
      </c>
      <c r="F147" s="29">
        <f>SUM(F145:F146)</f>
        <v>0</v>
      </c>
      <c r="G147" s="65">
        <f>SUM(G145:G146)</f>
        <v>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5">
      <c r="I148" s="20"/>
      <c r="J148" s="47"/>
      <c r="K148" s="45"/>
    </row>
    <row r="149" spans="3:32" ht="14.4" x14ac:dyDescent="0.3">
      <c r="C149" s="170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5">
      <c r="C150" s="170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ht="14.4" x14ac:dyDescent="0.3">
      <c r="C151" s="170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>
        <f>SUM(H151:L151)</f>
        <v>0</v>
      </c>
      <c r="N151" s="34" t="str">
        <f t="shared" ref="N151:N171" si="35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t="shared" ref="R151:R171" si="36">IF(I151&lt;R$172, "na", I151)</f>
        <v>#NUM!</v>
      </c>
      <c r="S151" s="29" t="e">
        <f t="shared" ref="S151:S171" si="37">IF(J151&lt;S$172, "na", J151)</f>
        <v>#NUM!</v>
      </c>
      <c r="T151" s="29" t="e">
        <f t="shared" ref="T151:T171" si="38">IF(K151&lt;T$172, "na", K151)</f>
        <v>#NUM!</v>
      </c>
      <c r="U151" s="29" t="e">
        <f t="shared" ref="U151:U171" si="39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ht="14.4" x14ac:dyDescent="0.3">
      <c r="C152" s="170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>
        <f t="shared" ref="M152:M171" si="40">SUM(H152:L152)</f>
        <v>0</v>
      </c>
      <c r="N152" s="34" t="str">
        <f t="shared" si="35"/>
        <v>--</v>
      </c>
      <c r="O152" s="31" t="s">
        <v>177</v>
      </c>
      <c r="Q152" s="29" t="e">
        <f t="shared" ref="Q152:Q171" si="41">IF(H152&lt;Q$172, "na", H152)</f>
        <v>#NUM!</v>
      </c>
      <c r="R152" s="29" t="e">
        <f t="shared" si="36"/>
        <v>#NUM!</v>
      </c>
      <c r="S152" s="29" t="e">
        <f t="shared" si="37"/>
        <v>#NUM!</v>
      </c>
      <c r="T152" s="29" t="e">
        <f t="shared" si="38"/>
        <v>#NUM!</v>
      </c>
      <c r="U152" s="29" t="e">
        <f t="shared" si="39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ht="14.4" x14ac:dyDescent="0.3">
      <c r="C153" s="170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>
        <f t="shared" si="40"/>
        <v>0</v>
      </c>
      <c r="N153" s="34" t="str">
        <f t="shared" si="35"/>
        <v>--</v>
      </c>
      <c r="O153" s="31" t="s">
        <v>177</v>
      </c>
      <c r="Q153" s="29" t="e">
        <f t="shared" si="41"/>
        <v>#NUM!</v>
      </c>
      <c r="R153" s="29" t="e">
        <f t="shared" si="36"/>
        <v>#NUM!</v>
      </c>
      <c r="S153" s="29" t="e">
        <f t="shared" si="37"/>
        <v>#NUM!</v>
      </c>
      <c r="T153" s="29" t="e">
        <f t="shared" si="38"/>
        <v>#NUM!</v>
      </c>
      <c r="U153" s="29" t="e">
        <f t="shared" si="39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ht="14.4" x14ac:dyDescent="0.3">
      <c r="C154" s="170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>
        <f t="shared" si="40"/>
        <v>0</v>
      </c>
      <c r="N154" s="34" t="str">
        <f t="shared" si="35"/>
        <v>--</v>
      </c>
      <c r="O154" s="31" t="s">
        <v>177</v>
      </c>
      <c r="Q154" s="29" t="e">
        <f t="shared" si="41"/>
        <v>#NUM!</v>
      </c>
      <c r="R154" s="29" t="e">
        <f t="shared" si="36"/>
        <v>#NUM!</v>
      </c>
      <c r="S154" s="29" t="e">
        <f t="shared" si="37"/>
        <v>#NUM!</v>
      </c>
      <c r="T154" s="29" t="e">
        <f t="shared" si="38"/>
        <v>#NUM!</v>
      </c>
      <c r="U154" s="29" t="e">
        <f t="shared" si="39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ht="14.4" x14ac:dyDescent="0.3">
      <c r="C155" s="170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>
        <f t="shared" si="40"/>
        <v>0</v>
      </c>
      <c r="N155" s="34" t="str">
        <f t="shared" si="35"/>
        <v>--</v>
      </c>
      <c r="O155" s="31" t="s">
        <v>177</v>
      </c>
      <c r="Q155" s="29" t="e">
        <f t="shared" si="41"/>
        <v>#NUM!</v>
      </c>
      <c r="R155" s="29" t="e">
        <f t="shared" si="36"/>
        <v>#NUM!</v>
      </c>
      <c r="S155" s="29" t="e">
        <f t="shared" si="37"/>
        <v>#NUM!</v>
      </c>
      <c r="T155" s="29" t="e">
        <f t="shared" si="38"/>
        <v>#NUM!</v>
      </c>
      <c r="U155" s="29" t="e">
        <f t="shared" si="39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ht="14.4" x14ac:dyDescent="0.3">
      <c r="C156" s="170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>
        <f t="shared" si="40"/>
        <v>0</v>
      </c>
      <c r="N156" s="34" t="str">
        <f t="shared" si="35"/>
        <v>--</v>
      </c>
      <c r="O156" s="31" t="s">
        <v>177</v>
      </c>
      <c r="Q156" s="29" t="e">
        <f t="shared" si="41"/>
        <v>#NUM!</v>
      </c>
      <c r="R156" s="29" t="e">
        <f t="shared" si="36"/>
        <v>#NUM!</v>
      </c>
      <c r="S156" s="29" t="e">
        <f t="shared" si="37"/>
        <v>#NUM!</v>
      </c>
      <c r="T156" s="29" t="e">
        <f t="shared" si="38"/>
        <v>#NUM!</v>
      </c>
      <c r="U156" s="29" t="e">
        <f t="shared" si="39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ht="14.4" x14ac:dyDescent="0.3">
      <c r="C157" s="170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>
        <f t="shared" si="40"/>
        <v>0</v>
      </c>
      <c r="N157" s="34" t="str">
        <f t="shared" si="35"/>
        <v>--</v>
      </c>
      <c r="O157" s="31" t="s">
        <v>177</v>
      </c>
      <c r="Q157" s="29" t="e">
        <f t="shared" si="41"/>
        <v>#NUM!</v>
      </c>
      <c r="R157" s="29" t="e">
        <f t="shared" si="36"/>
        <v>#NUM!</v>
      </c>
      <c r="S157" s="29" t="e">
        <f t="shared" si="37"/>
        <v>#NUM!</v>
      </c>
      <c r="T157" s="29" t="e">
        <f t="shared" si="38"/>
        <v>#NUM!</v>
      </c>
      <c r="U157" s="29" t="e">
        <f t="shared" si="39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ht="14.4" x14ac:dyDescent="0.3">
      <c r="C158" s="170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>
        <f t="shared" si="40"/>
        <v>0</v>
      </c>
      <c r="N158" s="34" t="str">
        <f t="shared" si="35"/>
        <v>--</v>
      </c>
      <c r="O158" s="31" t="s">
        <v>177</v>
      </c>
      <c r="Q158" s="29" t="e">
        <f t="shared" si="41"/>
        <v>#NUM!</v>
      </c>
      <c r="R158" s="29" t="e">
        <f t="shared" si="36"/>
        <v>#NUM!</v>
      </c>
      <c r="S158" s="29" t="e">
        <f t="shared" si="37"/>
        <v>#NUM!</v>
      </c>
      <c r="T158" s="29" t="e">
        <f t="shared" si="38"/>
        <v>#NUM!</v>
      </c>
      <c r="U158" s="29" t="e">
        <f t="shared" si="39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ht="14.4" x14ac:dyDescent="0.3">
      <c r="C159" s="170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>
        <f t="shared" si="40"/>
        <v>0</v>
      </c>
      <c r="N159" s="34" t="str">
        <f t="shared" si="35"/>
        <v>--</v>
      </c>
      <c r="O159" s="31" t="s">
        <v>177</v>
      </c>
      <c r="Q159" s="29" t="e">
        <f t="shared" si="41"/>
        <v>#NUM!</v>
      </c>
      <c r="R159" s="29" t="e">
        <f t="shared" si="36"/>
        <v>#NUM!</v>
      </c>
      <c r="S159" s="29" t="e">
        <f t="shared" si="37"/>
        <v>#NUM!</v>
      </c>
      <c r="T159" s="29" t="e">
        <f t="shared" si="38"/>
        <v>#NUM!</v>
      </c>
      <c r="U159" s="29" t="e">
        <f t="shared" si="39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ht="14.4" x14ac:dyDescent="0.3">
      <c r="C160" s="170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>
        <f t="shared" si="40"/>
        <v>0</v>
      </c>
      <c r="N160" s="34" t="str">
        <f t="shared" si="35"/>
        <v>--</v>
      </c>
      <c r="O160" s="31" t="s">
        <v>177</v>
      </c>
      <c r="Q160" s="29" t="e">
        <f t="shared" si="41"/>
        <v>#NUM!</v>
      </c>
      <c r="R160" s="29" t="e">
        <f t="shared" si="36"/>
        <v>#NUM!</v>
      </c>
      <c r="S160" s="29" t="e">
        <f t="shared" si="37"/>
        <v>#NUM!</v>
      </c>
      <c r="T160" s="29" t="e">
        <f t="shared" si="38"/>
        <v>#NUM!</v>
      </c>
      <c r="U160" s="29" t="e">
        <f t="shared" si="39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ht="14.4" x14ac:dyDescent="0.3">
      <c r="C161" s="170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>
        <f t="shared" si="40"/>
        <v>0</v>
      </c>
      <c r="N161" s="34" t="str">
        <f t="shared" si="35"/>
        <v>--</v>
      </c>
      <c r="O161" s="31" t="s">
        <v>177</v>
      </c>
      <c r="Q161" s="29" t="e">
        <f t="shared" si="41"/>
        <v>#NUM!</v>
      </c>
      <c r="R161" s="29" t="e">
        <f t="shared" si="36"/>
        <v>#NUM!</v>
      </c>
      <c r="S161" s="29" t="e">
        <f t="shared" si="37"/>
        <v>#NUM!</v>
      </c>
      <c r="T161" s="29" t="e">
        <f t="shared" si="38"/>
        <v>#NUM!</v>
      </c>
      <c r="U161" s="29" t="e">
        <f t="shared" si="39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ht="14.4" x14ac:dyDescent="0.3">
      <c r="C162" s="170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>
        <f t="shared" si="40"/>
        <v>0</v>
      </c>
      <c r="N162" s="34" t="str">
        <f t="shared" si="35"/>
        <v>--</v>
      </c>
      <c r="O162" s="31" t="s">
        <v>177</v>
      </c>
      <c r="Q162" s="29" t="e">
        <f t="shared" si="41"/>
        <v>#NUM!</v>
      </c>
      <c r="R162" s="29" t="e">
        <f t="shared" si="36"/>
        <v>#NUM!</v>
      </c>
      <c r="S162" s="29" t="e">
        <f t="shared" si="37"/>
        <v>#NUM!</v>
      </c>
      <c r="T162" s="29" t="e">
        <f t="shared" si="38"/>
        <v>#NUM!</v>
      </c>
      <c r="U162" s="29" t="e">
        <f t="shared" si="39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ht="14.4" x14ac:dyDescent="0.3">
      <c r="C163" s="170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>
        <f t="shared" si="40"/>
        <v>0</v>
      </c>
      <c r="N163" s="34" t="str">
        <f t="shared" si="35"/>
        <v>--</v>
      </c>
      <c r="O163" s="31" t="s">
        <v>177</v>
      </c>
      <c r="Q163" s="29" t="e">
        <f t="shared" si="41"/>
        <v>#NUM!</v>
      </c>
      <c r="R163" s="29" t="e">
        <f t="shared" si="36"/>
        <v>#NUM!</v>
      </c>
      <c r="S163" s="29" t="e">
        <f t="shared" si="37"/>
        <v>#NUM!</v>
      </c>
      <c r="T163" s="29" t="e">
        <f t="shared" si="38"/>
        <v>#NUM!</v>
      </c>
      <c r="U163" s="29" t="e">
        <f t="shared" si="39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ht="14.4" x14ac:dyDescent="0.3">
      <c r="C164" s="170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>
        <f t="shared" si="40"/>
        <v>0</v>
      </c>
      <c r="N164" s="34" t="str">
        <f t="shared" si="35"/>
        <v>--</v>
      </c>
      <c r="O164" s="31" t="s">
        <v>177</v>
      </c>
      <c r="Q164" s="29" t="e">
        <f t="shared" si="41"/>
        <v>#NUM!</v>
      </c>
      <c r="R164" s="29" t="e">
        <f t="shared" si="36"/>
        <v>#NUM!</v>
      </c>
      <c r="S164" s="29" t="e">
        <f t="shared" si="37"/>
        <v>#NUM!</v>
      </c>
      <c r="T164" s="29" t="e">
        <f t="shared" si="38"/>
        <v>#NUM!</v>
      </c>
      <c r="U164" s="29" t="e">
        <f t="shared" si="39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ht="14.4" x14ac:dyDescent="0.3">
      <c r="C165" s="170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>
        <f t="shared" si="40"/>
        <v>0</v>
      </c>
      <c r="N165" s="34" t="str">
        <f t="shared" si="35"/>
        <v>--</v>
      </c>
      <c r="O165" s="31" t="s">
        <v>177</v>
      </c>
      <c r="Q165" s="29" t="e">
        <f t="shared" si="41"/>
        <v>#NUM!</v>
      </c>
      <c r="R165" s="29" t="e">
        <f t="shared" si="36"/>
        <v>#NUM!</v>
      </c>
      <c r="S165" s="29" t="e">
        <f t="shared" si="37"/>
        <v>#NUM!</v>
      </c>
      <c r="T165" s="29" t="e">
        <f t="shared" si="38"/>
        <v>#NUM!</v>
      </c>
      <c r="U165" s="29" t="e">
        <f t="shared" si="39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ht="14.4" x14ac:dyDescent="0.3">
      <c r="C166" s="170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>
        <f t="shared" si="40"/>
        <v>0</v>
      </c>
      <c r="N166" s="34" t="str">
        <f t="shared" si="35"/>
        <v>--</v>
      </c>
      <c r="O166" s="31" t="s">
        <v>178</v>
      </c>
      <c r="Q166" s="29" t="e">
        <f t="shared" si="41"/>
        <v>#NUM!</v>
      </c>
      <c r="R166" s="29" t="e">
        <f t="shared" si="36"/>
        <v>#NUM!</v>
      </c>
      <c r="S166" s="29" t="e">
        <f t="shared" si="37"/>
        <v>#NUM!</v>
      </c>
      <c r="T166" s="29" t="e">
        <f t="shared" si="38"/>
        <v>#NUM!</v>
      </c>
      <c r="U166" s="29" t="e">
        <f t="shared" si="39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ht="14.4" x14ac:dyDescent="0.3">
      <c r="C167" s="170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>
        <f t="shared" si="40"/>
        <v>0</v>
      </c>
      <c r="N167" s="34" t="str">
        <f t="shared" si="35"/>
        <v>--</v>
      </c>
      <c r="O167" s="31" t="s">
        <v>179</v>
      </c>
      <c r="Q167" s="29" t="e">
        <f t="shared" si="41"/>
        <v>#NUM!</v>
      </c>
      <c r="R167" s="29" t="e">
        <f t="shared" si="36"/>
        <v>#NUM!</v>
      </c>
      <c r="S167" s="29" t="e">
        <f t="shared" si="37"/>
        <v>#NUM!</v>
      </c>
      <c r="T167" s="29" t="e">
        <f t="shared" si="38"/>
        <v>#NUM!</v>
      </c>
      <c r="U167" s="29" t="e">
        <f t="shared" si="39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ht="14.4" x14ac:dyDescent="0.3">
      <c r="C168" s="170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>
        <f t="shared" si="40"/>
        <v>0</v>
      </c>
      <c r="N168" s="34" t="str">
        <f t="shared" si="35"/>
        <v>--</v>
      </c>
      <c r="O168" s="31" t="s">
        <v>180</v>
      </c>
      <c r="Q168" s="29" t="e">
        <f t="shared" si="41"/>
        <v>#NUM!</v>
      </c>
      <c r="R168" s="29" t="e">
        <f t="shared" si="36"/>
        <v>#NUM!</v>
      </c>
      <c r="S168" s="29" t="e">
        <f t="shared" si="37"/>
        <v>#NUM!</v>
      </c>
      <c r="T168" s="29" t="e">
        <f t="shared" si="38"/>
        <v>#NUM!</v>
      </c>
      <c r="U168" s="29" t="e">
        <f t="shared" si="39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ht="14.4" x14ac:dyDescent="0.3">
      <c r="C169" s="170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>
        <f t="shared" ref="M169:M170" si="42">SUM(H169:L169)</f>
        <v>0</v>
      </c>
      <c r="N169" s="34" t="str">
        <f t="shared" ref="N169:N170" si="43">IFERROR(M169/($G$12*$H$6), "--")</f>
        <v>--</v>
      </c>
      <c r="O169" s="31" t="s">
        <v>180</v>
      </c>
      <c r="Q169" s="29" t="e">
        <f t="shared" si="41"/>
        <v>#NUM!</v>
      </c>
      <c r="R169" s="29" t="e">
        <f t="shared" si="36"/>
        <v>#NUM!</v>
      </c>
      <c r="S169" s="29" t="e">
        <f t="shared" si="37"/>
        <v>#NUM!</v>
      </c>
      <c r="T169" s="29" t="e">
        <f t="shared" si="38"/>
        <v>#NUM!</v>
      </c>
      <c r="U169" s="29" t="e">
        <f t="shared" si="39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ht="14.4" x14ac:dyDescent="0.3">
      <c r="C170" s="170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>
        <f t="shared" si="42"/>
        <v>0</v>
      </c>
      <c r="N170" s="34" t="str">
        <f t="shared" si="43"/>
        <v>--</v>
      </c>
      <c r="O170" s="31" t="s">
        <v>180</v>
      </c>
      <c r="Q170" s="29" t="e">
        <f t="shared" si="41"/>
        <v>#NUM!</v>
      </c>
      <c r="R170" s="29" t="e">
        <f t="shared" si="36"/>
        <v>#NUM!</v>
      </c>
      <c r="S170" s="29" t="e">
        <f t="shared" si="37"/>
        <v>#NUM!</v>
      </c>
      <c r="T170" s="29" t="e">
        <f t="shared" si="38"/>
        <v>#NUM!</v>
      </c>
      <c r="U170" s="29" t="e">
        <f t="shared" si="39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r="171" spans="3:32" ht="15" thickBot="1" x14ac:dyDescent="0.35">
      <c r="C171" s="170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>
        <f t="shared" si="40"/>
        <v>0</v>
      </c>
      <c r="N171" s="34" t="str">
        <f t="shared" si="35"/>
        <v>--</v>
      </c>
      <c r="O171" s="31" t="s">
        <v>181</v>
      </c>
      <c r="Q171" s="92" t="e">
        <f t="shared" si="41"/>
        <v>#NUM!</v>
      </c>
      <c r="R171" s="92" t="e">
        <f t="shared" si="36"/>
        <v>#NUM!</v>
      </c>
      <c r="S171" s="92" t="e">
        <f t="shared" si="37"/>
        <v>#NUM!</v>
      </c>
      <c r="T171" s="92" t="e">
        <f t="shared" si="38"/>
        <v>#NUM!</v>
      </c>
      <c r="U171" s="92" t="e">
        <f t="shared" si="39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ht="14.4" x14ac:dyDescent="0.3">
      <c r="C172" s="170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ht="14.4" x14ac:dyDescent="0.3">
      <c r="C173" s="170"/>
      <c r="P173" t="s">
        <v>677</v>
      </c>
      <c r="Q173" s="29">
        <v>5</v>
      </c>
      <c r="R173" s="93" t="s">
        <v>678</v>
      </c>
    </row>
    <row r="174" spans="3:32" x14ac:dyDescent="0.25">
      <c r="C174" s="170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ht="14.4" x14ac:dyDescent="0.3">
      <c r="C175" s="170"/>
      <c r="E175" t="s">
        <v>177</v>
      </c>
      <c r="H175" s="29">
        <f t="shared" ref="H175:L179" si="44">SUMIFS(H$151:H$171, $O$151:$O$171, $E175)</f>
        <v>0</v>
      </c>
      <c r="I175" s="29">
        <f t="shared" si="44"/>
        <v>0</v>
      </c>
      <c r="J175" s="29">
        <f t="shared" si="44"/>
        <v>0</v>
      </c>
      <c r="K175" s="29">
        <f t="shared" si="44"/>
        <v>0</v>
      </c>
      <c r="L175" s="29">
        <f t="shared" si="44"/>
        <v>0</v>
      </c>
      <c r="M175" s="29">
        <f t="shared" ref="M175:M179" si="45">SUM(H175:L175)</f>
        <v>0</v>
      </c>
    </row>
    <row r="176" spans="3:32" ht="14.4" x14ac:dyDescent="0.3">
      <c r="C176" s="170"/>
      <c r="E176" t="s">
        <v>178</v>
      </c>
      <c r="H176" s="29">
        <f t="shared" si="44"/>
        <v>0</v>
      </c>
      <c r="I176" s="29">
        <f t="shared" si="44"/>
        <v>0</v>
      </c>
      <c r="J176" s="29">
        <f t="shared" si="44"/>
        <v>0</v>
      </c>
      <c r="K176" s="29">
        <f t="shared" si="44"/>
        <v>0</v>
      </c>
      <c r="L176" s="29">
        <f t="shared" si="44"/>
        <v>0</v>
      </c>
      <c r="M176" s="29">
        <f t="shared" si="45"/>
        <v>0</v>
      </c>
    </row>
    <row r="177" spans="3:27" ht="14.4" x14ac:dyDescent="0.3">
      <c r="C177" s="170"/>
      <c r="E177" t="s">
        <v>179</v>
      </c>
      <c r="H177" s="29">
        <f t="shared" si="44"/>
        <v>0</v>
      </c>
      <c r="I177" s="29">
        <f t="shared" si="44"/>
        <v>0</v>
      </c>
      <c r="J177" s="29">
        <f t="shared" si="44"/>
        <v>0</v>
      </c>
      <c r="K177" s="29">
        <f t="shared" si="44"/>
        <v>0</v>
      </c>
      <c r="L177" s="29">
        <f t="shared" si="44"/>
        <v>0</v>
      </c>
      <c r="M177" s="29">
        <f t="shared" si="45"/>
        <v>0</v>
      </c>
    </row>
    <row r="178" spans="3:27" ht="14.4" x14ac:dyDescent="0.3">
      <c r="C178" s="170"/>
      <c r="E178" t="s">
        <v>180</v>
      </c>
      <c r="H178" s="29">
        <f t="shared" si="44"/>
        <v>0</v>
      </c>
      <c r="I178" s="29">
        <f t="shared" si="44"/>
        <v>0</v>
      </c>
      <c r="J178" s="29">
        <f t="shared" si="44"/>
        <v>0</v>
      </c>
      <c r="K178" s="29">
        <f t="shared" si="44"/>
        <v>0</v>
      </c>
      <c r="L178" s="29">
        <f t="shared" si="44"/>
        <v>0</v>
      </c>
      <c r="M178" s="29">
        <f t="shared" si="45"/>
        <v>0</v>
      </c>
    </row>
    <row r="179" spans="3:27" ht="14.4" x14ac:dyDescent="0.3">
      <c r="C179" s="170"/>
      <c r="E179" t="s">
        <v>181</v>
      </c>
      <c r="H179" s="29">
        <f t="shared" si="44"/>
        <v>0</v>
      </c>
      <c r="I179" s="29">
        <f t="shared" si="44"/>
        <v>0</v>
      </c>
      <c r="J179" s="29">
        <f t="shared" si="44"/>
        <v>0</v>
      </c>
      <c r="K179" s="29">
        <f t="shared" si="44"/>
        <v>0</v>
      </c>
      <c r="L179" s="29">
        <f t="shared" si="44"/>
        <v>0</v>
      </c>
      <c r="M179" s="29">
        <f t="shared" si="45"/>
        <v>0</v>
      </c>
    </row>
    <row r="180" spans="3:27" x14ac:dyDescent="0.25">
      <c r="C180" s="170"/>
    </row>
    <row r="181" spans="3:27" x14ac:dyDescent="0.25">
      <c r="C181" s="170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ht="14.4" x14ac:dyDescent="0.3">
      <c r="C182" s="170"/>
      <c r="E182" t="s">
        <v>177</v>
      </c>
      <c r="H182" s="32" t="e">
        <f>H175/$H$6</f>
        <v>#VALUE!</v>
      </c>
      <c r="I182" s="32" t="e">
        <f t="shared" ref="I182:L182" si="46">I175/$H$6</f>
        <v>#VALUE!</v>
      </c>
      <c r="J182" s="32" t="e">
        <f t="shared" si="46"/>
        <v>#VALUE!</v>
      </c>
      <c r="K182" s="32" t="e">
        <f t="shared" si="46"/>
        <v>#VALUE!</v>
      </c>
      <c r="L182" s="32" t="e">
        <f t="shared" si="46"/>
        <v>#VALUE!</v>
      </c>
      <c r="M182" s="32" t="str">
        <f>IFERROR(M175/($G$12*$H$6), "--")</f>
        <v>--</v>
      </c>
    </row>
    <row r="183" spans="3:27" ht="14.4" x14ac:dyDescent="0.3">
      <c r="C183" s="170"/>
      <c r="E183" t="s">
        <v>178</v>
      </c>
      <c r="H183" s="32" t="e">
        <f t="shared" ref="H183:L183" si="47">H176/$H$6</f>
        <v>#VALUE!</v>
      </c>
      <c r="I183" s="32" t="e">
        <f t="shared" si="47"/>
        <v>#VALUE!</v>
      </c>
      <c r="J183" s="32" t="e">
        <f t="shared" si="47"/>
        <v>#VALUE!</v>
      </c>
      <c r="K183" s="32" t="e">
        <f t="shared" si="47"/>
        <v>#VALUE!</v>
      </c>
      <c r="L183" s="32" t="e">
        <f t="shared" si="47"/>
        <v>#VALUE!</v>
      </c>
      <c r="M183" s="32" t="str">
        <f>IFERROR(M176/($G$12*$H$6), "--")</f>
        <v>--</v>
      </c>
    </row>
    <row r="184" spans="3:27" ht="14.4" x14ac:dyDescent="0.3">
      <c r="C184" s="170"/>
      <c r="E184" t="s">
        <v>179</v>
      </c>
      <c r="H184" s="32" t="e">
        <f t="shared" ref="H184:L184" si="48">H177/$H$6</f>
        <v>#VALUE!</v>
      </c>
      <c r="I184" s="32" t="e">
        <f t="shared" si="48"/>
        <v>#VALUE!</v>
      </c>
      <c r="J184" s="32" t="e">
        <f t="shared" si="48"/>
        <v>#VALUE!</v>
      </c>
      <c r="K184" s="32" t="e">
        <f t="shared" si="48"/>
        <v>#VALUE!</v>
      </c>
      <c r="L184" s="32" t="e">
        <f t="shared" si="48"/>
        <v>#VALUE!</v>
      </c>
      <c r="M184" s="32" t="str">
        <f>IFERROR(M177/($G$12*$H$6), "--")</f>
        <v>--</v>
      </c>
    </row>
    <row r="185" spans="3:27" ht="14.4" x14ac:dyDescent="0.3">
      <c r="C185" s="170"/>
      <c r="E185" t="s">
        <v>180</v>
      </c>
      <c r="H185" s="32" t="e">
        <f t="shared" ref="H185:L185" si="49">H178/$H$6</f>
        <v>#VALUE!</v>
      </c>
      <c r="I185" s="32" t="e">
        <f t="shared" si="49"/>
        <v>#VALUE!</v>
      </c>
      <c r="J185" s="32" t="e">
        <f t="shared" si="49"/>
        <v>#VALUE!</v>
      </c>
      <c r="K185" s="32" t="e">
        <f t="shared" si="49"/>
        <v>#VALUE!</v>
      </c>
      <c r="L185" s="32" t="e">
        <f t="shared" si="49"/>
        <v>#VALUE!</v>
      </c>
      <c r="M185" s="32" t="str">
        <f>IFERROR(M178/($G$12*$H$6), "--")</f>
        <v>--</v>
      </c>
    </row>
    <row r="186" spans="3:27" ht="14.4" x14ac:dyDescent="0.3">
      <c r="C186" s="170"/>
      <c r="E186" t="s">
        <v>181</v>
      </c>
      <c r="H186" s="32" t="e">
        <f t="shared" ref="H186:L186" si="50">H179/$H$6</f>
        <v>#VALUE!</v>
      </c>
      <c r="I186" s="32" t="e">
        <f t="shared" si="50"/>
        <v>#VALUE!</v>
      </c>
      <c r="J186" s="32" t="e">
        <f t="shared" si="50"/>
        <v>#VALUE!</v>
      </c>
      <c r="K186" s="32" t="e">
        <f t="shared" si="50"/>
        <v>#VALUE!</v>
      </c>
      <c r="L186" s="32" t="e">
        <f t="shared" si="50"/>
        <v>#VALUE!</v>
      </c>
      <c r="M186" s="32" t="str">
        <f>IFERROR(M179/($G$12*$H$6), "--")</f>
        <v>--</v>
      </c>
    </row>
    <row r="187" spans="3:27" ht="14.4" x14ac:dyDescent="0.3">
      <c r="C187" s="42"/>
      <c r="H187" s="41"/>
      <c r="I187" s="41"/>
      <c r="J187" s="41"/>
      <c r="K187" s="41"/>
      <c r="L187" s="41"/>
      <c r="M187" s="41"/>
    </row>
    <row r="188" spans="3:27" ht="14.25" customHeight="1" x14ac:dyDescent="0.3">
      <c r="C188" s="170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ht="14.4" x14ac:dyDescent="0.3">
      <c r="C189" s="170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ht="14.4" x14ac:dyDescent="0.3">
      <c r="C190" s="170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ht="14.4" x14ac:dyDescent="0.3">
      <c r="C191" s="170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ht="14.4" x14ac:dyDescent="0.3">
      <c r="C192" s="170"/>
      <c r="E192" t="s">
        <v>101</v>
      </c>
      <c r="F192" s="24"/>
      <c r="G192" s="65">
        <f>SUM(G190:G191)</f>
        <v>0</v>
      </c>
      <c r="H192" s="41"/>
      <c r="I192" s="41"/>
      <c r="J192" s="41"/>
      <c r="K192" s="41"/>
      <c r="L192" s="41"/>
      <c r="M192" s="41"/>
    </row>
    <row r="193" spans="3:27" ht="14.4" x14ac:dyDescent="0.3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r="194" spans="3:27" ht="14.25" customHeight="1" x14ac:dyDescent="0.3">
      <c r="C194" s="170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ht="14.4" x14ac:dyDescent="0.3">
      <c r="C195" s="170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ht="14.4" x14ac:dyDescent="0.3">
      <c r="C196" s="170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ht="14.4" x14ac:dyDescent="0.3">
      <c r="C197" s="170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ht="14.4" x14ac:dyDescent="0.3">
      <c r="C198" s="170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ht="14.4" x14ac:dyDescent="0.3">
      <c r="C199" s="170"/>
      <c r="E199" t="s">
        <v>101</v>
      </c>
      <c r="F199" s="24"/>
      <c r="G199" s="65">
        <f>SUM(G196:G198)</f>
        <v>0</v>
      </c>
      <c r="H199" s="41"/>
      <c r="I199" s="41"/>
      <c r="J199" s="41"/>
      <c r="K199" s="41"/>
      <c r="L199" s="41"/>
      <c r="M199" s="41"/>
    </row>
    <row r="200" spans="3:27" ht="14.4" x14ac:dyDescent="0.3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ht="14.4" x14ac:dyDescent="0.3">
      <c r="C201" s="170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ht="14.4" x14ac:dyDescent="0.3">
      <c r="C202" s="170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ht="14.4" x14ac:dyDescent="0.3">
      <c r="C203" s="170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ht="14.4" x14ac:dyDescent="0.3">
      <c r="C204" s="170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ht="14.4" x14ac:dyDescent="0.3">
      <c r="C205" s="170"/>
      <c r="E205" t="s">
        <v>101</v>
      </c>
      <c r="F205" s="24"/>
      <c r="G205" s="65">
        <f>SUM(G203:G204)</f>
        <v>0</v>
      </c>
      <c r="H205" s="41"/>
      <c r="I205" s="41"/>
      <c r="J205" s="41"/>
      <c r="K205" s="41"/>
      <c r="L205" s="41"/>
      <c r="M205" s="41"/>
    </row>
    <row r="206" spans="3:27" ht="14.4" x14ac:dyDescent="0.3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ht="14.4" x14ac:dyDescent="0.3">
      <c r="C207" s="170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ht="14.4" x14ac:dyDescent="0.3">
      <c r="C208" s="170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ht="14.4" x14ac:dyDescent="0.3">
      <c r="C209" s="170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ht="14.4" x14ac:dyDescent="0.3">
      <c r="C210" s="170"/>
      <c r="E210" t="s">
        <v>101</v>
      </c>
      <c r="F210" s="24"/>
      <c r="G210" s="65">
        <f>SUM(G209:G209)</f>
        <v>0</v>
      </c>
      <c r="H210" s="41"/>
      <c r="I210" s="41"/>
      <c r="J210" s="41"/>
      <c r="K210" s="41"/>
      <c r="L210" s="41"/>
      <c r="M210" s="41"/>
    </row>
    <row r="211" spans="3:32" ht="14.4" x14ac:dyDescent="0.3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ht="14.4" x14ac:dyDescent="0.3">
      <c r="C212" s="170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ht="14.4" x14ac:dyDescent="0.3">
      <c r="C213" s="170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ht="14.4" x14ac:dyDescent="0.3">
      <c r="C214" s="170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ht="14.4" x14ac:dyDescent="0.3">
      <c r="C215" s="170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ht="14.4" x14ac:dyDescent="0.3">
      <c r="C216" s="170"/>
      <c r="E216" t="s">
        <v>101</v>
      </c>
      <c r="F216" s="24"/>
      <c r="G216" s="65">
        <f>SUM(G214:G215)</f>
        <v>0</v>
      </c>
      <c r="H216" s="41"/>
      <c r="I216" s="41"/>
      <c r="J216" s="41"/>
      <c r="K216" s="41"/>
      <c r="L216" s="41"/>
      <c r="M216" s="41"/>
    </row>
    <row r="217" spans="3:32" ht="14.4" x14ac:dyDescent="0.3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5">
      <c r="C218" s="170" t="s">
        <v>474</v>
      </c>
      <c r="E218" s="18" t="s">
        <v>377</v>
      </c>
      <c r="F218" s="18"/>
      <c r="G218" s="18"/>
    </row>
    <row r="219" spans="3:32" x14ac:dyDescent="0.25">
      <c r="C219" s="170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ht="14.4" x14ac:dyDescent="0.3">
      <c r="C220" s="170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>
        <f>SUM(H220:L220)</f>
        <v>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t="shared" ref="R220:R241" si="51">IF(I220&lt;R$242, "na", I220)</f>
        <v>#NUM!</v>
      </c>
      <c r="S220" s="29" t="e">
        <f t="shared" ref="S220:S241" si="52">IF(J220&lt;S$242, "na", J220)</f>
        <v>#NUM!</v>
      </c>
      <c r="T220" s="29" t="e">
        <f t="shared" ref="T220:T241" si="53">IF(K220&lt;T$242, "na", K220)</f>
        <v>#NUM!</v>
      </c>
      <c r="U220" s="29" t="e">
        <f t="shared" ref="U220:U241" si="54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ht="14.4" x14ac:dyDescent="0.3">
      <c r="C221" s="170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>
        <f t="shared" ref="M221:M241" si="55">SUM(H221:L221)</f>
        <v>0</v>
      </c>
      <c r="N221" s="34" t="str">
        <f t="shared" ref="N221:N241" si="56">IFERROR(M221/($K$10*$H$6), "--")</f>
        <v>--</v>
      </c>
      <c r="O221" s="31" t="s">
        <v>177</v>
      </c>
      <c r="Q221" s="29" t="e">
        <f t="shared" ref="Q221:Q241" si="57">IF(H221&lt;Q$242, "na", H221)</f>
        <v>#NUM!</v>
      </c>
      <c r="R221" s="29" t="e">
        <f t="shared" si="51"/>
        <v>#NUM!</v>
      </c>
      <c r="S221" s="29" t="e">
        <f t="shared" si="52"/>
        <v>#NUM!</v>
      </c>
      <c r="T221" s="29" t="e">
        <f t="shared" si="53"/>
        <v>#NUM!</v>
      </c>
      <c r="U221" s="29" t="e">
        <f t="shared" si="54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ht="14.4" x14ac:dyDescent="0.3">
      <c r="C222" s="170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>
        <f t="shared" si="55"/>
        <v>0</v>
      </c>
      <c r="N222" s="34" t="str">
        <f t="shared" si="56"/>
        <v>--</v>
      </c>
      <c r="O222" s="31" t="s">
        <v>177</v>
      </c>
      <c r="Q222" s="29" t="e">
        <f t="shared" si="57"/>
        <v>#NUM!</v>
      </c>
      <c r="R222" s="29" t="e">
        <f t="shared" si="51"/>
        <v>#NUM!</v>
      </c>
      <c r="S222" s="29" t="e">
        <f t="shared" si="52"/>
        <v>#NUM!</v>
      </c>
      <c r="T222" s="29" t="e">
        <f t="shared" si="53"/>
        <v>#NUM!</v>
      </c>
      <c r="U222" s="29" t="e">
        <f t="shared" si="54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ht="14.4" x14ac:dyDescent="0.3">
      <c r="C223" s="170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>
        <f t="shared" si="55"/>
        <v>0</v>
      </c>
      <c r="N223" s="34" t="str">
        <f t="shared" si="56"/>
        <v>--</v>
      </c>
      <c r="O223" s="31" t="s">
        <v>177</v>
      </c>
      <c r="Q223" s="29" t="e">
        <f t="shared" si="57"/>
        <v>#NUM!</v>
      </c>
      <c r="R223" s="29" t="e">
        <f t="shared" si="51"/>
        <v>#NUM!</v>
      </c>
      <c r="S223" s="29" t="e">
        <f t="shared" si="52"/>
        <v>#NUM!</v>
      </c>
      <c r="T223" s="29" t="e">
        <f t="shared" si="53"/>
        <v>#NUM!</v>
      </c>
      <c r="U223" s="29" t="e">
        <f t="shared" si="54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ht="14.4" x14ac:dyDescent="0.3">
      <c r="C224" s="170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>
        <f t="shared" si="55"/>
        <v>0</v>
      </c>
      <c r="N224" s="34" t="str">
        <f t="shared" si="56"/>
        <v>--</v>
      </c>
      <c r="O224" s="31" t="s">
        <v>177</v>
      </c>
      <c r="Q224" s="29" t="e">
        <f t="shared" si="57"/>
        <v>#NUM!</v>
      </c>
      <c r="R224" s="29" t="e">
        <f t="shared" si="51"/>
        <v>#NUM!</v>
      </c>
      <c r="S224" s="29" t="e">
        <f t="shared" si="52"/>
        <v>#NUM!</v>
      </c>
      <c r="T224" s="29" t="e">
        <f t="shared" si="53"/>
        <v>#NUM!</v>
      </c>
      <c r="U224" s="29" t="e">
        <f t="shared" si="54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ht="14.4" x14ac:dyDescent="0.3">
      <c r="C225" s="170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>
        <f t="shared" si="55"/>
        <v>0</v>
      </c>
      <c r="N225" s="34" t="str">
        <f t="shared" si="56"/>
        <v>--</v>
      </c>
      <c r="O225" s="31" t="s">
        <v>177</v>
      </c>
      <c r="Q225" s="29" t="e">
        <f t="shared" si="57"/>
        <v>#NUM!</v>
      </c>
      <c r="R225" s="29" t="e">
        <f t="shared" si="51"/>
        <v>#NUM!</v>
      </c>
      <c r="S225" s="29" t="e">
        <f t="shared" si="52"/>
        <v>#NUM!</v>
      </c>
      <c r="T225" s="29" t="e">
        <f t="shared" si="53"/>
        <v>#NUM!</v>
      </c>
      <c r="U225" s="29" t="e">
        <f t="shared" si="54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ht="14.4" x14ac:dyDescent="0.3">
      <c r="C226" s="170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>
        <f t="shared" si="55"/>
        <v>0</v>
      </c>
      <c r="N226" s="34" t="str">
        <f t="shared" si="56"/>
        <v>--</v>
      </c>
      <c r="O226" s="31" t="s">
        <v>177</v>
      </c>
      <c r="Q226" s="29" t="e">
        <f t="shared" si="57"/>
        <v>#NUM!</v>
      </c>
      <c r="R226" s="29" t="e">
        <f t="shared" si="51"/>
        <v>#NUM!</v>
      </c>
      <c r="S226" s="29" t="e">
        <f t="shared" si="52"/>
        <v>#NUM!</v>
      </c>
      <c r="T226" s="29" t="e">
        <f t="shared" si="53"/>
        <v>#NUM!</v>
      </c>
      <c r="U226" s="29" t="e">
        <f t="shared" si="54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ht="14.4" x14ac:dyDescent="0.3">
      <c r="C227" s="170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>
        <f t="shared" si="55"/>
        <v>0</v>
      </c>
      <c r="N227" s="34" t="str">
        <f t="shared" si="56"/>
        <v>--</v>
      </c>
      <c r="O227" s="31" t="s">
        <v>177</v>
      </c>
      <c r="Q227" s="29" t="e">
        <f t="shared" si="57"/>
        <v>#NUM!</v>
      </c>
      <c r="R227" s="29" t="e">
        <f t="shared" si="51"/>
        <v>#NUM!</v>
      </c>
      <c r="S227" s="29" t="e">
        <f t="shared" si="52"/>
        <v>#NUM!</v>
      </c>
      <c r="T227" s="29" t="e">
        <f t="shared" si="53"/>
        <v>#NUM!</v>
      </c>
      <c r="U227" s="29" t="e">
        <f t="shared" si="54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ht="14.4" x14ac:dyDescent="0.3">
      <c r="C228" s="170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>
        <f t="shared" si="55"/>
        <v>0</v>
      </c>
      <c r="N228" s="34" t="str">
        <f t="shared" si="56"/>
        <v>--</v>
      </c>
      <c r="O228" s="31" t="s">
        <v>177</v>
      </c>
      <c r="Q228" s="29" t="e">
        <f t="shared" si="57"/>
        <v>#NUM!</v>
      </c>
      <c r="R228" s="29" t="e">
        <f t="shared" si="51"/>
        <v>#NUM!</v>
      </c>
      <c r="S228" s="29" t="e">
        <f t="shared" si="52"/>
        <v>#NUM!</v>
      </c>
      <c r="T228" s="29" t="e">
        <f t="shared" si="53"/>
        <v>#NUM!</v>
      </c>
      <c r="U228" s="29" t="e">
        <f t="shared" si="54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ht="14.4" x14ac:dyDescent="0.3">
      <c r="C229" s="170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>
        <f t="shared" si="55"/>
        <v>0</v>
      </c>
      <c r="N229" s="34" t="str">
        <f t="shared" si="56"/>
        <v>--</v>
      </c>
      <c r="O229" s="31" t="s">
        <v>177</v>
      </c>
      <c r="Q229" s="29" t="e">
        <f t="shared" si="57"/>
        <v>#NUM!</v>
      </c>
      <c r="R229" s="29" t="e">
        <f t="shared" si="51"/>
        <v>#NUM!</v>
      </c>
      <c r="S229" s="29" t="e">
        <f t="shared" si="52"/>
        <v>#NUM!</v>
      </c>
      <c r="T229" s="29" t="e">
        <f t="shared" si="53"/>
        <v>#NUM!</v>
      </c>
      <c r="U229" s="29" t="e">
        <f t="shared" si="54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ht="14.4" x14ac:dyDescent="0.3">
      <c r="C230" s="170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>
        <f t="shared" si="55"/>
        <v>0</v>
      </c>
      <c r="N230" s="34" t="str">
        <f t="shared" si="56"/>
        <v>--</v>
      </c>
      <c r="O230" s="31" t="s">
        <v>177</v>
      </c>
      <c r="Q230" s="29" t="e">
        <f t="shared" si="57"/>
        <v>#NUM!</v>
      </c>
      <c r="R230" s="29" t="e">
        <f t="shared" si="51"/>
        <v>#NUM!</v>
      </c>
      <c r="S230" s="29" t="e">
        <f t="shared" si="52"/>
        <v>#NUM!</v>
      </c>
      <c r="T230" s="29" t="e">
        <f t="shared" si="53"/>
        <v>#NUM!</v>
      </c>
      <c r="U230" s="29" t="e">
        <f t="shared" si="54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ht="14.4" x14ac:dyDescent="0.3">
      <c r="C231" s="170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>
        <f t="shared" si="55"/>
        <v>0</v>
      </c>
      <c r="N231" s="34" t="str">
        <f t="shared" si="56"/>
        <v>--</v>
      </c>
      <c r="O231" s="31" t="s">
        <v>177</v>
      </c>
      <c r="Q231" s="29" t="e">
        <f t="shared" si="57"/>
        <v>#NUM!</v>
      </c>
      <c r="R231" s="29" t="e">
        <f t="shared" si="51"/>
        <v>#NUM!</v>
      </c>
      <c r="S231" s="29" t="e">
        <f t="shared" si="52"/>
        <v>#NUM!</v>
      </c>
      <c r="T231" s="29" t="e">
        <f t="shared" si="53"/>
        <v>#NUM!</v>
      </c>
      <c r="U231" s="29" t="e">
        <f t="shared" si="54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ht="14.4" x14ac:dyDescent="0.3">
      <c r="C232" s="170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>
        <f t="shared" si="55"/>
        <v>0</v>
      </c>
      <c r="N232" s="34" t="str">
        <f t="shared" si="56"/>
        <v>--</v>
      </c>
      <c r="O232" s="31" t="s">
        <v>177</v>
      </c>
      <c r="Q232" s="29" t="e">
        <f t="shared" si="57"/>
        <v>#NUM!</v>
      </c>
      <c r="R232" s="29" t="e">
        <f t="shared" si="51"/>
        <v>#NUM!</v>
      </c>
      <c r="S232" s="29" t="e">
        <f t="shared" si="52"/>
        <v>#NUM!</v>
      </c>
      <c r="T232" s="29" t="e">
        <f t="shared" si="53"/>
        <v>#NUM!</v>
      </c>
      <c r="U232" s="29" t="e">
        <f t="shared" si="54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ht="14.4" x14ac:dyDescent="0.3">
      <c r="C233" s="170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>
        <f t="shared" si="55"/>
        <v>0</v>
      </c>
      <c r="N233" s="34" t="str">
        <f t="shared" si="56"/>
        <v>--</v>
      </c>
      <c r="O233" s="31" t="s">
        <v>177</v>
      </c>
      <c r="Q233" s="29" t="e">
        <f t="shared" si="57"/>
        <v>#NUM!</v>
      </c>
      <c r="R233" s="29" t="e">
        <f t="shared" si="51"/>
        <v>#NUM!</v>
      </c>
      <c r="S233" s="29" t="e">
        <f t="shared" si="52"/>
        <v>#NUM!</v>
      </c>
      <c r="T233" s="29" t="e">
        <f t="shared" si="53"/>
        <v>#NUM!</v>
      </c>
      <c r="U233" s="29" t="e">
        <f t="shared" si="54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ht="14.4" x14ac:dyDescent="0.3">
      <c r="C234" s="170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>
        <f t="shared" si="55"/>
        <v>0</v>
      </c>
      <c r="N234" s="34" t="str">
        <f t="shared" si="56"/>
        <v>--</v>
      </c>
      <c r="O234" s="31" t="s">
        <v>177</v>
      </c>
      <c r="Q234" s="29" t="e">
        <f t="shared" si="57"/>
        <v>#NUM!</v>
      </c>
      <c r="R234" s="29" t="e">
        <f t="shared" si="51"/>
        <v>#NUM!</v>
      </c>
      <c r="S234" s="29" t="e">
        <f t="shared" si="52"/>
        <v>#NUM!</v>
      </c>
      <c r="T234" s="29" t="e">
        <f t="shared" si="53"/>
        <v>#NUM!</v>
      </c>
      <c r="U234" s="29" t="e">
        <f t="shared" si="54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ht="14.4" x14ac:dyDescent="0.3">
      <c r="C235" s="170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>
        <f t="shared" si="55"/>
        <v>0</v>
      </c>
      <c r="N235" s="34" t="str">
        <f t="shared" si="56"/>
        <v>--</v>
      </c>
      <c r="O235" s="31" t="s">
        <v>177</v>
      </c>
      <c r="Q235" s="29" t="e">
        <f t="shared" si="57"/>
        <v>#NUM!</v>
      </c>
      <c r="R235" s="29" t="e">
        <f t="shared" si="51"/>
        <v>#NUM!</v>
      </c>
      <c r="S235" s="29" t="e">
        <f t="shared" si="52"/>
        <v>#NUM!</v>
      </c>
      <c r="T235" s="29" t="e">
        <f t="shared" si="53"/>
        <v>#NUM!</v>
      </c>
      <c r="U235" s="29" t="e">
        <f t="shared" si="54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ht="14.4" x14ac:dyDescent="0.3">
      <c r="C236" s="170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>
        <f t="shared" si="55"/>
        <v>0</v>
      </c>
      <c r="N236" s="34" t="str">
        <f t="shared" si="56"/>
        <v>--</v>
      </c>
      <c r="O236" s="31" t="s">
        <v>178</v>
      </c>
      <c r="Q236" s="29" t="e">
        <f t="shared" si="57"/>
        <v>#NUM!</v>
      </c>
      <c r="R236" s="29" t="e">
        <f t="shared" si="51"/>
        <v>#NUM!</v>
      </c>
      <c r="S236" s="29" t="e">
        <f t="shared" si="52"/>
        <v>#NUM!</v>
      </c>
      <c r="T236" s="29" t="e">
        <f t="shared" si="53"/>
        <v>#NUM!</v>
      </c>
      <c r="U236" s="29" t="e">
        <f t="shared" si="54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ht="14.4" x14ac:dyDescent="0.3">
      <c r="C237" s="170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>
        <f t="shared" si="55"/>
        <v>0</v>
      </c>
      <c r="N237" s="34" t="str">
        <f t="shared" si="56"/>
        <v>--</v>
      </c>
      <c r="O237" s="31" t="s">
        <v>179</v>
      </c>
      <c r="Q237" s="29" t="e">
        <f t="shared" si="57"/>
        <v>#NUM!</v>
      </c>
      <c r="R237" s="29" t="e">
        <f t="shared" si="51"/>
        <v>#NUM!</v>
      </c>
      <c r="S237" s="29" t="e">
        <f t="shared" si="52"/>
        <v>#NUM!</v>
      </c>
      <c r="T237" s="29" t="e">
        <f t="shared" si="53"/>
        <v>#NUM!</v>
      </c>
      <c r="U237" s="29" t="e">
        <f t="shared" si="54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ht="14.4" x14ac:dyDescent="0.3">
      <c r="C238" s="170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>
        <f t="shared" si="55"/>
        <v>0</v>
      </c>
      <c r="N238" s="34" t="str">
        <f t="shared" si="56"/>
        <v>--</v>
      </c>
      <c r="O238" s="31" t="s">
        <v>180</v>
      </c>
      <c r="Q238" s="29" t="e">
        <f t="shared" si="57"/>
        <v>#NUM!</v>
      </c>
      <c r="R238" s="29" t="e">
        <f t="shared" si="51"/>
        <v>#NUM!</v>
      </c>
      <c r="S238" s="29" t="e">
        <f t="shared" si="52"/>
        <v>#NUM!</v>
      </c>
      <c r="T238" s="29" t="e">
        <f t="shared" si="53"/>
        <v>#NUM!</v>
      </c>
      <c r="U238" s="29" t="e">
        <f t="shared" si="54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ht="14.4" x14ac:dyDescent="0.3">
      <c r="C239" s="170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>
        <f t="shared" ref="M239:M240" si="58">SUM(H239:L239)</f>
        <v>0</v>
      </c>
      <c r="N239" s="34" t="str">
        <f t="shared" ref="N239:N240" si="59">IFERROR(M239/($K$10*$H$6), "--")</f>
        <v>--</v>
      </c>
      <c r="O239" s="31" t="s">
        <v>180</v>
      </c>
      <c r="Q239" s="29" t="e">
        <f t="shared" si="57"/>
        <v>#NUM!</v>
      </c>
      <c r="R239" s="29" t="e">
        <f t="shared" si="51"/>
        <v>#NUM!</v>
      </c>
      <c r="S239" s="29" t="e">
        <f t="shared" si="52"/>
        <v>#NUM!</v>
      </c>
      <c r="T239" s="29" t="e">
        <f t="shared" si="53"/>
        <v>#NUM!</v>
      </c>
      <c r="U239" s="29" t="e">
        <f t="shared" si="54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ht="14.4" x14ac:dyDescent="0.3">
      <c r="C240" s="170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>
        <f t="shared" si="58"/>
        <v>0</v>
      </c>
      <c r="N240" s="34" t="str">
        <f t="shared" si="59"/>
        <v>--</v>
      </c>
      <c r="O240" s="31" t="s">
        <v>180</v>
      </c>
      <c r="Q240" s="29" t="e">
        <f t="shared" si="57"/>
        <v>#NUM!</v>
      </c>
      <c r="R240" s="29" t="e">
        <f t="shared" si="51"/>
        <v>#NUM!</v>
      </c>
      <c r="S240" s="29" t="e">
        <f t="shared" si="52"/>
        <v>#NUM!</v>
      </c>
      <c r="T240" s="29" t="e">
        <f t="shared" si="53"/>
        <v>#NUM!</v>
      </c>
      <c r="U240" s="29" t="e">
        <f t="shared" si="54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r="241" spans="3:32" ht="15" thickBot="1" x14ac:dyDescent="0.35">
      <c r="C241" s="170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>
        <f t="shared" si="55"/>
        <v>0</v>
      </c>
      <c r="N241" s="34" t="str">
        <f t="shared" si="56"/>
        <v>--</v>
      </c>
      <c r="O241" s="31" t="s">
        <v>181</v>
      </c>
      <c r="Q241" s="92" t="e">
        <f t="shared" si="57"/>
        <v>#NUM!</v>
      </c>
      <c r="R241" s="92" t="e">
        <f t="shared" si="51"/>
        <v>#NUM!</v>
      </c>
      <c r="S241" s="92" t="e">
        <f t="shared" si="52"/>
        <v>#NUM!</v>
      </c>
      <c r="T241" s="92" t="e">
        <f t="shared" si="53"/>
        <v>#NUM!</v>
      </c>
      <c r="U241" s="92" t="e">
        <f t="shared" si="54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ht="14.4" x14ac:dyDescent="0.3">
      <c r="C242" s="170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ht="14.4" x14ac:dyDescent="0.3">
      <c r="C243" s="170"/>
      <c r="P243" t="s">
        <v>677</v>
      </c>
      <c r="Q243" s="29">
        <v>5</v>
      </c>
      <c r="R243" s="93" t="s">
        <v>678</v>
      </c>
    </row>
    <row r="244" spans="3:32" x14ac:dyDescent="0.25">
      <c r="C244" s="170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ht="14.4" x14ac:dyDescent="0.3">
      <c r="C245" s="170"/>
      <c r="E245" t="s">
        <v>177</v>
      </c>
      <c r="H245" s="29">
        <f t="shared" ref="H245:L249" si="60">SUMIFS(H$220:H$241, $O$220:$O$241, $E245)</f>
        <v>0</v>
      </c>
      <c r="I245" s="29">
        <f t="shared" si="60"/>
        <v>0</v>
      </c>
      <c r="J245" s="29">
        <f t="shared" si="60"/>
        <v>0</v>
      </c>
      <c r="K245" s="29">
        <f t="shared" si="60"/>
        <v>0</v>
      </c>
      <c r="L245" s="29">
        <f t="shared" si="60"/>
        <v>0</v>
      </c>
      <c r="M245" s="29">
        <f t="shared" ref="M245:M249" si="61">SUM(H245:L245)</f>
        <v>0</v>
      </c>
    </row>
    <row r="246" spans="3:32" ht="14.4" x14ac:dyDescent="0.3">
      <c r="C246" s="170"/>
      <c r="E246" t="s">
        <v>178</v>
      </c>
      <c r="H246" s="29">
        <f t="shared" si="60"/>
        <v>0</v>
      </c>
      <c r="I246" s="29">
        <f t="shared" si="60"/>
        <v>0</v>
      </c>
      <c r="J246" s="29">
        <f t="shared" si="60"/>
        <v>0</v>
      </c>
      <c r="K246" s="29">
        <f t="shared" si="60"/>
        <v>0</v>
      </c>
      <c r="L246" s="29">
        <f t="shared" si="60"/>
        <v>0</v>
      </c>
      <c r="M246" s="29">
        <f t="shared" si="61"/>
        <v>0</v>
      </c>
      <c r="O246" t="b">
        <f>$M$246=$G$126</f>
        <v>1</v>
      </c>
    </row>
    <row r="247" spans="3:32" ht="14.4" x14ac:dyDescent="0.3">
      <c r="C247" s="170"/>
      <c r="E247" t="s">
        <v>179</v>
      </c>
      <c r="H247" s="29">
        <f t="shared" si="60"/>
        <v>0</v>
      </c>
      <c r="I247" s="29">
        <f t="shared" si="60"/>
        <v>0</v>
      </c>
      <c r="J247" s="29">
        <f t="shared" si="60"/>
        <v>0</v>
      </c>
      <c r="K247" s="29">
        <f t="shared" si="60"/>
        <v>0</v>
      </c>
      <c r="L247" s="29">
        <f t="shared" si="60"/>
        <v>0</v>
      </c>
      <c r="M247" s="29">
        <f t="shared" si="61"/>
        <v>0</v>
      </c>
      <c r="O247" t="b">
        <f>$M$247=$K$126</f>
        <v>1</v>
      </c>
    </row>
    <row r="248" spans="3:32" ht="14.4" x14ac:dyDescent="0.3">
      <c r="C248" s="170"/>
      <c r="E248" t="s">
        <v>180</v>
      </c>
      <c r="H248" s="29">
        <f t="shared" si="60"/>
        <v>0</v>
      </c>
      <c r="I248" s="29">
        <f t="shared" si="60"/>
        <v>0</v>
      </c>
      <c r="J248" s="29">
        <f t="shared" si="60"/>
        <v>0</v>
      </c>
      <c r="K248" s="29">
        <f t="shared" si="60"/>
        <v>0</v>
      </c>
      <c r="L248" s="29">
        <f t="shared" si="60"/>
        <v>0</v>
      </c>
      <c r="M248" s="29">
        <f t="shared" si="61"/>
        <v>0</v>
      </c>
    </row>
    <row r="249" spans="3:32" ht="14.4" x14ac:dyDescent="0.3">
      <c r="C249" s="170"/>
      <c r="E249" t="s">
        <v>181</v>
      </c>
      <c r="H249" s="29">
        <f t="shared" si="60"/>
        <v>0</v>
      </c>
      <c r="I249" s="29">
        <f t="shared" si="60"/>
        <v>0</v>
      </c>
      <c r="J249" s="29">
        <f t="shared" si="60"/>
        <v>0</v>
      </c>
      <c r="K249" s="29">
        <f t="shared" si="60"/>
        <v>0</v>
      </c>
      <c r="L249" s="29">
        <f t="shared" si="60"/>
        <v>0</v>
      </c>
      <c r="M249" s="29">
        <f t="shared" si="61"/>
        <v>0</v>
      </c>
    </row>
    <row r="250" spans="3:32" x14ac:dyDescent="0.25">
      <c r="C250" s="170"/>
    </row>
    <row r="251" spans="3:32" x14ac:dyDescent="0.25">
      <c r="C251" s="170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ht="14.4" x14ac:dyDescent="0.3">
      <c r="C252" s="170"/>
      <c r="E252" t="s">
        <v>177</v>
      </c>
      <c r="H252" s="32" t="e">
        <f>H245/$H$6</f>
        <v>#VALUE!</v>
      </c>
      <c r="I252" s="32" t="e">
        <f t="shared" ref="I252:L252" si="62">I245/$H$6</f>
        <v>#VALUE!</v>
      </c>
      <c r="J252" s="32" t="e">
        <f t="shared" si="62"/>
        <v>#VALUE!</v>
      </c>
      <c r="K252" s="32" t="e">
        <f t="shared" si="62"/>
        <v>#VALUE!</v>
      </c>
      <c r="L252" s="32" t="e">
        <f t="shared" si="62"/>
        <v>#VALUE!</v>
      </c>
      <c r="M252" s="32" t="str">
        <f>IFERROR(M245/($K$10*$H$6), "--")</f>
        <v>--</v>
      </c>
    </row>
    <row r="253" spans="3:32" ht="14.4" x14ac:dyDescent="0.3">
      <c r="C253" s="170"/>
      <c r="E253" t="s">
        <v>178</v>
      </c>
      <c r="H253" s="32" t="e">
        <f t="shared" ref="H253:L253" si="63">H246/$H$6</f>
        <v>#VALUE!</v>
      </c>
      <c r="I253" s="32" t="e">
        <f t="shared" si="63"/>
        <v>#VALUE!</v>
      </c>
      <c r="J253" s="32" t="e">
        <f t="shared" si="63"/>
        <v>#VALUE!</v>
      </c>
      <c r="K253" s="32" t="e">
        <f t="shared" si="63"/>
        <v>#VALUE!</v>
      </c>
      <c r="L253" s="32" t="e">
        <f t="shared" si="63"/>
        <v>#VALUE!</v>
      </c>
      <c r="M253" s="32" t="str">
        <f t="shared" ref="M253:M256" si="64">IFERROR(M246/($K$10*$H$6), "--")</f>
        <v>--</v>
      </c>
    </row>
    <row r="254" spans="3:32" ht="14.4" x14ac:dyDescent="0.3">
      <c r="C254" s="170"/>
      <c r="E254" t="s">
        <v>179</v>
      </c>
      <c r="H254" s="32" t="e">
        <f t="shared" ref="H254:L254" si="65">H247/$H$6</f>
        <v>#VALUE!</v>
      </c>
      <c r="I254" s="32" t="e">
        <f t="shared" si="65"/>
        <v>#VALUE!</v>
      </c>
      <c r="J254" s="32" t="e">
        <f t="shared" si="65"/>
        <v>#VALUE!</v>
      </c>
      <c r="K254" s="32" t="e">
        <f t="shared" si="65"/>
        <v>#VALUE!</v>
      </c>
      <c r="L254" s="32" t="e">
        <f t="shared" si="65"/>
        <v>#VALUE!</v>
      </c>
      <c r="M254" s="32" t="str">
        <f t="shared" si="64"/>
        <v>--</v>
      </c>
    </row>
    <row r="255" spans="3:32" ht="14.4" x14ac:dyDescent="0.3">
      <c r="C255" s="170"/>
      <c r="E255" t="s">
        <v>180</v>
      </c>
      <c r="H255" s="32" t="e">
        <f t="shared" ref="H255:L255" si="66">H248/$H$6</f>
        <v>#VALUE!</v>
      </c>
      <c r="I255" s="32" t="e">
        <f t="shared" si="66"/>
        <v>#VALUE!</v>
      </c>
      <c r="J255" s="32" t="e">
        <f t="shared" si="66"/>
        <v>#VALUE!</v>
      </c>
      <c r="K255" s="32" t="e">
        <f t="shared" si="66"/>
        <v>#VALUE!</v>
      </c>
      <c r="L255" s="32" t="e">
        <f t="shared" si="66"/>
        <v>#VALUE!</v>
      </c>
      <c r="M255" s="32" t="str">
        <f t="shared" si="64"/>
        <v>--</v>
      </c>
    </row>
    <row r="256" spans="3:32" ht="14.4" x14ac:dyDescent="0.3">
      <c r="C256" s="170"/>
      <c r="E256" t="s">
        <v>181</v>
      </c>
      <c r="H256" s="32" t="e">
        <f t="shared" ref="H256:L256" si="67">H249/$H$6</f>
        <v>#VALUE!</v>
      </c>
      <c r="I256" s="32" t="e">
        <f t="shared" si="67"/>
        <v>#VALUE!</v>
      </c>
      <c r="J256" s="32" t="e">
        <f t="shared" si="67"/>
        <v>#VALUE!</v>
      </c>
      <c r="K256" s="32" t="e">
        <f t="shared" si="67"/>
        <v>#VALUE!</v>
      </c>
      <c r="L256" s="32" t="e">
        <f t="shared" si="67"/>
        <v>#VALUE!</v>
      </c>
      <c r="M256" s="32" t="str">
        <f t="shared" si="64"/>
        <v>--</v>
      </c>
    </row>
    <row r="258" spans="3:31" x14ac:dyDescent="0.25">
      <c r="C258" s="170" t="s">
        <v>481</v>
      </c>
      <c r="E258" s="18" t="s">
        <v>475</v>
      </c>
      <c r="F258" s="18"/>
      <c r="G258" s="18"/>
    </row>
    <row r="259" spans="3:31" x14ac:dyDescent="0.25">
      <c r="C259" s="170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ht="14.4" x14ac:dyDescent="0.3">
      <c r="C260" s="170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>
        <f>SUM(H260:K260)</f>
        <v>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ht="14.4" x14ac:dyDescent="0.3">
      <c r="C261" s="170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>
        <f>SUM(H261:K261)</f>
        <v>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ht="14.4" x14ac:dyDescent="0.3">
      <c r="C262" s="170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>
        <f>SUM(H262:K262)</f>
        <v>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ht="14.4" x14ac:dyDescent="0.3">
      <c r="C263" s="170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>
        <f>SUM(H263:K263)</f>
        <v>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ht="14.4" x14ac:dyDescent="0.3">
      <c r="C264" s="170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>
        <f>SUM(H264:K264)</f>
        <v>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5">
      <c r="C265" s="170"/>
    </row>
    <row r="266" spans="3:31" x14ac:dyDescent="0.25">
      <c r="C266" s="170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ht="14.4" x14ac:dyDescent="0.3">
      <c r="C267" s="170"/>
      <c r="E267" t="s">
        <v>177</v>
      </c>
      <c r="H267" s="32" t="e">
        <f>H260/$H$6</f>
        <v>#VALUE!</v>
      </c>
      <c r="I267" s="32" t="e">
        <f t="shared" ref="I267:K267" si="68">I260/$H$6</f>
        <v>#VALUE!</v>
      </c>
      <c r="J267" s="32" t="e">
        <f t="shared" si="68"/>
        <v>#VALUE!</v>
      </c>
      <c r="K267" s="32" t="e">
        <f t="shared" si="68"/>
        <v>#VALUE!</v>
      </c>
      <c r="L267" s="32" t="str">
        <f>IFERROR(L260/($G$13*$H$6), "--")</f>
        <v>--</v>
      </c>
    </row>
    <row r="268" spans="3:31" ht="14.4" x14ac:dyDescent="0.3">
      <c r="C268" s="170"/>
      <c r="E268" t="s">
        <v>178</v>
      </c>
      <c r="H268" s="32" t="e">
        <f t="shared" ref="H268:K268" si="69">H261/$H$6</f>
        <v>#VALUE!</v>
      </c>
      <c r="I268" s="32" t="e">
        <f t="shared" si="69"/>
        <v>#VALUE!</v>
      </c>
      <c r="J268" s="32" t="e">
        <f t="shared" si="69"/>
        <v>#VALUE!</v>
      </c>
      <c r="K268" s="32" t="e">
        <f t="shared" si="69"/>
        <v>#VALUE!</v>
      </c>
      <c r="L268" s="32" t="str">
        <f>IFERROR(L261/($G$13*$H$6), "--")</f>
        <v>--</v>
      </c>
    </row>
    <row r="269" spans="3:31" ht="14.4" x14ac:dyDescent="0.3">
      <c r="C269" s="170"/>
      <c r="E269" t="s">
        <v>179</v>
      </c>
      <c r="H269" s="32" t="e">
        <f t="shared" ref="H269:K269" si="70">H262/$H$6</f>
        <v>#VALUE!</v>
      </c>
      <c r="I269" s="32" t="e">
        <f t="shared" si="70"/>
        <v>#VALUE!</v>
      </c>
      <c r="J269" s="32" t="e">
        <f t="shared" si="70"/>
        <v>#VALUE!</v>
      </c>
      <c r="K269" s="32" t="e">
        <f t="shared" si="70"/>
        <v>#VALUE!</v>
      </c>
      <c r="L269" s="32" t="str">
        <f>IFERROR(L262/($G$13*$H$6), "--")</f>
        <v>--</v>
      </c>
    </row>
    <row r="270" spans="3:31" ht="14.4" x14ac:dyDescent="0.3">
      <c r="C270" s="170"/>
      <c r="E270" t="s">
        <v>180</v>
      </c>
      <c r="H270" s="32" t="e">
        <f t="shared" ref="H270:K270" si="71">H263/$H$6</f>
        <v>#VALUE!</v>
      </c>
      <c r="I270" s="32" t="e">
        <f t="shared" si="71"/>
        <v>#VALUE!</v>
      </c>
      <c r="J270" s="32" t="e">
        <f t="shared" si="71"/>
        <v>#VALUE!</v>
      </c>
      <c r="K270" s="32" t="e">
        <f t="shared" si="71"/>
        <v>#VALUE!</v>
      </c>
      <c r="L270" s="32" t="str">
        <f>IFERROR(L263/($G$13*$H$6), "--")</f>
        <v>--</v>
      </c>
    </row>
    <row r="271" spans="3:31" ht="14.4" x14ac:dyDescent="0.3">
      <c r="C271" s="170"/>
      <c r="E271" t="s">
        <v>181</v>
      </c>
      <c r="H271" s="32" t="e">
        <f t="shared" ref="H271:K271" si="72">H264/$H$6</f>
        <v>#VALUE!</v>
      </c>
      <c r="I271" s="32" t="e">
        <f t="shared" si="72"/>
        <v>#VALUE!</v>
      </c>
      <c r="J271" s="32" t="e">
        <f t="shared" si="72"/>
        <v>#VALUE!</v>
      </c>
      <c r="K271" s="32" t="e">
        <f t="shared" si="72"/>
        <v>#VALUE!</v>
      </c>
      <c r="L271" s="32" t="str">
        <f>IFERROR(L264/($G$13*$H$6), "--")</f>
        <v>--</v>
      </c>
    </row>
    <row r="273" spans="3:18" ht="14.25" customHeight="1" x14ac:dyDescent="0.25">
      <c r="C273" s="175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5">
      <c r="C274" s="175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ht="14.4" x14ac:dyDescent="0.3">
      <c r="C275" s="175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ht="14.4" x14ac:dyDescent="0.3">
      <c r="C276" s="175"/>
      <c r="E276" t="s">
        <v>129</v>
      </c>
      <c r="F276" s="65"/>
      <c r="G276" s="65"/>
      <c r="H276" s="65" t="str">
        <f>IFERROR(F275+H275+I275-J276, "--")</f>
        <v>--</v>
      </c>
      <c r="I276" s="65"/>
      <c r="J276" s="65">
        <f>P82</f>
        <v>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>
        <f>P84</f>
        <v>0</v>
      </c>
    </row>
    <row r="277" spans="3:18" ht="14.4" x14ac:dyDescent="0.3">
      <c r="C277" s="175"/>
      <c r="E277" t="s">
        <v>536</v>
      </c>
      <c r="F277" s="65"/>
      <c r="G277" s="65"/>
      <c r="H277" s="65" t="str">
        <f t="shared" ref="H277:H282" si="73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t="shared" ref="P277:P282" si="74">IFERROR(N276+P276+Q276-R277, "--")</f>
        <v>--</v>
      </c>
      <c r="Q277" s="65"/>
      <c r="R277" s="65" t="str">
        <f>G43</f>
        <v>--</v>
      </c>
    </row>
    <row r="278" spans="3:18" ht="14.4" x14ac:dyDescent="0.3">
      <c r="C278" s="175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t="shared" si="74"/>
        <v>--</v>
      </c>
      <c r="Q278" s="65"/>
      <c r="R278" s="65">
        <v>0</v>
      </c>
    </row>
    <row r="279" spans="3:18" ht="14.4" x14ac:dyDescent="0.3">
      <c r="C279" s="175"/>
      <c r="E279" t="s">
        <v>827</v>
      </c>
      <c r="F279" s="65"/>
      <c r="G279" s="65"/>
      <c r="H279" s="65" t="str">
        <f t="shared" si="73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t="shared" si="74"/>
        <v>--</v>
      </c>
      <c r="Q279" s="65"/>
      <c r="R279" s="65" t="e">
        <f>$F$51+$M$51</f>
        <v>#VALUE!</v>
      </c>
    </row>
    <row r="280" spans="3:18" ht="14.4" x14ac:dyDescent="0.3">
      <c r="C280" s="175"/>
      <c r="E280" t="s">
        <v>828</v>
      </c>
      <c r="F280" s="65"/>
      <c r="G280" s="65"/>
      <c r="H280" s="65" t="str">
        <f t="shared" si="73"/>
        <v>--</v>
      </c>
      <c r="I280" s="65"/>
      <c r="J280" s="65">
        <f>SUM($G$49:$L$49)</f>
        <v>0</v>
      </c>
      <c r="M280" t="s">
        <v>828</v>
      </c>
      <c r="N280" s="65"/>
      <c r="O280" s="65"/>
      <c r="P280" s="65" t="str">
        <f t="shared" si="74"/>
        <v>--</v>
      </c>
      <c r="Q280" s="65"/>
      <c r="R280" s="65">
        <f>SUM($G$50:$L$50)</f>
        <v>0</v>
      </c>
    </row>
    <row r="281" spans="3:18" ht="14.4" x14ac:dyDescent="0.3">
      <c r="C281" s="175"/>
      <c r="E281" t="s">
        <v>829</v>
      </c>
      <c r="F281" s="65"/>
      <c r="G281" s="65"/>
      <c r="H281" s="65" t="str">
        <f t="shared" si="73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t="shared" si="74"/>
        <v>--</v>
      </c>
      <c r="Q281" s="65"/>
      <c r="R281" s="65" t="str">
        <f>$N$51</f>
        <v>--</v>
      </c>
    </row>
    <row r="282" spans="3:18" ht="14.4" x14ac:dyDescent="0.3">
      <c r="C282" s="175"/>
      <c r="E282" t="s">
        <v>830</v>
      </c>
      <c r="F282" s="65"/>
      <c r="G282" s="65"/>
      <c r="H282" s="65" t="str">
        <f t="shared" si="73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t="shared" si="74"/>
        <v>--</v>
      </c>
      <c r="Q282" s="65"/>
      <c r="R282" s="65" t="str">
        <f>$G$35</f>
        <v>--</v>
      </c>
    </row>
    <row r="283" spans="3:18" ht="14.4" x14ac:dyDescent="0.3">
      <c r="C283" s="175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ht="14.4" x14ac:dyDescent="0.3">
      <c r="C284" s="175"/>
      <c r="J284" s="29"/>
      <c r="R284" s="29"/>
    </row>
    <row r="285" spans="3:18" x14ac:dyDescent="0.25">
      <c r="C285" s="175"/>
    </row>
    <row r="286" spans="3:18" x14ac:dyDescent="0.25">
      <c r="C286" s="175"/>
    </row>
    <row r="287" spans="3:18" x14ac:dyDescent="0.25">
      <c r="C287" s="175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5">
      <c r="C288" s="175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ht="14.4" x14ac:dyDescent="0.3">
      <c r="C289" s="175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ht="14.4" x14ac:dyDescent="0.3">
      <c r="C290" s="175"/>
      <c r="E290" t="s">
        <v>129</v>
      </c>
      <c r="F290" s="65"/>
      <c r="G290" s="65"/>
      <c r="H290" s="65" t="str">
        <f>IFERROR(F289+H289+I289-J290, "--")</f>
        <v>--</v>
      </c>
      <c r="I290" s="65"/>
      <c r="J290" s="65">
        <f>P83</f>
        <v>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>
        <f>P85</f>
        <v>0</v>
      </c>
    </row>
    <row r="291" spans="3:21" ht="14.4" x14ac:dyDescent="0.3">
      <c r="C291" s="175"/>
      <c r="E291" t="s">
        <v>536</v>
      </c>
      <c r="F291" s="65"/>
      <c r="G291" s="65"/>
      <c r="H291" s="65" t="str">
        <f t="shared" ref="H291:H296" si="75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t="shared" ref="P291:P296" si="76">IFERROR(N290+P290+Q290-R291, "--")</f>
        <v>--</v>
      </c>
      <c r="Q291" s="65"/>
      <c r="R291" s="65" t="str">
        <f>G44</f>
        <v>--</v>
      </c>
    </row>
    <row r="292" spans="3:21" ht="14.4" x14ac:dyDescent="0.3">
      <c r="C292" s="175"/>
      <c r="E292" s="25" t="s">
        <v>122</v>
      </c>
      <c r="F292" s="65"/>
      <c r="G292" s="65"/>
      <c r="H292" s="65" t="str">
        <f t="shared" si="75"/>
        <v>--</v>
      </c>
      <c r="I292" s="65"/>
      <c r="J292" s="65">
        <v>0</v>
      </c>
      <c r="M292" s="25" t="s">
        <v>122</v>
      </c>
      <c r="N292" s="65"/>
      <c r="O292" s="65"/>
      <c r="P292" s="65" t="str">
        <f t="shared" si="76"/>
        <v>--</v>
      </c>
      <c r="Q292" s="65"/>
      <c r="R292" s="65">
        <v>0</v>
      </c>
    </row>
    <row r="293" spans="3:21" ht="14.4" x14ac:dyDescent="0.3">
      <c r="C293" s="175"/>
      <c r="E293" t="s">
        <v>827</v>
      </c>
      <c r="F293" s="65"/>
      <c r="G293" s="65"/>
      <c r="H293" s="65" t="str">
        <f t="shared" si="75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t="shared" si="76"/>
        <v>--</v>
      </c>
      <c r="Q293" s="65"/>
      <c r="R293" s="65" t="e">
        <f>$F$52+$M$52</f>
        <v>#VALUE!</v>
      </c>
    </row>
    <row r="294" spans="3:21" ht="14.4" x14ac:dyDescent="0.3">
      <c r="C294" s="175"/>
      <c r="E294" t="s">
        <v>828</v>
      </c>
      <c r="F294" s="65"/>
      <c r="G294" s="65"/>
      <c r="H294" s="65" t="str">
        <f t="shared" si="75"/>
        <v>--</v>
      </c>
      <c r="I294" s="65"/>
      <c r="J294" s="65">
        <f>SUM($G$50:$L$50)</f>
        <v>0</v>
      </c>
      <c r="M294" t="s">
        <v>828</v>
      </c>
      <c r="N294" s="65"/>
      <c r="O294" s="65"/>
      <c r="P294" s="65" t="str">
        <f t="shared" si="76"/>
        <v>--</v>
      </c>
      <c r="Q294" s="65"/>
      <c r="R294" s="65">
        <f>SUM($G$51:$L$51)</f>
        <v>0</v>
      </c>
    </row>
    <row r="295" spans="3:21" ht="14.4" x14ac:dyDescent="0.3">
      <c r="C295" s="175"/>
      <c r="E295" t="s">
        <v>829</v>
      </c>
      <c r="F295" s="65"/>
      <c r="G295" s="65"/>
      <c r="H295" s="65" t="str">
        <f t="shared" si="75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t="shared" si="76"/>
        <v>--</v>
      </c>
      <c r="Q295" s="65"/>
      <c r="R295" s="65" t="str">
        <f>$N$52</f>
        <v>--</v>
      </c>
    </row>
    <row r="296" spans="3:21" ht="14.4" x14ac:dyDescent="0.3">
      <c r="C296" s="175"/>
      <c r="E296" t="s">
        <v>830</v>
      </c>
      <c r="F296" s="65"/>
      <c r="G296" s="65"/>
      <c r="H296" s="65" t="str">
        <f t="shared" si="75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t="shared" si="76"/>
        <v>--</v>
      </c>
      <c r="Q296" s="65"/>
      <c r="R296" s="65" t="str">
        <f>$G$36</f>
        <v>--</v>
      </c>
    </row>
    <row r="297" spans="3:21" ht="14.4" x14ac:dyDescent="0.3">
      <c r="C297" s="175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ht="14.4" x14ac:dyDescent="0.3">
      <c r="C298" s="175"/>
      <c r="J298" s="29"/>
      <c r="R298" s="29"/>
    </row>
    <row r="299" spans="3:21" x14ac:dyDescent="0.25">
      <c r="C299" s="175"/>
    </row>
    <row r="300" spans="3:21" x14ac:dyDescent="0.25">
      <c r="C300" s="175"/>
    </row>
    <row r="301" spans="3:21" x14ac:dyDescent="0.25">
      <c r="C301" s="175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5">
      <c r="C302" s="175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ht="14.4" x14ac:dyDescent="0.3">
      <c r="C303" s="175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ht="14.4" x14ac:dyDescent="0.3">
      <c r="C304" s="175"/>
      <c r="E304" t="s">
        <v>129</v>
      </c>
      <c r="F304" s="65"/>
      <c r="G304" s="65"/>
      <c r="H304" s="65" t="str">
        <f>IFERROR(F303+H303+I303-J304, "--")</f>
        <v>--</v>
      </c>
      <c r="I304" s="65"/>
      <c r="J304" s="65">
        <f>P82</f>
        <v>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>
        <f>P84</f>
        <v>0</v>
      </c>
      <c r="T304" t="s">
        <v>129</v>
      </c>
      <c r="U304" s="122">
        <f>J304+J316+R304+R316</f>
        <v>0</v>
      </c>
    </row>
    <row r="305" spans="3:28" ht="14.4" x14ac:dyDescent="0.3">
      <c r="C305" s="175"/>
      <c r="E305" t="s">
        <v>536</v>
      </c>
      <c r="F305" s="65"/>
      <c r="G305" s="65"/>
      <c r="H305" s="65" t="str">
        <f t="shared" ref="H305:H306" si="77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t="shared" ref="P305:P308" si="78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ht="14.4" x14ac:dyDescent="0.3">
      <c r="C306" s="175"/>
      <c r="E306" t="s">
        <v>881</v>
      </c>
      <c r="F306" s="65"/>
      <c r="G306" s="65"/>
      <c r="H306" s="65" t="str">
        <f t="shared" si="77"/>
        <v>--</v>
      </c>
      <c r="I306" s="65"/>
      <c r="J306" s="121"/>
      <c r="M306" t="s">
        <v>881</v>
      </c>
      <c r="N306" s="65"/>
      <c r="O306" s="65"/>
      <c r="P306" s="65" t="str">
        <f t="shared" si="78"/>
        <v>--</v>
      </c>
      <c r="Q306" s="65"/>
      <c r="R306" s="121"/>
      <c r="T306" t="s">
        <v>881</v>
      </c>
      <c r="U306" s="122">
        <f>J306+J318+R306+R318</f>
        <v>0</v>
      </c>
    </row>
    <row r="307" spans="3:28" ht="14.4" x14ac:dyDescent="0.3">
      <c r="C307" s="175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ht="14.4" x14ac:dyDescent="0.3">
      <c r="C308" s="175"/>
      <c r="E308" t="s">
        <v>668</v>
      </c>
      <c r="F308" s="65"/>
      <c r="G308" s="65"/>
      <c r="H308" s="65" t="str">
        <f t="shared" ref="H308" si="79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t="shared" si="78"/>
        <v>--</v>
      </c>
      <c r="Q308" s="65"/>
      <c r="R308" s="65" t="e">
        <f>SUM(R279:R282)</f>
        <v>#VALUE!</v>
      </c>
    </row>
    <row r="309" spans="3:28" ht="14.4" x14ac:dyDescent="0.3">
      <c r="C309" s="175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ht="14.4" x14ac:dyDescent="0.3">
      <c r="C310" s="175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ht="14.4" x14ac:dyDescent="0.3">
      <c r="C311" s="175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ht="14.4" x14ac:dyDescent="0.3">
      <c r="C312" s="175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ht="14.4" x14ac:dyDescent="0.3">
      <c r="C313" s="175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ht="14.4" x14ac:dyDescent="0.3">
      <c r="C314" s="175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ht="14.4" x14ac:dyDescent="0.3">
      <c r="C315" s="175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ht="14.4" x14ac:dyDescent="0.3">
      <c r="C316" s="175"/>
      <c r="E316" t="s">
        <v>129</v>
      </c>
      <c r="F316" s="65"/>
      <c r="G316" s="65"/>
      <c r="H316" s="65" t="str">
        <f>IFERROR(F315+H315+I315-J316, "--")</f>
        <v>--</v>
      </c>
      <c r="I316" s="65"/>
      <c r="J316" s="65">
        <f>P83</f>
        <v>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>
        <f>P85</f>
        <v>0</v>
      </c>
    </row>
    <row r="317" spans="3:28" ht="14.4" x14ac:dyDescent="0.3">
      <c r="C317" s="175"/>
      <c r="E317" t="s">
        <v>536</v>
      </c>
      <c r="F317" s="65"/>
      <c r="G317" s="65"/>
      <c r="H317" s="65" t="str">
        <f t="shared" ref="H317:H320" si="80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t="shared" ref="P317:P320" si="81">IFERROR(N316+P316+Q316-R317, "--")</f>
        <v>--</v>
      </c>
      <c r="Q317" s="65"/>
      <c r="R317" s="65" t="str">
        <f>G44</f>
        <v>--</v>
      </c>
    </row>
    <row r="318" spans="3:28" ht="14.4" x14ac:dyDescent="0.3">
      <c r="C318" s="175"/>
      <c r="E318" t="s">
        <v>881</v>
      </c>
      <c r="F318" s="65"/>
      <c r="G318" s="65"/>
      <c r="H318" s="65" t="str">
        <f t="shared" si="80"/>
        <v>--</v>
      </c>
      <c r="I318" s="65"/>
      <c r="J318" s="121"/>
      <c r="M318" t="s">
        <v>881</v>
      </c>
      <c r="N318" s="65"/>
      <c r="O318" s="65"/>
      <c r="P318" s="65" t="str">
        <f t="shared" si="81"/>
        <v>--</v>
      </c>
      <c r="Q318" s="65"/>
      <c r="R318" s="121"/>
    </row>
    <row r="319" spans="3:28" ht="14.4" x14ac:dyDescent="0.3">
      <c r="C319" s="175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ht="14.4" x14ac:dyDescent="0.3">
      <c r="C320" s="175"/>
      <c r="E320" t="s">
        <v>668</v>
      </c>
      <c r="F320" s="65"/>
      <c r="G320" s="65"/>
      <c r="H320" s="65" t="str">
        <f t="shared" si="80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t="shared" si="81"/>
        <v>--</v>
      </c>
      <c r="Q320" s="65"/>
      <c r="R320" s="65" t="e">
        <f>SUM(R293:R296)</f>
        <v>#VALUE!</v>
      </c>
    </row>
    <row r="321" spans="3:21" ht="14.4" x14ac:dyDescent="0.3">
      <c r="C321" s="175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ht="14.4" x14ac:dyDescent="0.3">
      <c r="C322" s="175"/>
      <c r="J322" s="29"/>
      <c r="R322" s="29"/>
    </row>
    <row r="325" spans="3:21" x14ac:dyDescent="0.25">
      <c r="C325" s="172" t="s">
        <v>577</v>
      </c>
      <c r="E325" s="18" t="s">
        <v>535</v>
      </c>
      <c r="F325" s="18"/>
      <c r="G325" s="18"/>
    </row>
    <row r="326" spans="3:21" ht="14.4" x14ac:dyDescent="0.3">
      <c r="C326" s="172"/>
      <c r="E326" t="s">
        <v>519</v>
      </c>
      <c r="F326" s="29" t="e">
        <f>$F$327*F328=SUM(F330:F334)</f>
        <v>#VALUE!</v>
      </c>
      <c r="G326" s="29" t="e">
        <f t="shared" ref="G326" si="82">$F$327*G328=SUM(G330:G334)</f>
        <v>#VALUE!</v>
      </c>
      <c r="H326" s="29" t="e">
        <f t="shared" ref="H326:I326" si="83">$F$327*H328=SUM(H330:H334)</f>
        <v>#VALUE!</v>
      </c>
      <c r="I326" s="29" t="e">
        <f t="shared" si="83"/>
        <v>#VALUE!</v>
      </c>
      <c r="J326" s="29" t="e">
        <f t="shared" ref="J326:O326" si="84">$F$327*J328=SUM(J330:J334)</f>
        <v>#VALUE!</v>
      </c>
      <c r="K326" s="29" t="e">
        <f t="shared" si="84"/>
        <v>#VALUE!</v>
      </c>
      <c r="L326" s="29" t="e">
        <f t="shared" si="84"/>
        <v>#VALUE!</v>
      </c>
      <c r="M326" s="29" t="e">
        <f t="shared" si="84"/>
        <v>#VALUE!</v>
      </c>
      <c r="N326" s="29" t="e">
        <f t="shared" si="84"/>
        <v>#VALUE!</v>
      </c>
      <c r="O326" s="29" t="e">
        <f t="shared" si="84"/>
        <v>#VALUE!</v>
      </c>
    </row>
    <row r="327" spans="3:21" ht="14.4" x14ac:dyDescent="0.3">
      <c r="C327" s="172"/>
      <c r="E327" t="s">
        <v>520</v>
      </c>
      <c r="F327" s="29" t="e">
        <f>$H$6</f>
        <v>#VALUE!</v>
      </c>
    </row>
    <row r="328" spans="3:21" ht="14.4" x14ac:dyDescent="0.3">
      <c r="C328" s="172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5">
      <c r="C329" s="172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ht="14.4" x14ac:dyDescent="0.3">
      <c r="C330" s="172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>
        <f>$M$175</f>
        <v>0</v>
      </c>
      <c r="I330" s="29" t="e">
        <f>I328*$F$327-SUM(I331:I334)</f>
        <v>#VALUE!</v>
      </c>
      <c r="J330" s="29">
        <f>$L$260</f>
        <v>0</v>
      </c>
      <c r="K330" s="29">
        <f>$M$245</f>
        <v>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ht="14.4" x14ac:dyDescent="0.3">
      <c r="C331" s="172"/>
      <c r="E331" t="s">
        <v>528</v>
      </c>
      <c r="F331" s="29">
        <f>SUM($G$74:$G$76)</f>
        <v>0</v>
      </c>
      <c r="G331" s="29" t="str">
        <f>$G$77</f>
        <v>--</v>
      </c>
      <c r="H331" s="29">
        <f>$M$176</f>
        <v>0</v>
      </c>
      <c r="I331" s="29">
        <f>$G$116</f>
        <v>0</v>
      </c>
      <c r="J331" s="29">
        <f>$G$105</f>
        <v>0</v>
      </c>
      <c r="K331" s="29">
        <f>$M$246</f>
        <v>0</v>
      </c>
      <c r="L331" s="29"/>
      <c r="M331" s="29">
        <f>$G$134</f>
        <v>0</v>
      </c>
      <c r="N331" s="29">
        <f>$G$140</f>
        <v>0</v>
      </c>
      <c r="O331" s="29">
        <f>$G$147</f>
        <v>0</v>
      </c>
    </row>
    <row r="332" spans="3:21" ht="14.4" x14ac:dyDescent="0.3">
      <c r="C332" s="172"/>
      <c r="E332" t="s">
        <v>529</v>
      </c>
      <c r="F332" s="29">
        <f>SUM($K$74:$K$76)</f>
        <v>0</v>
      </c>
      <c r="G332" s="29" t="str">
        <f>$K$77</f>
        <v>--</v>
      </c>
      <c r="H332" s="29">
        <f>$M$177</f>
        <v>0</v>
      </c>
      <c r="I332" s="29">
        <v>0</v>
      </c>
      <c r="J332" s="29">
        <f>$K$105</f>
        <v>0</v>
      </c>
      <c r="K332" s="29">
        <f>$M$247</f>
        <v>0</v>
      </c>
      <c r="L332" s="29">
        <v>0</v>
      </c>
      <c r="M332" s="29">
        <f>$K$134</f>
        <v>0</v>
      </c>
      <c r="N332" s="29">
        <v>0</v>
      </c>
      <c r="O332" s="29">
        <v>0</v>
      </c>
    </row>
    <row r="333" spans="3:21" ht="14.4" x14ac:dyDescent="0.3">
      <c r="C333" s="172"/>
      <c r="E333" t="s">
        <v>530</v>
      </c>
      <c r="F333" s="29">
        <v>0</v>
      </c>
      <c r="G333" s="29">
        <v>0</v>
      </c>
      <c r="H333" s="29">
        <f>$M$178</f>
        <v>0</v>
      </c>
      <c r="I333" s="29">
        <f>$O$37/60</f>
        <v>0</v>
      </c>
      <c r="J333" s="29">
        <f>$L$263</f>
        <v>0</v>
      </c>
      <c r="K333" s="29">
        <f>$M$248</f>
        <v>0</v>
      </c>
      <c r="L333" s="29">
        <v>0</v>
      </c>
      <c r="M333" s="29">
        <v>0</v>
      </c>
      <c r="N333" s="29">
        <v>0</v>
      </c>
      <c r="O333" s="29">
        <v>0</v>
      </c>
    </row>
    <row r="334" spans="3:21" ht="14.4" x14ac:dyDescent="0.3">
      <c r="C334" s="172"/>
      <c r="E334" t="s">
        <v>559</v>
      </c>
      <c r="F334" s="29">
        <f>SUM(O41:O43)/60</f>
        <v>0</v>
      </c>
      <c r="G334" s="29" t="e">
        <f>O44/60</f>
        <v>#VALUE!</v>
      </c>
      <c r="H334" s="29">
        <f>$M$179</f>
        <v>0</v>
      </c>
      <c r="I334" s="29">
        <f>SUM($G$190:$G$191)</f>
        <v>0</v>
      </c>
      <c r="J334" s="29">
        <f>$L$264</f>
        <v>0</v>
      </c>
      <c r="K334" s="29">
        <f>$M$249</f>
        <v>0</v>
      </c>
      <c r="L334" s="29">
        <f>$G$205</f>
        <v>0</v>
      </c>
      <c r="M334" s="29">
        <f>$G$199</f>
        <v>0</v>
      </c>
      <c r="N334" s="29">
        <f>$G$210</f>
        <v>0</v>
      </c>
      <c r="O334" s="29">
        <f>$G$216</f>
        <v>0</v>
      </c>
    </row>
    <row r="335" spans="3:21" x14ac:dyDescent="0.25">
      <c r="C335" s="172"/>
    </row>
    <row r="336" spans="3:21" ht="14.4" x14ac:dyDescent="0.3">
      <c r="C336" s="172"/>
      <c r="E336" t="s">
        <v>527</v>
      </c>
      <c r="F336" s="32" t="e">
        <f t="shared" ref="F336" si="85">F330/(F$328*$F$327)</f>
        <v>#VALUE!</v>
      </c>
      <c r="G336" s="32" t="e">
        <f t="shared" ref="G336:I336" si="86">G330/(G$328*$F$327)</f>
        <v>#VALUE!</v>
      </c>
      <c r="H336" s="32" t="e">
        <f t="shared" si="86"/>
        <v>#VALUE!</v>
      </c>
      <c r="I336" s="32" t="e">
        <f t="shared" si="86"/>
        <v>#VALUE!</v>
      </c>
      <c r="J336" s="32" t="e">
        <f t="shared" ref="J336:O340" si="87">J330/(J$328*$F$327)</f>
        <v>#VALUE!</v>
      </c>
      <c r="K336" s="32" t="e">
        <f t="shared" si="87"/>
        <v>#VALUE!</v>
      </c>
      <c r="L336" s="32" t="e">
        <f t="shared" si="87"/>
        <v>#VALUE!</v>
      </c>
      <c r="M336" s="32" t="e">
        <f t="shared" si="87"/>
        <v>#VALUE!</v>
      </c>
      <c r="N336" s="32" t="e">
        <f t="shared" si="87"/>
        <v>#VALUE!</v>
      </c>
      <c r="O336" s="32" t="e">
        <f t="shared" si="87"/>
        <v>#VALUE!</v>
      </c>
    </row>
    <row r="337" spans="3:27" ht="14.4" x14ac:dyDescent="0.3">
      <c r="C337" s="172"/>
      <c r="E337" t="s">
        <v>644</v>
      </c>
      <c r="F337" s="32" t="e">
        <f t="shared" ref="F337:I337" si="88">F331/(F$328*$F$327)</f>
        <v>#VALUE!</v>
      </c>
      <c r="G337" s="32" t="e">
        <f t="shared" si="88"/>
        <v>#VALUE!</v>
      </c>
      <c r="H337" s="32" t="e">
        <f t="shared" si="88"/>
        <v>#VALUE!</v>
      </c>
      <c r="I337" s="32" t="e">
        <f t="shared" si="88"/>
        <v>#VALUE!</v>
      </c>
      <c r="J337" s="32" t="e">
        <f t="shared" si="87"/>
        <v>#VALUE!</v>
      </c>
      <c r="K337" s="32" t="e">
        <f t="shared" si="87"/>
        <v>#VALUE!</v>
      </c>
      <c r="L337" s="32" t="e">
        <f t="shared" si="87"/>
        <v>#VALUE!</v>
      </c>
      <c r="M337" s="32" t="e">
        <f t="shared" si="87"/>
        <v>#VALUE!</v>
      </c>
      <c r="N337" s="32" t="e">
        <f t="shared" si="87"/>
        <v>#VALUE!</v>
      </c>
      <c r="O337" s="32" t="e">
        <f t="shared" si="87"/>
        <v>#VALUE!</v>
      </c>
    </row>
    <row r="338" spans="3:27" ht="14.4" x14ac:dyDescent="0.3">
      <c r="C338" s="172"/>
      <c r="E338" t="s">
        <v>645</v>
      </c>
      <c r="F338" s="32" t="e">
        <f t="shared" ref="F338:I338" si="89">F332/(F$328*$F$327)</f>
        <v>#VALUE!</v>
      </c>
      <c r="G338" s="32" t="e">
        <f t="shared" si="89"/>
        <v>#VALUE!</v>
      </c>
      <c r="H338" s="32" t="e">
        <f t="shared" si="89"/>
        <v>#VALUE!</v>
      </c>
      <c r="I338" s="32" t="e">
        <f t="shared" si="89"/>
        <v>#VALUE!</v>
      </c>
      <c r="J338" s="32" t="e">
        <f t="shared" si="87"/>
        <v>#VALUE!</v>
      </c>
      <c r="K338" s="32" t="e">
        <f t="shared" si="87"/>
        <v>#VALUE!</v>
      </c>
      <c r="L338" s="32" t="e">
        <f t="shared" si="87"/>
        <v>#VALUE!</v>
      </c>
      <c r="M338" s="32" t="e">
        <f t="shared" si="87"/>
        <v>#VALUE!</v>
      </c>
      <c r="N338" s="32" t="e">
        <f t="shared" si="87"/>
        <v>#VALUE!</v>
      </c>
      <c r="O338" s="32" t="e">
        <f t="shared" si="87"/>
        <v>#VALUE!</v>
      </c>
    </row>
    <row r="339" spans="3:27" ht="14.4" x14ac:dyDescent="0.3">
      <c r="C339" s="172"/>
      <c r="E339" t="s">
        <v>642</v>
      </c>
      <c r="F339" s="32" t="e">
        <f t="shared" ref="F339:I339" si="90">F333/(F$328*$F$327)</f>
        <v>#VALUE!</v>
      </c>
      <c r="G339" s="32" t="e">
        <f t="shared" si="90"/>
        <v>#VALUE!</v>
      </c>
      <c r="H339" s="32" t="e">
        <f t="shared" si="90"/>
        <v>#VALUE!</v>
      </c>
      <c r="I339" s="32" t="e">
        <f t="shared" si="90"/>
        <v>#VALUE!</v>
      </c>
      <c r="J339" s="32" t="e">
        <f t="shared" si="87"/>
        <v>#VALUE!</v>
      </c>
      <c r="K339" s="32" t="e">
        <f t="shared" si="87"/>
        <v>#VALUE!</v>
      </c>
      <c r="L339" s="32" t="e">
        <f t="shared" si="87"/>
        <v>#VALUE!</v>
      </c>
      <c r="M339" s="32" t="e">
        <f t="shared" si="87"/>
        <v>#VALUE!</v>
      </c>
      <c r="N339" s="32" t="e">
        <f t="shared" si="87"/>
        <v>#VALUE!</v>
      </c>
      <c r="O339" s="32" t="e">
        <f t="shared" si="87"/>
        <v>#VALUE!</v>
      </c>
    </row>
    <row r="340" spans="3:27" ht="14.4" x14ac:dyDescent="0.3">
      <c r="C340" s="172"/>
      <c r="E340" t="s">
        <v>643</v>
      </c>
      <c r="F340" s="32" t="e">
        <f t="shared" ref="F340:I340" si="91">F334/(F$328*$F$327)</f>
        <v>#VALUE!</v>
      </c>
      <c r="G340" s="32" t="e">
        <f t="shared" si="91"/>
        <v>#VALUE!</v>
      </c>
      <c r="H340" s="32" t="e">
        <f t="shared" si="91"/>
        <v>#VALUE!</v>
      </c>
      <c r="I340" s="32" t="e">
        <f t="shared" si="91"/>
        <v>#VALUE!</v>
      </c>
      <c r="J340" s="32" t="e">
        <f t="shared" si="87"/>
        <v>#VALUE!</v>
      </c>
      <c r="K340" s="32" t="e">
        <f t="shared" si="87"/>
        <v>#VALUE!</v>
      </c>
      <c r="L340" s="32" t="e">
        <f t="shared" si="87"/>
        <v>#VALUE!</v>
      </c>
      <c r="M340" s="32" t="e">
        <f t="shared" si="87"/>
        <v>#VALUE!</v>
      </c>
      <c r="N340" s="32" t="e">
        <f t="shared" si="87"/>
        <v>#VALUE!</v>
      </c>
      <c r="O340" s="32" t="e">
        <f t="shared" si="87"/>
        <v>#VALUE!</v>
      </c>
    </row>
    <row r="341" spans="3:27" x14ac:dyDescent="0.25">
      <c r="C341" s="172"/>
    </row>
    <row r="342" spans="3:27" x14ac:dyDescent="0.25">
      <c r="C342" s="172"/>
    </row>
    <row r="343" spans="3:27" ht="14.4" x14ac:dyDescent="0.3">
      <c r="C343" s="172"/>
      <c r="E343" t="s">
        <v>527</v>
      </c>
      <c r="F343" s="32" t="e">
        <f>F330/($D$3*F328)</f>
        <v>#VALUE!</v>
      </c>
      <c r="G343" s="32" t="e">
        <f t="shared" ref="G343:N343" si="92">H330/($D$3*H328)</f>
        <v>#VALUE!</v>
      </c>
      <c r="H343" s="32" t="e">
        <f t="shared" si="92"/>
        <v>#VALUE!</v>
      </c>
      <c r="I343" s="32" t="e">
        <f t="shared" si="92"/>
        <v>#VALUE!</v>
      </c>
      <c r="J343" s="32" t="e">
        <f t="shared" si="92"/>
        <v>#VALUE!</v>
      </c>
      <c r="K343" s="32" t="e">
        <f t="shared" si="92"/>
        <v>#VALUE!</v>
      </c>
      <c r="L343" s="32" t="e">
        <f t="shared" si="92"/>
        <v>#VALUE!</v>
      </c>
      <c r="M343" s="32" t="e">
        <f t="shared" si="92"/>
        <v>#VALUE!</v>
      </c>
      <c r="N343" s="32" t="e">
        <f t="shared" si="92"/>
        <v>#VALUE!</v>
      </c>
    </row>
    <row r="344" spans="3:27" ht="14.4" x14ac:dyDescent="0.3">
      <c r="C344" s="172"/>
      <c r="E344" t="s">
        <v>531</v>
      </c>
      <c r="F344" s="32" t="e">
        <f>F343/2</f>
        <v>#VALUE!</v>
      </c>
      <c r="G344" s="32" t="e">
        <f t="shared" ref="G344:N344" si="93">G343/2</f>
        <v>#VALUE!</v>
      </c>
      <c r="H344" s="32" t="e">
        <f t="shared" si="93"/>
        <v>#VALUE!</v>
      </c>
      <c r="I344" s="32" t="e">
        <f t="shared" si="93"/>
        <v>#VALUE!</v>
      </c>
      <c r="J344" s="32" t="e">
        <f t="shared" si="93"/>
        <v>#VALUE!</v>
      </c>
      <c r="K344" s="32" t="e">
        <f t="shared" si="93"/>
        <v>#VALUE!</v>
      </c>
      <c r="L344" s="32" t="e">
        <f t="shared" si="93"/>
        <v>#VALUE!</v>
      </c>
      <c r="M344" s="32" t="e">
        <f t="shared" si="93"/>
        <v>#VALUE!</v>
      </c>
      <c r="N344" s="32" t="e">
        <f t="shared" si="93"/>
        <v>#VALUE!</v>
      </c>
    </row>
    <row r="345" spans="3:27" ht="14.4" x14ac:dyDescent="0.3">
      <c r="C345" s="172"/>
      <c r="E345" t="s">
        <v>532</v>
      </c>
      <c r="F345" s="32" t="e">
        <f>F346-F344</f>
        <v>#VALUE!</v>
      </c>
      <c r="G345" s="32" t="e">
        <f t="shared" ref="G345:N345" si="94">G346-G344</f>
        <v>#VALUE!</v>
      </c>
      <c r="H345" s="32" t="e">
        <f t="shared" si="94"/>
        <v>#VALUE!</v>
      </c>
      <c r="I345" s="32" t="e">
        <f t="shared" si="94"/>
        <v>#VALUE!</v>
      </c>
      <c r="J345" s="32" t="e">
        <f t="shared" si="94"/>
        <v>#VALUE!</v>
      </c>
      <c r="K345" s="32" t="e">
        <f t="shared" si="94"/>
        <v>#VALUE!</v>
      </c>
      <c r="L345" s="32" t="e">
        <f t="shared" si="94"/>
        <v>#VALUE!</v>
      </c>
      <c r="M345" s="32" t="e">
        <f t="shared" si="94"/>
        <v>#VALUE!</v>
      </c>
      <c r="N345" s="32" t="e">
        <f t="shared" si="94"/>
        <v>#VALUE!</v>
      </c>
    </row>
    <row r="346" spans="3:27" ht="14.4" x14ac:dyDescent="0.3">
      <c r="C346" s="172"/>
      <c r="E346" t="s">
        <v>533</v>
      </c>
      <c r="F346" s="32">
        <f>50%</f>
        <v>0.5</v>
      </c>
      <c r="G346" s="32">
        <f>50%</f>
        <v>0.5</v>
      </c>
      <c r="H346" s="32">
        <f>50%</f>
        <v>0.5</v>
      </c>
      <c r="I346" s="32">
        <f>50%</f>
        <v>0.5</v>
      </c>
      <c r="J346" s="32">
        <f>50%</f>
        <v>0.5</v>
      </c>
      <c r="K346" s="32">
        <f>50%</f>
        <v>0.5</v>
      </c>
      <c r="L346" s="32">
        <f>50%</f>
        <v>0.5</v>
      </c>
      <c r="M346" s="32">
        <f>50%</f>
        <v>0.5</v>
      </c>
      <c r="N346" s="32">
        <f>50%</f>
        <v>0.5</v>
      </c>
    </row>
    <row r="347" spans="3:27" ht="14.4" x14ac:dyDescent="0.3">
      <c r="C347" s="172"/>
      <c r="E347" t="s">
        <v>534</v>
      </c>
      <c r="F347" s="32">
        <f>100%</f>
        <v>1</v>
      </c>
      <c r="G347" s="32">
        <f>100%</f>
        <v>1</v>
      </c>
      <c r="H347" s="32">
        <f>100%</f>
        <v>1</v>
      </c>
      <c r="I347" s="32">
        <f>100%</f>
        <v>1</v>
      </c>
      <c r="J347" s="32">
        <f>100%</f>
        <v>1</v>
      </c>
      <c r="K347" s="32">
        <f>100%</f>
        <v>1</v>
      </c>
      <c r="L347" s="32">
        <f>100%</f>
        <v>1</v>
      </c>
      <c r="M347" s="32">
        <f>100%</f>
        <v>1</v>
      </c>
      <c r="N347" s="32">
        <f>100%</f>
        <v>1</v>
      </c>
    </row>
    <row r="349" spans="3:27" x14ac:dyDescent="0.25">
      <c r="C349" s="169" t="s">
        <v>630</v>
      </c>
      <c r="E349" s="18" t="s">
        <v>595</v>
      </c>
      <c r="F349" s="18"/>
      <c r="G349" s="18"/>
    </row>
    <row r="350" spans="3:27" x14ac:dyDescent="0.25">
      <c r="C350" s="169"/>
      <c r="F350" s="23" t="s">
        <v>102</v>
      </c>
      <c r="G350" s="23" t="s">
        <v>103</v>
      </c>
    </row>
    <row r="351" spans="3:27" ht="14.4" x14ac:dyDescent="0.3">
      <c r="C351" s="169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ht="14.4" x14ac:dyDescent="0.3">
      <c r="C352" s="169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ht="14.4" x14ac:dyDescent="0.3">
      <c r="C353" s="169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ht="14.4" x14ac:dyDescent="0.3">
      <c r="C354" s="169"/>
      <c r="E354" t="s">
        <v>101</v>
      </c>
      <c r="F354" s="111">
        <f>SUM(F351:F353)</f>
        <v>0</v>
      </c>
      <c r="G354" s="111">
        <f>SUM(G351:G353)</f>
        <v>0</v>
      </c>
    </row>
    <row r="355" spans="3:31" x14ac:dyDescent="0.25">
      <c r="C355" s="169"/>
    </row>
    <row r="356" spans="3:31" x14ac:dyDescent="0.25">
      <c r="C356" s="169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5">
      <c r="C357" s="169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5">
      <c r="C358" s="169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5">
      <c r="C359" s="169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5">
      <c r="C360" s="169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5">
      <c r="C361" s="169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5">
      <c r="C362" s="169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5">
      <c r="C363" s="169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ht="14.4" x14ac:dyDescent="0.3">
      <c r="C364" s="169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>
        <f>SUM(J358:J363)</f>
        <v>0</v>
      </c>
      <c r="K364" s="36">
        <f>SUM(K358:K363)</f>
        <v>0</v>
      </c>
      <c r="AA364" t="s">
        <v>603</v>
      </c>
    </row>
    <row r="365" spans="3:31" x14ac:dyDescent="0.25">
      <c r="C365" s="169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ht="14.4" x14ac:dyDescent="0.3">
      <c r="C366" s="169"/>
      <c r="E366" t="s">
        <v>101</v>
      </c>
      <c r="F366" s="36">
        <f>SUM(F358:F365)</f>
        <v>0</v>
      </c>
      <c r="G366" s="36">
        <f>SUM(G358:G365)</f>
        <v>0</v>
      </c>
    </row>
    <row r="367" spans="3:31" x14ac:dyDescent="0.25">
      <c r="C367" s="169"/>
    </row>
    <row r="368" spans="3:31" x14ac:dyDescent="0.25">
      <c r="C368" s="169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5">
      <c r="C369" s="169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5">
      <c r="C370" s="169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5">
      <c r="C371" s="169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ht="14.4" x14ac:dyDescent="0.3">
      <c r="C372" s="169"/>
      <c r="E372" t="s">
        <v>623</v>
      </c>
      <c r="G372" s="36" t="str">
        <f>IFERROR(G370/G371, "--")</f>
        <v>--</v>
      </c>
    </row>
  </sheetData>
  <mergeCells count="17"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  <mergeCell ref="N64:N68"/>
    <mergeCell ref="C349:C372"/>
    <mergeCell ref="C218:C256"/>
    <mergeCell ref="C258:C271"/>
  </mergeCells>
  <conditionalFormatting sqref="T33:T37 T41:T45 X33:X37 X41:X45 H172:L172 O246:O247 J284 R284 R298 J298 F326 H326:O326">
    <cfRule type="cellIs" dxfId="2" priority="7" operator="equal">
      <formula>FALSE</formula>
    </cfRule>
  </conditionalFormatting>
  <conditionalFormatting sqref="G326">
    <cfRule type="cellIs" dxfId="1" priority="3" operator="equal">
      <formula>FALSE</formula>
    </cfRule>
  </conditionalFormatting>
  <conditionalFormatting sqref="J310 R310 R322 J322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A1:D124"/>
  <sheetViews>
    <sheetView showGridLines="0" workbookViewId="0">
      <selection activeCell="G11" sqref="G11"/>
    </sheetView>
  </sheetViews>
  <sheetFormatPr defaultRowHeight="13.8" x14ac:dyDescent="0.25"/>
  <cols>
    <col min="1" max="1" width="2.8984375" customWidth="1" collapsed="1"/>
    <col min="2" max="2" width="49.69921875" bestFit="1" customWidth="1" collapsed="1"/>
    <col min="3" max="3" width="15.09765625" style="123" customWidth="1" collapsed="1"/>
    <col min="4" max="4" width="16.3984375" style="124" bestFit="1" customWidth="1" collapsed="1"/>
  </cols>
  <sheetData>
    <row r="1" spans="2:4" x14ac:dyDescent="0.25">
      <c r="B1" t="s">
        <v>787</v>
      </c>
      <c r="C1" s="123" t="s">
        <v>788</v>
      </c>
      <c r="D1" s="124" t="s">
        <v>835</v>
      </c>
    </row>
    <row r="2" spans="2:4" x14ac:dyDescent="0.25">
      <c r="C2" s="125"/>
      <c r="D2" s="125"/>
    </row>
    <row r="3" spans="2:4" x14ac:dyDescent="0.25">
      <c r="C3" s="125"/>
      <c r="D3" s="125"/>
    </row>
    <row r="4" spans="2:4" x14ac:dyDescent="0.25">
      <c r="C4" s="125"/>
      <c r="D4" s="125"/>
    </row>
    <row r="5" spans="2:4" x14ac:dyDescent="0.25">
      <c r="C5" s="125"/>
      <c r="D5" s="125"/>
    </row>
    <row r="6" spans="2:4" x14ac:dyDescent="0.25">
      <c r="C6" s="125"/>
      <c r="D6" s="125"/>
    </row>
    <row r="7" spans="2:4" x14ac:dyDescent="0.25">
      <c r="C7" s="125"/>
      <c r="D7" s="125"/>
    </row>
    <row r="8" spans="2:4" x14ac:dyDescent="0.25">
      <c r="C8" s="125"/>
      <c r="D8" s="125"/>
    </row>
    <row r="9" spans="2:4" x14ac:dyDescent="0.25">
      <c r="C9" s="125"/>
      <c r="D9" s="125"/>
    </row>
    <row r="10" spans="2:4" x14ac:dyDescent="0.25">
      <c r="C10" s="125"/>
      <c r="D10" s="125"/>
    </row>
    <row r="11" spans="2:4" x14ac:dyDescent="0.25">
      <c r="C11" s="125"/>
      <c r="D11" s="125"/>
    </row>
    <row r="12" spans="2:4" x14ac:dyDescent="0.25">
      <c r="C12" s="125"/>
      <c r="D12" s="125"/>
    </row>
    <row r="13" spans="2:4" x14ac:dyDescent="0.25">
      <c r="C13" s="125"/>
      <c r="D13" s="125"/>
    </row>
    <row r="14" spans="2:4" x14ac:dyDescent="0.25">
      <c r="C14" s="125"/>
      <c r="D14" s="125"/>
    </row>
    <row r="15" spans="2:4" x14ac:dyDescent="0.25">
      <c r="C15" s="125"/>
      <c r="D15" s="125"/>
    </row>
    <row r="16" spans="2:4" x14ac:dyDescent="0.25">
      <c r="C16" s="125"/>
      <c r="D16" s="125"/>
    </row>
    <row r="17" spans="3:4" x14ac:dyDescent="0.25">
      <c r="C17" s="125"/>
      <c r="D17" s="125"/>
    </row>
    <row r="18" spans="3:4" x14ac:dyDescent="0.25">
      <c r="C18" s="125"/>
      <c r="D18" s="125"/>
    </row>
    <row r="19" spans="3:4" x14ac:dyDescent="0.25">
      <c r="C19" s="125"/>
      <c r="D19" s="125"/>
    </row>
    <row r="20" spans="3:4" x14ac:dyDescent="0.25">
      <c r="C20" s="125"/>
      <c r="D20" s="125"/>
    </row>
    <row r="21" spans="3:4" x14ac:dyDescent="0.25">
      <c r="C21" s="125"/>
      <c r="D21" s="125"/>
    </row>
    <row r="22" spans="3:4" x14ac:dyDescent="0.25">
      <c r="C22" s="125"/>
      <c r="D22" s="125"/>
    </row>
    <row r="23" spans="3:4" x14ac:dyDescent="0.25">
      <c r="C23" s="125"/>
      <c r="D23" s="125"/>
    </row>
    <row r="24" spans="3:4" x14ac:dyDescent="0.25">
      <c r="C24" s="125"/>
      <c r="D24" s="125"/>
    </row>
    <row r="25" spans="3:4" x14ac:dyDescent="0.25">
      <c r="C25" s="125"/>
      <c r="D25" s="125"/>
    </row>
    <row r="26" spans="3:4" x14ac:dyDescent="0.25">
      <c r="C26" s="125"/>
      <c r="D26" s="125"/>
    </row>
    <row r="27" spans="3:4" x14ac:dyDescent="0.25">
      <c r="C27" s="125"/>
      <c r="D27" s="125"/>
    </row>
    <row r="28" spans="3:4" x14ac:dyDescent="0.25">
      <c r="C28" s="125"/>
      <c r="D28" s="125"/>
    </row>
    <row r="29" spans="3:4" x14ac:dyDescent="0.25">
      <c r="C29" s="125"/>
      <c r="D29" s="125"/>
    </row>
    <row r="30" spans="3:4" x14ac:dyDescent="0.25">
      <c r="C30" s="125"/>
      <c r="D30" s="125"/>
    </row>
    <row r="31" spans="3:4" x14ac:dyDescent="0.25">
      <c r="C31" s="125"/>
      <c r="D31" s="125"/>
    </row>
    <row r="32" spans="3:4" x14ac:dyDescent="0.25">
      <c r="C32" s="125"/>
      <c r="D32" s="125"/>
    </row>
    <row r="33" spans="3:4" x14ac:dyDescent="0.25">
      <c r="C33" s="125"/>
      <c r="D33" s="125"/>
    </row>
    <row r="34" spans="3:4" x14ac:dyDescent="0.25">
      <c r="C34" s="125"/>
      <c r="D34" s="125"/>
    </row>
    <row r="35" spans="3:4" x14ac:dyDescent="0.25">
      <c r="C35" s="125"/>
      <c r="D35" s="125"/>
    </row>
    <row r="36" spans="3:4" x14ac:dyDescent="0.25">
      <c r="C36" s="125"/>
      <c r="D36" s="125"/>
    </row>
    <row r="37" spans="3:4" x14ac:dyDescent="0.25">
      <c r="C37" s="125"/>
      <c r="D37" s="125"/>
    </row>
    <row r="38" spans="3:4" x14ac:dyDescent="0.25">
      <c r="C38" s="125"/>
      <c r="D38" s="125"/>
    </row>
    <row r="39" spans="3:4" x14ac:dyDescent="0.25">
      <c r="C39" s="125"/>
      <c r="D39" s="125"/>
    </row>
    <row r="40" spans="3:4" x14ac:dyDescent="0.25">
      <c r="C40" s="125"/>
      <c r="D40" s="125"/>
    </row>
    <row r="41" spans="3:4" x14ac:dyDescent="0.25">
      <c r="C41" s="125"/>
      <c r="D41" s="125"/>
    </row>
    <row r="42" spans="3:4" x14ac:dyDescent="0.25">
      <c r="C42" s="125"/>
      <c r="D42" s="125"/>
    </row>
    <row r="43" spans="3:4" x14ac:dyDescent="0.25">
      <c r="C43" s="125"/>
      <c r="D43" s="125"/>
    </row>
    <row r="44" spans="3:4" x14ac:dyDescent="0.25">
      <c r="C44" s="125"/>
      <c r="D44" s="125"/>
    </row>
    <row r="45" spans="3:4" x14ac:dyDescent="0.25">
      <c r="C45" s="125"/>
      <c r="D45" s="125"/>
    </row>
    <row r="46" spans="3:4" x14ac:dyDescent="0.25">
      <c r="C46" s="125"/>
      <c r="D46" s="125"/>
    </row>
    <row r="47" spans="3:4" x14ac:dyDescent="0.25">
      <c r="C47" s="125"/>
      <c r="D47" s="125"/>
    </row>
    <row r="48" spans="3:4" x14ac:dyDescent="0.25">
      <c r="C48" s="125"/>
      <c r="D48" s="125"/>
    </row>
    <row r="49" spans="3:4" x14ac:dyDescent="0.25">
      <c r="C49" s="125"/>
      <c r="D49" s="125"/>
    </row>
    <row r="50" spans="3:4" x14ac:dyDescent="0.25">
      <c r="C50" s="125"/>
      <c r="D50" s="125"/>
    </row>
    <row r="51" spans="3:4" x14ac:dyDescent="0.25">
      <c r="C51" s="125"/>
      <c r="D51" s="125"/>
    </row>
    <row r="52" spans="3:4" x14ac:dyDescent="0.25">
      <c r="C52" s="125"/>
      <c r="D52" s="125"/>
    </row>
    <row r="53" spans="3:4" x14ac:dyDescent="0.25">
      <c r="C53" s="125"/>
      <c r="D53" s="125"/>
    </row>
    <row r="54" spans="3:4" x14ac:dyDescent="0.25">
      <c r="C54" s="125"/>
      <c r="D54" s="125"/>
    </row>
    <row r="55" spans="3:4" x14ac:dyDescent="0.25">
      <c r="C55" s="125"/>
      <c r="D55" s="125"/>
    </row>
    <row r="56" spans="3:4" x14ac:dyDescent="0.25">
      <c r="C56" s="125"/>
      <c r="D56" s="125"/>
    </row>
    <row r="57" spans="3:4" x14ac:dyDescent="0.25">
      <c r="C57" s="125"/>
      <c r="D57" s="125"/>
    </row>
    <row r="58" spans="3:4" x14ac:dyDescent="0.25">
      <c r="C58" s="125"/>
      <c r="D58" s="125"/>
    </row>
    <row r="59" spans="3:4" x14ac:dyDescent="0.25">
      <c r="C59" s="125"/>
      <c r="D59" s="125"/>
    </row>
    <row r="60" spans="3:4" x14ac:dyDescent="0.25">
      <c r="C60" s="125"/>
      <c r="D60" s="125"/>
    </row>
    <row r="61" spans="3:4" x14ac:dyDescent="0.25">
      <c r="C61" s="125"/>
      <c r="D61" s="125"/>
    </row>
    <row r="62" spans="3:4" x14ac:dyDescent="0.25">
      <c r="C62" s="125"/>
      <c r="D62" s="125"/>
    </row>
    <row r="63" spans="3:4" x14ac:dyDescent="0.25">
      <c r="C63" s="125"/>
      <c r="D63" s="125"/>
    </row>
    <row r="64" spans="3:4" x14ac:dyDescent="0.25">
      <c r="C64" s="125"/>
      <c r="D64" s="125"/>
    </row>
    <row r="65" spans="3:4" x14ac:dyDescent="0.25">
      <c r="C65" s="125"/>
      <c r="D65" s="125"/>
    </row>
    <row r="66" spans="3:4" x14ac:dyDescent="0.25">
      <c r="C66" s="125"/>
      <c r="D66" s="125"/>
    </row>
    <row r="67" spans="3:4" x14ac:dyDescent="0.25">
      <c r="C67" s="125"/>
      <c r="D67" s="125"/>
    </row>
    <row r="68" spans="3:4" x14ac:dyDescent="0.25">
      <c r="C68" s="125"/>
      <c r="D68" s="125"/>
    </row>
    <row r="69" spans="3:4" x14ac:dyDescent="0.25">
      <c r="C69" s="125"/>
      <c r="D69" s="125"/>
    </row>
    <row r="70" spans="3:4" x14ac:dyDescent="0.25">
      <c r="C70" s="125"/>
      <c r="D70" s="125"/>
    </row>
    <row r="71" spans="3:4" x14ac:dyDescent="0.25">
      <c r="C71" s="125"/>
      <c r="D71" s="125"/>
    </row>
    <row r="72" spans="3:4" x14ac:dyDescent="0.25">
      <c r="C72" s="125"/>
      <c r="D72" s="125"/>
    </row>
    <row r="73" spans="3:4" x14ac:dyDescent="0.25">
      <c r="C73" s="125"/>
      <c r="D73" s="125"/>
    </row>
    <row r="74" spans="3:4" x14ac:dyDescent="0.25">
      <c r="C74" s="125"/>
      <c r="D74" s="125"/>
    </row>
    <row r="75" spans="3:4" x14ac:dyDescent="0.25">
      <c r="C75" s="125"/>
      <c r="D75" s="125"/>
    </row>
    <row r="76" spans="3:4" x14ac:dyDescent="0.25">
      <c r="C76" s="125"/>
      <c r="D76" s="125"/>
    </row>
    <row r="77" spans="3:4" x14ac:dyDescent="0.25">
      <c r="C77" s="125"/>
      <c r="D77" s="125"/>
    </row>
    <row r="78" spans="3:4" x14ac:dyDescent="0.25">
      <c r="C78" s="125"/>
      <c r="D78" s="125"/>
    </row>
    <row r="79" spans="3:4" x14ac:dyDescent="0.25">
      <c r="C79" s="125"/>
      <c r="D79" s="125"/>
    </row>
    <row r="80" spans="3:4" x14ac:dyDescent="0.25">
      <c r="C80" s="125"/>
      <c r="D80" s="125"/>
    </row>
    <row r="81" spans="3:4" x14ac:dyDescent="0.25">
      <c r="C81" s="125"/>
      <c r="D81" s="125"/>
    </row>
    <row r="82" spans="3:4" x14ac:dyDescent="0.25">
      <c r="C82" s="125"/>
      <c r="D82" s="125"/>
    </row>
    <row r="83" spans="3:4" x14ac:dyDescent="0.25">
      <c r="C83" s="125"/>
      <c r="D83" s="125"/>
    </row>
    <row r="84" spans="3:4" x14ac:dyDescent="0.25">
      <c r="C84" s="125"/>
      <c r="D84" s="125"/>
    </row>
    <row r="85" spans="3:4" x14ac:dyDescent="0.25">
      <c r="C85" s="125"/>
      <c r="D85" s="125"/>
    </row>
    <row r="86" spans="3:4" x14ac:dyDescent="0.25">
      <c r="C86" s="125"/>
      <c r="D86" s="125"/>
    </row>
    <row r="87" spans="3:4" x14ac:dyDescent="0.25">
      <c r="C87" s="125"/>
      <c r="D87" s="125"/>
    </row>
    <row r="88" spans="3:4" x14ac:dyDescent="0.25">
      <c r="C88" s="125"/>
      <c r="D88" s="125"/>
    </row>
    <row r="89" spans="3:4" x14ac:dyDescent="0.25">
      <c r="C89" s="125"/>
      <c r="D89" s="125"/>
    </row>
    <row r="90" spans="3:4" x14ac:dyDescent="0.25">
      <c r="C90" s="125"/>
      <c r="D90" s="125"/>
    </row>
    <row r="91" spans="3:4" x14ac:dyDescent="0.25">
      <c r="C91" s="125"/>
      <c r="D91" s="125"/>
    </row>
    <row r="92" spans="3:4" x14ac:dyDescent="0.25">
      <c r="C92" s="125"/>
      <c r="D92" s="125"/>
    </row>
    <row r="93" spans="3:4" x14ac:dyDescent="0.25">
      <c r="C93" s="125"/>
      <c r="D93" s="125"/>
    </row>
    <row r="94" spans="3:4" x14ac:dyDescent="0.25">
      <c r="C94" s="125"/>
      <c r="D94" s="125"/>
    </row>
    <row r="95" spans="3:4" x14ac:dyDescent="0.25">
      <c r="C95" s="125"/>
      <c r="D95" s="125"/>
    </row>
    <row r="96" spans="3:4" x14ac:dyDescent="0.25">
      <c r="C96" s="125"/>
      <c r="D96" s="125"/>
    </row>
    <row r="97" spans="2:4" x14ac:dyDescent="0.25">
      <c r="C97" s="125"/>
      <c r="D97" s="125"/>
    </row>
    <row r="98" spans="2:4" x14ac:dyDescent="0.25">
      <c r="C98" s="125"/>
      <c r="D98" s="125"/>
    </row>
    <row r="99" spans="2:4" x14ac:dyDescent="0.25">
      <c r="C99" s="125"/>
      <c r="D99" s="125"/>
    </row>
    <row r="100" spans="2:4" x14ac:dyDescent="0.25">
      <c r="C100" s="125"/>
      <c r="D100" s="125"/>
    </row>
    <row r="101" spans="2:4" x14ac:dyDescent="0.25">
      <c r="C101" s="125"/>
      <c r="D101" s="125"/>
    </row>
    <row r="102" spans="2:4" x14ac:dyDescent="0.25">
      <c r="C102" s="125"/>
      <c r="D102" s="125"/>
    </row>
    <row r="103" spans="2:4" x14ac:dyDescent="0.25">
      <c r="B103" s="1"/>
      <c r="C103" s="125"/>
      <c r="D103" s="125"/>
    </row>
    <row r="104" spans="2:4" x14ac:dyDescent="0.25">
      <c r="C104" s="125"/>
      <c r="D104" s="125"/>
    </row>
    <row r="105" spans="2:4" x14ac:dyDescent="0.25">
      <c r="C105" s="125"/>
      <c r="D105" s="125"/>
    </row>
    <row r="106" spans="2:4" x14ac:dyDescent="0.25">
      <c r="C106" s="125"/>
      <c r="D106" s="125"/>
    </row>
    <row r="107" spans="2:4" x14ac:dyDescent="0.25">
      <c r="C107" s="125"/>
      <c r="D107" s="125"/>
    </row>
    <row r="108" spans="2:4" x14ac:dyDescent="0.25">
      <c r="C108" s="125"/>
      <c r="D108" s="125"/>
    </row>
    <row r="109" spans="2:4" x14ac:dyDescent="0.25">
      <c r="C109" s="125"/>
      <c r="D109" s="125"/>
    </row>
    <row r="110" spans="2:4" x14ac:dyDescent="0.25">
      <c r="C110" s="125"/>
      <c r="D110" s="125"/>
    </row>
    <row r="111" spans="2:4" x14ac:dyDescent="0.25">
      <c r="C111" s="125"/>
      <c r="D111" s="125"/>
    </row>
    <row r="112" spans="2:4" x14ac:dyDescent="0.25">
      <c r="C112" s="125"/>
      <c r="D112" s="125"/>
    </row>
    <row r="113" spans="3:4" x14ac:dyDescent="0.25">
      <c r="C113" s="125"/>
      <c r="D113" s="125"/>
    </row>
    <row r="114" spans="3:4" x14ac:dyDescent="0.25">
      <c r="C114" s="125"/>
      <c r="D114" s="125"/>
    </row>
    <row r="115" spans="3:4" x14ac:dyDescent="0.25">
      <c r="C115" s="125"/>
      <c r="D115" s="125"/>
    </row>
    <row r="116" spans="3:4" x14ac:dyDescent="0.25">
      <c r="C116" s="125"/>
      <c r="D116" s="125"/>
    </row>
    <row r="117" spans="3:4" x14ac:dyDescent="0.25">
      <c r="C117" s="125"/>
      <c r="D117" s="125"/>
    </row>
    <row r="118" spans="3:4" x14ac:dyDescent="0.25">
      <c r="C118" s="125"/>
      <c r="D118" s="125"/>
    </row>
    <row r="119" spans="3:4" x14ac:dyDescent="0.25">
      <c r="C119" s="125"/>
      <c r="D119" s="125"/>
    </row>
    <row r="120" spans="3:4" x14ac:dyDescent="0.25">
      <c r="C120" s="125"/>
      <c r="D120" s="125"/>
    </row>
    <row r="121" spans="3:4" x14ac:dyDescent="0.25">
      <c r="C121" s="125"/>
      <c r="D121" s="125"/>
    </row>
    <row r="122" spans="3:4" x14ac:dyDescent="0.25">
      <c r="C122" s="125"/>
      <c r="D122" s="125"/>
    </row>
    <row r="123" spans="3:4" x14ac:dyDescent="0.25">
      <c r="C123" s="125"/>
      <c r="D123" s="125"/>
    </row>
    <row r="124" spans="3:4" x14ac:dyDescent="0.25">
      <c r="C124" s="125"/>
      <c r="D124" s="125"/>
    </row>
  </sheetData>
  <autoFilter ref="B1:D1" xr:uid="{00000000-0009-0000-0000-000004000000}"/>
  <sortState ref="B2:D115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A1:D409"/>
  <sheetViews>
    <sheetView showGridLines="0" workbookViewId="0">
      <selection activeCell="F9" sqref="F9"/>
    </sheetView>
  </sheetViews>
  <sheetFormatPr defaultRowHeight="13.8" x14ac:dyDescent="0.25"/>
  <cols>
    <col min="1" max="1" width="2.8984375" customWidth="1" collapsed="1"/>
    <col min="2" max="2" width="54.5" customWidth="1" collapsed="1"/>
    <col min="3" max="3" width="15.09765625" style="123" customWidth="1" collapsed="1"/>
    <col min="4" max="4" width="16.3984375" style="123" bestFit="1" customWidth="1" collapsed="1"/>
  </cols>
  <sheetData>
    <row r="1" spans="2:4" x14ac:dyDescent="0.25">
      <c r="B1" t="s">
        <v>787</v>
      </c>
      <c r="C1" s="123" t="s">
        <v>788</v>
      </c>
      <c r="D1" s="123" t="s">
        <v>835</v>
      </c>
    </row>
    <row r="2" spans="2:4" x14ac:dyDescent="0.25">
      <c r="C2" s="125"/>
      <c r="D2" s="125"/>
    </row>
    <row r="3" spans="2:4" x14ac:dyDescent="0.25">
      <c r="C3" s="125"/>
      <c r="D3" s="125"/>
    </row>
    <row r="4" spans="2:4" x14ac:dyDescent="0.25">
      <c r="C4" s="125"/>
      <c r="D4" s="125"/>
    </row>
    <row r="5" spans="2:4" x14ac:dyDescent="0.25">
      <c r="C5" s="125"/>
      <c r="D5" s="125"/>
    </row>
    <row r="6" spans="2:4" x14ac:dyDescent="0.25">
      <c r="C6" s="125"/>
      <c r="D6" s="125"/>
    </row>
    <row r="7" spans="2:4" x14ac:dyDescent="0.25">
      <c r="C7" s="125"/>
      <c r="D7" s="125"/>
    </row>
    <row r="8" spans="2:4" x14ac:dyDescent="0.25">
      <c r="C8" s="125"/>
      <c r="D8" s="125"/>
    </row>
    <row r="9" spans="2:4" x14ac:dyDescent="0.25">
      <c r="C9" s="125"/>
      <c r="D9" s="125"/>
    </row>
    <row r="10" spans="2:4" x14ac:dyDescent="0.25">
      <c r="C10" s="125"/>
      <c r="D10" s="125"/>
    </row>
    <row r="11" spans="2:4" x14ac:dyDescent="0.25">
      <c r="C11" s="125"/>
      <c r="D11" s="125"/>
    </row>
    <row r="12" spans="2:4" x14ac:dyDescent="0.25">
      <c r="C12" s="125"/>
      <c r="D12" s="125"/>
    </row>
    <row r="13" spans="2:4" x14ac:dyDescent="0.25">
      <c r="C13" s="125"/>
      <c r="D13" s="125"/>
    </row>
    <row r="14" spans="2:4" x14ac:dyDescent="0.25">
      <c r="C14" s="125"/>
      <c r="D14" s="125"/>
    </row>
    <row r="15" spans="2:4" x14ac:dyDescent="0.25">
      <c r="C15" s="125"/>
      <c r="D15" s="125"/>
    </row>
    <row r="16" spans="2:4" x14ac:dyDescent="0.25">
      <c r="C16" s="125"/>
      <c r="D16" s="125"/>
    </row>
    <row r="17" spans="3:4" x14ac:dyDescent="0.25">
      <c r="C17" s="125"/>
      <c r="D17" s="125"/>
    </row>
    <row r="18" spans="3:4" x14ac:dyDescent="0.25">
      <c r="C18" s="125"/>
      <c r="D18" s="125"/>
    </row>
    <row r="19" spans="3:4" x14ac:dyDescent="0.25">
      <c r="C19" s="125"/>
      <c r="D19" s="125"/>
    </row>
    <row r="20" spans="3:4" x14ac:dyDescent="0.25">
      <c r="C20" s="125"/>
      <c r="D20" s="125"/>
    </row>
    <row r="21" spans="3:4" x14ac:dyDescent="0.25">
      <c r="C21" s="125"/>
      <c r="D21" s="125"/>
    </row>
    <row r="22" spans="3:4" x14ac:dyDescent="0.25">
      <c r="C22" s="125"/>
      <c r="D22" s="125"/>
    </row>
    <row r="23" spans="3:4" x14ac:dyDescent="0.25">
      <c r="C23" s="125"/>
      <c r="D23" s="125"/>
    </row>
    <row r="24" spans="3:4" x14ac:dyDescent="0.25">
      <c r="C24" s="125"/>
      <c r="D24" s="125"/>
    </row>
    <row r="25" spans="3:4" x14ac:dyDescent="0.25">
      <c r="C25" s="125"/>
      <c r="D25" s="125"/>
    </row>
    <row r="26" spans="3:4" x14ac:dyDescent="0.25">
      <c r="C26" s="125"/>
      <c r="D26" s="125"/>
    </row>
    <row r="27" spans="3:4" x14ac:dyDescent="0.25">
      <c r="C27" s="125"/>
      <c r="D27" s="125"/>
    </row>
    <row r="28" spans="3:4" x14ac:dyDescent="0.25">
      <c r="C28" s="125"/>
      <c r="D28" s="125"/>
    </row>
    <row r="29" spans="3:4" x14ac:dyDescent="0.25">
      <c r="C29" s="125"/>
      <c r="D29" s="125"/>
    </row>
    <row r="30" spans="3:4" x14ac:dyDescent="0.25">
      <c r="C30" s="125"/>
      <c r="D30" s="125"/>
    </row>
    <row r="31" spans="3:4" x14ac:dyDescent="0.25">
      <c r="C31" s="125"/>
      <c r="D31" s="125"/>
    </row>
    <row r="32" spans="3:4" x14ac:dyDescent="0.25">
      <c r="C32" s="125"/>
      <c r="D32" s="125"/>
    </row>
    <row r="33" spans="3:4" x14ac:dyDescent="0.25">
      <c r="C33" s="125"/>
      <c r="D33" s="125"/>
    </row>
    <row r="34" spans="3:4" x14ac:dyDescent="0.25">
      <c r="C34" s="125"/>
      <c r="D34" s="125"/>
    </row>
    <row r="35" spans="3:4" x14ac:dyDescent="0.25">
      <c r="C35" s="125"/>
      <c r="D35" s="125"/>
    </row>
    <row r="36" spans="3:4" x14ac:dyDescent="0.25">
      <c r="C36" s="125"/>
      <c r="D36" s="125"/>
    </row>
    <row r="37" spans="3:4" x14ac:dyDescent="0.25">
      <c r="C37" s="125"/>
      <c r="D37" s="125"/>
    </row>
    <row r="38" spans="3:4" x14ac:dyDescent="0.25">
      <c r="C38" s="125"/>
      <c r="D38" s="125"/>
    </row>
    <row r="39" spans="3:4" x14ac:dyDescent="0.25">
      <c r="C39" s="125"/>
      <c r="D39" s="125"/>
    </row>
    <row r="40" spans="3:4" x14ac:dyDescent="0.25">
      <c r="C40" s="125"/>
      <c r="D40" s="125"/>
    </row>
    <row r="41" spans="3:4" x14ac:dyDescent="0.25">
      <c r="C41" s="125"/>
      <c r="D41" s="125"/>
    </row>
    <row r="42" spans="3:4" x14ac:dyDescent="0.25">
      <c r="C42" s="125"/>
      <c r="D42" s="125"/>
    </row>
    <row r="43" spans="3:4" x14ac:dyDescent="0.25">
      <c r="C43" s="125"/>
      <c r="D43" s="125"/>
    </row>
    <row r="44" spans="3:4" x14ac:dyDescent="0.25">
      <c r="C44" s="125"/>
      <c r="D44" s="125"/>
    </row>
    <row r="45" spans="3:4" x14ac:dyDescent="0.25">
      <c r="C45" s="125"/>
      <c r="D45" s="125"/>
    </row>
    <row r="46" spans="3:4" x14ac:dyDescent="0.25">
      <c r="C46" s="125"/>
      <c r="D46" s="125"/>
    </row>
    <row r="47" spans="3:4" x14ac:dyDescent="0.25">
      <c r="C47" s="125"/>
      <c r="D47" s="125"/>
    </row>
    <row r="48" spans="3:4" x14ac:dyDescent="0.25">
      <c r="C48" s="125"/>
      <c r="D48" s="125"/>
    </row>
    <row r="49" spans="3:4" x14ac:dyDescent="0.25">
      <c r="C49" s="125"/>
      <c r="D49" s="125"/>
    </row>
    <row r="50" spans="3:4" x14ac:dyDescent="0.25">
      <c r="C50" s="125"/>
      <c r="D50" s="125"/>
    </row>
    <row r="51" spans="3:4" x14ac:dyDescent="0.25">
      <c r="C51" s="125"/>
      <c r="D51" s="125"/>
    </row>
    <row r="52" spans="3:4" x14ac:dyDescent="0.25">
      <c r="C52" s="125"/>
      <c r="D52" s="125"/>
    </row>
    <row r="53" spans="3:4" x14ac:dyDescent="0.25">
      <c r="C53" s="125"/>
      <c r="D53" s="125"/>
    </row>
    <row r="54" spans="3:4" x14ac:dyDescent="0.25">
      <c r="C54" s="125"/>
      <c r="D54" s="125"/>
    </row>
    <row r="55" spans="3:4" x14ac:dyDescent="0.25">
      <c r="C55" s="125"/>
      <c r="D55" s="125"/>
    </row>
    <row r="56" spans="3:4" x14ac:dyDescent="0.25">
      <c r="C56" s="125"/>
      <c r="D56" s="125"/>
    </row>
    <row r="57" spans="3:4" x14ac:dyDescent="0.25">
      <c r="C57" s="125"/>
      <c r="D57" s="125"/>
    </row>
    <row r="58" spans="3:4" x14ac:dyDescent="0.25">
      <c r="C58" s="125"/>
      <c r="D58" s="125"/>
    </row>
    <row r="59" spans="3:4" x14ac:dyDescent="0.25">
      <c r="C59" s="125"/>
      <c r="D59" s="125"/>
    </row>
    <row r="60" spans="3:4" x14ac:dyDescent="0.25">
      <c r="C60" s="125"/>
      <c r="D60" s="125"/>
    </row>
    <row r="61" spans="3:4" x14ac:dyDescent="0.25">
      <c r="C61" s="125"/>
      <c r="D61" s="125"/>
    </row>
    <row r="62" spans="3:4" x14ac:dyDescent="0.25">
      <c r="C62" s="125"/>
      <c r="D62" s="125"/>
    </row>
    <row r="63" spans="3:4" x14ac:dyDescent="0.25">
      <c r="C63" s="125"/>
      <c r="D63" s="125"/>
    </row>
    <row r="64" spans="3:4" x14ac:dyDescent="0.25">
      <c r="C64" s="125"/>
      <c r="D64" s="125"/>
    </row>
    <row r="65" spans="3:4" x14ac:dyDescent="0.25">
      <c r="C65" s="125"/>
      <c r="D65" s="125"/>
    </row>
    <row r="66" spans="3:4" x14ac:dyDescent="0.25">
      <c r="C66" s="125"/>
      <c r="D66" s="125"/>
    </row>
    <row r="67" spans="3:4" x14ac:dyDescent="0.25">
      <c r="C67" s="125"/>
      <c r="D67" s="125"/>
    </row>
    <row r="68" spans="3:4" x14ac:dyDescent="0.25">
      <c r="C68" s="125"/>
      <c r="D68" s="125"/>
    </row>
    <row r="69" spans="3:4" x14ac:dyDescent="0.25">
      <c r="C69" s="125"/>
      <c r="D69" s="125"/>
    </row>
    <row r="70" spans="3:4" x14ac:dyDescent="0.25">
      <c r="C70" s="125"/>
      <c r="D70" s="125"/>
    </row>
    <row r="71" spans="3:4" x14ac:dyDescent="0.25">
      <c r="C71" s="125"/>
      <c r="D71" s="125"/>
    </row>
    <row r="72" spans="3:4" x14ac:dyDescent="0.25">
      <c r="C72" s="125"/>
      <c r="D72" s="125"/>
    </row>
    <row r="73" spans="3:4" x14ac:dyDescent="0.25">
      <c r="C73" s="125"/>
      <c r="D73" s="125"/>
    </row>
    <row r="74" spans="3:4" x14ac:dyDescent="0.25">
      <c r="C74" s="125"/>
      <c r="D74" s="125"/>
    </row>
    <row r="75" spans="3:4" x14ac:dyDescent="0.25">
      <c r="C75" s="125"/>
      <c r="D75" s="125"/>
    </row>
    <row r="76" spans="3:4" x14ac:dyDescent="0.25">
      <c r="C76" s="125"/>
      <c r="D76" s="125"/>
    </row>
    <row r="77" spans="3:4" x14ac:dyDescent="0.25">
      <c r="C77" s="125"/>
      <c r="D77" s="125"/>
    </row>
    <row r="78" spans="3:4" x14ac:dyDescent="0.25">
      <c r="C78" s="125"/>
      <c r="D78" s="125"/>
    </row>
    <row r="79" spans="3:4" x14ac:dyDescent="0.25">
      <c r="C79" s="125"/>
      <c r="D79" s="125"/>
    </row>
    <row r="80" spans="3:4" x14ac:dyDescent="0.25">
      <c r="C80" s="125"/>
      <c r="D80" s="125"/>
    </row>
    <row r="81" spans="3:4" x14ac:dyDescent="0.25">
      <c r="C81" s="125"/>
      <c r="D81" s="125"/>
    </row>
    <row r="82" spans="3:4" x14ac:dyDescent="0.25">
      <c r="C82" s="125"/>
      <c r="D82" s="125"/>
    </row>
    <row r="83" spans="3:4" x14ac:dyDescent="0.25">
      <c r="C83" s="125"/>
      <c r="D83" s="125"/>
    </row>
    <row r="84" spans="3:4" x14ac:dyDescent="0.25">
      <c r="C84" s="125"/>
      <c r="D84" s="125"/>
    </row>
    <row r="85" spans="3:4" x14ac:dyDescent="0.25">
      <c r="C85" s="125"/>
      <c r="D85" s="125"/>
    </row>
    <row r="86" spans="3:4" x14ac:dyDescent="0.25">
      <c r="C86" s="125"/>
      <c r="D86" s="125"/>
    </row>
    <row r="87" spans="3:4" x14ac:dyDescent="0.25">
      <c r="C87" s="125"/>
      <c r="D87" s="125"/>
    </row>
    <row r="88" spans="3:4" x14ac:dyDescent="0.25">
      <c r="C88" s="125"/>
      <c r="D88" s="125"/>
    </row>
    <row r="89" spans="3:4" x14ac:dyDescent="0.25">
      <c r="C89" s="125"/>
      <c r="D89" s="125"/>
    </row>
    <row r="90" spans="3:4" x14ac:dyDescent="0.25">
      <c r="C90" s="125"/>
      <c r="D90" s="125"/>
    </row>
    <row r="91" spans="3:4" x14ac:dyDescent="0.25">
      <c r="C91" s="125"/>
      <c r="D91" s="125"/>
    </row>
    <row r="92" spans="3:4" x14ac:dyDescent="0.25">
      <c r="C92" s="125"/>
      <c r="D92" s="125"/>
    </row>
    <row r="93" spans="3:4" x14ac:dyDescent="0.25">
      <c r="C93" s="125"/>
      <c r="D93" s="125"/>
    </row>
    <row r="94" spans="3:4" x14ac:dyDescent="0.25">
      <c r="C94" s="125"/>
      <c r="D94" s="125"/>
    </row>
    <row r="95" spans="3:4" x14ac:dyDescent="0.25">
      <c r="C95" s="125"/>
      <c r="D95" s="125"/>
    </row>
    <row r="96" spans="3:4" x14ac:dyDescent="0.25">
      <c r="C96" s="125"/>
      <c r="D96" s="125"/>
    </row>
    <row r="97" spans="3:4" x14ac:dyDescent="0.25">
      <c r="C97" s="125"/>
      <c r="D97" s="125"/>
    </row>
    <row r="98" spans="3:4" x14ac:dyDescent="0.25">
      <c r="C98" s="125"/>
      <c r="D98" s="125"/>
    </row>
    <row r="99" spans="3:4" x14ac:dyDescent="0.25">
      <c r="C99" s="125"/>
      <c r="D99" s="125"/>
    </row>
    <row r="100" spans="3:4" x14ac:dyDescent="0.25">
      <c r="C100" s="125"/>
      <c r="D100" s="125"/>
    </row>
    <row r="101" spans="3:4" x14ac:dyDescent="0.25">
      <c r="C101" s="125"/>
      <c r="D101" s="125"/>
    </row>
    <row r="102" spans="3:4" x14ac:dyDescent="0.25">
      <c r="C102" s="125"/>
      <c r="D102" s="125"/>
    </row>
    <row r="103" spans="3:4" x14ac:dyDescent="0.25">
      <c r="C103" s="125"/>
      <c r="D103" s="125"/>
    </row>
    <row r="104" spans="3:4" x14ac:dyDescent="0.25">
      <c r="C104" s="125"/>
      <c r="D104" s="125"/>
    </row>
    <row r="105" spans="3:4" x14ac:dyDescent="0.25">
      <c r="C105" s="125"/>
      <c r="D105" s="125"/>
    </row>
    <row r="106" spans="3:4" x14ac:dyDescent="0.25">
      <c r="C106" s="125"/>
      <c r="D106" s="125"/>
    </row>
    <row r="107" spans="3:4" x14ac:dyDescent="0.25">
      <c r="C107" s="125"/>
      <c r="D107" s="125"/>
    </row>
    <row r="108" spans="3:4" x14ac:dyDescent="0.25">
      <c r="C108" s="125"/>
      <c r="D108" s="125"/>
    </row>
    <row r="109" spans="3:4" x14ac:dyDescent="0.25">
      <c r="C109" s="125"/>
      <c r="D109" s="125"/>
    </row>
    <row r="110" spans="3:4" x14ac:dyDescent="0.25">
      <c r="C110" s="125"/>
      <c r="D110" s="125"/>
    </row>
    <row r="111" spans="3:4" x14ac:dyDescent="0.25">
      <c r="C111" s="125"/>
      <c r="D111" s="125"/>
    </row>
    <row r="112" spans="3:4" x14ac:dyDescent="0.25">
      <c r="C112" s="125"/>
      <c r="D112" s="125"/>
    </row>
    <row r="113" spans="3:4" x14ac:dyDescent="0.25">
      <c r="C113" s="125"/>
      <c r="D113" s="125"/>
    </row>
    <row r="114" spans="3:4" x14ac:dyDescent="0.25">
      <c r="C114" s="125"/>
      <c r="D114" s="125"/>
    </row>
    <row r="115" spans="3:4" x14ac:dyDescent="0.25">
      <c r="C115" s="125"/>
      <c r="D115" s="125"/>
    </row>
    <row r="116" spans="3:4" x14ac:dyDescent="0.25">
      <c r="C116" s="125"/>
      <c r="D116" s="125"/>
    </row>
    <row r="117" spans="3:4" x14ac:dyDescent="0.25">
      <c r="C117" s="125"/>
      <c r="D117" s="125"/>
    </row>
    <row r="118" spans="3:4" x14ac:dyDescent="0.25">
      <c r="C118" s="125"/>
      <c r="D118" s="125"/>
    </row>
    <row r="119" spans="3:4" x14ac:dyDescent="0.25">
      <c r="C119" s="125"/>
      <c r="D119" s="125"/>
    </row>
    <row r="120" spans="3:4" x14ac:dyDescent="0.25">
      <c r="C120" s="125"/>
      <c r="D120" s="125"/>
    </row>
    <row r="121" spans="3:4" x14ac:dyDescent="0.25">
      <c r="C121" s="125"/>
      <c r="D121" s="125"/>
    </row>
    <row r="122" spans="3:4" x14ac:dyDescent="0.25">
      <c r="C122" s="125"/>
      <c r="D122" s="125"/>
    </row>
    <row r="123" spans="3:4" x14ac:dyDescent="0.25">
      <c r="C123" s="125"/>
      <c r="D123" s="125"/>
    </row>
    <row r="124" spans="3:4" x14ac:dyDescent="0.25">
      <c r="C124" s="125"/>
      <c r="D124" s="125"/>
    </row>
    <row r="125" spans="3:4" x14ac:dyDescent="0.25">
      <c r="C125" s="125"/>
      <c r="D125" s="125"/>
    </row>
    <row r="126" spans="3:4" x14ac:dyDescent="0.25">
      <c r="C126" s="125"/>
      <c r="D126" s="125"/>
    </row>
    <row r="127" spans="3:4" x14ac:dyDescent="0.25">
      <c r="C127" s="125"/>
      <c r="D127" s="125"/>
    </row>
    <row r="128" spans="3:4" x14ac:dyDescent="0.25">
      <c r="C128" s="125"/>
      <c r="D128" s="125"/>
    </row>
    <row r="129" spans="3:4" x14ac:dyDescent="0.25">
      <c r="C129" s="125"/>
      <c r="D129" s="125"/>
    </row>
    <row r="130" spans="3:4" x14ac:dyDescent="0.25">
      <c r="C130" s="125"/>
      <c r="D130" s="125"/>
    </row>
    <row r="131" spans="3:4" x14ac:dyDescent="0.25">
      <c r="C131" s="125"/>
      <c r="D131" s="125"/>
    </row>
    <row r="132" spans="3:4" x14ac:dyDescent="0.25">
      <c r="C132" s="125"/>
      <c r="D132" s="125"/>
    </row>
    <row r="133" spans="3:4" x14ac:dyDescent="0.25">
      <c r="C133" s="125"/>
      <c r="D133" s="125"/>
    </row>
    <row r="134" spans="3:4" x14ac:dyDescent="0.25">
      <c r="C134" s="125"/>
      <c r="D134" s="125"/>
    </row>
    <row r="135" spans="3:4" x14ac:dyDescent="0.25">
      <c r="C135" s="125"/>
      <c r="D135" s="125"/>
    </row>
    <row r="136" spans="3:4" x14ac:dyDescent="0.25">
      <c r="C136" s="125"/>
      <c r="D136" s="125"/>
    </row>
    <row r="137" spans="3:4" x14ac:dyDescent="0.25">
      <c r="C137" s="125"/>
      <c r="D137" s="125"/>
    </row>
    <row r="138" spans="3:4" x14ac:dyDescent="0.25">
      <c r="C138" s="125"/>
      <c r="D138" s="125"/>
    </row>
    <row r="139" spans="3:4" x14ac:dyDescent="0.25">
      <c r="C139" s="125"/>
      <c r="D139" s="125"/>
    </row>
    <row r="140" spans="3:4" x14ac:dyDescent="0.25">
      <c r="C140" s="125"/>
      <c r="D140" s="125"/>
    </row>
    <row r="141" spans="3:4" x14ac:dyDescent="0.25">
      <c r="C141" s="125"/>
      <c r="D141" s="125"/>
    </row>
    <row r="142" spans="3:4" x14ac:dyDescent="0.25">
      <c r="C142" s="125"/>
      <c r="D142" s="125"/>
    </row>
    <row r="143" spans="3:4" x14ac:dyDescent="0.25">
      <c r="C143" s="125"/>
      <c r="D143" s="125"/>
    </row>
    <row r="144" spans="3:4" x14ac:dyDescent="0.25">
      <c r="C144" s="125"/>
      <c r="D144" s="125"/>
    </row>
    <row r="145" spans="3:4" x14ac:dyDescent="0.25">
      <c r="C145" s="125"/>
      <c r="D145" s="125"/>
    </row>
    <row r="146" spans="3:4" x14ac:dyDescent="0.25">
      <c r="C146" s="125"/>
      <c r="D146" s="125"/>
    </row>
    <row r="147" spans="3:4" x14ac:dyDescent="0.25">
      <c r="C147" s="125"/>
      <c r="D147" s="125"/>
    </row>
    <row r="148" spans="3:4" x14ac:dyDescent="0.25">
      <c r="C148" s="125"/>
      <c r="D148" s="125"/>
    </row>
    <row r="149" spans="3:4" x14ac:dyDescent="0.25">
      <c r="C149" s="125"/>
      <c r="D149" s="125"/>
    </row>
    <row r="150" spans="3:4" x14ac:dyDescent="0.25">
      <c r="C150" s="125"/>
      <c r="D150" s="125"/>
    </row>
    <row r="151" spans="3:4" x14ac:dyDescent="0.25">
      <c r="C151" s="125"/>
      <c r="D151" s="125"/>
    </row>
    <row r="152" spans="3:4" x14ac:dyDescent="0.25">
      <c r="C152" s="125"/>
      <c r="D152" s="125"/>
    </row>
    <row r="153" spans="3:4" x14ac:dyDescent="0.25">
      <c r="C153" s="125"/>
      <c r="D153" s="125"/>
    </row>
    <row r="154" spans="3:4" x14ac:dyDescent="0.25">
      <c r="C154" s="125"/>
      <c r="D154" s="125"/>
    </row>
    <row r="155" spans="3:4" x14ac:dyDescent="0.25">
      <c r="C155" s="125"/>
      <c r="D155" s="125"/>
    </row>
    <row r="156" spans="3:4" x14ac:dyDescent="0.25">
      <c r="C156" s="125"/>
      <c r="D156" s="125"/>
    </row>
    <row r="157" spans="3:4" x14ac:dyDescent="0.25">
      <c r="C157" s="125"/>
      <c r="D157" s="125"/>
    </row>
    <row r="158" spans="3:4" x14ac:dyDescent="0.25">
      <c r="C158" s="125"/>
      <c r="D158" s="125"/>
    </row>
    <row r="159" spans="3:4" x14ac:dyDescent="0.25">
      <c r="C159" s="125"/>
      <c r="D159" s="125"/>
    </row>
    <row r="160" spans="3:4" x14ac:dyDescent="0.25">
      <c r="C160" s="125"/>
      <c r="D160" s="125"/>
    </row>
    <row r="161" spans="3:4" x14ac:dyDescent="0.25">
      <c r="C161" s="125"/>
      <c r="D161" s="125"/>
    </row>
    <row r="162" spans="3:4" x14ac:dyDescent="0.25">
      <c r="C162" s="125"/>
      <c r="D162" s="125"/>
    </row>
    <row r="163" spans="3:4" x14ac:dyDescent="0.25">
      <c r="C163" s="125"/>
      <c r="D163" s="125"/>
    </row>
    <row r="164" spans="3:4" x14ac:dyDescent="0.25">
      <c r="C164" s="125"/>
      <c r="D164" s="125"/>
    </row>
    <row r="165" spans="3:4" x14ac:dyDescent="0.25">
      <c r="C165" s="125"/>
      <c r="D165" s="125"/>
    </row>
    <row r="166" spans="3:4" x14ac:dyDescent="0.25">
      <c r="C166" s="125"/>
      <c r="D166" s="125"/>
    </row>
    <row r="167" spans="3:4" x14ac:dyDescent="0.25">
      <c r="C167" s="125"/>
      <c r="D167" s="125"/>
    </row>
    <row r="168" spans="3:4" x14ac:dyDescent="0.25">
      <c r="C168" s="125"/>
      <c r="D168" s="125"/>
    </row>
    <row r="169" spans="3:4" x14ac:dyDescent="0.25">
      <c r="C169" s="125"/>
      <c r="D169" s="125"/>
    </row>
    <row r="170" spans="3:4" x14ac:dyDescent="0.25">
      <c r="C170" s="125"/>
      <c r="D170" s="125"/>
    </row>
    <row r="171" spans="3:4" x14ac:dyDescent="0.25">
      <c r="C171" s="125"/>
      <c r="D171" s="125"/>
    </row>
    <row r="172" spans="3:4" x14ac:dyDescent="0.25">
      <c r="C172" s="125"/>
      <c r="D172" s="125"/>
    </row>
    <row r="173" spans="3:4" x14ac:dyDescent="0.25">
      <c r="C173" s="125"/>
      <c r="D173" s="125"/>
    </row>
    <row r="174" spans="3:4" x14ac:dyDescent="0.25">
      <c r="C174" s="125"/>
      <c r="D174" s="125"/>
    </row>
    <row r="175" spans="3:4" x14ac:dyDescent="0.25">
      <c r="C175" s="125"/>
      <c r="D175" s="125"/>
    </row>
    <row r="176" spans="3:4" x14ac:dyDescent="0.25">
      <c r="C176" s="125"/>
      <c r="D176" s="125"/>
    </row>
    <row r="177" spans="3:4" x14ac:dyDescent="0.25">
      <c r="C177" s="125"/>
      <c r="D177" s="125"/>
    </row>
    <row r="178" spans="3:4" x14ac:dyDescent="0.25">
      <c r="C178" s="125"/>
      <c r="D178" s="125"/>
    </row>
    <row r="179" spans="3:4" x14ac:dyDescent="0.25">
      <c r="C179" s="125"/>
      <c r="D179" s="125"/>
    </row>
    <row r="180" spans="3:4" x14ac:dyDescent="0.25">
      <c r="C180" s="125"/>
      <c r="D180" s="125"/>
    </row>
    <row r="181" spans="3:4" x14ac:dyDescent="0.25">
      <c r="C181" s="125"/>
      <c r="D181" s="125"/>
    </row>
    <row r="182" spans="3:4" x14ac:dyDescent="0.25">
      <c r="C182" s="125"/>
      <c r="D182" s="125"/>
    </row>
    <row r="183" spans="3:4" x14ac:dyDescent="0.25">
      <c r="C183" s="125"/>
      <c r="D183" s="125"/>
    </row>
    <row r="184" spans="3:4" x14ac:dyDescent="0.25">
      <c r="C184" s="125"/>
      <c r="D184" s="125"/>
    </row>
    <row r="185" spans="3:4" x14ac:dyDescent="0.25">
      <c r="C185" s="125"/>
      <c r="D185" s="125"/>
    </row>
    <row r="186" spans="3:4" x14ac:dyDescent="0.25">
      <c r="C186" s="125"/>
      <c r="D186" s="125"/>
    </row>
    <row r="187" spans="3:4" x14ac:dyDescent="0.25">
      <c r="C187" s="125"/>
      <c r="D187" s="125"/>
    </row>
    <row r="188" spans="3:4" x14ac:dyDescent="0.25">
      <c r="C188" s="125"/>
      <c r="D188" s="125"/>
    </row>
    <row r="189" spans="3:4" x14ac:dyDescent="0.25">
      <c r="C189" s="125"/>
      <c r="D189" s="125"/>
    </row>
    <row r="190" spans="3:4" x14ac:dyDescent="0.25">
      <c r="C190" s="125"/>
      <c r="D190" s="125"/>
    </row>
    <row r="191" spans="3:4" x14ac:dyDescent="0.25">
      <c r="C191" s="125"/>
      <c r="D191" s="125"/>
    </row>
    <row r="192" spans="3:4" x14ac:dyDescent="0.25">
      <c r="C192" s="125"/>
      <c r="D192" s="125"/>
    </row>
    <row r="193" spans="3:4" x14ac:dyDescent="0.25">
      <c r="C193" s="125"/>
      <c r="D193" s="125"/>
    </row>
    <row r="194" spans="3:4" x14ac:dyDescent="0.25">
      <c r="C194" s="125"/>
      <c r="D194" s="125"/>
    </row>
    <row r="195" spans="3:4" x14ac:dyDescent="0.25">
      <c r="C195" s="125"/>
      <c r="D195" s="125"/>
    </row>
    <row r="196" spans="3:4" x14ac:dyDescent="0.25">
      <c r="C196" s="125"/>
      <c r="D196" s="125"/>
    </row>
    <row r="197" spans="3:4" x14ac:dyDescent="0.25">
      <c r="C197" s="125"/>
      <c r="D197" s="125"/>
    </row>
    <row r="198" spans="3:4" x14ac:dyDescent="0.25">
      <c r="C198" s="125"/>
      <c r="D198" s="125"/>
    </row>
    <row r="199" spans="3:4" x14ac:dyDescent="0.25">
      <c r="C199" s="125"/>
      <c r="D199" s="125"/>
    </row>
    <row r="200" spans="3:4" x14ac:dyDescent="0.25">
      <c r="C200" s="125"/>
      <c r="D200" s="125"/>
    </row>
    <row r="201" spans="3:4" x14ac:dyDescent="0.25">
      <c r="C201" s="125"/>
      <c r="D201" s="125"/>
    </row>
    <row r="202" spans="3:4" x14ac:dyDescent="0.25">
      <c r="C202" s="125"/>
      <c r="D202" s="125"/>
    </row>
    <row r="203" spans="3:4" x14ac:dyDescent="0.25">
      <c r="C203" s="125"/>
      <c r="D203" s="125"/>
    </row>
    <row r="204" spans="3:4" x14ac:dyDescent="0.25">
      <c r="C204" s="125"/>
      <c r="D204" s="125"/>
    </row>
    <row r="205" spans="3:4" x14ac:dyDescent="0.25">
      <c r="C205" s="125"/>
      <c r="D205" s="125"/>
    </row>
    <row r="206" spans="3:4" x14ac:dyDescent="0.25">
      <c r="C206" s="125"/>
      <c r="D206" s="125"/>
    </row>
    <row r="207" spans="3:4" x14ac:dyDescent="0.25">
      <c r="C207" s="125"/>
      <c r="D207" s="125"/>
    </row>
    <row r="208" spans="3:4" x14ac:dyDescent="0.25">
      <c r="C208" s="125"/>
      <c r="D208" s="125"/>
    </row>
    <row r="209" spans="3:4" x14ac:dyDescent="0.25">
      <c r="C209" s="125"/>
      <c r="D209" s="125"/>
    </row>
    <row r="210" spans="3:4" x14ac:dyDescent="0.25">
      <c r="C210" s="125"/>
      <c r="D210" s="125"/>
    </row>
    <row r="211" spans="3:4" x14ac:dyDescent="0.25">
      <c r="C211" s="125"/>
      <c r="D211" s="125"/>
    </row>
    <row r="212" spans="3:4" x14ac:dyDescent="0.25">
      <c r="C212" s="125"/>
      <c r="D212" s="125"/>
    </row>
    <row r="213" spans="3:4" x14ac:dyDescent="0.25">
      <c r="C213" s="125"/>
      <c r="D213" s="125"/>
    </row>
    <row r="214" spans="3:4" x14ac:dyDescent="0.25">
      <c r="C214" s="125"/>
      <c r="D214" s="125"/>
    </row>
    <row r="215" spans="3:4" x14ac:dyDescent="0.25">
      <c r="C215" s="125"/>
      <c r="D215" s="125"/>
    </row>
    <row r="216" spans="3:4" x14ac:dyDescent="0.25">
      <c r="C216" s="125"/>
      <c r="D216" s="125"/>
    </row>
    <row r="217" spans="3:4" x14ac:dyDescent="0.25">
      <c r="C217" s="125"/>
      <c r="D217" s="125"/>
    </row>
    <row r="218" spans="3:4" x14ac:dyDescent="0.25">
      <c r="C218" s="125"/>
      <c r="D218" s="125"/>
    </row>
    <row r="219" spans="3:4" x14ac:dyDescent="0.25">
      <c r="C219" s="125"/>
      <c r="D219" s="125"/>
    </row>
    <row r="220" spans="3:4" x14ac:dyDescent="0.25">
      <c r="C220" s="125"/>
      <c r="D220" s="125"/>
    </row>
    <row r="221" spans="3:4" x14ac:dyDescent="0.25">
      <c r="C221" s="125"/>
      <c r="D221" s="125"/>
    </row>
    <row r="222" spans="3:4" x14ac:dyDescent="0.25">
      <c r="C222" s="125"/>
      <c r="D222" s="125"/>
    </row>
    <row r="223" spans="3:4" x14ac:dyDescent="0.25">
      <c r="C223" s="125"/>
      <c r="D223" s="125"/>
    </row>
    <row r="224" spans="3:4" x14ac:dyDescent="0.25">
      <c r="C224" s="125"/>
      <c r="D224" s="125"/>
    </row>
    <row r="225" spans="3:4" x14ac:dyDescent="0.25">
      <c r="C225" s="125"/>
      <c r="D225" s="125"/>
    </row>
    <row r="226" spans="3:4" x14ac:dyDescent="0.25">
      <c r="C226" s="125"/>
      <c r="D226" s="125"/>
    </row>
    <row r="227" spans="3:4" x14ac:dyDescent="0.25">
      <c r="C227" s="125"/>
      <c r="D227" s="125"/>
    </row>
    <row r="228" spans="3:4" x14ac:dyDescent="0.25">
      <c r="C228" s="125"/>
      <c r="D228" s="125"/>
    </row>
    <row r="229" spans="3:4" x14ac:dyDescent="0.25">
      <c r="C229" s="125"/>
      <c r="D229" s="125"/>
    </row>
    <row r="230" spans="3:4" x14ac:dyDescent="0.25">
      <c r="C230" s="125"/>
      <c r="D230" s="125"/>
    </row>
    <row r="231" spans="3:4" x14ac:dyDescent="0.25">
      <c r="C231" s="125"/>
      <c r="D231" s="125"/>
    </row>
    <row r="232" spans="3:4" x14ac:dyDescent="0.25">
      <c r="C232" s="125"/>
      <c r="D232" s="125"/>
    </row>
    <row r="233" spans="3:4" x14ac:dyDescent="0.25">
      <c r="C233" s="125"/>
      <c r="D233" s="125"/>
    </row>
    <row r="234" spans="3:4" x14ac:dyDescent="0.25">
      <c r="C234" s="125"/>
      <c r="D234" s="125"/>
    </row>
    <row r="235" spans="3:4" x14ac:dyDescent="0.25">
      <c r="C235" s="125"/>
      <c r="D235" s="125"/>
    </row>
    <row r="236" spans="3:4" x14ac:dyDescent="0.25">
      <c r="C236" s="125"/>
      <c r="D236" s="125"/>
    </row>
    <row r="237" spans="3:4" x14ac:dyDescent="0.25">
      <c r="C237" s="125"/>
      <c r="D237" s="125"/>
    </row>
    <row r="238" spans="3:4" x14ac:dyDescent="0.25">
      <c r="C238" s="125"/>
      <c r="D238" s="125"/>
    </row>
    <row r="239" spans="3:4" x14ac:dyDescent="0.25">
      <c r="C239" s="125"/>
      <c r="D239" s="125"/>
    </row>
    <row r="240" spans="3:4" x14ac:dyDescent="0.25">
      <c r="C240" s="125"/>
      <c r="D240" s="125"/>
    </row>
    <row r="241" spans="3:4" x14ac:dyDescent="0.25">
      <c r="C241" s="125"/>
      <c r="D241" s="125"/>
    </row>
    <row r="242" spans="3:4" x14ac:dyDescent="0.25">
      <c r="C242" s="125"/>
      <c r="D242" s="125"/>
    </row>
    <row r="243" spans="3:4" x14ac:dyDescent="0.25">
      <c r="C243" s="125"/>
      <c r="D243" s="125"/>
    </row>
    <row r="244" spans="3:4" x14ac:dyDescent="0.25">
      <c r="C244" s="125"/>
      <c r="D244" s="125"/>
    </row>
    <row r="245" spans="3:4" x14ac:dyDescent="0.25">
      <c r="C245" s="125"/>
      <c r="D245" s="125"/>
    </row>
    <row r="246" spans="3:4" x14ac:dyDescent="0.25">
      <c r="C246" s="125"/>
      <c r="D246" s="125"/>
    </row>
    <row r="247" spans="3:4" x14ac:dyDescent="0.25">
      <c r="C247" s="125"/>
      <c r="D247" s="125"/>
    </row>
    <row r="248" spans="3:4" x14ac:dyDescent="0.25">
      <c r="C248" s="125"/>
      <c r="D248" s="125"/>
    </row>
    <row r="249" spans="3:4" x14ac:dyDescent="0.25">
      <c r="C249" s="125"/>
      <c r="D249" s="125"/>
    </row>
    <row r="250" spans="3:4" x14ac:dyDescent="0.25">
      <c r="C250" s="125"/>
      <c r="D250" s="125"/>
    </row>
    <row r="251" spans="3:4" x14ac:dyDescent="0.25">
      <c r="C251" s="125"/>
      <c r="D251" s="125"/>
    </row>
    <row r="252" spans="3:4" x14ac:dyDescent="0.25">
      <c r="C252" s="125"/>
      <c r="D252" s="125"/>
    </row>
    <row r="253" spans="3:4" x14ac:dyDescent="0.25">
      <c r="C253" s="125"/>
      <c r="D253" s="125"/>
    </row>
    <row r="254" spans="3:4" x14ac:dyDescent="0.25">
      <c r="C254" s="125"/>
      <c r="D254" s="125"/>
    </row>
    <row r="255" spans="3:4" x14ac:dyDescent="0.25">
      <c r="C255" s="125"/>
      <c r="D255" s="125"/>
    </row>
    <row r="256" spans="3:4" x14ac:dyDescent="0.25">
      <c r="C256" s="125"/>
      <c r="D256" s="125"/>
    </row>
    <row r="257" spans="3:4" x14ac:dyDescent="0.25">
      <c r="C257" s="125"/>
      <c r="D257" s="125"/>
    </row>
    <row r="258" spans="3:4" x14ac:dyDescent="0.25">
      <c r="C258" s="125"/>
      <c r="D258" s="125"/>
    </row>
    <row r="259" spans="3:4" x14ac:dyDescent="0.25">
      <c r="C259" s="125"/>
      <c r="D259" s="125"/>
    </row>
    <row r="260" spans="3:4" x14ac:dyDescent="0.25">
      <c r="C260" s="125"/>
      <c r="D260" s="125"/>
    </row>
    <row r="261" spans="3:4" x14ac:dyDescent="0.25">
      <c r="C261" s="125"/>
      <c r="D261" s="125"/>
    </row>
    <row r="262" spans="3:4" x14ac:dyDescent="0.25">
      <c r="C262" s="125"/>
      <c r="D262" s="125"/>
    </row>
    <row r="263" spans="3:4" x14ac:dyDescent="0.25">
      <c r="C263" s="125"/>
      <c r="D263" s="125"/>
    </row>
    <row r="264" spans="3:4" x14ac:dyDescent="0.25">
      <c r="C264" s="125"/>
      <c r="D264" s="125"/>
    </row>
    <row r="265" spans="3:4" x14ac:dyDescent="0.25">
      <c r="C265" s="125"/>
      <c r="D265" s="125"/>
    </row>
    <row r="266" spans="3:4" x14ac:dyDescent="0.25">
      <c r="C266" s="125"/>
      <c r="D266" s="125"/>
    </row>
    <row r="267" spans="3:4" x14ac:dyDescent="0.25">
      <c r="C267" s="125"/>
      <c r="D267" s="125"/>
    </row>
    <row r="268" spans="3:4" x14ac:dyDescent="0.25">
      <c r="C268" s="125"/>
      <c r="D268" s="125"/>
    </row>
    <row r="269" spans="3:4" x14ac:dyDescent="0.25">
      <c r="C269" s="125"/>
      <c r="D269" s="125"/>
    </row>
    <row r="270" spans="3:4" x14ac:dyDescent="0.25">
      <c r="C270" s="125"/>
      <c r="D270" s="125"/>
    </row>
    <row r="271" spans="3:4" x14ac:dyDescent="0.25">
      <c r="C271" s="125"/>
      <c r="D271" s="125"/>
    </row>
    <row r="272" spans="3:4" x14ac:dyDescent="0.25">
      <c r="C272" s="125"/>
      <c r="D272" s="125"/>
    </row>
    <row r="273" spans="3:4" x14ac:dyDescent="0.25">
      <c r="C273" s="125"/>
      <c r="D273" s="125"/>
    </row>
    <row r="274" spans="3:4" x14ac:dyDescent="0.25">
      <c r="C274" s="125"/>
      <c r="D274" s="125"/>
    </row>
    <row r="275" spans="3:4" x14ac:dyDescent="0.25">
      <c r="C275" s="125"/>
      <c r="D275" s="125"/>
    </row>
    <row r="276" spans="3:4" x14ac:dyDescent="0.25">
      <c r="C276" s="125"/>
      <c r="D276" s="125"/>
    </row>
    <row r="277" spans="3:4" x14ac:dyDescent="0.25">
      <c r="C277" s="125"/>
      <c r="D277" s="125"/>
    </row>
    <row r="278" spans="3:4" x14ac:dyDescent="0.25">
      <c r="C278" s="125"/>
      <c r="D278" s="125"/>
    </row>
    <row r="279" spans="3:4" x14ac:dyDescent="0.25">
      <c r="C279" s="125"/>
      <c r="D279" s="125"/>
    </row>
    <row r="280" spans="3:4" x14ac:dyDescent="0.25">
      <c r="C280" s="125"/>
      <c r="D280" s="125"/>
    </row>
    <row r="281" spans="3:4" x14ac:dyDescent="0.25">
      <c r="C281" s="125"/>
      <c r="D281" s="125"/>
    </row>
    <row r="282" spans="3:4" x14ac:dyDescent="0.25">
      <c r="C282" s="125"/>
      <c r="D282" s="125"/>
    </row>
    <row r="283" spans="3:4" x14ac:dyDescent="0.25">
      <c r="C283" s="125"/>
      <c r="D283" s="125"/>
    </row>
    <row r="284" spans="3:4" x14ac:dyDescent="0.25">
      <c r="C284" s="125"/>
      <c r="D284" s="125"/>
    </row>
    <row r="285" spans="3:4" x14ac:dyDescent="0.25">
      <c r="C285" s="125"/>
      <c r="D285" s="125"/>
    </row>
    <row r="286" spans="3:4" x14ac:dyDescent="0.25">
      <c r="C286" s="125"/>
      <c r="D286" s="125"/>
    </row>
    <row r="287" spans="3:4" x14ac:dyDescent="0.25">
      <c r="C287" s="125"/>
      <c r="D287" s="125"/>
    </row>
    <row r="288" spans="3:4" x14ac:dyDescent="0.25">
      <c r="C288" s="125"/>
      <c r="D288" s="125"/>
    </row>
    <row r="289" spans="3:4" x14ac:dyDescent="0.25">
      <c r="C289" s="125"/>
      <c r="D289" s="125"/>
    </row>
    <row r="290" spans="3:4" x14ac:dyDescent="0.25">
      <c r="C290" s="125"/>
      <c r="D290" s="125"/>
    </row>
    <row r="291" spans="3:4" x14ac:dyDescent="0.25">
      <c r="C291" s="125"/>
      <c r="D291" s="125"/>
    </row>
    <row r="292" spans="3:4" x14ac:dyDescent="0.25">
      <c r="C292" s="125"/>
      <c r="D292" s="125"/>
    </row>
    <row r="293" spans="3:4" x14ac:dyDescent="0.25">
      <c r="C293" s="125"/>
      <c r="D293" s="125"/>
    </row>
    <row r="294" spans="3:4" x14ac:dyDescent="0.25">
      <c r="C294" s="125"/>
      <c r="D294" s="125"/>
    </row>
    <row r="295" spans="3:4" x14ac:dyDescent="0.25">
      <c r="C295" s="125"/>
      <c r="D295" s="125"/>
    </row>
    <row r="296" spans="3:4" x14ac:dyDescent="0.25">
      <c r="C296" s="125"/>
      <c r="D296" s="125"/>
    </row>
    <row r="297" spans="3:4" x14ac:dyDescent="0.25">
      <c r="C297" s="125"/>
      <c r="D297" s="125"/>
    </row>
    <row r="298" spans="3:4" x14ac:dyDescent="0.25">
      <c r="C298" s="125"/>
      <c r="D298" s="125"/>
    </row>
    <row r="299" spans="3:4" x14ac:dyDescent="0.25">
      <c r="C299" s="125"/>
      <c r="D299" s="125"/>
    </row>
    <row r="300" spans="3:4" x14ac:dyDescent="0.25">
      <c r="C300" s="125"/>
      <c r="D300" s="125"/>
    </row>
    <row r="301" spans="3:4" x14ac:dyDescent="0.25">
      <c r="C301" s="125"/>
      <c r="D301" s="125"/>
    </row>
    <row r="302" spans="3:4" x14ac:dyDescent="0.25">
      <c r="C302" s="125"/>
      <c r="D302" s="125"/>
    </row>
    <row r="303" spans="3:4" x14ac:dyDescent="0.25">
      <c r="C303" s="125"/>
      <c r="D303" s="125"/>
    </row>
    <row r="304" spans="3:4" x14ac:dyDescent="0.25">
      <c r="C304" s="125"/>
      <c r="D304" s="125"/>
    </row>
    <row r="305" spans="3:4" x14ac:dyDescent="0.25">
      <c r="C305" s="125"/>
      <c r="D305" s="125"/>
    </row>
    <row r="306" spans="3:4" x14ac:dyDescent="0.25">
      <c r="C306" s="125"/>
      <c r="D306" s="125"/>
    </row>
    <row r="307" spans="3:4" x14ac:dyDescent="0.25">
      <c r="C307" s="125"/>
      <c r="D307" s="125"/>
    </row>
    <row r="308" spans="3:4" x14ac:dyDescent="0.25">
      <c r="C308" s="125"/>
      <c r="D308" s="125"/>
    </row>
    <row r="309" spans="3:4" x14ac:dyDescent="0.25">
      <c r="C309" s="125"/>
      <c r="D309" s="125"/>
    </row>
    <row r="310" spans="3:4" x14ac:dyDescent="0.25">
      <c r="C310" s="125"/>
      <c r="D310" s="125"/>
    </row>
    <row r="311" spans="3:4" x14ac:dyDescent="0.25">
      <c r="C311" s="125"/>
      <c r="D311" s="125"/>
    </row>
    <row r="312" spans="3:4" x14ac:dyDescent="0.25">
      <c r="C312" s="125"/>
      <c r="D312" s="125"/>
    </row>
    <row r="313" spans="3:4" x14ac:dyDescent="0.25">
      <c r="C313" s="125"/>
      <c r="D313" s="125"/>
    </row>
    <row r="314" spans="3:4" x14ac:dyDescent="0.25">
      <c r="C314" s="125"/>
      <c r="D314" s="125"/>
    </row>
    <row r="315" spans="3:4" x14ac:dyDescent="0.25">
      <c r="C315" s="125"/>
      <c r="D315" s="125"/>
    </row>
    <row r="316" spans="3:4" x14ac:dyDescent="0.25">
      <c r="C316" s="125"/>
      <c r="D316" s="125"/>
    </row>
    <row r="317" spans="3:4" x14ac:dyDescent="0.25">
      <c r="C317" s="125"/>
      <c r="D317" s="125"/>
    </row>
    <row r="318" spans="3:4" x14ac:dyDescent="0.25">
      <c r="C318" s="125"/>
      <c r="D318" s="125"/>
    </row>
    <row r="319" spans="3:4" x14ac:dyDescent="0.25">
      <c r="C319" s="125"/>
      <c r="D319" s="125"/>
    </row>
    <row r="320" spans="3:4" x14ac:dyDescent="0.25">
      <c r="C320" s="125"/>
      <c r="D320" s="125"/>
    </row>
    <row r="321" spans="3:4" x14ac:dyDescent="0.25">
      <c r="C321" s="125"/>
      <c r="D321" s="125"/>
    </row>
    <row r="322" spans="3:4" x14ac:dyDescent="0.25">
      <c r="C322" s="125"/>
      <c r="D322" s="125"/>
    </row>
    <row r="323" spans="3:4" x14ac:dyDescent="0.25">
      <c r="C323" s="125"/>
      <c r="D323" s="125"/>
    </row>
    <row r="324" spans="3:4" x14ac:dyDescent="0.25">
      <c r="C324" s="125"/>
      <c r="D324" s="125"/>
    </row>
    <row r="325" spans="3:4" x14ac:dyDescent="0.25">
      <c r="C325" s="125"/>
      <c r="D325" s="125"/>
    </row>
    <row r="326" spans="3:4" x14ac:dyDescent="0.25">
      <c r="C326" s="125"/>
      <c r="D326" s="125"/>
    </row>
    <row r="327" spans="3:4" x14ac:dyDescent="0.25">
      <c r="C327" s="125"/>
      <c r="D327" s="125"/>
    </row>
    <row r="328" spans="3:4" x14ac:dyDescent="0.25">
      <c r="C328" s="125"/>
      <c r="D328" s="125"/>
    </row>
    <row r="329" spans="3:4" x14ac:dyDescent="0.25">
      <c r="C329" s="125"/>
      <c r="D329" s="125"/>
    </row>
    <row r="330" spans="3:4" x14ac:dyDescent="0.25">
      <c r="C330" s="125"/>
      <c r="D330" s="125"/>
    </row>
    <row r="331" spans="3:4" x14ac:dyDescent="0.25">
      <c r="C331" s="125"/>
      <c r="D331" s="125"/>
    </row>
    <row r="332" spans="3:4" x14ac:dyDescent="0.25">
      <c r="C332" s="125"/>
      <c r="D332" s="125"/>
    </row>
    <row r="333" spans="3:4" x14ac:dyDescent="0.25">
      <c r="C333" s="125"/>
      <c r="D333" s="125"/>
    </row>
    <row r="334" spans="3:4" x14ac:dyDescent="0.25">
      <c r="C334" s="125"/>
      <c r="D334" s="125"/>
    </row>
    <row r="335" spans="3:4" x14ac:dyDescent="0.25">
      <c r="C335" s="125"/>
      <c r="D335" s="125"/>
    </row>
    <row r="336" spans="3:4" x14ac:dyDescent="0.25">
      <c r="C336" s="125"/>
      <c r="D336" s="125"/>
    </row>
    <row r="337" spans="3:4" x14ac:dyDescent="0.25">
      <c r="C337" s="125"/>
      <c r="D337" s="125"/>
    </row>
    <row r="338" spans="3:4" x14ac:dyDescent="0.25">
      <c r="C338" s="125"/>
      <c r="D338" s="125"/>
    </row>
    <row r="339" spans="3:4" x14ac:dyDescent="0.25">
      <c r="C339" s="125"/>
      <c r="D339" s="125"/>
    </row>
    <row r="340" spans="3:4" x14ac:dyDescent="0.25">
      <c r="C340" s="125"/>
      <c r="D340" s="125"/>
    </row>
    <row r="341" spans="3:4" x14ac:dyDescent="0.25">
      <c r="C341" s="125"/>
      <c r="D341" s="125"/>
    </row>
    <row r="342" spans="3:4" x14ac:dyDescent="0.25">
      <c r="C342" s="125"/>
      <c r="D342" s="125"/>
    </row>
    <row r="343" spans="3:4" x14ac:dyDescent="0.25">
      <c r="C343" s="125"/>
      <c r="D343" s="125"/>
    </row>
    <row r="344" spans="3:4" x14ac:dyDescent="0.25">
      <c r="C344" s="125"/>
      <c r="D344" s="125"/>
    </row>
    <row r="345" spans="3:4" x14ac:dyDescent="0.25">
      <c r="C345" s="125"/>
      <c r="D345" s="125"/>
    </row>
    <row r="346" spans="3:4" x14ac:dyDescent="0.25">
      <c r="C346" s="125"/>
      <c r="D346" s="125"/>
    </row>
    <row r="347" spans="3:4" x14ac:dyDescent="0.25">
      <c r="C347" s="125"/>
      <c r="D347" s="125"/>
    </row>
    <row r="348" spans="3:4" x14ac:dyDescent="0.25">
      <c r="C348" s="125"/>
      <c r="D348" s="125"/>
    </row>
    <row r="349" spans="3:4" x14ac:dyDescent="0.25">
      <c r="C349" s="125"/>
      <c r="D349" s="125"/>
    </row>
    <row r="350" spans="3:4" x14ac:dyDescent="0.25">
      <c r="C350" s="125"/>
      <c r="D350" s="125"/>
    </row>
    <row r="351" spans="3:4" x14ac:dyDescent="0.25">
      <c r="C351" s="125"/>
      <c r="D351" s="125"/>
    </row>
    <row r="352" spans="3:4" x14ac:dyDescent="0.25">
      <c r="C352" s="125"/>
      <c r="D352" s="125"/>
    </row>
    <row r="353" spans="3:4" x14ac:dyDescent="0.25">
      <c r="C353" s="125"/>
      <c r="D353" s="125"/>
    </row>
    <row r="354" spans="3:4" x14ac:dyDescent="0.25">
      <c r="C354" s="125"/>
      <c r="D354" s="125"/>
    </row>
    <row r="355" spans="3:4" x14ac:dyDescent="0.25">
      <c r="C355" s="125"/>
      <c r="D355" s="125"/>
    </row>
    <row r="356" spans="3:4" x14ac:dyDescent="0.25">
      <c r="C356" s="125"/>
      <c r="D356" s="125"/>
    </row>
    <row r="357" spans="3:4" x14ac:dyDescent="0.25">
      <c r="C357" s="125"/>
      <c r="D357" s="125"/>
    </row>
    <row r="358" spans="3:4" x14ac:dyDescent="0.25">
      <c r="C358" s="125"/>
      <c r="D358" s="125"/>
    </row>
    <row r="359" spans="3:4" x14ac:dyDescent="0.25">
      <c r="C359" s="125"/>
      <c r="D359" s="125"/>
    </row>
    <row r="360" spans="3:4" x14ac:dyDescent="0.25">
      <c r="C360" s="125"/>
      <c r="D360" s="125"/>
    </row>
    <row r="361" spans="3:4" x14ac:dyDescent="0.25">
      <c r="C361" s="125"/>
      <c r="D361" s="125"/>
    </row>
    <row r="362" spans="3:4" x14ac:dyDescent="0.25">
      <c r="C362" s="125"/>
      <c r="D362" s="125"/>
    </row>
    <row r="363" spans="3:4" x14ac:dyDescent="0.25">
      <c r="C363" s="125"/>
      <c r="D363" s="125"/>
    </row>
    <row r="364" spans="3:4" x14ac:dyDescent="0.25">
      <c r="C364" s="125"/>
      <c r="D364" s="125"/>
    </row>
    <row r="365" spans="3:4" x14ac:dyDescent="0.25">
      <c r="C365" s="125"/>
      <c r="D365" s="125"/>
    </row>
    <row r="366" spans="3:4" x14ac:dyDescent="0.25">
      <c r="C366" s="125"/>
      <c r="D366" s="125"/>
    </row>
    <row r="367" spans="3:4" x14ac:dyDescent="0.25">
      <c r="C367" s="125"/>
      <c r="D367" s="125"/>
    </row>
    <row r="368" spans="3:4" x14ac:dyDescent="0.25">
      <c r="C368" s="125"/>
      <c r="D368" s="125"/>
    </row>
    <row r="369" spans="3:4" x14ac:dyDescent="0.25">
      <c r="C369" s="125"/>
      <c r="D369" s="125"/>
    </row>
    <row r="370" spans="3:4" x14ac:dyDescent="0.25">
      <c r="C370" s="125"/>
      <c r="D370" s="125"/>
    </row>
    <row r="371" spans="3:4" x14ac:dyDescent="0.25">
      <c r="C371" s="125"/>
      <c r="D371" s="125"/>
    </row>
    <row r="372" spans="3:4" x14ac:dyDescent="0.25">
      <c r="C372" s="125"/>
      <c r="D372" s="125"/>
    </row>
    <row r="373" spans="3:4" x14ac:dyDescent="0.25">
      <c r="C373" s="125"/>
      <c r="D373" s="125"/>
    </row>
    <row r="374" spans="3:4" x14ac:dyDescent="0.25">
      <c r="C374" s="125"/>
      <c r="D374" s="125"/>
    </row>
    <row r="375" spans="3:4" x14ac:dyDescent="0.25">
      <c r="C375" s="125"/>
      <c r="D375" s="125"/>
    </row>
    <row r="376" spans="3:4" x14ac:dyDescent="0.25">
      <c r="C376" s="125"/>
      <c r="D376" s="125"/>
    </row>
    <row r="377" spans="3:4" x14ac:dyDescent="0.25">
      <c r="C377" s="125"/>
      <c r="D377" s="125"/>
    </row>
    <row r="378" spans="3:4" x14ac:dyDescent="0.25">
      <c r="C378" s="125"/>
      <c r="D378" s="125"/>
    </row>
    <row r="379" spans="3:4" x14ac:dyDescent="0.25">
      <c r="C379" s="125"/>
      <c r="D379" s="125"/>
    </row>
    <row r="380" spans="3:4" x14ac:dyDescent="0.25">
      <c r="C380" s="125"/>
      <c r="D380" s="125"/>
    </row>
    <row r="381" spans="3:4" x14ac:dyDescent="0.25">
      <c r="C381" s="125"/>
      <c r="D381" s="125"/>
    </row>
    <row r="382" spans="3:4" x14ac:dyDescent="0.25">
      <c r="C382" s="125"/>
      <c r="D382" s="125"/>
    </row>
    <row r="383" spans="3:4" x14ac:dyDescent="0.25">
      <c r="C383" s="125"/>
      <c r="D383" s="125"/>
    </row>
    <row r="384" spans="3:4" x14ac:dyDescent="0.25">
      <c r="C384" s="125"/>
      <c r="D384" s="125"/>
    </row>
    <row r="385" spans="3:4" x14ac:dyDescent="0.25">
      <c r="C385" s="125"/>
      <c r="D385" s="125"/>
    </row>
    <row r="386" spans="3:4" x14ac:dyDescent="0.25">
      <c r="C386" s="125"/>
      <c r="D386" s="125"/>
    </row>
    <row r="387" spans="3:4" x14ac:dyDescent="0.25">
      <c r="C387" s="125"/>
      <c r="D387" s="125"/>
    </row>
    <row r="388" spans="3:4" x14ac:dyDescent="0.25">
      <c r="C388" s="125"/>
      <c r="D388" s="125"/>
    </row>
    <row r="389" spans="3:4" x14ac:dyDescent="0.25">
      <c r="C389" s="125"/>
      <c r="D389" s="125"/>
    </row>
    <row r="390" spans="3:4" x14ac:dyDescent="0.25">
      <c r="C390" s="125"/>
      <c r="D390" s="125"/>
    </row>
    <row r="391" spans="3:4" x14ac:dyDescent="0.25">
      <c r="C391" s="125"/>
      <c r="D391" s="125"/>
    </row>
    <row r="392" spans="3:4" x14ac:dyDescent="0.25">
      <c r="C392" s="125"/>
      <c r="D392" s="125"/>
    </row>
    <row r="393" spans="3:4" x14ac:dyDescent="0.25">
      <c r="C393" s="125"/>
      <c r="D393" s="125"/>
    </row>
    <row r="394" spans="3:4" x14ac:dyDescent="0.25">
      <c r="C394" s="125"/>
      <c r="D394" s="125"/>
    </row>
    <row r="395" spans="3:4" x14ac:dyDescent="0.25">
      <c r="C395" s="125"/>
      <c r="D395" s="125"/>
    </row>
    <row r="396" spans="3:4" x14ac:dyDescent="0.25">
      <c r="C396" s="125"/>
      <c r="D396" s="125"/>
    </row>
    <row r="397" spans="3:4" x14ac:dyDescent="0.25">
      <c r="C397" s="125"/>
      <c r="D397" s="125"/>
    </row>
    <row r="398" spans="3:4" x14ac:dyDescent="0.25">
      <c r="C398" s="125"/>
      <c r="D398" s="125"/>
    </row>
    <row r="399" spans="3:4" x14ac:dyDescent="0.25">
      <c r="C399" s="125"/>
      <c r="D399" s="125"/>
    </row>
    <row r="400" spans="3:4" x14ac:dyDescent="0.25">
      <c r="C400" s="125"/>
      <c r="D400" s="125"/>
    </row>
    <row r="401" spans="3:4" x14ac:dyDescent="0.25">
      <c r="C401" s="125"/>
      <c r="D401" s="125"/>
    </row>
    <row r="402" spans="3:4" x14ac:dyDescent="0.25">
      <c r="C402" s="125"/>
      <c r="D402" s="125"/>
    </row>
    <row r="403" spans="3:4" x14ac:dyDescent="0.25">
      <c r="C403" s="125"/>
      <c r="D403" s="125"/>
    </row>
    <row r="404" spans="3:4" x14ac:dyDescent="0.25">
      <c r="C404" s="125"/>
      <c r="D404" s="125"/>
    </row>
    <row r="405" spans="3:4" x14ac:dyDescent="0.25">
      <c r="C405" s="125"/>
      <c r="D405" s="125"/>
    </row>
    <row r="406" spans="3:4" x14ac:dyDescent="0.25">
      <c r="C406" s="125"/>
      <c r="D406" s="125"/>
    </row>
    <row r="407" spans="3:4" x14ac:dyDescent="0.25">
      <c r="C407" s="125"/>
      <c r="D407" s="125"/>
    </row>
    <row r="408" spans="3:4" x14ac:dyDescent="0.25">
      <c r="C408" s="125"/>
      <c r="D408" s="125"/>
    </row>
    <row r="409" spans="3:4" x14ac:dyDescent="0.25">
      <c r="C409" s="125"/>
      <c r="D409" s="125"/>
    </row>
  </sheetData>
  <autoFilter ref="B1:D1" xr:uid="{00000000-0009-0000-0000-000005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Control</vt:lpstr>
      <vt:lpstr>Вводные данные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</dc:creator>
  <cp:lastModifiedBy>User</cp:lastModifiedBy>
  <cp:lastPrinted>2020-01-29T10:02:57Z</cp:lastPrinted>
  <dcterms:created xsi:type="dcterms:W3CDTF">2019-12-23T05:42:16Z</dcterms:created>
  <dcterms:modified xsi:type="dcterms:W3CDTF">2020-06-03T14:17:05Z</dcterms:modified>
</cp:coreProperties>
</file>