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226"/>
  <workbookPr showInkAnnotation="0" autoCompressPictures="0"/>
  <bookViews>
    <workbookView xWindow="1120" yWindow="1120" windowWidth="24480" windowHeight="16420" tabRatio="500" activeTab="1"/>
  </bookViews>
  <sheets>
    <sheet name="Data" sheetId="1" r:id="rId1"/>
    <sheet name="Frontier with US and Japan only" sheetId="2" r:id="rId2"/>
  </sheets>
  <externalReferences>
    <externalReference r:id="rId3"/>
  </externalReferences>
  <definedNames>
    <definedName name="solver_adj" localSheetId="0" hidden="1">Data!$O$20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itr" localSheetId="0" hidden="1">2147483647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opt" localSheetId="0" hidden="1">Data!$T$20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44" i="1" l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R44" i="1"/>
  <c r="S44" i="1"/>
  <c r="Q44" i="1"/>
  <c r="R43" i="1"/>
  <c r="S43" i="1"/>
  <c r="Q43" i="1"/>
  <c r="R42" i="1"/>
  <c r="S42" i="1"/>
  <c r="Q42" i="1"/>
  <c r="R41" i="1"/>
  <c r="S41" i="1"/>
  <c r="Q41" i="1"/>
  <c r="R40" i="1"/>
  <c r="S40" i="1"/>
  <c r="Q40" i="1"/>
  <c r="R39" i="1"/>
  <c r="S39" i="1"/>
  <c r="Q39" i="1"/>
  <c r="R38" i="1"/>
  <c r="S38" i="1"/>
  <c r="Q38" i="1"/>
  <c r="R37" i="1"/>
  <c r="S37" i="1"/>
  <c r="Q37" i="1"/>
  <c r="R36" i="1"/>
  <c r="S36" i="1"/>
  <c r="Q36" i="1"/>
  <c r="R35" i="1"/>
  <c r="S35" i="1"/>
  <c r="Q35" i="1"/>
  <c r="R34" i="1"/>
  <c r="S34" i="1"/>
  <c r="Q34" i="1"/>
  <c r="R33" i="1"/>
  <c r="S33" i="1"/>
  <c r="Q33" i="1"/>
  <c r="R32" i="1"/>
  <c r="S32" i="1"/>
  <c r="Q32" i="1"/>
  <c r="R31" i="1"/>
  <c r="S31" i="1"/>
  <c r="Q31" i="1"/>
  <c r="R30" i="1"/>
  <c r="S30" i="1"/>
  <c r="Q30" i="1"/>
  <c r="R29" i="1"/>
  <c r="S29" i="1"/>
  <c r="Q29" i="1"/>
  <c r="R28" i="1"/>
  <c r="S28" i="1"/>
  <c r="Q28" i="1"/>
  <c r="R27" i="1"/>
  <c r="S27" i="1"/>
  <c r="P27" i="1"/>
  <c r="Q27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11" i="1"/>
  <c r="Q11" i="1"/>
  <c r="R11" i="1"/>
  <c r="S11" i="1"/>
  <c r="T11" i="1"/>
  <c r="P20" i="1"/>
  <c r="Q20" i="1"/>
  <c r="R20" i="1"/>
  <c r="S20" i="1"/>
  <c r="T20" i="1"/>
  <c r="P16" i="1"/>
  <c r="Q16" i="1"/>
  <c r="R16" i="1"/>
  <c r="S16" i="1"/>
  <c r="T16" i="1"/>
  <c r="P15" i="1"/>
  <c r="Q15" i="1"/>
  <c r="R15" i="1"/>
  <c r="S15" i="1"/>
  <c r="T15" i="1"/>
  <c r="P14" i="1"/>
  <c r="Q14" i="1"/>
  <c r="R14" i="1"/>
  <c r="S14" i="1"/>
  <c r="T14" i="1"/>
  <c r="P13" i="1"/>
  <c r="Q13" i="1"/>
  <c r="R13" i="1"/>
  <c r="S13" i="1"/>
  <c r="T13" i="1"/>
  <c r="P12" i="1"/>
  <c r="Q12" i="1"/>
  <c r="R12" i="1"/>
  <c r="S12" i="1"/>
  <c r="T12" i="1"/>
  <c r="P10" i="1"/>
  <c r="Q10" i="1"/>
  <c r="R10" i="1"/>
  <c r="S10" i="1"/>
  <c r="T10" i="1"/>
  <c r="P9" i="1"/>
  <c r="Q9" i="1"/>
  <c r="R9" i="1"/>
  <c r="S9" i="1"/>
  <c r="T9" i="1"/>
  <c r="P8" i="1"/>
  <c r="Q8" i="1"/>
  <c r="R8" i="1"/>
  <c r="S8" i="1"/>
  <c r="T8" i="1"/>
  <c r="P7" i="1"/>
  <c r="Q7" i="1"/>
  <c r="R7" i="1"/>
  <c r="S7" i="1"/>
  <c r="T7" i="1"/>
  <c r="P6" i="1"/>
  <c r="Q6" i="1"/>
  <c r="R6" i="1"/>
  <c r="S6" i="1"/>
  <c r="T6" i="1"/>
  <c r="P5" i="1"/>
  <c r="Q5" i="1"/>
  <c r="R5" i="1"/>
  <c r="S5" i="1"/>
  <c r="T5" i="1"/>
  <c r="P4" i="1"/>
  <c r="Q4" i="1"/>
  <c r="R4" i="1"/>
  <c r="S4" i="1"/>
  <c r="T4" i="1"/>
</calcChain>
</file>

<file path=xl/sharedStrings.xml><?xml version="1.0" encoding="utf-8"?>
<sst xmlns="http://schemas.openxmlformats.org/spreadsheetml/2006/main" count="35" uniqueCount="22">
  <si>
    <t>RETURN</t>
  </si>
  <si>
    <t>DEVIATION</t>
  </si>
  <si>
    <t>US</t>
  </si>
  <si>
    <t>UK</t>
  </si>
  <si>
    <t>France</t>
  </si>
  <si>
    <t>Germany</t>
  </si>
  <si>
    <t>Japan</t>
  </si>
  <si>
    <t>Risk-free rate</t>
  </si>
  <si>
    <t>Portfolio of US-Japan (no short-selling</t>
  </si>
  <si>
    <t>w (US-weight)</t>
  </si>
  <si>
    <t>1-w (Japan weight)</t>
  </si>
  <si>
    <t>E[r]</t>
  </si>
  <si>
    <t>Variance</t>
  </si>
  <si>
    <t>Standard Deviation</t>
  </si>
  <si>
    <t>Sharpe ratio</t>
  </si>
  <si>
    <t>Portfolio of US-Japan: Minimum Variance Efficient (MVE) Portfolio</t>
  </si>
  <si>
    <t>MVE</t>
  </si>
  <si>
    <t>w_riskfree</t>
  </si>
  <si>
    <t>Sharpe Ratio</t>
  </si>
  <si>
    <t>CAPITAL ALLOCATION LINE</t>
  </si>
  <si>
    <t>w_MVE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</si>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</sst>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0"/>
    <numFmt numFmtId="165" formatCode="#,##0.000"/>
    <numFmt numFmtId="166" formatCode="0.000"/>
    <numFmt numFmtId="167" formatCode="#,##0.00000"/>
    <numFmt numFmtId="168" formatCode="#,##0.0000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1"/>
      <color rgb="FFFF0000"/>
      <name val="Calibri"/>
      <scheme val="minor"/>
    </font>
    <font>
      <sz val="12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2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4">
    <xf numFmtId="0" fontId="0" fillId="0" borderId="0" xfId="0"/>
    <xf numFmtId="0" fontId="2" fillId="0" borderId="0" xfId="0" applyFont="1"/>
    <xf numFmtId="0" fontId="2" fillId="0" borderId="1" xfId="0" applyFont="1" applyBorder="1" applyAlignment="1">
      <alignment horizontal="center"/>
    </xf>
    <xf numFmtId="164" fontId="0" fillId="0" borderId="0" xfId="0" applyNumberFormat="1" applyAlignment="1">
      <alignment horizontal="center"/>
    </xf>
    <xf numFmtId="0" fontId="2" fillId="0" borderId="2" xfId="0" applyFont="1" applyBorder="1"/>
    <xf numFmtId="0" fontId="1" fillId="0" borderId="3" xfId="0" applyFont="1" applyBorder="1"/>
    <xf numFmtId="0" fontId="2" fillId="2" borderId="0" xfId="0" applyFont="1" applyFill="1"/>
    <xf numFmtId="0" fontId="0" fillId="2" borderId="0" xfId="0" applyFill="1"/>
    <xf numFmtId="0" fontId="2" fillId="2" borderId="1" xfId="0" applyFont="1" applyFill="1" applyBorder="1" applyAlignment="1">
      <alignment horizontal="center"/>
    </xf>
    <xf numFmtId="0" fontId="0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165" fontId="0" fillId="2" borderId="0" xfId="0" applyNumberFormat="1" applyFill="1" applyAlignment="1">
      <alignment horizontal="center"/>
    </xf>
    <xf numFmtId="166" fontId="3" fillId="2" borderId="0" xfId="0" applyNumberFormat="1" applyFont="1" applyFill="1" applyAlignment="1">
      <alignment horizontal="center"/>
    </xf>
    <xf numFmtId="165" fontId="3" fillId="2" borderId="0" xfId="0" applyNumberFormat="1" applyFont="1" applyFill="1" applyAlignment="1">
      <alignment horizontal="center"/>
    </xf>
    <xf numFmtId="167" fontId="3" fillId="2" borderId="0" xfId="0" applyNumberFormat="1" applyFont="1" applyFill="1" applyAlignment="1">
      <alignment horizontal="center"/>
    </xf>
    <xf numFmtId="0" fontId="6" fillId="2" borderId="0" xfId="0" applyFont="1" applyFill="1"/>
    <xf numFmtId="168" fontId="0" fillId="2" borderId="0" xfId="0" applyNumberFormat="1" applyFill="1" applyAlignment="1">
      <alignment horizontal="center"/>
    </xf>
    <xf numFmtId="168" fontId="3" fillId="2" borderId="0" xfId="0" applyNumberFormat="1" applyFont="1" applyFill="1" applyAlignment="1">
      <alignment horizontal="center"/>
    </xf>
    <xf numFmtId="166" fontId="7" fillId="2" borderId="0" xfId="0" applyNumberFormat="1" applyFont="1" applyFill="1" applyAlignment="1">
      <alignment horizontal="center"/>
    </xf>
    <xf numFmtId="165" fontId="7" fillId="2" borderId="0" xfId="0" applyNumberFormat="1" applyFont="1" applyFill="1" applyAlignment="1">
      <alignment horizontal="center"/>
    </xf>
    <xf numFmtId="167" fontId="7" fillId="2" borderId="0" xfId="0" applyNumberFormat="1" applyFont="1" applyFill="1" applyAlignment="1">
      <alignment horizontal="center"/>
    </xf>
    <xf numFmtId="168" fontId="7" fillId="2" borderId="0" xfId="0" applyNumberFormat="1" applyFont="1" applyFill="1" applyAlignment="1">
      <alignment horizontal="center"/>
    </xf>
    <xf numFmtId="0" fontId="1" fillId="0" borderId="0" xfId="0" applyFont="1"/>
    <xf numFmtId="0" fontId="1" fillId="2" borderId="0" xfId="0" applyFont="1" applyFill="1"/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Mean-variance</a:t>
            </a:r>
            <a:r>
              <a:rPr lang="en-US" baseline="0"/>
              <a:t> frontier and CAL with US and Japan only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>
              <a:solidFill>
                <a:srgbClr val="800000"/>
              </a:solidFill>
            </a:ln>
          </c:spPr>
          <c:marker>
            <c:spPr>
              <a:solidFill>
                <a:srgbClr val="800000"/>
              </a:solidFill>
              <a:ln>
                <a:solidFill>
                  <a:srgbClr val="800000"/>
                </a:solidFill>
              </a:ln>
            </c:spPr>
          </c:marker>
          <c:dPt>
            <c:idx val="0"/>
            <c:marker>
              <c:symbol val="triangle"/>
              <c:size val="12"/>
              <c:spPr>
                <a:solidFill>
                  <a:schemeClr val="bg1"/>
                </a:solidFill>
                <a:ln>
                  <a:solidFill>
                    <a:srgbClr val="800000"/>
                  </a:solidFill>
                </a:ln>
              </c:spPr>
            </c:marker>
            <c:bubble3D val="0"/>
          </c:dPt>
          <c:dPt>
            <c:idx val="8"/>
            <c:bubble3D val="0"/>
          </c:dPt>
          <c:dPt>
            <c:idx val="10"/>
            <c:marker>
              <c:symbol val="diamond"/>
              <c:size val="9"/>
            </c:marker>
            <c:bubble3D val="0"/>
          </c:dPt>
          <c:dPt>
            <c:idx val="11"/>
            <c:marker>
              <c:symbol val="triangle"/>
              <c:size val="9"/>
            </c:marker>
            <c:bubble3D val="0"/>
          </c:dPt>
          <c:dPt>
            <c:idx val="12"/>
            <c:marker>
              <c:symbol val="square"/>
              <c:size val="12"/>
              <c:spPr>
                <a:solidFill>
                  <a:schemeClr val="bg1"/>
                </a:solidFill>
                <a:ln>
                  <a:solidFill>
                    <a:srgbClr val="800000"/>
                  </a:solidFill>
                </a:ln>
              </c:spPr>
            </c:marker>
            <c:bubble3D val="0"/>
          </c:dPt>
          <c:xVal>
            <c:numRef>
              <c:f>Data!$S$4:$S$16</c:f>
              <c:numCache>
                <c:formatCode>#,##0.000</c:formatCode>
                <c:ptCount val="13"/>
                <c:pt idx="0">
                  <c:v>0.2298</c:v>
                </c:pt>
                <c:pt idx="1">
                  <c:v>0.21142604663617</c:v>
                </c:pt>
                <c:pt idx="2">
                  <c:v>0.19428219256741</c:v>
                </c:pt>
                <c:pt idx="3">
                  <c:v>0.178722778228742</c:v>
                </c:pt>
                <c:pt idx="4">
                  <c:v>0.165196115339314</c:v>
                </c:pt>
                <c:pt idx="5">
                  <c:v>0.15423795105291</c:v>
                </c:pt>
                <c:pt idx="6">
                  <c:v>0.146426085528501</c:v>
                </c:pt>
                <c:pt idx="7" formatCode="#,##0.00000">
                  <c:v>0.142317089644315</c:v>
                </c:pt>
                <c:pt idx="8">
                  <c:v>0.142279708524441</c:v>
                </c:pt>
                <c:pt idx="9" formatCode="#,##0.00000">
                  <c:v>0.141689633684196</c:v>
                </c:pt>
                <c:pt idx="10">
                  <c:v>0.142120006856178</c:v>
                </c:pt>
                <c:pt idx="11">
                  <c:v>0.14596006712865</c:v>
                </c:pt>
                <c:pt idx="12">
                  <c:v>0.1535</c:v>
                </c:pt>
              </c:numCache>
            </c:numRef>
          </c:xVal>
          <c:yVal>
            <c:numRef>
              <c:f>Data!$Q$4:$Q$16</c:f>
              <c:numCache>
                <c:formatCode>#,##0.000</c:formatCode>
                <c:ptCount val="13"/>
                <c:pt idx="0">
                  <c:v>0.1497</c:v>
                </c:pt>
                <c:pt idx="1">
                  <c:v>0.14828</c:v>
                </c:pt>
                <c:pt idx="2">
                  <c:v>0.14686</c:v>
                </c:pt>
                <c:pt idx="3">
                  <c:v>0.14544</c:v>
                </c:pt>
                <c:pt idx="4">
                  <c:v>0.14402</c:v>
                </c:pt>
                <c:pt idx="5">
                  <c:v>0.1426</c:v>
                </c:pt>
                <c:pt idx="6">
                  <c:v>0.14118</c:v>
                </c:pt>
                <c:pt idx="7">
                  <c:v>0.139783942458779</c:v>
                </c:pt>
                <c:pt idx="8">
                  <c:v>0.13976</c:v>
                </c:pt>
                <c:pt idx="9">
                  <c:v>0.138993998304009</c:v>
                </c:pt>
                <c:pt idx="10">
                  <c:v>0.13834</c:v>
                </c:pt>
                <c:pt idx="11">
                  <c:v>0.13692</c:v>
                </c:pt>
                <c:pt idx="12">
                  <c:v>0.1355</c:v>
                </c:pt>
              </c:numCache>
            </c:numRef>
          </c:yVal>
          <c:smooth val="1"/>
        </c:ser>
        <c:ser>
          <c:idx val="1"/>
          <c:order val="1"/>
          <c:tx>
            <c:v>Capital Allocation LIne</c:v>
          </c:tx>
          <c:dPt>
            <c:idx val="10"/>
            <c:marker>
              <c:symbol val="diamond"/>
              <c:size val="12"/>
              <c:spPr>
                <a:solidFill>
                  <a:srgbClr val="FFFF00"/>
                </a:solidFill>
              </c:spPr>
            </c:marker>
            <c:bubble3D val="0"/>
          </c:dPt>
          <c:dLbls>
            <c:dLbl>
              <c:idx val="10"/>
              <c:layout>
                <c:manualLayout>
                  <c:x val="-0.0784306117333932"/>
                  <c:y val="-0.017425741215737"/>
                </c:manualLayout>
              </c:layout>
              <c:tx>
                <c:rich>
                  <a:bodyPr/>
                  <a:lstStyle/>
                  <a:p>
                    <a:pPr>
                      <a:defRPr sz="1600"/>
                    </a:pPr>
                    <a:r>
                      <a:rPr lang="en-US" sz="1600"/>
                      <a:t>MVE</a:t>
                    </a:r>
                  </a:p>
                </c:rich>
              </c:tx>
              <c:spPr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xVal>
            <c:numRef>
              <c:f>Data!$S$27:$S$44</c:f>
              <c:numCache>
                <c:formatCode>#,##0.000</c:formatCode>
                <c:ptCount val="18"/>
                <c:pt idx="0">
                  <c:v>0.0</c:v>
                </c:pt>
                <c:pt idx="1">
                  <c:v>0.0142317089644315</c:v>
                </c:pt>
                <c:pt idx="2">
                  <c:v>0.028463417928863</c:v>
                </c:pt>
                <c:pt idx="3">
                  <c:v>0.0426951268932944</c:v>
                </c:pt>
                <c:pt idx="4">
                  <c:v>0.0569268358577259</c:v>
                </c:pt>
                <c:pt idx="5">
                  <c:v>0.0711585448221574</c:v>
                </c:pt>
                <c:pt idx="6">
                  <c:v>0.0853902537865889</c:v>
                </c:pt>
                <c:pt idx="7">
                  <c:v>0.0996219627510204</c:v>
                </c:pt>
                <c:pt idx="8">
                  <c:v>0.113853671715452</c:v>
                </c:pt>
                <c:pt idx="9">
                  <c:v>0.128085380679883</c:v>
                </c:pt>
                <c:pt idx="10">
                  <c:v>0.142317089644315</c:v>
                </c:pt>
                <c:pt idx="11">
                  <c:v>0.156548798608746</c:v>
                </c:pt>
                <c:pt idx="12">
                  <c:v>0.170780507573178</c:v>
                </c:pt>
                <c:pt idx="13">
                  <c:v>0.185012216537609</c:v>
                </c:pt>
                <c:pt idx="14">
                  <c:v>0.199243925502041</c:v>
                </c:pt>
                <c:pt idx="15">
                  <c:v>0.213475634466472</c:v>
                </c:pt>
                <c:pt idx="16">
                  <c:v>0.227707343430904</c:v>
                </c:pt>
                <c:pt idx="17">
                  <c:v>0.241939052395335</c:v>
                </c:pt>
              </c:numCache>
            </c:numRef>
          </c:xVal>
          <c:yVal>
            <c:numRef>
              <c:f>Data!$Q$27:$Q$44</c:f>
              <c:numCache>
                <c:formatCode>#,##0.000</c:formatCode>
                <c:ptCount val="18"/>
                <c:pt idx="0">
                  <c:v>0.05</c:v>
                </c:pt>
                <c:pt idx="1">
                  <c:v>0.0589783942458779</c:v>
                </c:pt>
                <c:pt idx="2">
                  <c:v>0.0679567884917559</c:v>
                </c:pt>
                <c:pt idx="3">
                  <c:v>0.0769351827376338</c:v>
                </c:pt>
                <c:pt idx="4">
                  <c:v>0.0859135769835118</c:v>
                </c:pt>
                <c:pt idx="5">
                  <c:v>0.0948919712293897</c:v>
                </c:pt>
                <c:pt idx="6">
                  <c:v>0.103870365475268</c:v>
                </c:pt>
                <c:pt idx="7">
                  <c:v>0.112848759721146</c:v>
                </c:pt>
                <c:pt idx="8">
                  <c:v>0.121827153967024</c:v>
                </c:pt>
                <c:pt idx="9">
                  <c:v>0.130805548212902</c:v>
                </c:pt>
                <c:pt idx="10">
                  <c:v>0.139783942458779</c:v>
                </c:pt>
                <c:pt idx="11">
                  <c:v>0.148762336704657</c:v>
                </c:pt>
                <c:pt idx="12">
                  <c:v>0.157740730950535</c:v>
                </c:pt>
                <c:pt idx="13">
                  <c:v>0.166719125196413</c:v>
                </c:pt>
                <c:pt idx="14">
                  <c:v>0.175697519442291</c:v>
                </c:pt>
                <c:pt idx="15">
                  <c:v>0.184675913688169</c:v>
                </c:pt>
                <c:pt idx="16">
                  <c:v>0.193654307934047</c:v>
                </c:pt>
                <c:pt idx="17">
                  <c:v>0.202632702179925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5356456"/>
        <c:axId val="2112115224"/>
      </c:scatterChart>
      <c:valAx>
        <c:axId val="2075356456"/>
        <c:scaling>
          <c:orientation val="minMax"/>
          <c:max val="0.25"/>
          <c:min val="0.1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Volatility</a:t>
                </a:r>
              </a:p>
            </c:rich>
          </c:tx>
          <c:layout/>
          <c:overlay val="0"/>
        </c:title>
        <c:numFmt formatCode="#,##0.000" sourceLinked="1"/>
        <c:majorTickMark val="out"/>
        <c:minorTickMark val="none"/>
        <c:tickLblPos val="nextTo"/>
        <c:crossAx val="2112115224"/>
        <c:crosses val="autoZero"/>
        <c:crossBetween val="midCat"/>
      </c:valAx>
      <c:valAx>
        <c:axId val="2112115224"/>
        <c:scaling>
          <c:orientation val="minMax"/>
          <c:max val="0.18"/>
          <c:min val="0.13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Expected return</a:t>
                </a:r>
              </a:p>
              <a:p>
                <a:pPr>
                  <a:defRPr/>
                </a:pPr>
                <a:endParaRPr lang="en-US"/>
              </a:p>
            </c:rich>
          </c:tx>
          <c:layout/>
          <c:overlay val="0"/>
        </c:title>
        <c:numFmt formatCode="#,##0.000" sourceLinked="1"/>
        <c:majorTickMark val="out"/>
        <c:minorTickMark val="none"/>
        <c:tickLblPos val="nextTo"/>
        <c:crossAx val="2075356456"/>
        <c:crosses val="autoZero"/>
        <c:crossBetween val="midCat"/>
      </c:valAx>
      <c:spPr>
        <a:solidFill>
          <a:schemeClr val="accent1">
            <a:lumMod val="20000"/>
            <a:lumOff val="80000"/>
          </a:schemeClr>
        </a:solidFill>
      </c:spPr>
    </c:plotArea>
    <c:plotVisOnly val="1"/>
    <c:dispBlanksAs val="gap"/>
    <c:showDLblsOverMax val="0"/>
  </c:chart>
  <c:spPr>
    <a:solidFill>
      <a:schemeClr val="accent1">
        <a:lumMod val="20000"/>
        <a:lumOff val="80000"/>
      </a:schemeClr>
    </a:solidFill>
  </c:spPr>
  <c:txPr>
    <a:bodyPr/>
    <a:lstStyle/>
    <a:p>
      <a:pPr>
        <a:defRPr b="1"/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32" workbookViewId="0" zoomToFit="1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121" cy="583045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nternational_Equity_Example_US_JAPAN_only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rontier with US and Japan only"/>
      <sheetName val="Frontier with short-selling"/>
      <sheetName val="Data"/>
    </sheetNames>
    <sheetDataSet>
      <sheetData sheetId="2">
        <row r="4">
          <cell r="Q4">
            <v>0.1497</v>
          </cell>
          <cell r="S4">
            <v>0.2298</v>
          </cell>
        </row>
        <row r="5">
          <cell r="Q5">
            <v>0.14828000000000002</v>
          </cell>
          <cell r="S5">
            <v>0.21142604663617018</v>
          </cell>
        </row>
        <row r="6">
          <cell r="Q6">
            <v>0.14686000000000002</v>
          </cell>
          <cell r="S6">
            <v>0.19428219256740956</v>
          </cell>
        </row>
        <row r="7">
          <cell r="Q7">
            <v>0.14543999999999999</v>
          </cell>
          <cell r="S7">
            <v>0.17872277822874172</v>
          </cell>
        </row>
        <row r="8">
          <cell r="Q8">
            <v>0.14402000000000001</v>
          </cell>
          <cell r="S8">
            <v>0.16519611533931419</v>
          </cell>
        </row>
        <row r="9">
          <cell r="Q9">
            <v>0.1426</v>
          </cell>
          <cell r="S9">
            <v>0.15423795105291044</v>
          </cell>
        </row>
        <row r="10">
          <cell r="Q10">
            <v>0.14118</v>
          </cell>
          <cell r="S10">
            <v>0.14642608552850139</v>
          </cell>
        </row>
        <row r="11">
          <cell r="Q11">
            <v>0.13976</v>
          </cell>
          <cell r="S11">
            <v>0.14227970852444138</v>
          </cell>
        </row>
        <row r="12">
          <cell r="Q12">
            <v>0.13899399830400899</v>
          </cell>
          <cell r="S12">
            <v>0.14168963368419615</v>
          </cell>
        </row>
        <row r="13">
          <cell r="Q13">
            <v>0.13834000000000002</v>
          </cell>
          <cell r="S13">
            <v>0.14212000685617771</v>
          </cell>
        </row>
        <row r="14">
          <cell r="Q14">
            <v>0.13692000000000001</v>
          </cell>
          <cell r="S14">
            <v>0.14596006712864995</v>
          </cell>
        </row>
        <row r="15">
          <cell r="Q15">
            <v>0.13550000000000001</v>
          </cell>
          <cell r="S15">
            <v>0.1535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44"/>
  <sheetViews>
    <sheetView topLeftCell="F7" workbookViewId="0">
      <selection activeCell="O46" sqref="O46"/>
    </sheetView>
  </sheetViews>
  <sheetFormatPr baseColWidth="10" defaultRowHeight="15" x14ac:dyDescent="0"/>
  <cols>
    <col min="2" max="2" width="11.5" bestFit="1" customWidth="1"/>
    <col min="15" max="15" width="14" customWidth="1"/>
    <col min="16" max="16" width="15.6640625" bestFit="1" customWidth="1"/>
    <col min="19" max="19" width="16" bestFit="1" customWidth="1"/>
  </cols>
  <sheetData>
    <row r="2" spans="2:20">
      <c r="O2" s="6" t="s">
        <v>8</v>
      </c>
      <c r="P2" s="7"/>
      <c r="Q2" s="7"/>
      <c r="R2" s="7"/>
      <c r="S2" s="7"/>
      <c r="T2" s="7"/>
    </row>
    <row r="3" spans="2:20">
      <c r="B3" s="1"/>
      <c r="C3" s="2" t="s">
        <v>0</v>
      </c>
      <c r="D3" s="2" t="s">
        <v>1</v>
      </c>
      <c r="F3" s="4"/>
      <c r="G3" s="2" t="s">
        <v>2</v>
      </c>
      <c r="H3" s="2" t="s">
        <v>3</v>
      </c>
      <c r="I3" s="2" t="s">
        <v>4</v>
      </c>
      <c r="J3" s="2" t="s">
        <v>5</v>
      </c>
      <c r="K3" s="2" t="s">
        <v>6</v>
      </c>
      <c r="O3" s="8" t="s">
        <v>9</v>
      </c>
      <c r="P3" s="8" t="s">
        <v>10</v>
      </c>
      <c r="Q3" s="8" t="s">
        <v>11</v>
      </c>
      <c r="R3" s="8" t="s">
        <v>12</v>
      </c>
      <c r="S3" s="8" t="s">
        <v>13</v>
      </c>
      <c r="T3" s="8" t="s">
        <v>14</v>
      </c>
    </row>
    <row r="4" spans="2:20">
      <c r="B4" s="1" t="s">
        <v>2</v>
      </c>
      <c r="C4" s="3">
        <v>0.13550000000000001</v>
      </c>
      <c r="D4" s="3">
        <v>0.1535</v>
      </c>
      <c r="F4" s="5" t="s">
        <v>2</v>
      </c>
      <c r="G4" s="3">
        <v>1</v>
      </c>
      <c r="H4" s="3">
        <v>0.50029999999999997</v>
      </c>
      <c r="I4" s="3">
        <v>0.43980000000000002</v>
      </c>
      <c r="J4" s="3">
        <v>0.36809999999999998</v>
      </c>
      <c r="K4" s="3">
        <v>0.26629999999999998</v>
      </c>
      <c r="O4" s="9">
        <v>0</v>
      </c>
      <c r="P4" s="10">
        <f>1-O4</f>
        <v>1</v>
      </c>
      <c r="Q4" s="11">
        <f>+O4*$C$4+P4*$C$8</f>
        <v>0.1497</v>
      </c>
      <c r="R4" s="11">
        <f>O4^2*$D$4^2+P4^2*$D$8^2+2*O4*P4*G$8*$D$4*$D$8</f>
        <v>5.2808040000000001E-2</v>
      </c>
      <c r="S4" s="11">
        <f>+SQRT(R4)</f>
        <v>0.2298</v>
      </c>
      <c r="T4" s="16">
        <f>+(Q4-$C$10)/S4</f>
        <v>0.43385552654482157</v>
      </c>
    </row>
    <row r="5" spans="2:20">
      <c r="B5" s="1" t="s">
        <v>3</v>
      </c>
      <c r="C5" s="3">
        <v>0.15890000000000001</v>
      </c>
      <c r="D5" s="3">
        <v>0.24299999999999999</v>
      </c>
      <c r="F5" s="5" t="s">
        <v>3</v>
      </c>
      <c r="G5" s="3">
        <v>0.50029999999999997</v>
      </c>
      <c r="H5" s="3">
        <v>1</v>
      </c>
      <c r="I5" s="3">
        <v>0.54200000000000004</v>
      </c>
      <c r="J5" s="3">
        <v>0.42649999999999999</v>
      </c>
      <c r="K5" s="3">
        <v>0.35809999999999997</v>
      </c>
      <c r="O5" s="10">
        <v>0.1</v>
      </c>
      <c r="P5" s="10">
        <f t="shared" ref="P5:P16" si="0">1-O5</f>
        <v>0.9</v>
      </c>
      <c r="Q5" s="11">
        <f t="shared" ref="Q5:Q16" si="1">+O5*$C$4+P5*$C$8</f>
        <v>0.14828000000000002</v>
      </c>
      <c r="R5" s="11">
        <f t="shared" ref="R5:R16" si="2">O5^2*$D$4^2+P5^2*$D$8^2+2*O5*P5*G$8*$D$4*$D$8</f>
        <v>4.4700973196200006E-2</v>
      </c>
      <c r="S5" s="11">
        <f t="shared" ref="S5:S16" si="3">+SQRT(R5)</f>
        <v>0.21142604663617018</v>
      </c>
      <c r="T5" s="16">
        <f t="shared" ref="T5:T16" si="4">+(Q5-$C$10)/S5</f>
        <v>0.46484338880499387</v>
      </c>
    </row>
    <row r="6" spans="2:20">
      <c r="B6" s="1" t="s">
        <v>4</v>
      </c>
      <c r="C6" s="3">
        <v>0.15190000000000001</v>
      </c>
      <c r="D6" s="3">
        <v>0.2324</v>
      </c>
      <c r="F6" s="5" t="s">
        <v>4</v>
      </c>
      <c r="G6" s="3">
        <v>0.43980000000000002</v>
      </c>
      <c r="H6" s="3">
        <v>0.54200000000000004</v>
      </c>
      <c r="I6" s="3">
        <v>1</v>
      </c>
      <c r="J6" s="3">
        <v>0.60319999999999996</v>
      </c>
      <c r="K6" s="3">
        <v>0.39229999999999998</v>
      </c>
      <c r="O6" s="10">
        <v>0.2</v>
      </c>
      <c r="P6" s="10">
        <f t="shared" si="0"/>
        <v>0.8</v>
      </c>
      <c r="Q6" s="11">
        <f t="shared" si="1"/>
        <v>0.14686000000000002</v>
      </c>
      <c r="R6" s="11">
        <f t="shared" si="2"/>
        <v>3.7745570348800009E-2</v>
      </c>
      <c r="S6" s="11">
        <f t="shared" si="3"/>
        <v>0.19428219256740956</v>
      </c>
      <c r="T6" s="16">
        <f t="shared" si="4"/>
        <v>0.49855315466646677</v>
      </c>
    </row>
    <row r="7" spans="2:20">
      <c r="B7" s="1" t="s">
        <v>5</v>
      </c>
      <c r="C7" s="3">
        <v>0.14349999999999999</v>
      </c>
      <c r="D7" s="3">
        <v>0.20380000000000001</v>
      </c>
      <c r="F7" s="5" t="s">
        <v>5</v>
      </c>
      <c r="G7" s="3">
        <v>0.36809999999999998</v>
      </c>
      <c r="H7" s="3">
        <v>0.42649999999999999</v>
      </c>
      <c r="I7" s="3">
        <v>0.60319999999999996</v>
      </c>
      <c r="J7" s="3">
        <v>1</v>
      </c>
      <c r="K7" s="3">
        <v>0.36630000000000001</v>
      </c>
      <c r="O7" s="10">
        <v>0.3</v>
      </c>
      <c r="P7" s="10">
        <f t="shared" si="0"/>
        <v>0.7</v>
      </c>
      <c r="Q7" s="11">
        <f t="shared" si="1"/>
        <v>0.14543999999999999</v>
      </c>
      <c r="R7" s="11">
        <f t="shared" si="2"/>
        <v>3.1941831457799996E-2</v>
      </c>
      <c r="S7" s="11">
        <f t="shared" si="3"/>
        <v>0.17872277822874172</v>
      </c>
      <c r="T7" s="16">
        <f t="shared" si="4"/>
        <v>0.5340113943274164</v>
      </c>
    </row>
    <row r="8" spans="2:20">
      <c r="B8" s="1" t="s">
        <v>6</v>
      </c>
      <c r="C8" s="3">
        <v>0.1497</v>
      </c>
      <c r="D8" s="3">
        <v>0.2298</v>
      </c>
      <c r="F8" s="5" t="s">
        <v>6</v>
      </c>
      <c r="G8" s="3">
        <v>0.26629999999999998</v>
      </c>
      <c r="H8" s="3">
        <v>0.35809999999999997</v>
      </c>
      <c r="I8" s="3">
        <v>0.39229999999999998</v>
      </c>
      <c r="J8" s="3">
        <v>0.36630000000000001</v>
      </c>
      <c r="K8" s="3">
        <v>1</v>
      </c>
      <c r="O8" s="10">
        <v>0.4</v>
      </c>
      <c r="P8" s="10">
        <f t="shared" si="0"/>
        <v>0.6</v>
      </c>
      <c r="Q8" s="11">
        <f t="shared" si="1"/>
        <v>0.14402000000000001</v>
      </c>
      <c r="R8" s="11">
        <f t="shared" si="2"/>
        <v>2.7289756523199996E-2</v>
      </c>
      <c r="S8" s="11">
        <f t="shared" si="3"/>
        <v>0.16519611533931419</v>
      </c>
      <c r="T8" s="16">
        <f t="shared" si="4"/>
        <v>0.56914171260554247</v>
      </c>
    </row>
    <row r="9" spans="2:20">
      <c r="B9" s="1"/>
      <c r="C9" s="3"/>
      <c r="D9" s="3"/>
      <c r="O9" s="10">
        <v>0.5</v>
      </c>
      <c r="P9" s="10">
        <f t="shared" si="0"/>
        <v>0.5</v>
      </c>
      <c r="Q9" s="11">
        <f t="shared" si="1"/>
        <v>0.1426</v>
      </c>
      <c r="R9" s="11">
        <f t="shared" si="2"/>
        <v>2.3789345545E-2</v>
      </c>
      <c r="S9" s="11">
        <f t="shared" si="3"/>
        <v>0.15423795105291044</v>
      </c>
      <c r="T9" s="16">
        <f t="shared" si="4"/>
        <v>0.60037104595764568</v>
      </c>
    </row>
    <row r="10" spans="2:20">
      <c r="B10" s="1" t="s">
        <v>7</v>
      </c>
      <c r="C10" s="3">
        <v>0.05</v>
      </c>
      <c r="D10" s="3"/>
      <c r="O10" s="10">
        <v>0.6</v>
      </c>
      <c r="P10" s="10">
        <f t="shared" si="0"/>
        <v>0.4</v>
      </c>
      <c r="Q10" s="11">
        <f t="shared" si="1"/>
        <v>0.14118</v>
      </c>
      <c r="R10" s="11">
        <f t="shared" si="2"/>
        <v>2.1440598523200002E-2</v>
      </c>
      <c r="S10" s="11">
        <f t="shared" si="3"/>
        <v>0.14642608552850139</v>
      </c>
      <c r="T10" s="16">
        <f t="shared" si="4"/>
        <v>0.62270325448433905</v>
      </c>
    </row>
    <row r="11" spans="2:20">
      <c r="B11" s="1"/>
      <c r="C11" s="3"/>
      <c r="D11" s="3"/>
      <c r="N11" s="22" t="s">
        <v>16</v>
      </c>
      <c r="O11" s="12">
        <v>0.69831391135355758</v>
      </c>
      <c r="P11" s="12">
        <f t="shared" si="0"/>
        <v>0.30168608864644242</v>
      </c>
      <c r="Q11" s="13">
        <f t="shared" si="1"/>
        <v>0.13978394245877948</v>
      </c>
      <c r="R11" s="13">
        <f t="shared" si="2"/>
        <v>2.0254154004827947E-2</v>
      </c>
      <c r="S11" s="14">
        <f t="shared" si="3"/>
        <v>0.14231708964431483</v>
      </c>
      <c r="T11" s="17">
        <f t="shared" si="4"/>
        <v>0.63087253036983459</v>
      </c>
    </row>
    <row r="12" spans="2:20">
      <c r="C12" s="3"/>
      <c r="O12" s="10">
        <v>0.7</v>
      </c>
      <c r="P12" s="10">
        <f t="shared" si="0"/>
        <v>0.30000000000000004</v>
      </c>
      <c r="Q12" s="11">
        <f t="shared" si="1"/>
        <v>0.13976</v>
      </c>
      <c r="R12" s="11">
        <f t="shared" si="2"/>
        <v>2.0243515457799999E-2</v>
      </c>
      <c r="S12" s="11">
        <f t="shared" si="3"/>
        <v>0.14227970852444138</v>
      </c>
      <c r="T12" s="16">
        <f t="shared" si="4"/>
        <v>0.6308700019903446</v>
      </c>
    </row>
    <row r="13" spans="2:20">
      <c r="O13" s="18">
        <v>0.75394378140781715</v>
      </c>
      <c r="P13" s="18">
        <f t="shared" si="0"/>
        <v>0.24605621859218285</v>
      </c>
      <c r="Q13" s="19">
        <f t="shared" si="1"/>
        <v>0.13899399830400899</v>
      </c>
      <c r="R13" s="19">
        <f t="shared" si="2"/>
        <v>2.007595229356169E-2</v>
      </c>
      <c r="S13" s="20">
        <f t="shared" si="3"/>
        <v>0.14168963368419615</v>
      </c>
      <c r="T13" s="21">
        <f t="shared" si="4"/>
        <v>0.62809110299743298</v>
      </c>
    </row>
    <row r="14" spans="2:20">
      <c r="O14" s="10">
        <v>0.8</v>
      </c>
      <c r="P14" s="10">
        <f t="shared" si="0"/>
        <v>0.19999999999999996</v>
      </c>
      <c r="Q14" s="11">
        <f t="shared" si="1"/>
        <v>0.13834000000000002</v>
      </c>
      <c r="R14" s="11">
        <f t="shared" si="2"/>
        <v>2.0198096348800001E-2</v>
      </c>
      <c r="S14" s="11">
        <f t="shared" si="3"/>
        <v>0.14212000685617771</v>
      </c>
      <c r="T14" s="16">
        <f t="shared" si="4"/>
        <v>0.62158736095051093</v>
      </c>
    </row>
    <row r="15" spans="2:20">
      <c r="O15" s="10">
        <v>0.9</v>
      </c>
      <c r="P15" s="10">
        <f t="shared" si="0"/>
        <v>9.9999999999999978E-2</v>
      </c>
      <c r="Q15" s="11">
        <f t="shared" si="1"/>
        <v>0.13692000000000001</v>
      </c>
      <c r="R15" s="11">
        <f t="shared" si="2"/>
        <v>2.1304341196199998E-2</v>
      </c>
      <c r="S15" s="11">
        <f t="shared" si="3"/>
        <v>0.14596006712864995</v>
      </c>
      <c r="T15" s="16">
        <f t="shared" si="4"/>
        <v>0.59550534409790512</v>
      </c>
    </row>
    <row r="16" spans="2:20">
      <c r="O16" s="10">
        <v>1</v>
      </c>
      <c r="P16" s="10">
        <f t="shared" si="0"/>
        <v>0</v>
      </c>
      <c r="Q16" s="11">
        <f t="shared" si="1"/>
        <v>0.13550000000000001</v>
      </c>
      <c r="R16" s="11">
        <f t="shared" si="2"/>
        <v>2.356225E-2</v>
      </c>
      <c r="S16" s="11">
        <f t="shared" si="3"/>
        <v>0.1535</v>
      </c>
      <c r="T16" s="16">
        <f t="shared" si="4"/>
        <v>0.55700325732899025</v>
      </c>
    </row>
    <row r="19" spans="15:20">
      <c r="O19" s="15" t="s">
        <v>15</v>
      </c>
      <c r="P19" s="6"/>
      <c r="Q19" s="6"/>
      <c r="R19" s="6"/>
      <c r="S19" s="6"/>
      <c r="T19" s="11"/>
    </row>
    <row r="20" spans="15:20">
      <c r="O20" s="12">
        <v>0.69831391135355758</v>
      </c>
      <c r="P20" s="12">
        <f t="shared" ref="P20" si="5">1-O20</f>
        <v>0.30168608864644242</v>
      </c>
      <c r="Q20" s="13">
        <f t="shared" ref="Q20" si="6">+O20*$C$4+P20*$C$8</f>
        <v>0.13978394245877948</v>
      </c>
      <c r="R20" s="13">
        <f t="shared" ref="R20" si="7">O20^2*$D$4^2+P20^2*$D$8^2+2*O20*P20*G$8*$D$4*$D$8</f>
        <v>2.0254154004827947E-2</v>
      </c>
      <c r="S20" s="14">
        <f t="shared" ref="S20" si="8">+SQRT(R20)</f>
        <v>0.14231708964431483</v>
      </c>
      <c r="T20" s="13">
        <f t="shared" ref="T19:T20" si="9">+(Q20-$C$10)/S20</f>
        <v>0.63087253036983459</v>
      </c>
    </row>
    <row r="25" spans="15:20">
      <c r="O25" s="23" t="s">
        <v>19</v>
      </c>
      <c r="P25" s="7"/>
      <c r="Q25" s="7"/>
      <c r="R25" s="7"/>
      <c r="S25" s="7"/>
      <c r="T25" s="7"/>
    </row>
    <row r="26" spans="15:20">
      <c r="O26" s="8" t="s">
        <v>20</v>
      </c>
      <c r="P26" s="8" t="s">
        <v>17</v>
      </c>
      <c r="Q26" s="8" t="s">
        <v>11</v>
      </c>
      <c r="R26" s="8" t="s">
        <v>12</v>
      </c>
      <c r="S26" s="8" t="s">
        <v>13</v>
      </c>
      <c r="T26" s="8" t="s">
        <v>18</v>
      </c>
    </row>
    <row r="27" spans="15:20">
      <c r="O27" s="10">
        <v>0</v>
      </c>
      <c r="P27" s="10">
        <f>1-O27</f>
        <v>1</v>
      </c>
      <c r="Q27" s="11">
        <f>+O27*$Q$11+P27*$C$10</f>
        <v>0.05</v>
      </c>
      <c r="R27" s="11">
        <f>+(O27^2)*($R$11)</f>
        <v>0</v>
      </c>
      <c r="S27" s="11">
        <f t="shared" ref="S27" si="10">+SQRT(R27)</f>
        <v>0</v>
      </c>
      <c r="T27" s="16" t="s">
        <v>21</v>
      </c>
    </row>
    <row r="28" spans="15:20">
      <c r="O28" s="10">
        <v>0.1</v>
      </c>
      <c r="P28" s="10">
        <f t="shared" ref="P28:P44" si="11">1-O28</f>
        <v>0.9</v>
      </c>
      <c r="Q28" s="11">
        <f t="shared" ref="Q28:Q44" si="12">+O28*$Q$11+P28*$C$10</f>
        <v>5.8978394245877953E-2</v>
      </c>
      <c r="R28" s="11">
        <f t="shared" ref="R28:R44" si="13">+(O28^2)*($R$11)</f>
        <v>2.0254154004827952E-4</v>
      </c>
      <c r="S28" s="11">
        <f t="shared" ref="S28:S44" si="14">+SQRT(R28)</f>
        <v>1.4231708964431485E-2</v>
      </c>
      <c r="T28" s="16">
        <f t="shared" ref="T28:T44" si="15">+(Q28-$C$10)/S28</f>
        <v>0.63087253036983471</v>
      </c>
    </row>
    <row r="29" spans="15:20">
      <c r="O29" s="10">
        <v>0.2</v>
      </c>
      <c r="P29" s="10">
        <f t="shared" si="11"/>
        <v>0.8</v>
      </c>
      <c r="Q29" s="11">
        <f t="shared" si="12"/>
        <v>6.7956788491755904E-2</v>
      </c>
      <c r="R29" s="11">
        <f t="shared" si="13"/>
        <v>8.1016616019311807E-4</v>
      </c>
      <c r="S29" s="11">
        <f t="shared" si="14"/>
        <v>2.846341792886297E-2</v>
      </c>
      <c r="T29" s="16">
        <f t="shared" si="15"/>
        <v>0.63087253036983471</v>
      </c>
    </row>
    <row r="30" spans="15:20">
      <c r="O30" s="10">
        <v>0.3</v>
      </c>
      <c r="P30" s="10">
        <f t="shared" si="11"/>
        <v>0.7</v>
      </c>
      <c r="Q30" s="11">
        <f t="shared" si="12"/>
        <v>7.6935182737633834E-2</v>
      </c>
      <c r="R30" s="11">
        <f t="shared" si="13"/>
        <v>1.8228738604345151E-3</v>
      </c>
      <c r="S30" s="11">
        <f t="shared" si="14"/>
        <v>4.2695126893294452E-2</v>
      </c>
      <c r="T30" s="16">
        <f t="shared" si="15"/>
        <v>0.63087253036983426</v>
      </c>
    </row>
    <row r="31" spans="15:20">
      <c r="O31" s="10">
        <v>0.4</v>
      </c>
      <c r="P31" s="10">
        <f t="shared" si="11"/>
        <v>0.6</v>
      </c>
      <c r="Q31" s="11">
        <f t="shared" si="12"/>
        <v>8.5913576983511791E-2</v>
      </c>
      <c r="R31" s="11">
        <f t="shared" si="13"/>
        <v>3.2406646407724723E-3</v>
      </c>
      <c r="S31" s="11">
        <f t="shared" si="14"/>
        <v>5.6926835857725941E-2</v>
      </c>
      <c r="T31" s="16">
        <f t="shared" si="15"/>
        <v>0.63087253036983448</v>
      </c>
    </row>
    <row r="32" spans="15:20">
      <c r="O32" s="10">
        <v>0.5</v>
      </c>
      <c r="P32" s="10">
        <f t="shared" si="11"/>
        <v>0.5</v>
      </c>
      <c r="Q32" s="11">
        <f t="shared" si="12"/>
        <v>9.4891971229389749E-2</v>
      </c>
      <c r="R32" s="11">
        <f t="shared" si="13"/>
        <v>5.0635385012069867E-3</v>
      </c>
      <c r="S32" s="11">
        <f t="shared" si="14"/>
        <v>7.1158544822157416E-2</v>
      </c>
      <c r="T32" s="16">
        <f t="shared" si="15"/>
        <v>0.63087253036983471</v>
      </c>
    </row>
    <row r="33" spans="15:20">
      <c r="O33" s="10">
        <v>0.6</v>
      </c>
      <c r="P33" s="10">
        <f t="shared" si="11"/>
        <v>0.4</v>
      </c>
      <c r="Q33" s="11">
        <f t="shared" si="12"/>
        <v>0.10387036547526769</v>
      </c>
      <c r="R33" s="11">
        <f t="shared" si="13"/>
        <v>7.2914954417380605E-3</v>
      </c>
      <c r="S33" s="11">
        <f t="shared" si="14"/>
        <v>8.5390253786588904E-2</v>
      </c>
      <c r="T33" s="16">
        <f t="shared" si="15"/>
        <v>0.63087253036983459</v>
      </c>
    </row>
    <row r="34" spans="15:20">
      <c r="O34" s="10">
        <v>0.7</v>
      </c>
      <c r="P34" s="10">
        <f t="shared" si="11"/>
        <v>0.30000000000000004</v>
      </c>
      <c r="Q34" s="11">
        <f t="shared" si="12"/>
        <v>0.11284875972114564</v>
      </c>
      <c r="R34" s="11">
        <f t="shared" si="13"/>
        <v>9.9245354623656926E-3</v>
      </c>
      <c r="S34" s="11">
        <f t="shared" si="14"/>
        <v>9.9621962751020379E-2</v>
      </c>
      <c r="T34" s="16">
        <f t="shared" si="15"/>
        <v>0.63087253036983459</v>
      </c>
    </row>
    <row r="35" spans="15:20">
      <c r="O35" s="10">
        <v>0.8</v>
      </c>
      <c r="P35" s="10">
        <f t="shared" si="11"/>
        <v>0.19999999999999996</v>
      </c>
      <c r="Q35" s="11">
        <f t="shared" si="12"/>
        <v>0.12182715396702358</v>
      </c>
      <c r="R35" s="11">
        <f t="shared" si="13"/>
        <v>1.2962658563089889E-2</v>
      </c>
      <c r="S35" s="11">
        <f t="shared" si="14"/>
        <v>0.11385367171545188</v>
      </c>
      <c r="T35" s="16">
        <f t="shared" si="15"/>
        <v>0.63087253036983448</v>
      </c>
    </row>
    <row r="36" spans="15:20">
      <c r="O36" s="10">
        <v>0.9</v>
      </c>
      <c r="P36" s="10">
        <f t="shared" si="11"/>
        <v>9.9999999999999978E-2</v>
      </c>
      <c r="Q36" s="11">
        <f t="shared" si="12"/>
        <v>0.13080554821290155</v>
      </c>
      <c r="R36" s="11">
        <f t="shared" si="13"/>
        <v>1.6405864743910637E-2</v>
      </c>
      <c r="S36" s="11">
        <f t="shared" si="14"/>
        <v>0.12808538067988337</v>
      </c>
      <c r="T36" s="16">
        <f t="shared" si="15"/>
        <v>0.63087253036983459</v>
      </c>
    </row>
    <row r="37" spans="15:20">
      <c r="O37" s="10">
        <v>1</v>
      </c>
      <c r="P37" s="10">
        <f t="shared" si="11"/>
        <v>0</v>
      </c>
      <c r="Q37" s="11">
        <f t="shared" si="12"/>
        <v>0.13978394245877948</v>
      </c>
      <c r="R37" s="11">
        <f t="shared" si="13"/>
        <v>2.0254154004827947E-2</v>
      </c>
      <c r="S37" s="11">
        <f t="shared" si="14"/>
        <v>0.14231708964431483</v>
      </c>
      <c r="T37" s="16">
        <f t="shared" si="15"/>
        <v>0.63087253036983459</v>
      </c>
    </row>
    <row r="38" spans="15:20">
      <c r="O38" s="10">
        <v>1.1000000000000001</v>
      </c>
      <c r="P38" s="10">
        <f t="shared" si="11"/>
        <v>-0.10000000000000009</v>
      </c>
      <c r="Q38" s="11">
        <f t="shared" si="12"/>
        <v>0.14876233670465744</v>
      </c>
      <c r="R38" s="11">
        <f t="shared" si="13"/>
        <v>2.4507526345841819E-2</v>
      </c>
      <c r="S38" s="11">
        <f t="shared" si="14"/>
        <v>0.15654879860874635</v>
      </c>
      <c r="T38" s="16">
        <f t="shared" si="15"/>
        <v>0.63087253036983448</v>
      </c>
    </row>
    <row r="39" spans="15:20">
      <c r="O39" s="10">
        <v>1.2000000000000002</v>
      </c>
      <c r="P39" s="10">
        <f t="shared" si="11"/>
        <v>-0.20000000000000018</v>
      </c>
      <c r="Q39" s="11">
        <f t="shared" si="12"/>
        <v>0.1577407309505354</v>
      </c>
      <c r="R39" s="11">
        <f t="shared" si="13"/>
        <v>2.9165981766952252E-2</v>
      </c>
      <c r="S39" s="11">
        <f t="shared" si="14"/>
        <v>0.17078050757317784</v>
      </c>
      <c r="T39" s="16">
        <f t="shared" si="15"/>
        <v>0.63087253036983459</v>
      </c>
    </row>
    <row r="40" spans="15:20">
      <c r="O40" s="10">
        <v>1.3</v>
      </c>
      <c r="P40" s="10">
        <f t="shared" si="11"/>
        <v>-0.30000000000000004</v>
      </c>
      <c r="Q40" s="11">
        <f t="shared" si="12"/>
        <v>0.16671912519641333</v>
      </c>
      <c r="R40" s="11">
        <f t="shared" si="13"/>
        <v>3.4229520268159237E-2</v>
      </c>
      <c r="S40" s="11">
        <f t="shared" si="14"/>
        <v>0.18501221653760933</v>
      </c>
      <c r="T40" s="16">
        <f t="shared" si="15"/>
        <v>0.63087253036983448</v>
      </c>
    </row>
    <row r="41" spans="15:20">
      <c r="O41" s="10">
        <v>1.4</v>
      </c>
      <c r="P41" s="10">
        <f t="shared" si="11"/>
        <v>-0.39999999999999991</v>
      </c>
      <c r="Q41" s="11">
        <f t="shared" si="12"/>
        <v>0.17569751944229128</v>
      </c>
      <c r="R41" s="11">
        <f t="shared" si="13"/>
        <v>3.969814184946277E-2</v>
      </c>
      <c r="S41" s="11">
        <f t="shared" si="14"/>
        <v>0.19924392550204076</v>
      </c>
      <c r="T41" s="16">
        <f t="shared" si="15"/>
        <v>0.63087253036983471</v>
      </c>
    </row>
    <row r="42" spans="15:20">
      <c r="O42" s="10">
        <v>1.5</v>
      </c>
      <c r="P42" s="10">
        <f t="shared" si="11"/>
        <v>-0.5</v>
      </c>
      <c r="Q42" s="11">
        <f t="shared" si="12"/>
        <v>0.18467591368816924</v>
      </c>
      <c r="R42" s="11">
        <f t="shared" si="13"/>
        <v>4.5571846510862879E-2</v>
      </c>
      <c r="S42" s="11">
        <f t="shared" si="14"/>
        <v>0.21347563446647225</v>
      </c>
      <c r="T42" s="16">
        <f t="shared" si="15"/>
        <v>0.63087253036983459</v>
      </c>
    </row>
    <row r="43" spans="15:20">
      <c r="O43" s="10">
        <v>1.6</v>
      </c>
      <c r="P43" s="10">
        <f t="shared" si="11"/>
        <v>-0.60000000000000009</v>
      </c>
      <c r="Q43" s="11">
        <f t="shared" si="12"/>
        <v>0.19365430793404717</v>
      </c>
      <c r="R43" s="11">
        <f t="shared" si="13"/>
        <v>5.1850634252359556E-2</v>
      </c>
      <c r="S43" s="11">
        <f t="shared" si="14"/>
        <v>0.22770734343090376</v>
      </c>
      <c r="T43" s="16">
        <f t="shared" si="15"/>
        <v>0.63087253036983448</v>
      </c>
    </row>
    <row r="44" spans="15:20">
      <c r="O44" s="10">
        <v>1.7000000000000002</v>
      </c>
      <c r="P44" s="10">
        <f t="shared" si="11"/>
        <v>-0.70000000000000018</v>
      </c>
      <c r="Q44" s="11">
        <f t="shared" si="12"/>
        <v>0.20263270217992513</v>
      </c>
      <c r="R44" s="11">
        <f t="shared" si="13"/>
        <v>5.8534505073952775E-2</v>
      </c>
      <c r="S44" s="11">
        <f t="shared" si="14"/>
        <v>0.24193905239533525</v>
      </c>
      <c r="T44" s="16">
        <f t="shared" si="15"/>
        <v>0.63087253036983459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Data</vt:lpstr>
      <vt:lpstr>Frontier with US and Japan only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Arzu  Ozoguz</dc:creator>
  <cp:lastModifiedBy>Arzu  Ozoguz</cp:lastModifiedBy>
  <dcterms:created xsi:type="dcterms:W3CDTF">2016-08-25T21:59:06Z</dcterms:created>
  <dcterms:modified xsi:type="dcterms:W3CDTF">2016-08-25T23:48:13Z</dcterms:modified>
</cp:coreProperties>
</file>