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ink/ink2.xml" ContentType="application/inkml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ink/ink3.xml" ContentType="application/inkml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ink/ink4.xml" ContentType="application/inkml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demy Courses\Statistical Process Control (SPC) with Microsoft Excel\"/>
    </mc:Choice>
  </mc:AlternateContent>
  <xr:revisionPtr revIDLastSave="0" documentId="13_ncr:1_{963A443F-68BD-4C78-9504-A47EFEEA3742}" xr6:coauthVersionLast="45" xr6:coauthVersionMax="45" xr10:uidLastSave="{00000000-0000-0000-0000-000000000000}"/>
  <bookViews>
    <workbookView xWindow="-120" yWindow="-120" windowWidth="29040" windowHeight="15840" tabRatio="850" xr2:uid="{00000000-000D-0000-FFFF-FFFF00000000}"/>
  </bookViews>
  <sheets>
    <sheet name="Control Chart Selection Process" sheetId="1" r:id="rId1"/>
    <sheet name="Table Of Control Chart Constant" sheetId="13" r:id="rId2"/>
    <sheet name="Xbar&amp;R" sheetId="4" r:id="rId3"/>
    <sheet name="Xbar&amp;s" sheetId="5" r:id="rId4"/>
    <sheet name="IXMR" sheetId="6" r:id="rId5"/>
    <sheet name="p chart" sheetId="8" r:id="rId6"/>
    <sheet name="np chart" sheetId="9" r:id="rId7"/>
    <sheet name="c chart" sheetId="10" r:id="rId8"/>
    <sheet name="u chart" sheetId="11" r:id="rId9"/>
  </sheets>
  <definedNames>
    <definedName name="_xlnm._FilterDatabase" localSheetId="7" hidden="1">'c chart'!$A$1:$D$46</definedName>
    <definedName name="_xlnm._FilterDatabase" localSheetId="6" hidden="1">'np chart'!$A$1:$E$46</definedName>
    <definedName name="_xlnm._FilterDatabase" localSheetId="5" hidden="1">'p chart'!$A$1:$F$54</definedName>
    <definedName name="_xlnm._FilterDatabase" localSheetId="8" hidden="1">'u chart'!$A$1:$E$54</definedName>
    <definedName name="_xlnm.Print_Area" localSheetId="7">'c chart'!$A$1:$D$1</definedName>
    <definedName name="_xlnm.Print_Area" localSheetId="0">'Control Chart Selection Process'!$B$1:$W$25</definedName>
    <definedName name="_xlnm.Print_Area" localSheetId="6">'np chart'!$A$1:$E$1</definedName>
    <definedName name="_xlnm.Print_Area" localSheetId="5">'p chart'!$A$1:$F$1</definedName>
    <definedName name="_xlnm.Print_Area" localSheetId="8">'u chart'!$A$1:$E$1</definedName>
    <definedName name="Z_1747F358_1001_41A1_9477_E21658EB451C_.wvu.FilterData" localSheetId="7" hidden="1">'c chart'!$A$1:$D$46</definedName>
    <definedName name="Z_1747F358_1001_41A1_9477_E21658EB451C_.wvu.FilterData" localSheetId="6" hidden="1">'np chart'!$A$1:$E$46</definedName>
    <definedName name="Z_1747F358_1001_41A1_9477_E21658EB451C_.wvu.FilterData" localSheetId="5" hidden="1">'p chart'!$A$1:$F$54</definedName>
    <definedName name="Z_1747F358_1001_41A1_9477_E21658EB451C_.wvu.FilterData" localSheetId="8" hidden="1">'u chart'!$A$1:$E$54</definedName>
    <definedName name="Z_1747F358_1001_41A1_9477_E21658EB451C_.wvu.PrintArea" localSheetId="7" hidden="1">'c chart'!$A$1:$D$1</definedName>
    <definedName name="Z_1747F358_1001_41A1_9477_E21658EB451C_.wvu.PrintArea" localSheetId="6" hidden="1">'np chart'!$A$1:$E$1</definedName>
    <definedName name="Z_1747F358_1001_41A1_9477_E21658EB451C_.wvu.PrintArea" localSheetId="5" hidden="1">'p chart'!$A$1:$F$1</definedName>
    <definedName name="Z_1747F358_1001_41A1_9477_E21658EB451C_.wvu.PrintArea" localSheetId="8" hidden="1">'u chart'!$A$1:$E$1</definedName>
    <definedName name="Z_18C2D1A2_55EB_45DC_A557_19EC3BAA6ED5_.wvu.FilterData" localSheetId="7" hidden="1">'c chart'!$A$1:$D$46</definedName>
    <definedName name="Z_18C2D1A2_55EB_45DC_A557_19EC3BAA6ED5_.wvu.FilterData" localSheetId="6" hidden="1">'np chart'!$A$1:$E$46</definedName>
    <definedName name="Z_18C2D1A2_55EB_45DC_A557_19EC3BAA6ED5_.wvu.FilterData" localSheetId="5" hidden="1">'p chart'!$A$1:$F$54</definedName>
    <definedName name="Z_18C2D1A2_55EB_45DC_A557_19EC3BAA6ED5_.wvu.FilterData" localSheetId="8" hidden="1">'u chart'!$A$1:$E$54</definedName>
    <definedName name="Z_1A73B5EB_5206_4ECF_BE77_0565B29FE65E_.wvu.FilterData" localSheetId="7" hidden="1">'c chart'!$A$1:$D$46</definedName>
    <definedName name="Z_1A73B5EB_5206_4ECF_BE77_0565B29FE65E_.wvu.FilterData" localSheetId="6" hidden="1">'np chart'!$A$1:$E$46</definedName>
    <definedName name="Z_1A73B5EB_5206_4ECF_BE77_0565B29FE65E_.wvu.FilterData" localSheetId="5" hidden="1">'p chart'!$A$1:$F$54</definedName>
    <definedName name="Z_1A73B5EB_5206_4ECF_BE77_0565B29FE65E_.wvu.FilterData" localSheetId="8" hidden="1">'u chart'!$A$1:$E$54</definedName>
    <definedName name="Z_21F5264B_B0BA_49BC_9189_198E9A3C35B3_.wvu.FilterData" localSheetId="7" hidden="1">'c chart'!$A$1:$D$46</definedName>
    <definedName name="Z_21F5264B_B0BA_49BC_9189_198E9A3C35B3_.wvu.FilterData" localSheetId="6" hidden="1">'np chart'!$A$1:$E$46</definedName>
    <definedName name="Z_21F5264B_B0BA_49BC_9189_198E9A3C35B3_.wvu.FilterData" localSheetId="5" hidden="1">'p chart'!$A$1:$F$54</definedName>
    <definedName name="Z_21F5264B_B0BA_49BC_9189_198E9A3C35B3_.wvu.FilterData" localSheetId="8" hidden="1">'u chart'!$A$1:$E$54</definedName>
    <definedName name="Z_21F5264B_B0BA_49BC_9189_198E9A3C35B3_.wvu.PrintArea" localSheetId="7" hidden="1">'c chart'!$A$1:$D$1</definedName>
    <definedName name="Z_21F5264B_B0BA_49BC_9189_198E9A3C35B3_.wvu.PrintArea" localSheetId="6" hidden="1">'np chart'!$A$1:$E$1</definedName>
    <definedName name="Z_21F5264B_B0BA_49BC_9189_198E9A3C35B3_.wvu.PrintArea" localSheetId="5" hidden="1">'p chart'!$A$1:$F$1</definedName>
    <definedName name="Z_21F5264B_B0BA_49BC_9189_198E9A3C35B3_.wvu.PrintArea" localSheetId="8" hidden="1">'u chart'!$A$1:$E$1</definedName>
    <definedName name="Z_26AE7D7E_3B45_4BB1_A21C_031F81ABA23E_.wvu.FilterData" localSheetId="7" hidden="1">'c chart'!$A$1:$D$1</definedName>
    <definedName name="Z_26AE7D7E_3B45_4BB1_A21C_031F81ABA23E_.wvu.FilterData" localSheetId="6" hidden="1">'np chart'!$A$1:$E$1</definedName>
    <definedName name="Z_26AE7D7E_3B45_4BB1_A21C_031F81ABA23E_.wvu.FilterData" localSheetId="5" hidden="1">'p chart'!$A$1:$F$1</definedName>
    <definedName name="Z_26AE7D7E_3B45_4BB1_A21C_031F81ABA23E_.wvu.FilterData" localSheetId="8" hidden="1">'u chart'!$A$1:$E$1</definedName>
    <definedName name="Z_29F6A826_A59E_44EB_B3E7_03B13B13C366_.wvu.FilterData" localSheetId="7" hidden="1">'c chart'!$A$1:$D$1</definedName>
    <definedName name="Z_29F6A826_A59E_44EB_B3E7_03B13B13C366_.wvu.FilterData" localSheetId="6" hidden="1">'np chart'!$A$1:$E$1</definedName>
    <definedName name="Z_29F6A826_A59E_44EB_B3E7_03B13B13C366_.wvu.FilterData" localSheetId="5" hidden="1">'p chart'!$A$1:$F$1</definedName>
    <definedName name="Z_29F6A826_A59E_44EB_B3E7_03B13B13C366_.wvu.FilterData" localSheetId="8" hidden="1">'u chart'!$A$1:$E$1</definedName>
    <definedName name="Z_37ACFD5C_31DC_41AE_B3C4_B204CB05BE1C_.wvu.FilterData" localSheetId="7" hidden="1">'c chart'!$A$1:$D$1</definedName>
    <definedName name="Z_37ACFD5C_31DC_41AE_B3C4_B204CB05BE1C_.wvu.FilterData" localSheetId="6" hidden="1">'np chart'!$A$1:$E$1</definedName>
    <definedName name="Z_37ACFD5C_31DC_41AE_B3C4_B204CB05BE1C_.wvu.FilterData" localSheetId="5" hidden="1">'p chart'!$A$1:$F$1</definedName>
    <definedName name="Z_37ACFD5C_31DC_41AE_B3C4_B204CB05BE1C_.wvu.FilterData" localSheetId="8" hidden="1">'u chart'!$A$1:$E$1</definedName>
    <definedName name="Z_39881D2A_0229_4BF0_9A04_7D1849A504BF_.wvu.FilterData" localSheetId="7" hidden="1">'c chart'!$A$1:$D$46</definedName>
    <definedName name="Z_39881D2A_0229_4BF0_9A04_7D1849A504BF_.wvu.FilterData" localSheetId="6" hidden="1">'np chart'!$A$1:$E$46</definedName>
    <definedName name="Z_39881D2A_0229_4BF0_9A04_7D1849A504BF_.wvu.FilterData" localSheetId="5" hidden="1">'p chart'!$A$1:$F$54</definedName>
    <definedName name="Z_39881D2A_0229_4BF0_9A04_7D1849A504BF_.wvu.FilterData" localSheetId="8" hidden="1">'u chart'!$A$1:$E$54</definedName>
    <definedName name="Z_3BA7612D_6535_4121_BE2D_151C75085BF7_.wvu.FilterData" localSheetId="7" hidden="1">'c chart'!$A$1:$D$46</definedName>
    <definedName name="Z_3BA7612D_6535_4121_BE2D_151C75085BF7_.wvu.FilterData" localSheetId="6" hidden="1">'np chart'!$A$1:$E$46</definedName>
    <definedName name="Z_3BA7612D_6535_4121_BE2D_151C75085BF7_.wvu.FilterData" localSheetId="5" hidden="1">'p chart'!$A$1:$F$54</definedName>
    <definedName name="Z_3BA7612D_6535_4121_BE2D_151C75085BF7_.wvu.FilterData" localSheetId="8" hidden="1">'u chart'!$A$1:$E$54</definedName>
    <definedName name="Z_3D545B98_4CC9_4A47_A231_2895F5BA1107_.wvu.FilterData" localSheetId="7" hidden="1">'c chart'!#REF!</definedName>
    <definedName name="Z_3D545B98_4CC9_4A47_A231_2895F5BA1107_.wvu.FilterData" localSheetId="6" hidden="1">'np chart'!#REF!</definedName>
    <definedName name="Z_3D545B98_4CC9_4A47_A231_2895F5BA1107_.wvu.FilterData" localSheetId="5" hidden="1">'p chart'!#REF!</definedName>
    <definedName name="Z_3D545B98_4CC9_4A47_A231_2895F5BA1107_.wvu.FilterData" localSheetId="8" hidden="1">'u chart'!#REF!</definedName>
    <definedName name="Z_4170D626_04A4_4EAA_A0D5_540A806D03EB_.wvu.FilterData" localSheetId="7" hidden="1">'c chart'!$A$1:$D$46</definedName>
    <definedName name="Z_4170D626_04A4_4EAA_A0D5_540A806D03EB_.wvu.FilterData" localSheetId="6" hidden="1">'np chart'!$A$1:$E$46</definedName>
    <definedName name="Z_4170D626_04A4_4EAA_A0D5_540A806D03EB_.wvu.FilterData" localSheetId="5" hidden="1">'p chart'!$A$1:$F$54</definedName>
    <definedName name="Z_4170D626_04A4_4EAA_A0D5_540A806D03EB_.wvu.FilterData" localSheetId="8" hidden="1">'u chart'!$A$1:$E$54</definedName>
    <definedName name="Z_4170D626_04A4_4EAA_A0D5_540A806D03EB_.wvu.PrintArea" localSheetId="7" hidden="1">'c chart'!$A$1:$D$1</definedName>
    <definedName name="Z_4170D626_04A4_4EAA_A0D5_540A806D03EB_.wvu.PrintArea" localSheetId="6" hidden="1">'np chart'!$A$1:$E$1</definedName>
    <definedName name="Z_4170D626_04A4_4EAA_A0D5_540A806D03EB_.wvu.PrintArea" localSheetId="5" hidden="1">'p chart'!$A$1:$F$1</definedName>
    <definedName name="Z_4170D626_04A4_4EAA_A0D5_540A806D03EB_.wvu.PrintArea" localSheetId="8" hidden="1">'u chart'!$A$1:$E$1</definedName>
    <definedName name="Z_475E13F8_0BD4_4F5B_BCCC_BDF82C03E43A_.wvu.FilterData" localSheetId="7" hidden="1">'c chart'!$A$1:$D$1</definedName>
    <definedName name="Z_475E13F8_0BD4_4F5B_BCCC_BDF82C03E43A_.wvu.FilterData" localSheetId="6" hidden="1">'np chart'!$A$1:$E$1</definedName>
    <definedName name="Z_475E13F8_0BD4_4F5B_BCCC_BDF82C03E43A_.wvu.FilterData" localSheetId="5" hidden="1">'p chart'!$A$1:$F$1</definedName>
    <definedName name="Z_475E13F8_0BD4_4F5B_BCCC_BDF82C03E43A_.wvu.FilterData" localSheetId="8" hidden="1">'u chart'!$A$1:$E$1</definedName>
    <definedName name="Z_47720DD5_545A_4F25_B4E2_5FC23126F704_.wvu.FilterData" localSheetId="7" hidden="1">'c chart'!$A$1:$D$46</definedName>
    <definedName name="Z_47720DD5_545A_4F25_B4E2_5FC23126F704_.wvu.FilterData" localSheetId="6" hidden="1">'np chart'!$A$1:$E$46</definedName>
    <definedName name="Z_47720DD5_545A_4F25_B4E2_5FC23126F704_.wvu.FilterData" localSheetId="5" hidden="1">'p chart'!$A$1:$F$54</definedName>
    <definedName name="Z_47720DD5_545A_4F25_B4E2_5FC23126F704_.wvu.FilterData" localSheetId="8" hidden="1">'u chart'!$A$1:$E$54</definedName>
    <definedName name="Z_47C567A2_F89F_4B0E_9F20_FD2D476897C2_.wvu.FilterData" localSheetId="7" hidden="1">'c chart'!$A$1:$D$46</definedName>
    <definedName name="Z_47C567A2_F89F_4B0E_9F20_FD2D476897C2_.wvu.FilterData" localSheetId="6" hidden="1">'np chart'!$A$1:$E$46</definedName>
    <definedName name="Z_47C567A2_F89F_4B0E_9F20_FD2D476897C2_.wvu.FilterData" localSheetId="5" hidden="1">'p chart'!$A$1:$F$54</definedName>
    <definedName name="Z_47C567A2_F89F_4B0E_9F20_FD2D476897C2_.wvu.FilterData" localSheetId="8" hidden="1">'u chart'!$A$1:$E$54</definedName>
    <definedName name="Z_4A6DE749_7A19_4B95_9667_FB9BD4657098_.wvu.FilterData" localSheetId="7" hidden="1">'c chart'!$B$1:$B$46</definedName>
    <definedName name="Z_4A6DE749_7A19_4B95_9667_FB9BD4657098_.wvu.FilterData" localSheetId="6" hidden="1">'np chart'!$B$1:$B$46</definedName>
    <definedName name="Z_4A6DE749_7A19_4B95_9667_FB9BD4657098_.wvu.FilterData" localSheetId="5" hidden="1">'p chart'!$B$1:$B$54</definedName>
    <definedName name="Z_4A6DE749_7A19_4B95_9667_FB9BD4657098_.wvu.FilterData" localSheetId="8" hidden="1">'u chart'!$B$1:$B$54</definedName>
    <definedName name="Z_50A7F216_EE7B_4B45_8063_35E31D3EE44F_.wvu.FilterData" localSheetId="7" hidden="1">'c chart'!$A$1:$D$46</definedName>
    <definedName name="Z_50A7F216_EE7B_4B45_8063_35E31D3EE44F_.wvu.FilterData" localSheetId="6" hidden="1">'np chart'!$A$1:$E$46</definedName>
    <definedName name="Z_50A7F216_EE7B_4B45_8063_35E31D3EE44F_.wvu.FilterData" localSheetId="5" hidden="1">'p chart'!$A$1:$F$54</definedName>
    <definedName name="Z_50A7F216_EE7B_4B45_8063_35E31D3EE44F_.wvu.FilterData" localSheetId="8" hidden="1">'u chart'!$A$1:$E$54</definedName>
    <definedName name="Z_50A7F216_EE7B_4B45_8063_35E31D3EE44F_.wvu.PrintArea" localSheetId="7" hidden="1">'c chart'!$A$1:$D$1</definedName>
    <definedName name="Z_50A7F216_EE7B_4B45_8063_35E31D3EE44F_.wvu.PrintArea" localSheetId="6" hidden="1">'np chart'!$A$1:$E$1</definedName>
    <definedName name="Z_50A7F216_EE7B_4B45_8063_35E31D3EE44F_.wvu.PrintArea" localSheetId="5" hidden="1">'p chart'!$A$1:$F$1</definedName>
    <definedName name="Z_50A7F216_EE7B_4B45_8063_35E31D3EE44F_.wvu.PrintArea" localSheetId="8" hidden="1">'u chart'!$A$1:$E$1</definedName>
    <definedName name="Z_6FD66087_A5F8_411E_9BD9_05824DC33F58_.wvu.FilterData" localSheetId="7" hidden="1">'c chart'!$A$1:$D$46</definedName>
    <definedName name="Z_6FD66087_A5F8_411E_9BD9_05824DC33F58_.wvu.FilterData" localSheetId="6" hidden="1">'np chart'!$A$1:$E$46</definedName>
    <definedName name="Z_6FD66087_A5F8_411E_9BD9_05824DC33F58_.wvu.FilterData" localSheetId="5" hidden="1">'p chart'!$A$1:$F$54</definedName>
    <definedName name="Z_6FD66087_A5F8_411E_9BD9_05824DC33F58_.wvu.FilterData" localSheetId="8" hidden="1">'u chart'!$A$1:$E$54</definedName>
    <definedName name="Z_6FD66087_A5F8_411E_9BD9_05824DC33F58_.wvu.PrintArea" localSheetId="7" hidden="1">'c chart'!$A$1:$D$1</definedName>
    <definedName name="Z_6FD66087_A5F8_411E_9BD9_05824DC33F58_.wvu.PrintArea" localSheetId="6" hidden="1">'np chart'!$A$1:$E$1</definedName>
    <definedName name="Z_6FD66087_A5F8_411E_9BD9_05824DC33F58_.wvu.PrintArea" localSheetId="5" hidden="1">'p chart'!$A$1:$F$1</definedName>
    <definedName name="Z_6FD66087_A5F8_411E_9BD9_05824DC33F58_.wvu.PrintArea" localSheetId="8" hidden="1">'u chart'!$A$1:$E$1</definedName>
    <definedName name="Z_7154D186_5921_4278_AFEA_AE4996475D68_.wvu.FilterData" localSheetId="7" hidden="1">'c chart'!$A$1:$D$1</definedName>
    <definedName name="Z_7154D186_5921_4278_AFEA_AE4996475D68_.wvu.FilterData" localSheetId="6" hidden="1">'np chart'!$A$1:$E$1</definedName>
    <definedName name="Z_7154D186_5921_4278_AFEA_AE4996475D68_.wvu.FilterData" localSheetId="5" hidden="1">'p chart'!$A$1:$F$1</definedName>
    <definedName name="Z_7154D186_5921_4278_AFEA_AE4996475D68_.wvu.FilterData" localSheetId="8" hidden="1">'u chart'!$A$1:$E$1</definedName>
    <definedName name="Z_7374D150_484C_48C0_A549_0C4FBC2B0F10_.wvu.FilterData" localSheetId="7" hidden="1">'c chart'!$A$1:$D$46</definedName>
    <definedName name="Z_7374D150_484C_48C0_A549_0C4FBC2B0F10_.wvu.FilterData" localSheetId="6" hidden="1">'np chart'!$A$1:$E$46</definedName>
    <definedName name="Z_7374D150_484C_48C0_A549_0C4FBC2B0F10_.wvu.FilterData" localSheetId="5" hidden="1">'p chart'!$A$1:$F$54</definedName>
    <definedName name="Z_7374D150_484C_48C0_A549_0C4FBC2B0F10_.wvu.FilterData" localSheetId="8" hidden="1">'u chart'!$A$1:$E$54</definedName>
    <definedName name="Z_74F47BD6_B93E_4705_A923_B204B6276D75_.wvu.FilterData" localSheetId="7" hidden="1">'c chart'!$A$1:$D$46</definedName>
    <definedName name="Z_74F47BD6_B93E_4705_A923_B204B6276D75_.wvu.FilterData" localSheetId="6" hidden="1">'np chart'!$A$1:$E$46</definedName>
    <definedName name="Z_74F47BD6_B93E_4705_A923_B204B6276D75_.wvu.FilterData" localSheetId="5" hidden="1">'p chart'!$A$1:$F$54</definedName>
    <definedName name="Z_74F47BD6_B93E_4705_A923_B204B6276D75_.wvu.FilterData" localSheetId="8" hidden="1">'u chart'!$A$1:$E$54</definedName>
    <definedName name="Z_74F47BD6_B93E_4705_A923_B204B6276D75_.wvu.PrintArea" localSheetId="7" hidden="1">'c chart'!$A$1:$D$1</definedName>
    <definedName name="Z_74F47BD6_B93E_4705_A923_B204B6276D75_.wvu.PrintArea" localSheetId="6" hidden="1">'np chart'!$A$1:$E$1</definedName>
    <definedName name="Z_74F47BD6_B93E_4705_A923_B204B6276D75_.wvu.PrintArea" localSheetId="5" hidden="1">'p chart'!$A$1:$F$1</definedName>
    <definedName name="Z_74F47BD6_B93E_4705_A923_B204B6276D75_.wvu.PrintArea" localSheetId="8" hidden="1">'u chart'!$A$1:$E$1</definedName>
    <definedName name="Z_8B347737_AA5E_4B77_AF0F_8A6F6327481D_.wvu.FilterData" localSheetId="7" hidden="1">'c chart'!$A$1:$D$1</definedName>
    <definedName name="Z_8B347737_AA5E_4B77_AF0F_8A6F6327481D_.wvu.FilterData" localSheetId="6" hidden="1">'np chart'!$A$1:$E$1</definedName>
    <definedName name="Z_8B347737_AA5E_4B77_AF0F_8A6F6327481D_.wvu.FilterData" localSheetId="5" hidden="1">'p chart'!$A$1:$F$1</definedName>
    <definedName name="Z_8B347737_AA5E_4B77_AF0F_8A6F6327481D_.wvu.FilterData" localSheetId="8" hidden="1">'u chart'!$A$1:$E$1</definedName>
    <definedName name="Z_936A1483_E291_4471_9088_B8CBDF17E1CB_.wvu.FilterData" localSheetId="7" hidden="1">'c chart'!$A$1:$D$46</definedName>
    <definedName name="Z_936A1483_E291_4471_9088_B8CBDF17E1CB_.wvu.FilterData" localSheetId="6" hidden="1">'np chart'!$A$1:$E$46</definedName>
    <definedName name="Z_936A1483_E291_4471_9088_B8CBDF17E1CB_.wvu.FilterData" localSheetId="5" hidden="1">'p chart'!$A$1:$F$54</definedName>
    <definedName name="Z_936A1483_E291_4471_9088_B8CBDF17E1CB_.wvu.FilterData" localSheetId="8" hidden="1">'u chart'!$A$1:$E$54</definedName>
    <definedName name="Z_937F22B0_755C_416D_A449_4466B34D8957_.wvu.FilterData" localSheetId="7" hidden="1">'c chart'!$A$1:$D$46</definedName>
    <definedName name="Z_937F22B0_755C_416D_A449_4466B34D8957_.wvu.FilterData" localSheetId="6" hidden="1">'np chart'!$A$1:$E$46</definedName>
    <definedName name="Z_937F22B0_755C_416D_A449_4466B34D8957_.wvu.FilterData" localSheetId="5" hidden="1">'p chart'!$A$1:$F$54</definedName>
    <definedName name="Z_937F22B0_755C_416D_A449_4466B34D8957_.wvu.FilterData" localSheetId="8" hidden="1">'u chart'!$A$1:$E$54</definedName>
    <definedName name="Z_937F22B0_755C_416D_A449_4466B34D8957_.wvu.PrintTitles" localSheetId="7" hidden="1">'c chart'!$1:$1</definedName>
    <definedName name="Z_937F22B0_755C_416D_A449_4466B34D8957_.wvu.PrintTitles" localSheetId="6" hidden="1">'np chart'!$1:$1</definedName>
    <definedName name="Z_937F22B0_755C_416D_A449_4466B34D8957_.wvu.PrintTitles" localSheetId="5" hidden="1">'p chart'!$1:$1</definedName>
    <definedName name="Z_937F22B0_755C_416D_A449_4466B34D8957_.wvu.PrintTitles" localSheetId="8" hidden="1">'u chart'!$1:$1</definedName>
    <definedName name="Z_94013FAE_3385_416F_9B36_64439599A394_.wvu.FilterData" localSheetId="7" hidden="1">'c chart'!$A$1:$D$46</definedName>
    <definedName name="Z_94013FAE_3385_416F_9B36_64439599A394_.wvu.FilterData" localSheetId="6" hidden="1">'np chart'!$A$1:$E$46</definedName>
    <definedName name="Z_94013FAE_3385_416F_9B36_64439599A394_.wvu.FilterData" localSheetId="5" hidden="1">'p chart'!$A$1:$F$54</definedName>
    <definedName name="Z_94013FAE_3385_416F_9B36_64439599A394_.wvu.FilterData" localSheetId="8" hidden="1">'u chart'!$A$1:$E$54</definedName>
    <definedName name="Z_A5EFC995_DB2E_4302_AF1E_86766A78F64C_.wvu.FilterData" localSheetId="7" hidden="1">'c chart'!$A$1:$D$1</definedName>
    <definedName name="Z_A5EFC995_DB2E_4302_AF1E_86766A78F64C_.wvu.FilterData" localSheetId="6" hidden="1">'np chart'!$A$1:$E$1</definedName>
    <definedName name="Z_A5EFC995_DB2E_4302_AF1E_86766A78F64C_.wvu.FilterData" localSheetId="5" hidden="1">'p chart'!$A$1:$F$1</definedName>
    <definedName name="Z_A5EFC995_DB2E_4302_AF1E_86766A78F64C_.wvu.FilterData" localSheetId="8" hidden="1">'u chart'!$A$1:$E$1</definedName>
    <definedName name="Z_A832205D_74E4_4309_B7F7_EC9E536E4D31_.wvu.FilterData" localSheetId="7" hidden="1">'c chart'!$A$1:$D$1</definedName>
    <definedName name="Z_A832205D_74E4_4309_B7F7_EC9E536E4D31_.wvu.FilterData" localSheetId="6" hidden="1">'np chart'!$A$1:$E$1</definedName>
    <definedName name="Z_A832205D_74E4_4309_B7F7_EC9E536E4D31_.wvu.FilterData" localSheetId="5" hidden="1">'p chart'!$A$1:$F$1</definedName>
    <definedName name="Z_A832205D_74E4_4309_B7F7_EC9E536E4D31_.wvu.FilterData" localSheetId="8" hidden="1">'u chart'!$A$1:$E$1</definedName>
    <definedName name="Z_AA068F71_DAB7_4A04_BE6F_4733A887A225_.wvu.FilterData" localSheetId="7" hidden="1">'c chart'!$A$1:$D$1</definedName>
    <definedName name="Z_AA068F71_DAB7_4A04_BE6F_4733A887A225_.wvu.FilterData" localSheetId="6" hidden="1">'np chart'!$A$1:$E$1</definedName>
    <definedName name="Z_AA068F71_DAB7_4A04_BE6F_4733A887A225_.wvu.FilterData" localSheetId="5" hidden="1">'p chart'!$A$1:$F$1</definedName>
    <definedName name="Z_AA068F71_DAB7_4A04_BE6F_4733A887A225_.wvu.FilterData" localSheetId="8" hidden="1">'u chart'!$A$1:$E$1</definedName>
    <definedName name="Z_AA068F71_DAB7_4A04_BE6F_4733A887A225_.wvu.PrintArea" localSheetId="7" hidden="1">'c chart'!$A$1:$D$1</definedName>
    <definedName name="Z_AA068F71_DAB7_4A04_BE6F_4733A887A225_.wvu.PrintArea" localSheetId="6" hidden="1">'np chart'!$A$1:$E$1</definedName>
    <definedName name="Z_AA068F71_DAB7_4A04_BE6F_4733A887A225_.wvu.PrintArea" localSheetId="5" hidden="1">'p chart'!$A$1:$F$1</definedName>
    <definedName name="Z_AA068F71_DAB7_4A04_BE6F_4733A887A225_.wvu.PrintArea" localSheetId="8" hidden="1">'u chart'!$A$1:$E$1</definedName>
    <definedName name="Z_AE747899_E23F_4B2A_AE8D_2DAEED7C52CD_.wvu.FilterData" localSheetId="7" hidden="1">'c chart'!$A$1:$D$46</definedName>
    <definedName name="Z_AE747899_E23F_4B2A_AE8D_2DAEED7C52CD_.wvu.FilterData" localSheetId="6" hidden="1">'np chart'!$A$1:$E$46</definedName>
    <definedName name="Z_AE747899_E23F_4B2A_AE8D_2DAEED7C52CD_.wvu.FilterData" localSheetId="5" hidden="1">'p chart'!$A$1:$F$54</definedName>
    <definedName name="Z_AE747899_E23F_4B2A_AE8D_2DAEED7C52CD_.wvu.FilterData" localSheetId="8" hidden="1">'u chart'!$A$1:$E$54</definedName>
    <definedName name="Z_AEE6FD27_9A52_41EB_8D80_08A541A98D93_.wvu.FilterData" localSheetId="7" hidden="1">'c chart'!#REF!</definedName>
    <definedName name="Z_AEE6FD27_9A52_41EB_8D80_08A541A98D93_.wvu.FilterData" localSheetId="6" hidden="1">'np chart'!#REF!</definedName>
    <definedName name="Z_AEE6FD27_9A52_41EB_8D80_08A541A98D93_.wvu.FilterData" localSheetId="5" hidden="1">'p chart'!#REF!</definedName>
    <definedName name="Z_AEE6FD27_9A52_41EB_8D80_08A541A98D93_.wvu.FilterData" localSheetId="8" hidden="1">'u chart'!#REF!</definedName>
    <definedName name="Z_B3799CC2_B2E5_4959_A5B1_396218561B0E_.wvu.FilterData" localSheetId="7" hidden="1">'c chart'!$A$1:$D$46</definedName>
    <definedName name="Z_B3799CC2_B2E5_4959_A5B1_396218561B0E_.wvu.FilterData" localSheetId="6" hidden="1">'np chart'!$A$1:$E$46</definedName>
    <definedName name="Z_B3799CC2_B2E5_4959_A5B1_396218561B0E_.wvu.FilterData" localSheetId="5" hidden="1">'p chart'!$A$1:$F$54</definedName>
    <definedName name="Z_B3799CC2_B2E5_4959_A5B1_396218561B0E_.wvu.FilterData" localSheetId="8" hidden="1">'u chart'!$A$1:$E$54</definedName>
    <definedName name="Z_B3799CC2_B2E5_4959_A5B1_396218561B0E_.wvu.PrintArea" localSheetId="7" hidden="1">'c chart'!$A$1:$D$1</definedName>
    <definedName name="Z_B3799CC2_B2E5_4959_A5B1_396218561B0E_.wvu.PrintArea" localSheetId="6" hidden="1">'np chart'!$A$1:$E$1</definedName>
    <definedName name="Z_B3799CC2_B2E5_4959_A5B1_396218561B0E_.wvu.PrintArea" localSheetId="5" hidden="1">'p chart'!$A$1:$F$1</definedName>
    <definedName name="Z_B3799CC2_B2E5_4959_A5B1_396218561B0E_.wvu.PrintArea" localSheetId="8" hidden="1">'u chart'!$A$1:$E$1</definedName>
    <definedName name="Z_B7FB8728_A87D_49F6_8E75_3512162DE85C_.wvu.FilterData" localSheetId="7" hidden="1">'c chart'!$A$1:$D$1</definedName>
    <definedName name="Z_B7FB8728_A87D_49F6_8E75_3512162DE85C_.wvu.FilterData" localSheetId="6" hidden="1">'np chart'!$A$1:$E$1</definedName>
    <definedName name="Z_B7FB8728_A87D_49F6_8E75_3512162DE85C_.wvu.FilterData" localSheetId="5" hidden="1">'p chart'!$A$1:$F$1</definedName>
    <definedName name="Z_B7FB8728_A87D_49F6_8E75_3512162DE85C_.wvu.FilterData" localSheetId="8" hidden="1">'u chart'!$A$1:$E$1</definedName>
    <definedName name="Z_C08B1330_EE65_4B07_9671_FCD2A8E08F53_.wvu.FilterData" localSheetId="7" hidden="1">'c chart'!$A$1:$D$46</definedName>
    <definedName name="Z_C08B1330_EE65_4B07_9671_FCD2A8E08F53_.wvu.FilterData" localSheetId="6" hidden="1">'np chart'!$A$1:$E$46</definedName>
    <definedName name="Z_C08B1330_EE65_4B07_9671_FCD2A8E08F53_.wvu.FilterData" localSheetId="5" hidden="1">'p chart'!$A$1:$F$54</definedName>
    <definedName name="Z_C08B1330_EE65_4B07_9671_FCD2A8E08F53_.wvu.FilterData" localSheetId="8" hidden="1">'u chart'!$A$1:$E$54</definedName>
    <definedName name="Z_C2D16921_7787_426C_BE93_3A81417E71A0_.wvu.Cols" localSheetId="7" hidden="1">'c chart'!#REF!</definedName>
    <definedName name="Z_C2D16921_7787_426C_BE93_3A81417E71A0_.wvu.Cols" localSheetId="6" hidden="1">'np chart'!#REF!</definedName>
    <definedName name="Z_C2D16921_7787_426C_BE93_3A81417E71A0_.wvu.Cols" localSheetId="5" hidden="1">'p chart'!#REF!</definedName>
    <definedName name="Z_C2D16921_7787_426C_BE93_3A81417E71A0_.wvu.Cols" localSheetId="8" hidden="1">'u chart'!#REF!</definedName>
    <definedName name="Z_C2D16921_7787_426C_BE93_3A81417E71A0_.wvu.FilterData" localSheetId="7" hidden="1">'c chart'!$A$1:$D$1</definedName>
    <definedName name="Z_C2D16921_7787_426C_BE93_3A81417E71A0_.wvu.FilterData" localSheetId="6" hidden="1">'np chart'!$A$1:$E$1</definedName>
    <definedName name="Z_C2D16921_7787_426C_BE93_3A81417E71A0_.wvu.FilterData" localSheetId="5" hidden="1">'p chart'!$A$1:$F$1</definedName>
    <definedName name="Z_C2D16921_7787_426C_BE93_3A81417E71A0_.wvu.FilterData" localSheetId="8" hidden="1">'u chart'!$A$1:$E$1</definedName>
    <definedName name="Z_C2D16921_7787_426C_BE93_3A81417E71A0_.wvu.PrintArea" localSheetId="7" hidden="1">'c chart'!$A$1:$D$1</definedName>
    <definedName name="Z_C2D16921_7787_426C_BE93_3A81417E71A0_.wvu.PrintArea" localSheetId="6" hidden="1">'np chart'!$A$1:$E$1</definedName>
    <definedName name="Z_C2D16921_7787_426C_BE93_3A81417E71A0_.wvu.PrintArea" localSheetId="5" hidden="1">'p chart'!$A$1:$F$1</definedName>
    <definedName name="Z_C2D16921_7787_426C_BE93_3A81417E71A0_.wvu.PrintArea" localSheetId="8" hidden="1">'u chart'!$A$1:$E$1</definedName>
    <definedName name="Z_C752B946_7395_4BF5_9F5D_BD80554FD0B0_.wvu.FilterData" localSheetId="7" hidden="1">'c chart'!$A$1:$D$1</definedName>
    <definedName name="Z_C752B946_7395_4BF5_9F5D_BD80554FD0B0_.wvu.FilterData" localSheetId="6" hidden="1">'np chart'!$A$1:$E$1</definedName>
    <definedName name="Z_C752B946_7395_4BF5_9F5D_BD80554FD0B0_.wvu.FilterData" localSheetId="5" hidden="1">'p chart'!$A$1:$F$1</definedName>
    <definedName name="Z_C752B946_7395_4BF5_9F5D_BD80554FD0B0_.wvu.FilterData" localSheetId="8" hidden="1">'u chart'!$A$1:$E$1</definedName>
    <definedName name="Z_E9D81B4D_BCF5_4AAA_AF39_432D20DE4106_.wvu.FilterData" localSheetId="7" hidden="1">'c chart'!$A$1:$D$46</definedName>
    <definedName name="Z_E9D81B4D_BCF5_4AAA_AF39_432D20DE4106_.wvu.FilterData" localSheetId="6" hidden="1">'np chart'!$A$1:$E$46</definedName>
    <definedName name="Z_E9D81B4D_BCF5_4AAA_AF39_432D20DE4106_.wvu.FilterData" localSheetId="5" hidden="1">'p chart'!$A$1:$F$54</definedName>
    <definedName name="Z_E9D81B4D_BCF5_4AAA_AF39_432D20DE4106_.wvu.FilterData" localSheetId="8" hidden="1">'u chart'!$A$1:$E$54</definedName>
    <definedName name="Z_E9D81B4D_BCF5_4AAA_AF39_432D20DE4106_.wvu.PrintArea" localSheetId="7" hidden="1">'c chart'!$A$1:$D$1</definedName>
    <definedName name="Z_E9D81B4D_BCF5_4AAA_AF39_432D20DE4106_.wvu.PrintArea" localSheetId="6" hidden="1">'np chart'!$A$1:$E$1</definedName>
    <definedName name="Z_E9D81B4D_BCF5_4AAA_AF39_432D20DE4106_.wvu.PrintArea" localSheetId="5" hidden="1">'p chart'!$A$1:$F$1</definedName>
    <definedName name="Z_E9D81B4D_BCF5_4AAA_AF39_432D20DE4106_.wvu.PrintArea" localSheetId="8" hidden="1">'u chart'!$A$1:$E$1</definedName>
    <definedName name="Z_EDD624E2_6A0A_4AF6_9BC1_F86E29181090_.wvu.FilterData" localSheetId="7" hidden="1">'c chart'!$A$1:$D$1</definedName>
    <definedName name="Z_EDD624E2_6A0A_4AF6_9BC1_F86E29181090_.wvu.FilterData" localSheetId="6" hidden="1">'np chart'!$A$1:$E$1</definedName>
    <definedName name="Z_EDD624E2_6A0A_4AF6_9BC1_F86E29181090_.wvu.FilterData" localSheetId="5" hidden="1">'p chart'!$A$1:$F$1</definedName>
    <definedName name="Z_EDD624E2_6A0A_4AF6_9BC1_F86E29181090_.wvu.FilterData" localSheetId="8" hidden="1">'u chart'!$A$1:$E$1</definedName>
    <definedName name="Z_F0719FC9_2333_46DF_B5F9_0265A5BE0F31_.wvu.FilterData" localSheetId="7" hidden="1">'c chart'!#REF!</definedName>
    <definedName name="Z_F0719FC9_2333_46DF_B5F9_0265A5BE0F31_.wvu.FilterData" localSheetId="6" hidden="1">'np chart'!#REF!</definedName>
    <definedName name="Z_F0719FC9_2333_46DF_B5F9_0265A5BE0F31_.wvu.FilterData" localSheetId="5" hidden="1">'p chart'!#REF!</definedName>
    <definedName name="Z_F0719FC9_2333_46DF_B5F9_0265A5BE0F31_.wvu.FilterData" localSheetId="8" hidden="1">'u chart'!#REF!</definedName>
    <definedName name="Z_F4E9EB9D_CD26_43BE_992F_9A25A880E780_.wvu.FilterData" localSheetId="7" hidden="1">'c chart'!$A$1:$D$46</definedName>
    <definedName name="Z_F4E9EB9D_CD26_43BE_992F_9A25A880E780_.wvu.FilterData" localSheetId="6" hidden="1">'np chart'!$A$1:$E$46</definedName>
    <definedName name="Z_F4E9EB9D_CD26_43BE_992F_9A25A880E780_.wvu.FilterData" localSheetId="5" hidden="1">'p chart'!$A$1:$F$54</definedName>
    <definedName name="Z_F4E9EB9D_CD26_43BE_992F_9A25A880E780_.wvu.FilterData" localSheetId="8" hidden="1">'u chart'!$A$1:$E$54</definedName>
    <definedName name="Z_F4E9EB9D_CD26_43BE_992F_9A25A880E780_.wvu.PrintArea" localSheetId="7" hidden="1">'c chart'!$A$1:$D$1</definedName>
    <definedName name="Z_F4E9EB9D_CD26_43BE_992F_9A25A880E780_.wvu.PrintArea" localSheetId="6" hidden="1">'np chart'!$A$1:$E$1</definedName>
    <definedName name="Z_F4E9EB9D_CD26_43BE_992F_9A25A880E780_.wvu.PrintArea" localSheetId="5" hidden="1">'p chart'!$A$1:$F$1</definedName>
    <definedName name="Z_F4E9EB9D_CD26_43BE_992F_9A25A880E780_.wvu.PrintArea" localSheetId="8" hidden="1">'u chart'!$A$1:$E$1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2" i="8"/>
  <c r="F57" i="11" l="1"/>
  <c r="B59" i="11" s="1"/>
  <c r="D57" i="11"/>
  <c r="B57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D49" i="10"/>
  <c r="B49" i="10"/>
  <c r="F49" i="9"/>
  <c r="D51" i="9" s="1"/>
  <c r="D49" i="9"/>
  <c r="B49" i="9"/>
  <c r="F57" i="8"/>
  <c r="D57" i="8"/>
  <c r="B57" i="8"/>
  <c r="B51" i="10" l="1"/>
  <c r="B53" i="10" s="1"/>
  <c r="D53" i="10" s="1"/>
  <c r="D59" i="8"/>
  <c r="B61" i="8" s="1"/>
  <c r="B51" i="9"/>
  <c r="B59" i="8"/>
  <c r="B53" i="9"/>
  <c r="F53" i="9" s="1"/>
  <c r="B61" i="11"/>
  <c r="F61" i="11" s="1"/>
  <c r="D61" i="11" l="1"/>
  <c r="G39" i="11" s="1"/>
  <c r="D61" i="8"/>
  <c r="F53" i="10"/>
  <c r="F61" i="8"/>
  <c r="E44" i="10"/>
  <c r="E38" i="10"/>
  <c r="E32" i="10"/>
  <c r="E26" i="10"/>
  <c r="E20" i="10"/>
  <c r="E14" i="10"/>
  <c r="E8" i="10"/>
  <c r="E2" i="10"/>
  <c r="E43" i="10"/>
  <c r="E37" i="10"/>
  <c r="E31" i="10"/>
  <c r="E25" i="10"/>
  <c r="E19" i="10"/>
  <c r="E13" i="10"/>
  <c r="E7" i="10"/>
  <c r="E42" i="10"/>
  <c r="E30" i="10"/>
  <c r="E24" i="10"/>
  <c r="E12" i="10"/>
  <c r="E41" i="10"/>
  <c r="E35" i="10"/>
  <c r="E29" i="10"/>
  <c r="E23" i="10"/>
  <c r="E17" i="10"/>
  <c r="E11" i="10"/>
  <c r="E5" i="10"/>
  <c r="E36" i="10"/>
  <c r="E46" i="10"/>
  <c r="E40" i="10"/>
  <c r="E34" i="10"/>
  <c r="E28" i="10"/>
  <c r="E22" i="10"/>
  <c r="E16" i="10"/>
  <c r="E10" i="10"/>
  <c r="E4" i="10"/>
  <c r="E45" i="10"/>
  <c r="E39" i="10"/>
  <c r="E33" i="10"/>
  <c r="E27" i="10"/>
  <c r="E21" i="10"/>
  <c r="E15" i="10"/>
  <c r="E9" i="10"/>
  <c r="E3" i="10"/>
  <c r="E18" i="10"/>
  <c r="E6" i="10"/>
  <c r="D53" i="9"/>
  <c r="G42" i="11"/>
  <c r="G24" i="11"/>
  <c r="G6" i="11"/>
  <c r="G35" i="11"/>
  <c r="G14" i="11"/>
  <c r="G37" i="11"/>
  <c r="G19" i="11"/>
  <c r="G7" i="11"/>
  <c r="G53" i="11"/>
  <c r="G11" i="11"/>
  <c r="G2" i="11"/>
  <c r="G5" i="11" l="1"/>
  <c r="G4" i="11"/>
  <c r="G22" i="11"/>
  <c r="G40" i="11"/>
  <c r="G50" i="11"/>
  <c r="G38" i="11"/>
  <c r="G9" i="11"/>
  <c r="G27" i="11"/>
  <c r="G45" i="11"/>
  <c r="G43" i="11"/>
  <c r="G12" i="11"/>
  <c r="G10" i="11"/>
  <c r="G20" i="11"/>
  <c r="G51" i="11"/>
  <c r="I2" i="8"/>
  <c r="I5" i="8"/>
  <c r="I8" i="8"/>
  <c r="I11" i="8"/>
  <c r="I14" i="8"/>
  <c r="I17" i="8"/>
  <c r="I20" i="8"/>
  <c r="I23" i="8"/>
  <c r="I26" i="8"/>
  <c r="I29" i="8"/>
  <c r="I32" i="8"/>
  <c r="I35" i="8"/>
  <c r="I38" i="8"/>
  <c r="I41" i="8"/>
  <c r="I44" i="8"/>
  <c r="I47" i="8"/>
  <c r="I50" i="8"/>
  <c r="I53" i="8"/>
  <c r="I54" i="8"/>
  <c r="I3" i="8"/>
  <c r="I30" i="8"/>
  <c r="I48" i="8"/>
  <c r="I4" i="8"/>
  <c r="I7" i="8"/>
  <c r="I10" i="8"/>
  <c r="I13" i="8"/>
  <c r="I16" i="8"/>
  <c r="I19" i="8"/>
  <c r="I22" i="8"/>
  <c r="I25" i="8"/>
  <c r="I28" i="8"/>
  <c r="I31" i="8"/>
  <c r="I34" i="8"/>
  <c r="I37" i="8"/>
  <c r="I40" i="8"/>
  <c r="I43" i="8"/>
  <c r="I46" i="8"/>
  <c r="I49" i="8"/>
  <c r="I52" i="8"/>
  <c r="I6" i="8"/>
  <c r="I9" i="8"/>
  <c r="I12" i="8"/>
  <c r="I15" i="8"/>
  <c r="I18" i="8"/>
  <c r="I21" i="8"/>
  <c r="I24" i="8"/>
  <c r="I27" i="8"/>
  <c r="I33" i="8"/>
  <c r="I36" i="8"/>
  <c r="I39" i="8"/>
  <c r="I42" i="8"/>
  <c r="I45" i="8"/>
  <c r="I51" i="8"/>
  <c r="G25" i="11"/>
  <c r="G41" i="11"/>
  <c r="G30" i="11"/>
  <c r="G17" i="11"/>
  <c r="G46" i="11"/>
  <c r="G44" i="11"/>
  <c r="G33" i="11"/>
  <c r="G23" i="11"/>
  <c r="G13" i="11"/>
  <c r="G31" i="11"/>
  <c r="G49" i="11"/>
  <c r="G26" i="11"/>
  <c r="G47" i="11"/>
  <c r="G18" i="11"/>
  <c r="G36" i="11"/>
  <c r="G54" i="11"/>
  <c r="G8" i="11"/>
  <c r="G48" i="11"/>
  <c r="G28" i="11"/>
  <c r="G15" i="11"/>
  <c r="G32" i="11"/>
  <c r="G16" i="11"/>
  <c r="G34" i="11"/>
  <c r="G52" i="11"/>
  <c r="G29" i="11"/>
  <c r="G3" i="11"/>
  <c r="G21" i="11"/>
  <c r="H3" i="8"/>
  <c r="H6" i="8"/>
  <c r="H9" i="8"/>
  <c r="H12" i="8"/>
  <c r="H15" i="8"/>
  <c r="H18" i="8"/>
  <c r="H21" i="8"/>
  <c r="H24" i="8"/>
  <c r="H27" i="8"/>
  <c r="H30" i="8"/>
  <c r="H33" i="8"/>
  <c r="H36" i="8"/>
  <c r="H39" i="8"/>
  <c r="H42" i="8"/>
  <c r="H45" i="8"/>
  <c r="H48" i="8"/>
  <c r="H51" i="8"/>
  <c r="H7" i="8"/>
  <c r="H37" i="8"/>
  <c r="H52" i="8"/>
  <c r="H2" i="8"/>
  <c r="H5" i="8"/>
  <c r="H8" i="8"/>
  <c r="H11" i="8"/>
  <c r="H14" i="8"/>
  <c r="H17" i="8"/>
  <c r="H20" i="8"/>
  <c r="H23" i="8"/>
  <c r="H26" i="8"/>
  <c r="H29" i="8"/>
  <c r="H32" i="8"/>
  <c r="H35" i="8"/>
  <c r="H38" i="8"/>
  <c r="H41" i="8"/>
  <c r="H44" i="8"/>
  <c r="H47" i="8"/>
  <c r="H50" i="8"/>
  <c r="H53" i="8"/>
  <c r="H54" i="8"/>
  <c r="H4" i="8"/>
  <c r="H10" i="8"/>
  <c r="H13" i="8"/>
  <c r="H16" i="8"/>
  <c r="H19" i="8"/>
  <c r="H22" i="8"/>
  <c r="H25" i="8"/>
  <c r="H28" i="8"/>
  <c r="H31" i="8"/>
  <c r="H34" i="8"/>
  <c r="H40" i="8"/>
  <c r="H43" i="8"/>
  <c r="H46" i="8"/>
  <c r="H49" i="8"/>
  <c r="F43" i="9"/>
  <c r="F37" i="9"/>
  <c r="F31" i="9"/>
  <c r="F25" i="9"/>
  <c r="F19" i="9"/>
  <c r="F13" i="9"/>
  <c r="F7" i="9"/>
  <c r="F42" i="9"/>
  <c r="F36" i="9"/>
  <c r="F30" i="9"/>
  <c r="F24" i="9"/>
  <c r="F18" i="9"/>
  <c r="F12" i="9"/>
  <c r="F6" i="9"/>
  <c r="F46" i="9"/>
  <c r="F40" i="9"/>
  <c r="F34" i="9"/>
  <c r="F28" i="9"/>
  <c r="F22" i="9"/>
  <c r="F16" i="9"/>
  <c r="F10" i="9"/>
  <c r="F4" i="9"/>
  <c r="F45" i="9"/>
  <c r="F39" i="9"/>
  <c r="F33" i="9"/>
  <c r="F27" i="9"/>
  <c r="F21" i="9"/>
  <c r="F15" i="9"/>
  <c r="F9" i="9"/>
  <c r="F3" i="9"/>
  <c r="F44" i="9"/>
  <c r="F38" i="9"/>
  <c r="F32" i="9"/>
  <c r="F26" i="9"/>
  <c r="F20" i="9"/>
  <c r="F14" i="9"/>
  <c r="F8" i="9"/>
  <c r="F2" i="9"/>
  <c r="F41" i="9"/>
  <c r="F35" i="9"/>
  <c r="F17" i="9"/>
  <c r="F5" i="9"/>
  <c r="F29" i="9"/>
  <c r="F23" i="9"/>
  <c r="F11" i="9"/>
  <c r="R13" i="6" l="1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R19" i="4" s="1"/>
  <c r="B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26" i="5" l="1"/>
  <c r="R18" i="4"/>
  <c r="R25" i="5"/>
  <c r="R14" i="6"/>
  <c r="K8" i="6" s="1"/>
  <c r="L23" i="5"/>
  <c r="F23" i="5"/>
  <c r="O22" i="5"/>
  <c r="I22" i="5"/>
  <c r="C22" i="5"/>
  <c r="K23" i="5"/>
  <c r="E23" i="5"/>
  <c r="N22" i="5"/>
  <c r="H22" i="5"/>
  <c r="B22" i="5"/>
  <c r="P23" i="5"/>
  <c r="J23" i="5"/>
  <c r="D23" i="5"/>
  <c r="M22" i="5"/>
  <c r="G22" i="5"/>
  <c r="O23" i="5"/>
  <c r="I23" i="5"/>
  <c r="C23" i="5"/>
  <c r="L22" i="5"/>
  <c r="F22" i="5"/>
  <c r="M23" i="5"/>
  <c r="D22" i="5"/>
  <c r="N23" i="5"/>
  <c r="H23" i="5"/>
  <c r="B23" i="5"/>
  <c r="K22" i="5"/>
  <c r="E22" i="5"/>
  <c r="G23" i="5"/>
  <c r="P22" i="5"/>
  <c r="J22" i="5"/>
  <c r="N15" i="4"/>
  <c r="H15" i="4"/>
  <c r="B15" i="4"/>
  <c r="M15" i="4"/>
  <c r="G15" i="4"/>
  <c r="L15" i="4"/>
  <c r="K15" i="4"/>
  <c r="E15" i="4"/>
  <c r="I15" i="4"/>
  <c r="F15" i="4"/>
  <c r="P15" i="4"/>
  <c r="J15" i="4"/>
  <c r="D15" i="4"/>
  <c r="O15" i="4"/>
  <c r="C15" i="4"/>
  <c r="K14" i="4"/>
  <c r="E14" i="4"/>
  <c r="N13" i="4"/>
  <c r="H13" i="4"/>
  <c r="B13" i="4"/>
  <c r="P14" i="4"/>
  <c r="J14" i="4"/>
  <c r="D14" i="4"/>
  <c r="M13" i="4"/>
  <c r="G13" i="4"/>
  <c r="L13" i="4"/>
  <c r="C14" i="4"/>
  <c r="N14" i="4"/>
  <c r="H14" i="4"/>
  <c r="B14" i="4"/>
  <c r="K13" i="4"/>
  <c r="E13" i="4"/>
  <c r="F14" i="4"/>
  <c r="I14" i="4"/>
  <c r="M14" i="4"/>
  <c r="G14" i="4"/>
  <c r="P13" i="4"/>
  <c r="J13" i="4"/>
  <c r="D13" i="4"/>
  <c r="L14" i="4"/>
  <c r="O13" i="4"/>
  <c r="I13" i="4"/>
  <c r="C13" i="4"/>
  <c r="O14" i="4"/>
  <c r="F13" i="4"/>
  <c r="L21" i="5"/>
  <c r="F21" i="5"/>
  <c r="O20" i="5"/>
  <c r="I20" i="5"/>
  <c r="C20" i="5"/>
  <c r="K21" i="5"/>
  <c r="N20" i="5"/>
  <c r="H20" i="5"/>
  <c r="B20" i="5"/>
  <c r="E21" i="5"/>
  <c r="P21" i="5"/>
  <c r="J21" i="5"/>
  <c r="D21" i="5"/>
  <c r="M20" i="5"/>
  <c r="G20" i="5"/>
  <c r="O21" i="5"/>
  <c r="I21" i="5"/>
  <c r="C21" i="5"/>
  <c r="L20" i="5"/>
  <c r="F20" i="5"/>
  <c r="P20" i="5"/>
  <c r="N21" i="5"/>
  <c r="H21" i="5"/>
  <c r="B21" i="5"/>
  <c r="K20" i="5"/>
  <c r="E20" i="5"/>
  <c r="M21" i="5"/>
  <c r="G21" i="5"/>
  <c r="J20" i="5"/>
  <c r="D20" i="5"/>
  <c r="N9" i="6"/>
  <c r="H9" i="6"/>
  <c r="D10" i="6"/>
  <c r="M9" i="6"/>
  <c r="J10" i="6"/>
  <c r="O10" i="6"/>
  <c r="O8" i="6"/>
  <c r="I8" i="6"/>
  <c r="K9" i="6"/>
  <c r="E9" i="6"/>
  <c r="G10" i="6"/>
  <c r="P9" i="6"/>
  <c r="L10" i="6"/>
  <c r="F10" i="6"/>
  <c r="F8" i="6"/>
  <c r="O9" i="6" l="1"/>
  <c r="J9" i="6"/>
  <c r="N8" i="6"/>
  <c r="C8" i="6"/>
  <c r="I10" i="6"/>
  <c r="G9" i="6"/>
  <c r="B9" i="6"/>
  <c r="L8" i="6"/>
  <c r="G8" i="6"/>
  <c r="M10" i="6"/>
  <c r="B10" i="6"/>
  <c r="F9" i="6"/>
  <c r="D8" i="6"/>
  <c r="P10" i="6"/>
  <c r="E10" i="6"/>
  <c r="C9" i="6"/>
  <c r="M8" i="6"/>
  <c r="B8" i="6"/>
  <c r="H10" i="6"/>
  <c r="L9" i="6"/>
  <c r="J8" i="6"/>
  <c r="E8" i="6"/>
  <c r="K10" i="6"/>
  <c r="I9" i="6"/>
  <c r="D9" i="6"/>
  <c r="H8" i="6"/>
  <c r="N10" i="6"/>
  <c r="C10" i="6"/>
  <c r="P8" i="6"/>
</calcChain>
</file>

<file path=xl/sharedStrings.xml><?xml version="1.0" encoding="utf-8"?>
<sst xmlns="http://schemas.openxmlformats.org/spreadsheetml/2006/main" count="563" uniqueCount="184">
  <si>
    <t>Control Chart Selection Process</t>
  </si>
  <si>
    <t>Variable</t>
  </si>
  <si>
    <t>Sample Size = 1</t>
  </si>
  <si>
    <t>X-bar &amp; R</t>
  </si>
  <si>
    <t>X-bar &amp; s</t>
  </si>
  <si>
    <t>p chart</t>
  </si>
  <si>
    <t>np chart</t>
  </si>
  <si>
    <t>c chart</t>
  </si>
  <si>
    <t>u chart</t>
  </si>
  <si>
    <t>Attribute</t>
  </si>
  <si>
    <t>Type of Data</t>
  </si>
  <si>
    <t>UCL, R =
Rbar * D4</t>
  </si>
  <si>
    <t>LCL, R =
Rbar * D3</t>
  </si>
  <si>
    <t>Sample Size ≤ 8</t>
  </si>
  <si>
    <t>Sample Size ≥ 9</t>
  </si>
  <si>
    <t>LCL, X-bar =
x-bar - E2*Rbar</t>
  </si>
  <si>
    <t>UCL, MA =
D4*Rbar</t>
  </si>
  <si>
    <t>LCL, MA =
D3*Rbar</t>
  </si>
  <si>
    <t>Time</t>
  </si>
  <si>
    <t>Readings</t>
  </si>
  <si>
    <t>X-bar</t>
  </si>
  <si>
    <t>Range</t>
  </si>
  <si>
    <t>USL</t>
  </si>
  <si>
    <t>LSL</t>
  </si>
  <si>
    <t>X, UCL</t>
  </si>
  <si>
    <t>X2bar + A2*Rbar</t>
  </si>
  <si>
    <t>X, LCL</t>
  </si>
  <si>
    <t>X2bar - A2*Rbar</t>
  </si>
  <si>
    <t>R, UCL</t>
  </si>
  <si>
    <t>Rbar * D4</t>
  </si>
  <si>
    <t>R, LCL</t>
  </si>
  <si>
    <t>Rbar * D3</t>
  </si>
  <si>
    <t>X2-bar</t>
  </si>
  <si>
    <t>R-bar</t>
  </si>
  <si>
    <r>
      <t>A</t>
    </r>
    <r>
      <rPr>
        <b/>
        <vertAlign val="subscript"/>
        <sz val="10"/>
        <color theme="1"/>
        <rFont val="Calibri"/>
        <family val="2"/>
        <scheme val="minor"/>
      </rPr>
      <t>2</t>
    </r>
  </si>
  <si>
    <r>
      <t>D</t>
    </r>
    <r>
      <rPr>
        <b/>
        <vertAlign val="subscript"/>
        <sz val="10"/>
        <color theme="1"/>
        <rFont val="Calibri"/>
        <family val="2"/>
        <scheme val="minor"/>
      </rPr>
      <t>3</t>
    </r>
  </si>
  <si>
    <r>
      <t>D</t>
    </r>
    <r>
      <rPr>
        <b/>
        <vertAlign val="subscript"/>
        <sz val="10"/>
        <color theme="1"/>
        <rFont val="Calibri"/>
        <family val="2"/>
        <scheme val="minor"/>
      </rPr>
      <t>4</t>
    </r>
  </si>
  <si>
    <t>s</t>
  </si>
  <si>
    <r>
      <t>X2bar + 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*s-bar</t>
    </r>
  </si>
  <si>
    <r>
      <t>X2bar - 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*s-bar</t>
    </r>
  </si>
  <si>
    <t>s, UCL</t>
  </si>
  <si>
    <r>
      <t>s-bar * B</t>
    </r>
    <r>
      <rPr>
        <vertAlign val="subscript"/>
        <sz val="11"/>
        <color theme="1"/>
        <rFont val="Calibri"/>
        <family val="2"/>
        <scheme val="minor"/>
      </rPr>
      <t>4</t>
    </r>
  </si>
  <si>
    <t>s, LCL</t>
  </si>
  <si>
    <r>
      <t>s-bar * B</t>
    </r>
    <r>
      <rPr>
        <vertAlign val="subscript"/>
        <sz val="11"/>
        <color theme="1"/>
        <rFont val="Calibri"/>
        <family val="2"/>
        <scheme val="minor"/>
      </rPr>
      <t>3</t>
    </r>
  </si>
  <si>
    <t>s-bar</t>
  </si>
  <si>
    <r>
      <t>A</t>
    </r>
    <r>
      <rPr>
        <b/>
        <vertAlign val="subscript"/>
        <sz val="10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</si>
  <si>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0"/>
        <color theme="1"/>
        <rFont val="Calibri"/>
        <family val="2"/>
        <scheme val="minor"/>
      </rPr>
      <t>3</t>
    </r>
  </si>
  <si>
    <r>
      <t>B</t>
    </r>
    <r>
      <rPr>
        <b/>
        <vertAlign val="subscript"/>
        <sz val="10"/>
        <color theme="1"/>
        <rFont val="Calibri"/>
        <family val="2"/>
        <scheme val="minor"/>
      </rPr>
      <t>4</t>
    </r>
  </si>
  <si>
    <r>
      <t>x-bar + E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*Rbar</t>
    </r>
  </si>
  <si>
    <r>
      <t>x-bar - E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*Rbar</t>
    </r>
  </si>
  <si>
    <t>MR, UCL</t>
  </si>
  <si>
    <r>
      <t>D</t>
    </r>
    <r>
      <rPr>
        <vertAlign val="sub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>*Rbar</t>
    </r>
  </si>
  <si>
    <t>MR, LCL</t>
  </si>
  <si>
    <r>
      <t>D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*Rbar</t>
    </r>
  </si>
  <si>
    <r>
      <t>E</t>
    </r>
    <r>
      <rPr>
        <b/>
        <vertAlign val="subscript"/>
        <sz val="10"/>
        <color theme="1"/>
        <rFont val="Calibri"/>
        <family val="2"/>
        <scheme val="minor"/>
      </rPr>
      <t>2</t>
    </r>
  </si>
  <si>
    <t>Individual X &amp; MR</t>
  </si>
  <si>
    <t>Date</t>
  </si>
  <si>
    <t>Part #</t>
  </si>
  <si>
    <t>Work Order</t>
  </si>
  <si>
    <t>Total Qty Inspected (Total Ship + Total Rejects)</t>
  </si>
  <si>
    <t>Total in Shipping Container</t>
  </si>
  <si>
    <t>Total Rejects</t>
  </si>
  <si>
    <t>p</t>
  </si>
  <si>
    <t>UCL,p</t>
  </si>
  <si>
    <t>LCL,p</t>
  </si>
  <si>
    <t>6XY41K</t>
  </si>
  <si>
    <t>51743-27</t>
  </si>
  <si>
    <t>51743-9</t>
  </si>
  <si>
    <t>51743-8</t>
  </si>
  <si>
    <t>51743-19</t>
  </si>
  <si>
    <t>51743-7</t>
  </si>
  <si>
    <t>51972-3</t>
  </si>
  <si>
    <t>51743-18</t>
  </si>
  <si>
    <t>51743-15</t>
  </si>
  <si>
    <t>51972-5</t>
  </si>
  <si>
    <t>51974-2</t>
  </si>
  <si>
    <t>51974-3</t>
  </si>
  <si>
    <t>51974-4</t>
  </si>
  <si>
    <t>51974-5</t>
  </si>
  <si>
    <t>51972-10</t>
  </si>
  <si>
    <t>52477-9</t>
  </si>
  <si>
    <t>52477-14</t>
  </si>
  <si>
    <t>52477-15</t>
  </si>
  <si>
    <t>52477-13</t>
  </si>
  <si>
    <t>51972-7</t>
  </si>
  <si>
    <t>52477-7</t>
  </si>
  <si>
    <t>52479-2</t>
  </si>
  <si>
    <t>52477-20</t>
  </si>
  <si>
    <t>52477-21</t>
  </si>
  <si>
    <t>52605-8</t>
  </si>
  <si>
    <t>52477-17</t>
  </si>
  <si>
    <t>52868-14</t>
  </si>
  <si>
    <t>52605-9</t>
  </si>
  <si>
    <t>52605-2</t>
  </si>
  <si>
    <t>52868-18</t>
  </si>
  <si>
    <t>52868-12</t>
  </si>
  <si>
    <t>53578-10</t>
  </si>
  <si>
    <t>53164-6</t>
  </si>
  <si>
    <t>53578-18</t>
  </si>
  <si>
    <t>53578-22</t>
  </si>
  <si>
    <t>53578-27</t>
  </si>
  <si>
    <t>53578-5</t>
  </si>
  <si>
    <t>53578-6</t>
  </si>
  <si>
    <t>53863-19</t>
  </si>
  <si>
    <t>53863-23</t>
  </si>
  <si>
    <t>53863-3</t>
  </si>
  <si>
    <t>53863-20</t>
  </si>
  <si>
    <t>54248-18</t>
  </si>
  <si>
    <t>54248-23</t>
  </si>
  <si>
    <t>54248-24</t>
  </si>
  <si>
    <t>54248-6</t>
  </si>
  <si>
    <t>54248-8</t>
  </si>
  <si>
    <t>54248-21</t>
  </si>
  <si>
    <t>53863-12</t>
  </si>
  <si>
    <t>54248-10</t>
  </si>
  <si>
    <t>54248-13</t>
  </si>
  <si>
    <t>54248-15</t>
  </si>
  <si>
    <t>54248-16</t>
  </si>
  <si>
    <t>54248-19</t>
  </si>
  <si>
    <t># of lots</t>
  </si>
  <si>
    <t>Inspected</t>
  </si>
  <si>
    <t>Defective</t>
  </si>
  <si>
    <t>Total</t>
  </si>
  <si>
    <t>Avg lot size, n-bar</t>
  </si>
  <si>
    <t>p-bar</t>
  </si>
  <si>
    <t>p tol</t>
  </si>
  <si>
    <t>Lot #</t>
  </si>
  <si>
    <t>Lot Size</t>
  </si>
  <si>
    <t>UCL,np</t>
  </si>
  <si>
    <t>LCL,np</t>
  </si>
  <si>
    <t>5ZZ14A</t>
  </si>
  <si>
    <t>Avg defects/lot, np-bar</t>
  </si>
  <si>
    <t>np-bar tol</t>
  </si>
  <si>
    <t>Sample #</t>
  </si>
  <si>
    <t>Total Defects</t>
  </si>
  <si>
    <t>UCL,c</t>
  </si>
  <si>
    <t>LCL,c</t>
  </si>
  <si>
    <t># of samples</t>
  </si>
  <si>
    <t># defective</t>
  </si>
  <si>
    <t>Avg defects/sample, c-bar</t>
  </si>
  <si>
    <t>c-bar tol</t>
  </si>
  <si>
    <t>Lot Number</t>
  </si>
  <si>
    <t>Lot Size, Area of Fabric, SQ meters</t>
  </si>
  <si>
    <t># of Defects</t>
  </si>
  <si>
    <t>u, Defect per SQ meter</t>
  </si>
  <si>
    <t>UCL,u</t>
  </si>
  <si>
    <t>LCL,u</t>
  </si>
  <si>
    <t>3GG13R</t>
  </si>
  <si>
    <t>Total Area Inspected</t>
  </si>
  <si>
    <t>u-bar, Avg defects per area unit</t>
  </si>
  <si>
    <t>u tol</t>
  </si>
  <si>
    <t>Table of Control Chart Constants</t>
  </si>
  <si>
    <t>Sample Size</t>
  </si>
  <si>
    <t>A2</t>
  </si>
  <si>
    <t>A3</t>
  </si>
  <si>
    <t>D2</t>
  </si>
  <si>
    <t>D3</t>
  </si>
  <si>
    <t>D4</t>
  </si>
  <si>
    <t>B3</t>
  </si>
  <si>
    <t>B4</t>
  </si>
  <si>
    <t>E2</t>
  </si>
  <si>
    <t>UCL, X-bar =
x-bar + E2*Rbar</t>
  </si>
  <si>
    <t>% defective per lot, sample size not constant</t>
  </si>
  <si>
    <t># defective per lot, sample size constant</t>
  </si>
  <si>
    <t>Defects per single sample</t>
  </si>
  <si>
    <t>Defect per standard unit of sample</t>
  </si>
  <si>
    <t>UCL, X-bar =
X double bar + A2*Rbar</t>
  </si>
  <si>
    <t>LCL, Xbar =
X double bar - A2*R-bar</t>
  </si>
  <si>
    <t>UCL, s =
sbar * B4</t>
  </si>
  <si>
    <t>UCL, Xbar =
X double bar + A3*sbar</t>
  </si>
  <si>
    <t>LCL, Xbar =
X double bar - A3*sbar</t>
  </si>
  <si>
    <t>LCL, s =
sbar * B3</t>
  </si>
  <si>
    <t>pbar = Total defective / Total inspected</t>
  </si>
  <si>
    <t>LCL,np = n*pbar - 3*SQRT(n*pbar(1-pbar))</t>
  </si>
  <si>
    <t>UCL,np =  n*pbar + 3*SQRT(n*pbar(1-pbar))</t>
  </si>
  <si>
    <t>npbar = Total defective / # of lots inspected</t>
  </si>
  <si>
    <t>cbar = Total defects / Total Samples inspected</t>
  </si>
  <si>
    <t>ubar = Total defects / Total inspected Area</t>
  </si>
  <si>
    <t>LCL, p = pbar - 3*SQRT
(pbar*(1-pbar) / nbar)</t>
  </si>
  <si>
    <t>UCL, p = pbar + 3*SQRT
(pbar*(1-pbar) / nbar)</t>
  </si>
  <si>
    <t>LCL,c = cbar - 3*SQRT(cbar)</t>
  </si>
  <si>
    <t>UCL,c = cbar + 3*SQRT(cbar)</t>
  </si>
  <si>
    <t>LCL, u = ubar - 3*SQRT(ubar)/SQRT(n)</t>
  </si>
  <si>
    <t>UCL, u = ubar + 3*SQRT(ubar)/SQRT(n)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</si>
</sst>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0.0000"/>
    <numFmt numFmtId="166" formatCode="mm/dd/yy;@"/>
    <numFmt numFmtId="167" formatCode="_(* #,##0_);_(* \(#,##0\);_(* &quot;-&quot;??_);_(@_)"/>
    <numFmt numFmtId="168" formatCode="0.0"/>
    <numFmt numFmtId="169" formatCode="#,##0.00000_);\(#,##0.00000\)"/>
    <numFmt numFmtId="170" formatCode="#,##0.0_);\(#,##0.0\)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/>
    </xf>
    <xf numFmtId="2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6" xfId="0" applyBorder="1" applyAlignment="1">
      <alignment horizontal="left"/>
    </xf>
    <xf numFmtId="0" fontId="6" fillId="0" borderId="13" xfId="0" applyFont="1" applyBorder="1" applyAlignment="1">
      <alignment horizontal="center" vertical="center"/>
    </xf>
    <xf numFmtId="2" fontId="5" fillId="2" borderId="13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6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/>
    </xf>
    <xf numFmtId="2" fontId="5" fillId="0" borderId="23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 vertical="center"/>
    </xf>
    <xf numFmtId="2" fontId="5" fillId="0" borderId="24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2" fontId="5" fillId="0" borderId="31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>
      <alignment horizontal="left"/>
    </xf>
    <xf numFmtId="164" fontId="5" fillId="3" borderId="13" xfId="0" applyNumberFormat="1" applyFont="1" applyFill="1" applyBorder="1" applyAlignment="1">
      <alignment horizontal="center" vertical="center"/>
    </xf>
    <xf numFmtId="166" fontId="3" fillId="0" borderId="13" xfId="0" applyNumberFormat="1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49" fontId="3" fillId="0" borderId="13" xfId="0" applyNumberFormat="1" applyFont="1" applyBorder="1" applyAlignment="1" applyProtection="1">
      <alignment horizontal="center" vertical="center" wrapText="1"/>
      <protection locked="0"/>
    </xf>
    <xf numFmtId="167" fontId="3" fillId="0" borderId="13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66" fontId="0" fillId="0" borderId="13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49" fontId="0" fillId="0" borderId="13" xfId="0" applyNumberFormat="1" applyBorder="1" applyAlignment="1" applyProtection="1">
      <alignment horizontal="center" vertical="center" wrapText="1"/>
      <protection locked="0"/>
    </xf>
    <xf numFmtId="1" fontId="0" fillId="0" borderId="13" xfId="1" applyNumberFormat="1" applyFont="1" applyBorder="1" applyAlignment="1" applyProtection="1">
      <alignment horizontal="center" vertical="center" wrapText="1"/>
      <protection locked="0"/>
    </xf>
    <xf numFmtId="1" fontId="0" fillId="0" borderId="13" xfId="0" applyNumberFormat="1" applyBorder="1" applyAlignment="1" applyProtection="1">
      <alignment horizontal="center" vertical="center" wrapText="1"/>
      <protection locked="0"/>
    </xf>
    <xf numFmtId="165" fontId="0" fillId="0" borderId="13" xfId="0" applyNumberFormat="1" applyBorder="1" applyAlignment="1" applyProtection="1">
      <alignment horizontal="center" vertical="center" wrapText="1"/>
      <protection locked="0"/>
    </xf>
    <xf numFmtId="166" fontId="0" fillId="0" borderId="33" xfId="0" applyNumberFormat="1" applyBorder="1" applyAlignment="1" applyProtection="1">
      <alignment horizontal="center" vertical="center" wrapText="1"/>
      <protection locked="0"/>
    </xf>
    <xf numFmtId="0" fontId="0" fillId="0" borderId="33" xfId="0" applyBorder="1" applyAlignment="1" applyProtection="1">
      <alignment horizontal="center" vertical="center" wrapText="1"/>
      <protection locked="0"/>
    </xf>
    <xf numFmtId="49" fontId="0" fillId="0" borderId="33" xfId="0" applyNumberFormat="1" applyBorder="1" applyAlignment="1" applyProtection="1">
      <alignment horizontal="center" vertical="center" wrapText="1"/>
      <protection locked="0"/>
    </xf>
    <xf numFmtId="167" fontId="0" fillId="0" borderId="34" xfId="1" applyNumberFormat="1" applyFont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3" fillId="0" borderId="33" xfId="0" applyFont="1" applyBorder="1" applyAlignment="1" applyProtection="1">
      <alignment horizontal="center" vertical="center" wrapText="1"/>
      <protection locked="0"/>
    </xf>
    <xf numFmtId="49" fontId="3" fillId="0" borderId="33" xfId="0" applyNumberFormat="1" applyFont="1" applyBorder="1" applyAlignment="1" applyProtection="1">
      <alignment horizontal="center" vertical="center" wrapText="1"/>
      <protection locked="0"/>
    </xf>
    <xf numFmtId="167" fontId="3" fillId="0" borderId="34" xfId="1" applyNumberFormat="1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37" fontId="0" fillId="0" borderId="34" xfId="1" applyNumberFormat="1" applyFont="1" applyBorder="1" applyAlignment="1" applyProtection="1">
      <alignment horizontal="center" vertical="center" wrapText="1"/>
      <protection locked="0"/>
    </xf>
    <xf numFmtId="1" fontId="0" fillId="0" borderId="33" xfId="0" applyNumberFormat="1" applyBorder="1" applyAlignment="1" applyProtection="1">
      <alignment horizontal="center" vertical="center" wrapText="1"/>
      <protection locked="0"/>
    </xf>
    <xf numFmtId="168" fontId="0" fillId="0" borderId="33" xfId="0" applyNumberFormat="1" applyBorder="1" applyAlignment="1" applyProtection="1">
      <alignment horizontal="center" vertical="center" wrapText="1"/>
      <protection locked="0"/>
    </xf>
    <xf numFmtId="169" fontId="0" fillId="0" borderId="34" xfId="1" applyNumberFormat="1" applyFont="1" applyBorder="1" applyAlignment="1" applyProtection="1">
      <alignment horizontal="center" vertical="center" wrapText="1"/>
      <protection locked="0"/>
    </xf>
    <xf numFmtId="165" fontId="0" fillId="0" borderId="33" xfId="0" applyNumberFormat="1" applyBorder="1" applyAlignment="1" applyProtection="1">
      <alignment horizontal="center" vertical="center" wrapText="1"/>
      <protection locked="0"/>
    </xf>
    <xf numFmtId="165" fontId="0" fillId="0" borderId="34" xfId="1" applyNumberFormat="1" applyFont="1" applyBorder="1" applyAlignment="1" applyProtection="1">
      <alignment horizontal="center" vertical="center" wrapText="1"/>
      <protection locked="0"/>
    </xf>
    <xf numFmtId="2" fontId="0" fillId="0" borderId="13" xfId="0" applyNumberFormat="1" applyBorder="1" applyAlignment="1" applyProtection="1">
      <alignment horizontal="center" vertical="center" wrapText="1"/>
      <protection locked="0"/>
    </xf>
    <xf numFmtId="1" fontId="0" fillId="0" borderId="13" xfId="0" applyNumberFormat="1" applyBorder="1" applyAlignment="1">
      <alignment horizontal="center" vertical="center"/>
    </xf>
    <xf numFmtId="166" fontId="5" fillId="0" borderId="33" xfId="0" applyNumberFormat="1" applyFont="1" applyBorder="1" applyAlignment="1" applyProtection="1">
      <alignment horizontal="center" vertical="center" wrapText="1"/>
      <protection locked="0"/>
    </xf>
    <xf numFmtId="2" fontId="0" fillId="0" borderId="33" xfId="0" applyNumberFormat="1" applyBorder="1" applyAlignment="1" applyProtection="1">
      <alignment horizontal="center" vertical="center" wrapText="1"/>
      <protection locked="0"/>
    </xf>
    <xf numFmtId="2" fontId="0" fillId="0" borderId="34" xfId="1" applyNumberFormat="1" applyFont="1" applyBorder="1" applyAlignment="1" applyProtection="1">
      <alignment horizontal="center" vertical="center" wrapText="1"/>
      <protection locked="0"/>
    </xf>
    <xf numFmtId="168" fontId="0" fillId="0" borderId="13" xfId="0" applyNumberFormat="1" applyBorder="1" applyAlignment="1">
      <alignment horizontal="center" vertical="center"/>
    </xf>
    <xf numFmtId="164" fontId="3" fillId="0" borderId="0" xfId="0" applyNumberFormat="1" applyFont="1" applyAlignment="1" applyProtection="1">
      <alignment horizontal="center" vertical="center" wrapText="1"/>
      <protection locked="0"/>
    </xf>
    <xf numFmtId="170" fontId="0" fillId="0" borderId="34" xfId="1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2" fontId="0" fillId="0" borderId="0" xfId="0" applyNumberFormat="1" applyAlignment="1" applyProtection="1">
      <alignment horizontal="center" vertical="center" wrapText="1"/>
      <protection locked="0"/>
    </xf>
    <xf numFmtId="0" fontId="3" fillId="4" borderId="35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164" fontId="0" fillId="5" borderId="11" xfId="0" applyNumberFormat="1" applyFill="1" applyBorder="1" applyAlignment="1">
      <alignment horizontal="center" vertical="center"/>
    </xf>
    <xf numFmtId="164" fontId="0" fillId="5" borderId="31" xfId="0" applyNumberFormat="1" applyFill="1" applyBorder="1" applyAlignment="1">
      <alignment horizontal="center" vertical="center"/>
    </xf>
    <xf numFmtId="164" fontId="0" fillId="5" borderId="40" xfId="0" applyNumberFormat="1" applyFill="1" applyBorder="1" applyAlignment="1">
      <alignment horizontal="center" vertical="center"/>
    </xf>
    <xf numFmtId="164" fontId="0" fillId="5" borderId="27" xfId="0" applyNumberFormat="1" applyFill="1" applyBorder="1" applyAlignment="1">
      <alignment horizontal="center" vertical="center"/>
    </xf>
    <xf numFmtId="164" fontId="0" fillId="5" borderId="13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164" fontId="0" fillId="5" borderId="42" xfId="0" applyNumberFormat="1" applyFill="1" applyBorder="1" applyAlignment="1">
      <alignment horizontal="center" vertical="center"/>
    </xf>
    <xf numFmtId="164" fontId="0" fillId="5" borderId="24" xfId="0" applyNumberFormat="1" applyFill="1" applyBorder="1" applyAlignment="1">
      <alignment horizontal="center" vertical="center"/>
    </xf>
    <xf numFmtId="164" fontId="0" fillId="5" borderId="25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1" xfId="0" quotePrefix="1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textRotation="90"/>
    </xf>
    <xf numFmtId="0" fontId="3" fillId="0" borderId="29" xfId="0" applyFont="1" applyBorder="1" applyAlignment="1">
      <alignment horizontal="center" vertical="center" textRotation="90"/>
    </xf>
    <xf numFmtId="0" fontId="3" fillId="0" borderId="30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</a:t>
            </a:r>
            <a:r>
              <a:rPr lang="en-US" baseline="0"/>
              <a:t> Control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'Xbar&amp;R'!$A$9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'Xbar&amp;R'!$B$9:$P$9</c:f>
              <c:numCache>
                <c:formatCode>0.00</c:formatCode>
                <c:ptCount val="15"/>
                <c:pt idx="0">
                  <c:v>12.53</c:v>
                </c:pt>
                <c:pt idx="1">
                  <c:v>12.524000000000001</c:v>
                </c:pt>
                <c:pt idx="2">
                  <c:v>12.459999999999999</c:v>
                </c:pt>
                <c:pt idx="3">
                  <c:v>12.458</c:v>
                </c:pt>
                <c:pt idx="4">
                  <c:v>12.46</c:v>
                </c:pt>
                <c:pt idx="5">
                  <c:v>12.561999999999999</c:v>
                </c:pt>
                <c:pt idx="6">
                  <c:v>12.433999999999999</c:v>
                </c:pt>
                <c:pt idx="7">
                  <c:v>12.504000000000001</c:v>
                </c:pt>
                <c:pt idx="8">
                  <c:v>12.428000000000001</c:v>
                </c:pt>
                <c:pt idx="9">
                  <c:v>12.428000000000001</c:v>
                </c:pt>
                <c:pt idx="10">
                  <c:v>12.474</c:v>
                </c:pt>
                <c:pt idx="11">
                  <c:v>12.504000000000001</c:v>
                </c:pt>
                <c:pt idx="12">
                  <c:v>12.577999999999999</c:v>
                </c:pt>
                <c:pt idx="13">
                  <c:v>12.545999999999998</c:v>
                </c:pt>
                <c:pt idx="14">
                  <c:v>12.476000000000003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7-4BF6-975B-E54A0ED91DF3}"/>
            </c:ext>
          </c:extLst>
        </c:ser>
        <c:ser>
          <c:idx val="1"/>
          <c:order val="1"/>
          <c:tx>
            <c:strRef>
              <c:f>'Xbar&amp;R'!$A$11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'Xbar&amp;R'!$B$11:$P$11</c:f>
              <c:numCache>
                <c:formatCode>0.00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7-4BF6-975B-E54A0ED91DF3}"/>
            </c:ext>
          </c:extLst>
        </c:ser>
        <c:ser>
          <c:idx val="2"/>
          <c:order val="2"/>
          <c:tx>
            <c:strRef>
              <c:f>'Xbar&amp;R'!$A$12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'Xbar&amp;R'!$B$12:$P$12</c:f>
              <c:numCache>
                <c:formatCode>0.00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7-4BF6-975B-E54A0ED91DF3}"/>
            </c:ext>
          </c:extLst>
        </c:ser>
        <c:ser>
          <c:idx val="3"/>
          <c:order val="3"/>
          <c:tx>
            <c:strRef>
              <c:f>'Xbar&amp;R'!$A$13</c:f>
              <c:strCache>
                <c:ptCount val="1"/>
                <c:pt idx="0">
                  <c:v>X, 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'Xbar&amp;R'!$B$13:$P$13</c:f>
              <c:numCache>
                <c:formatCode>0.00</c:formatCode>
                <c:ptCount val="15"/>
                <c:pt idx="0">
                  <c:v>12.634906666666666</c:v>
                </c:pt>
                <c:pt idx="1">
                  <c:v>12.634906666666666</c:v>
                </c:pt>
                <c:pt idx="2">
                  <c:v>12.634906666666666</c:v>
                </c:pt>
                <c:pt idx="3">
                  <c:v>12.634906666666666</c:v>
                </c:pt>
                <c:pt idx="4">
                  <c:v>12.634906666666666</c:v>
                </c:pt>
                <c:pt idx="5">
                  <c:v>12.634906666666666</c:v>
                </c:pt>
                <c:pt idx="6">
                  <c:v>12.634906666666666</c:v>
                </c:pt>
                <c:pt idx="7">
                  <c:v>12.634906666666666</c:v>
                </c:pt>
                <c:pt idx="8">
                  <c:v>12.634906666666666</c:v>
                </c:pt>
                <c:pt idx="9">
                  <c:v>12.634906666666666</c:v>
                </c:pt>
                <c:pt idx="10">
                  <c:v>12.634906666666666</c:v>
                </c:pt>
                <c:pt idx="11">
                  <c:v>12.634906666666666</c:v>
                </c:pt>
                <c:pt idx="12">
                  <c:v>12.634906666666666</c:v>
                </c:pt>
                <c:pt idx="13">
                  <c:v>12.634906666666666</c:v>
                </c:pt>
                <c:pt idx="14">
                  <c:v>12.634906666666666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7-4BF6-975B-E54A0ED91DF3}"/>
            </c:ext>
          </c:extLst>
        </c:ser>
        <c:ser>
          <c:idx val="4"/>
          <c:order val="4"/>
          <c:tx>
            <c:strRef>
              <c:f>'Xbar&amp;R'!$A$14</c:f>
              <c:strCache>
                <c:ptCount val="1"/>
                <c:pt idx="0">
                  <c:v>X, LCL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'Xbar&amp;R'!$B$14:$P$14</c:f>
              <c:numCache>
                <c:formatCode>0.00</c:formatCode>
                <c:ptCount val="15"/>
                <c:pt idx="0">
                  <c:v>12.347226666666664</c:v>
                </c:pt>
                <c:pt idx="1">
                  <c:v>12.347226666666664</c:v>
                </c:pt>
                <c:pt idx="2">
                  <c:v>12.347226666666664</c:v>
                </c:pt>
                <c:pt idx="3">
                  <c:v>12.347226666666664</c:v>
                </c:pt>
                <c:pt idx="4">
                  <c:v>12.347226666666664</c:v>
                </c:pt>
                <c:pt idx="5">
                  <c:v>12.347226666666664</c:v>
                </c:pt>
                <c:pt idx="6">
                  <c:v>12.347226666666664</c:v>
                </c:pt>
                <c:pt idx="7">
                  <c:v>12.347226666666664</c:v>
                </c:pt>
                <c:pt idx="8">
                  <c:v>12.347226666666664</c:v>
                </c:pt>
                <c:pt idx="9">
                  <c:v>12.347226666666664</c:v>
                </c:pt>
                <c:pt idx="10">
                  <c:v>12.347226666666664</c:v>
                </c:pt>
                <c:pt idx="11">
                  <c:v>12.347226666666664</c:v>
                </c:pt>
                <c:pt idx="12">
                  <c:v>12.347226666666664</c:v>
                </c:pt>
                <c:pt idx="13">
                  <c:v>12.347226666666664</c:v>
                </c:pt>
                <c:pt idx="14">
                  <c:v>12.347226666666664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F7-4BF6-975B-E54A0ED9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150271"/>
        <c:axId val="1650461343"/>
      </c:lineChart>
      <c:catAx>
        <c:axId val="136215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61343"/>
        <c:crosses val="autoZero"/>
        <c:auto val="1"/>
        <c:lblAlgn val="ctr"/>
        <c:lblOffset val="100"/>
        <c:noMultiLvlLbl val="0"/>
      </c:catAx>
      <c:valAx>
        <c:axId val="16504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chart of fabic defects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chart'!$F$1</c:f>
              <c:strCache>
                <c:ptCount val="1"/>
                <c:pt idx="0">
                  <c:v>u, Defect per SQ 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chart'!$C$2:$C$54</c:f>
              <c:strCache>
                <c:ptCount val="53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  <c:pt idx="45">
                  <c:v>54248-8</c:v>
                </c:pt>
                <c:pt idx="46">
                  <c:v>54248-21</c:v>
                </c:pt>
                <c:pt idx="47">
                  <c:v>53863-12</c:v>
                </c:pt>
                <c:pt idx="48">
                  <c:v>54248-10</c:v>
                </c:pt>
                <c:pt idx="49">
                  <c:v>54248-13</c:v>
                </c:pt>
                <c:pt idx="50">
                  <c:v>54248-15</c:v>
                </c:pt>
                <c:pt idx="51">
                  <c:v>54248-16</c:v>
                </c:pt>
                <c:pt idx="52">
                  <c:v>54248-19</c:v>
                </c:pt>
              </c:strCache>
            </c:strRef>
          </c:cat>
          <c:val>
            <c:numRef>
              <c:f>'u chart'!$F$2:$F$54</c:f>
              <c:numCache>
                <c:formatCode>0.00</c:formatCode>
                <c:ptCount val="53"/>
                <c:pt idx="0">
                  <c:v>0.83333333333333326</c:v>
                </c:pt>
                <c:pt idx="1">
                  <c:v>2.5</c:v>
                </c:pt>
                <c:pt idx="2">
                  <c:v>1.2121212121212122</c:v>
                </c:pt>
                <c:pt idx="3">
                  <c:v>2.916666666666667</c:v>
                </c:pt>
                <c:pt idx="4">
                  <c:v>2.7586206896551726</c:v>
                </c:pt>
                <c:pt idx="5">
                  <c:v>0.25</c:v>
                </c:pt>
                <c:pt idx="6">
                  <c:v>1.7948717948717949</c:v>
                </c:pt>
                <c:pt idx="7">
                  <c:v>1.5151515151515151</c:v>
                </c:pt>
                <c:pt idx="8">
                  <c:v>0.4</c:v>
                </c:pt>
                <c:pt idx="9">
                  <c:v>1.3793103448275863</c:v>
                </c:pt>
                <c:pt idx="10">
                  <c:v>1.4634146341463417</c:v>
                </c:pt>
                <c:pt idx="11">
                  <c:v>1.7073170731707319</c:v>
                </c:pt>
                <c:pt idx="12">
                  <c:v>1.75</c:v>
                </c:pt>
                <c:pt idx="13">
                  <c:v>0.27027027027027023</c:v>
                </c:pt>
                <c:pt idx="14">
                  <c:v>2.9411764705882355</c:v>
                </c:pt>
                <c:pt idx="15">
                  <c:v>1.7777777777777777</c:v>
                </c:pt>
                <c:pt idx="16">
                  <c:v>0.45454545454545453</c:v>
                </c:pt>
                <c:pt idx="17">
                  <c:v>4.1176470588235299</c:v>
                </c:pt>
                <c:pt idx="18">
                  <c:v>1.5151515151515151</c:v>
                </c:pt>
                <c:pt idx="19">
                  <c:v>3.8461538461538458</c:v>
                </c:pt>
                <c:pt idx="20">
                  <c:v>1.1111111111111112</c:v>
                </c:pt>
                <c:pt idx="21">
                  <c:v>0.78947368421052633</c:v>
                </c:pt>
                <c:pt idx="22">
                  <c:v>3.4146341463414638</c:v>
                </c:pt>
                <c:pt idx="23">
                  <c:v>1.0714285714285714</c:v>
                </c:pt>
                <c:pt idx="24">
                  <c:v>1.4634146341463417</c:v>
                </c:pt>
                <c:pt idx="25">
                  <c:v>5.4545454545454541</c:v>
                </c:pt>
                <c:pt idx="26">
                  <c:v>1.6666666666666665</c:v>
                </c:pt>
                <c:pt idx="27">
                  <c:v>1.4285714285714286</c:v>
                </c:pt>
                <c:pt idx="28">
                  <c:v>0.24390243902439027</c:v>
                </c:pt>
                <c:pt idx="29">
                  <c:v>2.2222222222222219</c:v>
                </c:pt>
                <c:pt idx="30">
                  <c:v>1.4705882352941178</c:v>
                </c:pt>
                <c:pt idx="31">
                  <c:v>0</c:v>
                </c:pt>
                <c:pt idx="32">
                  <c:v>1.6666666666666667</c:v>
                </c:pt>
                <c:pt idx="33">
                  <c:v>1.0256410256410258</c:v>
                </c:pt>
                <c:pt idx="34">
                  <c:v>2.8571428571428572</c:v>
                </c:pt>
                <c:pt idx="35">
                  <c:v>0.5714285714285714</c:v>
                </c:pt>
                <c:pt idx="36">
                  <c:v>2.4242424242424243</c:v>
                </c:pt>
                <c:pt idx="37">
                  <c:v>0.90909090909090917</c:v>
                </c:pt>
                <c:pt idx="38">
                  <c:v>1.1764705882352942</c:v>
                </c:pt>
                <c:pt idx="39">
                  <c:v>0.60606060606060608</c:v>
                </c:pt>
                <c:pt idx="40">
                  <c:v>0.88888888888888884</c:v>
                </c:pt>
                <c:pt idx="41">
                  <c:v>0.83333333333333326</c:v>
                </c:pt>
                <c:pt idx="42">
                  <c:v>1.1428571428571428</c:v>
                </c:pt>
                <c:pt idx="43">
                  <c:v>0.64516129032258063</c:v>
                </c:pt>
                <c:pt idx="44">
                  <c:v>0</c:v>
                </c:pt>
                <c:pt idx="45">
                  <c:v>1.1428571428571428</c:v>
                </c:pt>
                <c:pt idx="46">
                  <c:v>1.1428571428571428</c:v>
                </c:pt>
                <c:pt idx="47">
                  <c:v>4.5714285714285712</c:v>
                </c:pt>
                <c:pt idx="48">
                  <c:v>0.5714285714285714</c:v>
                </c:pt>
                <c:pt idx="49">
                  <c:v>2.2857142857142856</c:v>
                </c:pt>
                <c:pt idx="50">
                  <c:v>1.7142857142857142</c:v>
                </c:pt>
                <c:pt idx="51">
                  <c:v>0.2857142857142857</c:v>
                </c:pt>
                <c:pt idx="52">
                  <c:v>1.1428571428571428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5-44A1-99DA-F9E85D16FACB}"/>
            </c:ext>
          </c:extLst>
        </c:ser>
        <c:ser>
          <c:idx val="1"/>
          <c:order val="1"/>
          <c:tx>
            <c:strRef>
              <c:f>'u chart'!$G$1</c:f>
              <c:strCache>
                <c:ptCount val="1"/>
                <c:pt idx="0">
                  <c:v>UCL,u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 chart'!$C$2:$C$54</c:f>
              <c:strCache>
                <c:ptCount val="53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  <c:pt idx="45">
                  <c:v>54248-8</c:v>
                </c:pt>
                <c:pt idx="46">
                  <c:v>54248-21</c:v>
                </c:pt>
                <c:pt idx="47">
                  <c:v>53863-12</c:v>
                </c:pt>
                <c:pt idx="48">
                  <c:v>54248-10</c:v>
                </c:pt>
                <c:pt idx="49">
                  <c:v>54248-13</c:v>
                </c:pt>
                <c:pt idx="50">
                  <c:v>54248-15</c:v>
                </c:pt>
                <c:pt idx="51">
                  <c:v>54248-16</c:v>
                </c:pt>
                <c:pt idx="52">
                  <c:v>54248-19</c:v>
                </c:pt>
              </c:strCache>
            </c:strRef>
          </c:cat>
          <c:val>
            <c:numRef>
              <c:f>'u chart'!$G$2:$G$54</c:f>
              <c:numCache>
                <c:formatCode>0.00</c:formatCode>
                <c:ptCount val="53"/>
                <c:pt idx="0">
                  <c:v>4.9646184721301996</c:v>
                </c:pt>
                <c:pt idx="1">
                  <c:v>4.9646184721301996</c:v>
                </c:pt>
                <c:pt idx="2">
                  <c:v>4.9646184721301996</c:v>
                </c:pt>
                <c:pt idx="3">
                  <c:v>4.9646184721301996</c:v>
                </c:pt>
                <c:pt idx="4">
                  <c:v>4.9646184721301996</c:v>
                </c:pt>
                <c:pt idx="5">
                  <c:v>4.9646184721301996</c:v>
                </c:pt>
                <c:pt idx="6">
                  <c:v>4.9646184721301996</c:v>
                </c:pt>
                <c:pt idx="7">
                  <c:v>4.9646184721301996</c:v>
                </c:pt>
                <c:pt idx="8">
                  <c:v>4.9646184721301996</c:v>
                </c:pt>
                <c:pt idx="9">
                  <c:v>4.9646184721301996</c:v>
                </c:pt>
                <c:pt idx="10">
                  <c:v>4.9646184721301996</c:v>
                </c:pt>
                <c:pt idx="11">
                  <c:v>4.9646184721301996</c:v>
                </c:pt>
                <c:pt idx="12">
                  <c:v>4.9646184721301996</c:v>
                </c:pt>
                <c:pt idx="13">
                  <c:v>4.9646184721301996</c:v>
                </c:pt>
                <c:pt idx="14">
                  <c:v>4.9646184721301996</c:v>
                </c:pt>
                <c:pt idx="15">
                  <c:v>4.9646184721301996</c:v>
                </c:pt>
                <c:pt idx="16">
                  <c:v>4.9646184721301996</c:v>
                </c:pt>
                <c:pt idx="17">
                  <c:v>4.9646184721301996</c:v>
                </c:pt>
                <c:pt idx="18">
                  <c:v>4.9646184721301996</c:v>
                </c:pt>
                <c:pt idx="19">
                  <c:v>4.9646184721301996</c:v>
                </c:pt>
                <c:pt idx="20">
                  <c:v>4.9646184721301996</c:v>
                </c:pt>
                <c:pt idx="21">
                  <c:v>4.9646184721301996</c:v>
                </c:pt>
                <c:pt idx="22">
                  <c:v>4.9646184721301996</c:v>
                </c:pt>
                <c:pt idx="23">
                  <c:v>4.9646184721301996</c:v>
                </c:pt>
                <c:pt idx="24">
                  <c:v>4.9646184721301996</c:v>
                </c:pt>
                <c:pt idx="25">
                  <c:v>4.9646184721301996</c:v>
                </c:pt>
                <c:pt idx="26">
                  <c:v>4.9646184721301996</c:v>
                </c:pt>
                <c:pt idx="27">
                  <c:v>4.9646184721301996</c:v>
                </c:pt>
                <c:pt idx="28">
                  <c:v>4.9646184721301996</c:v>
                </c:pt>
                <c:pt idx="29">
                  <c:v>4.9646184721301996</c:v>
                </c:pt>
                <c:pt idx="30">
                  <c:v>4.9646184721301996</c:v>
                </c:pt>
                <c:pt idx="31">
                  <c:v>4.9646184721301996</c:v>
                </c:pt>
                <c:pt idx="32">
                  <c:v>4.9646184721301996</c:v>
                </c:pt>
                <c:pt idx="33">
                  <c:v>4.9646184721301996</c:v>
                </c:pt>
                <c:pt idx="34">
                  <c:v>4.9646184721301996</c:v>
                </c:pt>
                <c:pt idx="35">
                  <c:v>4.9646184721301996</c:v>
                </c:pt>
                <c:pt idx="36">
                  <c:v>4.9646184721301996</c:v>
                </c:pt>
                <c:pt idx="37">
                  <c:v>4.9646184721301996</c:v>
                </c:pt>
                <c:pt idx="38">
                  <c:v>4.9646184721301996</c:v>
                </c:pt>
                <c:pt idx="39">
                  <c:v>4.9646184721301996</c:v>
                </c:pt>
                <c:pt idx="40">
                  <c:v>4.9646184721301996</c:v>
                </c:pt>
                <c:pt idx="41">
                  <c:v>4.9646184721301996</c:v>
                </c:pt>
                <c:pt idx="42">
                  <c:v>4.9646184721301996</c:v>
                </c:pt>
                <c:pt idx="43">
                  <c:v>4.9646184721301996</c:v>
                </c:pt>
                <c:pt idx="44">
                  <c:v>4.9646184721301996</c:v>
                </c:pt>
                <c:pt idx="45">
                  <c:v>4.9646184721301996</c:v>
                </c:pt>
                <c:pt idx="46">
                  <c:v>4.9646184721301996</c:v>
                </c:pt>
                <c:pt idx="47">
                  <c:v>4.9646184721301996</c:v>
                </c:pt>
                <c:pt idx="48">
                  <c:v>4.9646184721301996</c:v>
                </c:pt>
                <c:pt idx="49">
                  <c:v>4.9646184721301996</c:v>
                </c:pt>
                <c:pt idx="50">
                  <c:v>4.9646184721301996</c:v>
                </c:pt>
                <c:pt idx="51">
                  <c:v>4.9646184721301996</c:v>
                </c:pt>
                <c:pt idx="52">
                  <c:v>4.9646184721301996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5-44A1-99DA-F9E85D16FACB}"/>
            </c:ext>
          </c:extLst>
        </c:ser>
        <c:ser>
          <c:idx val="2"/>
          <c:order val="2"/>
          <c:tx>
            <c:strRef>
              <c:f>'u chart'!$H$1</c:f>
              <c:strCache>
                <c:ptCount val="1"/>
                <c:pt idx="0">
                  <c:v>LCL,u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 chart'!$C$2:$C$54</c:f>
              <c:strCache>
                <c:ptCount val="53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  <c:pt idx="45">
                  <c:v>54248-8</c:v>
                </c:pt>
                <c:pt idx="46">
                  <c:v>54248-21</c:v>
                </c:pt>
                <c:pt idx="47">
                  <c:v>53863-12</c:v>
                </c:pt>
                <c:pt idx="48">
                  <c:v>54248-10</c:v>
                </c:pt>
                <c:pt idx="49">
                  <c:v>54248-13</c:v>
                </c:pt>
                <c:pt idx="50">
                  <c:v>54248-15</c:v>
                </c:pt>
                <c:pt idx="51">
                  <c:v>54248-16</c:v>
                </c:pt>
                <c:pt idx="52">
                  <c:v>54248-19</c:v>
                </c:pt>
              </c:strCache>
            </c:strRef>
          </c:cat>
          <c:val>
            <c:numRef>
              <c:f>'u chart'!$H$2:$H$54</c:f>
              <c:numCache>
                <c:formatCode>0.00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5-44A1-99DA-F9E85D16F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31840"/>
        <c:axId val="1879737872"/>
      </c:lineChart>
      <c:catAx>
        <c:axId val="805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7872"/>
        <c:crosses val="autoZero"/>
        <c:auto val="1"/>
        <c:lblAlgn val="ctr"/>
        <c:lblOffset val="100"/>
        <c:noMultiLvlLbl val="0"/>
      </c:catAx>
      <c:valAx>
        <c:axId val="1879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Control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'Xbar&amp;R'!$A$10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'Xbar&amp;R'!$B$10:$P$10</c:f>
              <c:numCache>
                <c:formatCode>0.00</c:formatCode>
                <c:ptCount val="15"/>
                <c:pt idx="0">
                  <c:v>0.26999999999999957</c:v>
                </c:pt>
                <c:pt idx="1">
                  <c:v>0.34999999999999964</c:v>
                </c:pt>
                <c:pt idx="2">
                  <c:v>0.21999999999999886</c:v>
                </c:pt>
                <c:pt idx="3">
                  <c:v>0.20000000000000107</c:v>
                </c:pt>
                <c:pt idx="4">
                  <c:v>0.17999999999999972</c:v>
                </c:pt>
                <c:pt idx="5">
                  <c:v>0.25999999999999979</c:v>
                </c:pt>
                <c:pt idx="6">
                  <c:v>0.29000000000000092</c:v>
                </c:pt>
                <c:pt idx="7">
                  <c:v>0.33999999999999986</c:v>
                </c:pt>
                <c:pt idx="8">
                  <c:v>0.25</c:v>
                </c:pt>
                <c:pt idx="9">
                  <c:v>0.34000000000000163</c:v>
                </c:pt>
                <c:pt idx="10">
                  <c:v>0.16999999999999993</c:v>
                </c:pt>
                <c:pt idx="11">
                  <c:v>0.20000000000000107</c:v>
                </c:pt>
                <c:pt idx="12">
                  <c:v>0.21000000000000085</c:v>
                </c:pt>
                <c:pt idx="13">
                  <c:v>0.29000000000000092</c:v>
                </c:pt>
                <c:pt idx="14">
                  <c:v>0.15000000000000036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0-4630-8DA1-22A20014DAC2}"/>
            </c:ext>
          </c:extLst>
        </c:ser>
        <c:ser>
          <c:idx val="1"/>
          <c:order val="1"/>
          <c:tx>
            <c:strRef>
              <c:f>'Xbar&amp;R'!$A$15</c:f>
              <c:strCache>
                <c:ptCount val="1"/>
                <c:pt idx="0">
                  <c:v>R,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'Xbar&amp;R'!$B$15:$P$15</c:f>
              <c:numCache>
                <c:formatCode>0.00</c:formatCode>
                <c:ptCount val="15"/>
                <c:pt idx="0">
                  <c:v>0.52328000000000052</c:v>
                </c:pt>
                <c:pt idx="1">
                  <c:v>0.52328000000000052</c:v>
                </c:pt>
                <c:pt idx="2">
                  <c:v>0.52328000000000052</c:v>
                </c:pt>
                <c:pt idx="3">
                  <c:v>0.52328000000000052</c:v>
                </c:pt>
                <c:pt idx="4">
                  <c:v>0.52328000000000052</c:v>
                </c:pt>
                <c:pt idx="5">
                  <c:v>0.52328000000000052</c:v>
                </c:pt>
                <c:pt idx="6">
                  <c:v>0.52328000000000052</c:v>
                </c:pt>
                <c:pt idx="7">
                  <c:v>0.52328000000000052</c:v>
                </c:pt>
                <c:pt idx="8">
                  <c:v>0.52328000000000052</c:v>
                </c:pt>
                <c:pt idx="9">
                  <c:v>0.52328000000000052</c:v>
                </c:pt>
                <c:pt idx="10">
                  <c:v>0.52328000000000052</c:v>
                </c:pt>
                <c:pt idx="11">
                  <c:v>0.52328000000000052</c:v>
                </c:pt>
                <c:pt idx="12">
                  <c:v>0.52328000000000052</c:v>
                </c:pt>
                <c:pt idx="13">
                  <c:v>0.52328000000000052</c:v>
                </c:pt>
                <c:pt idx="14">
                  <c:v>0.52328000000000052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0-4630-8DA1-22A20014DAC2}"/>
            </c:ext>
          </c:extLst>
        </c:ser>
        <c:ser>
          <c:idx val="2"/>
          <c:order val="2"/>
          <c:tx>
            <c:strRef>
              <c:f>'Xbar&amp;R'!$A$16</c:f>
              <c:strCache>
                <c:ptCount val="1"/>
                <c:pt idx="0">
                  <c:v>R,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'Xbar&amp;R'!$B$16:$P$16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0-4630-8DA1-22A20014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349087"/>
        <c:axId val="1774707743"/>
      </c:lineChart>
      <c:catAx>
        <c:axId val="186334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707743"/>
        <c:crosses val="autoZero"/>
        <c:auto val="1"/>
        <c:lblAlgn val="ctr"/>
        <c:lblOffset val="100"/>
        <c:noMultiLvlLbl val="0"/>
      </c:catAx>
      <c:valAx>
        <c:axId val="17747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'Xbar&amp;s'!$A$16</c:f>
              <c:strCache>
                <c:ptCount val="1"/>
                <c:pt idx="0">
                  <c:v>X-bar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'Xbar&amp;s'!$B$16:$P$16</c:f>
              <c:numCache>
                <c:formatCode>0.00</c:formatCode>
                <c:ptCount val="15"/>
                <c:pt idx="0">
                  <c:v>12.541600451115483</c:v>
                </c:pt>
                <c:pt idx="1">
                  <c:v>12.526599213381596</c:v>
                </c:pt>
                <c:pt idx="2">
                  <c:v>12.513425370521327</c:v>
                </c:pt>
                <c:pt idx="3">
                  <c:v>12.496397347154549</c:v>
                </c:pt>
                <c:pt idx="4">
                  <c:v>12.469889229073852</c:v>
                </c:pt>
                <c:pt idx="5">
                  <c:v>12.545778646882246</c:v>
                </c:pt>
                <c:pt idx="6">
                  <c:v>12.462135658910931</c:v>
                </c:pt>
                <c:pt idx="7">
                  <c:v>12.509332705611051</c:v>
                </c:pt>
                <c:pt idx="8">
                  <c:v>12.475125827821453</c:v>
                </c:pt>
                <c:pt idx="9">
                  <c:v>12.512229999053234</c:v>
                </c:pt>
                <c:pt idx="10">
                  <c:v>12.464702471848577</c:v>
                </c:pt>
                <c:pt idx="11">
                  <c:v>12.506703163160601</c:v>
                </c:pt>
                <c:pt idx="12">
                  <c:v>12.540357717794953</c:v>
                </c:pt>
                <c:pt idx="13">
                  <c:v>12.504469078808784</c:v>
                </c:pt>
                <c:pt idx="14">
                  <c:v>12.464028240027716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6-46D7-87C4-0688E56E7AA5}"/>
            </c:ext>
          </c:extLst>
        </c:ser>
        <c:ser>
          <c:idx val="1"/>
          <c:order val="1"/>
          <c:tx>
            <c:strRef>
              <c:f>'Xbar&amp;s'!$A$18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'Xbar&amp;s'!$B$18:$P$18</c:f>
              <c:numCache>
                <c:formatCode>0.00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6-46D7-87C4-0688E56E7AA5}"/>
            </c:ext>
          </c:extLst>
        </c:ser>
        <c:ser>
          <c:idx val="2"/>
          <c:order val="2"/>
          <c:tx>
            <c:strRef>
              <c:f>'Xbar&amp;s'!$A$19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'Xbar&amp;s'!$B$19:$P$19</c:f>
              <c:numCache>
                <c:formatCode>0.00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6-46D7-87C4-0688E56E7AA5}"/>
            </c:ext>
          </c:extLst>
        </c:ser>
        <c:ser>
          <c:idx val="3"/>
          <c:order val="3"/>
          <c:tx>
            <c:strRef>
              <c:f>'Xbar&amp;s'!$A$20</c:f>
              <c:strCache>
                <c:ptCount val="1"/>
                <c:pt idx="0">
                  <c:v>X, 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'Xbar&amp;s'!$B$20:$P$20</c:f>
              <c:numCache>
                <c:formatCode>0.00</c:formatCode>
                <c:ptCount val="15"/>
                <c:pt idx="0">
                  <c:v>12.592981524619201</c:v>
                </c:pt>
                <c:pt idx="1">
                  <c:v>12.592981524619201</c:v>
                </c:pt>
                <c:pt idx="2">
                  <c:v>12.592981524619201</c:v>
                </c:pt>
                <c:pt idx="3">
                  <c:v>12.592981524619201</c:v>
                </c:pt>
                <c:pt idx="4">
                  <c:v>12.592981524619201</c:v>
                </c:pt>
                <c:pt idx="5">
                  <c:v>12.592981524619201</c:v>
                </c:pt>
                <c:pt idx="6">
                  <c:v>12.592981524619201</c:v>
                </c:pt>
                <c:pt idx="7">
                  <c:v>12.592981524619201</c:v>
                </c:pt>
                <c:pt idx="8">
                  <c:v>12.592981524619201</c:v>
                </c:pt>
                <c:pt idx="9">
                  <c:v>12.592981524619201</c:v>
                </c:pt>
                <c:pt idx="10">
                  <c:v>12.592981524619201</c:v>
                </c:pt>
                <c:pt idx="11">
                  <c:v>12.592981524619201</c:v>
                </c:pt>
                <c:pt idx="12">
                  <c:v>12.592981524619201</c:v>
                </c:pt>
                <c:pt idx="13">
                  <c:v>12.592981524619201</c:v>
                </c:pt>
                <c:pt idx="14">
                  <c:v>12.592981524619201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6-46D7-87C4-0688E56E7AA5}"/>
            </c:ext>
          </c:extLst>
        </c:ser>
        <c:ser>
          <c:idx val="4"/>
          <c:order val="4"/>
          <c:tx>
            <c:strRef>
              <c:f>'Xbar&amp;s'!$A$21</c:f>
              <c:strCache>
                <c:ptCount val="1"/>
                <c:pt idx="0">
                  <c:v>X, LCL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'Xbar&amp;s'!$B$21:$P$21</c:f>
              <c:numCache>
                <c:formatCode>0.00</c:formatCode>
                <c:ptCount val="15"/>
                <c:pt idx="0">
                  <c:v>12.411388491536318</c:v>
                </c:pt>
                <c:pt idx="1">
                  <c:v>12.411388491536318</c:v>
                </c:pt>
                <c:pt idx="2">
                  <c:v>12.411388491536318</c:v>
                </c:pt>
                <c:pt idx="3">
                  <c:v>12.411388491536318</c:v>
                </c:pt>
                <c:pt idx="4">
                  <c:v>12.411388491536318</c:v>
                </c:pt>
                <c:pt idx="5">
                  <c:v>12.411388491536318</c:v>
                </c:pt>
                <c:pt idx="6">
                  <c:v>12.411388491536318</c:v>
                </c:pt>
                <c:pt idx="7">
                  <c:v>12.411388491536318</c:v>
                </c:pt>
                <c:pt idx="8">
                  <c:v>12.411388491536318</c:v>
                </c:pt>
                <c:pt idx="9">
                  <c:v>12.411388491536318</c:v>
                </c:pt>
                <c:pt idx="10">
                  <c:v>12.411388491536318</c:v>
                </c:pt>
                <c:pt idx="11">
                  <c:v>12.411388491536318</c:v>
                </c:pt>
                <c:pt idx="12">
                  <c:v>12.411388491536318</c:v>
                </c:pt>
                <c:pt idx="13">
                  <c:v>12.411388491536318</c:v>
                </c:pt>
                <c:pt idx="14">
                  <c:v>12.411388491536318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D6-46D7-87C4-0688E56E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656767"/>
        <c:axId val="1650449695"/>
      </c:lineChart>
      <c:catAx>
        <c:axId val="18526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49695"/>
        <c:crosses val="autoZero"/>
        <c:auto val="1"/>
        <c:lblAlgn val="ctr"/>
        <c:lblOffset val="100"/>
        <c:noMultiLvlLbl val="0"/>
      </c:catAx>
      <c:valAx>
        <c:axId val="16504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'Xbar&amp;s'!$A$17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'Xbar&amp;s'!$B$17:$P$17</c:f>
              <c:numCache>
                <c:formatCode>0.00</c:formatCode>
                <c:ptCount val="15"/>
                <c:pt idx="0">
                  <c:v>8.6444724379556609E-2</c:v>
                </c:pt>
                <c:pt idx="1">
                  <c:v>0.10409999357316939</c:v>
                </c:pt>
                <c:pt idx="2">
                  <c:v>0.12733573798425191</c:v>
                </c:pt>
                <c:pt idx="3">
                  <c:v>8.3474349325343727E-2</c:v>
                </c:pt>
                <c:pt idx="4">
                  <c:v>0.12077653333464396</c:v>
                </c:pt>
                <c:pt idx="5">
                  <c:v>8.9351087755478759E-2</c:v>
                </c:pt>
                <c:pt idx="6">
                  <c:v>9.1729942462611805E-2</c:v>
                </c:pt>
                <c:pt idx="7">
                  <c:v>0.14117315774867656</c:v>
                </c:pt>
                <c:pt idx="8">
                  <c:v>0.13065153741113189</c:v>
                </c:pt>
                <c:pt idx="9">
                  <c:v>0.12800244403593788</c:v>
                </c:pt>
                <c:pt idx="10">
                  <c:v>6.6738215951626809E-2</c:v>
                </c:pt>
                <c:pt idx="11">
                  <c:v>0.10773793894421235</c:v>
                </c:pt>
                <c:pt idx="12">
                  <c:v>7.8024514649401022E-2</c:v>
                </c:pt>
                <c:pt idx="13">
                  <c:v>8.0510422410327603E-2</c:v>
                </c:pt>
                <c:pt idx="14">
                  <c:v>9.4227768709600396E-2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B0-4C7E-BF18-511AFC1EED0A}"/>
            </c:ext>
          </c:extLst>
        </c:ser>
        <c:ser>
          <c:idx val="1"/>
          <c:order val="1"/>
          <c:tx>
            <c:strRef>
              <c:f>'Xbar&amp;s'!$A$22</c:f>
              <c:strCache>
                <c:ptCount val="1"/>
                <c:pt idx="0">
                  <c:v>s,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'Xbar&amp;s'!$B$22:$P$22</c:f>
              <c:numCache>
                <c:formatCode>0.00</c:formatCode>
                <c:ptCount val="15"/>
                <c:pt idx="0">
                  <c:v>0.16833062055435677</c:v>
                </c:pt>
                <c:pt idx="1">
                  <c:v>0.16833062055435677</c:v>
                </c:pt>
                <c:pt idx="2">
                  <c:v>0.16833062055435677</c:v>
                </c:pt>
                <c:pt idx="3">
                  <c:v>0.16833062055435677</c:v>
                </c:pt>
                <c:pt idx="4">
                  <c:v>0.16833062055435677</c:v>
                </c:pt>
                <c:pt idx="5">
                  <c:v>0.16833062055435677</c:v>
                </c:pt>
                <c:pt idx="6">
                  <c:v>0.16833062055435677</c:v>
                </c:pt>
                <c:pt idx="7">
                  <c:v>0.16833062055435677</c:v>
                </c:pt>
                <c:pt idx="8">
                  <c:v>0.16833062055435677</c:v>
                </c:pt>
                <c:pt idx="9">
                  <c:v>0.16833062055435677</c:v>
                </c:pt>
                <c:pt idx="10">
                  <c:v>0.16833062055435677</c:v>
                </c:pt>
                <c:pt idx="11">
                  <c:v>0.16833062055435677</c:v>
                </c:pt>
                <c:pt idx="12">
                  <c:v>0.16833062055435677</c:v>
                </c:pt>
                <c:pt idx="13">
                  <c:v>0.16833062055435677</c:v>
                </c:pt>
                <c:pt idx="14">
                  <c:v>0.16833062055435677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0-4C7E-BF18-511AFC1EED0A}"/>
            </c:ext>
          </c:extLst>
        </c:ser>
        <c:ser>
          <c:idx val="2"/>
          <c:order val="2"/>
          <c:tx>
            <c:strRef>
              <c:f>'Xbar&amp;s'!$A$23</c:f>
              <c:strCache>
                <c:ptCount val="1"/>
                <c:pt idx="0">
                  <c:v>s,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'Xbar&amp;s'!$B$23:$P$23</c:f>
              <c:numCache>
                <c:formatCode>0.00</c:formatCode>
                <c:ptCount val="15"/>
                <c:pt idx="0">
                  <c:v>3.5706495269105978E-2</c:v>
                </c:pt>
                <c:pt idx="1">
                  <c:v>3.5706495269105978E-2</c:v>
                </c:pt>
                <c:pt idx="2">
                  <c:v>3.5706495269105978E-2</c:v>
                </c:pt>
                <c:pt idx="3">
                  <c:v>3.5706495269105978E-2</c:v>
                </c:pt>
                <c:pt idx="4">
                  <c:v>3.5706495269105978E-2</c:v>
                </c:pt>
                <c:pt idx="5">
                  <c:v>3.5706495269105978E-2</c:v>
                </c:pt>
                <c:pt idx="6">
                  <c:v>3.5706495269105978E-2</c:v>
                </c:pt>
                <c:pt idx="7">
                  <c:v>3.5706495269105978E-2</c:v>
                </c:pt>
                <c:pt idx="8">
                  <c:v>3.5706495269105978E-2</c:v>
                </c:pt>
                <c:pt idx="9">
                  <c:v>3.5706495269105978E-2</c:v>
                </c:pt>
                <c:pt idx="10">
                  <c:v>3.5706495269105978E-2</c:v>
                </c:pt>
                <c:pt idx="11">
                  <c:v>3.5706495269105978E-2</c:v>
                </c:pt>
                <c:pt idx="12">
                  <c:v>3.5706495269105978E-2</c:v>
                </c:pt>
                <c:pt idx="13">
                  <c:v>3.5706495269105978E-2</c:v>
                </c:pt>
                <c:pt idx="14">
                  <c:v>3.5706495269105978E-2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B0-4C7E-BF18-511AFC1EE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39711"/>
        <c:axId val="1990438175"/>
      </c:lineChart>
      <c:catAx>
        <c:axId val="198753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38175"/>
        <c:crosses val="autoZero"/>
        <c:auto val="1"/>
        <c:lblAlgn val="ctr"/>
        <c:lblOffset val="100"/>
        <c:noMultiLvlLbl val="0"/>
      </c:catAx>
      <c:valAx>
        <c:axId val="19904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IX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IXMR!$A$4</c:f>
              <c:strCache>
                <c:ptCount val="1"/>
                <c:pt idx="0">
                  <c:v>Readings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IXMR!$B$4:$P$4</c:f>
              <c:numCache>
                <c:formatCode>0.00</c:formatCode>
                <c:ptCount val="15"/>
                <c:pt idx="0">
                  <c:v>12.6</c:v>
                </c:pt>
                <c:pt idx="1">
                  <c:v>12.69</c:v>
                </c:pt>
                <c:pt idx="2">
                  <c:v>12.43</c:v>
                </c:pt>
                <c:pt idx="3">
                  <c:v>12.51</c:v>
                </c:pt>
                <c:pt idx="4">
                  <c:v>12.38</c:v>
                </c:pt>
                <c:pt idx="5">
                  <c:v>12.68</c:v>
                </c:pt>
                <c:pt idx="6">
                  <c:v>12.29</c:v>
                </c:pt>
                <c:pt idx="7">
                  <c:v>12.69</c:v>
                </c:pt>
                <c:pt idx="8">
                  <c:v>12.34</c:v>
                </c:pt>
                <c:pt idx="9">
                  <c:v>12.29</c:v>
                </c:pt>
                <c:pt idx="10">
                  <c:v>12.5</c:v>
                </c:pt>
                <c:pt idx="11">
                  <c:v>12.44</c:v>
                </c:pt>
                <c:pt idx="12">
                  <c:v>12.66</c:v>
                </c:pt>
                <c:pt idx="13">
                  <c:v>12.54</c:v>
                </c:pt>
                <c:pt idx="14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3-4B98-953A-C336825F072E}"/>
            </c:ext>
          </c:extLst>
        </c:ser>
        <c:ser>
          <c:idx val="1"/>
          <c:order val="1"/>
          <c:tx>
            <c:strRef>
              <c:f>IXMR!$A$6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IXMR!$B$6:$P$6</c:f>
              <c:numCache>
                <c:formatCode>0.00</c:formatCode>
                <c:ptCount val="1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3-4B98-953A-C336825F072E}"/>
            </c:ext>
          </c:extLst>
        </c:ser>
        <c:ser>
          <c:idx val="2"/>
          <c:order val="2"/>
          <c:tx>
            <c:strRef>
              <c:f>IXMR!$A$7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IXMR!$B$7:$P$7</c:f>
              <c:numCache>
                <c:formatCode>0.00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C3-4B98-953A-C336825F072E}"/>
            </c:ext>
          </c:extLst>
        </c:ser>
        <c:ser>
          <c:idx val="3"/>
          <c:order val="3"/>
          <c:tx>
            <c:strRef>
              <c:f>IXMR!$A$8</c:f>
              <c:strCache>
                <c:ptCount val="1"/>
                <c:pt idx="0">
                  <c:v>X, UCL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IXMR!$B$8:$P$8</c:f>
              <c:numCache>
                <c:formatCode>0.00</c:formatCode>
                <c:ptCount val="15"/>
                <c:pt idx="0">
                  <c:v>13.027999999999999</c:v>
                </c:pt>
                <c:pt idx="1">
                  <c:v>13.027999999999999</c:v>
                </c:pt>
                <c:pt idx="2">
                  <c:v>13.027999999999999</c:v>
                </c:pt>
                <c:pt idx="3">
                  <c:v>13.027999999999999</c:v>
                </c:pt>
                <c:pt idx="4">
                  <c:v>13.027999999999999</c:v>
                </c:pt>
                <c:pt idx="5">
                  <c:v>13.027999999999999</c:v>
                </c:pt>
                <c:pt idx="6">
                  <c:v>13.027999999999999</c:v>
                </c:pt>
                <c:pt idx="7">
                  <c:v>13.027999999999999</c:v>
                </c:pt>
                <c:pt idx="8">
                  <c:v>13.027999999999999</c:v>
                </c:pt>
                <c:pt idx="9">
                  <c:v>13.027999999999999</c:v>
                </c:pt>
                <c:pt idx="10">
                  <c:v>13.027999999999999</c:v>
                </c:pt>
                <c:pt idx="11">
                  <c:v>13.027999999999999</c:v>
                </c:pt>
                <c:pt idx="12">
                  <c:v>13.027999999999999</c:v>
                </c:pt>
                <c:pt idx="13">
                  <c:v>13.027999999999999</c:v>
                </c:pt>
                <c:pt idx="14">
                  <c:v>13.027999999999999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C3-4B98-953A-C336825F072E}"/>
            </c:ext>
          </c:extLst>
        </c:ser>
        <c:ser>
          <c:idx val="4"/>
          <c:order val="4"/>
          <c:tx>
            <c:strRef>
              <c:f>IXMR!$A$9</c:f>
              <c:strCache>
                <c:ptCount val="1"/>
                <c:pt idx="0">
                  <c:v>X, LCL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IXMR!$B$9:$P$9</c:f>
              <c:numCache>
                <c:formatCode>0.00</c:formatCode>
                <c:ptCount val="15"/>
                <c:pt idx="0">
                  <c:v>11.963999999999999</c:v>
                </c:pt>
                <c:pt idx="1">
                  <c:v>11.963999999999999</c:v>
                </c:pt>
                <c:pt idx="2">
                  <c:v>11.963999999999999</c:v>
                </c:pt>
                <c:pt idx="3">
                  <c:v>11.963999999999999</c:v>
                </c:pt>
                <c:pt idx="4">
                  <c:v>11.963999999999999</c:v>
                </c:pt>
                <c:pt idx="5">
                  <c:v>11.963999999999999</c:v>
                </c:pt>
                <c:pt idx="6">
                  <c:v>11.963999999999999</c:v>
                </c:pt>
                <c:pt idx="7">
                  <c:v>11.963999999999999</c:v>
                </c:pt>
                <c:pt idx="8">
                  <c:v>11.963999999999999</c:v>
                </c:pt>
                <c:pt idx="9">
                  <c:v>11.963999999999999</c:v>
                </c:pt>
                <c:pt idx="10">
                  <c:v>11.963999999999999</c:v>
                </c:pt>
                <c:pt idx="11">
                  <c:v>11.963999999999999</c:v>
                </c:pt>
                <c:pt idx="12">
                  <c:v>11.963999999999999</c:v>
                </c:pt>
                <c:pt idx="13">
                  <c:v>11.963999999999999</c:v>
                </c:pt>
                <c:pt idx="14">
                  <c:v>11.963999999999999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C3-4B98-953A-C336825F0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205024"/>
        <c:axId val="60360608"/>
      </c:lineChart>
      <c:catAx>
        <c:axId val="27620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0608"/>
        <c:crosses val="autoZero"/>
        <c:auto val="1"/>
        <c:lblAlgn val="ctr"/>
        <c:lblOffset val="100"/>
        <c:noMultiLvlLbl val="0"/>
      </c:catAx>
      <c:valAx>
        <c:axId val="60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0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IXMR!$A$5</c:f>
              <c:strCache>
                <c:ptCount val="1"/>
                <c:pt idx="0">
                  <c:v>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IXMR!$B$5:$P$5</c:f>
              <c:numCache>
                <c:formatCode>0.00</c:formatCode>
                <c:ptCount val="15"/>
                <c:pt idx="1">
                  <c:v>8.9999999999999858E-2</c:v>
                </c:pt>
                <c:pt idx="2">
                  <c:v>0.25999999999999979</c:v>
                </c:pt>
                <c:pt idx="3">
                  <c:v>8.0000000000000071E-2</c:v>
                </c:pt>
                <c:pt idx="4">
                  <c:v>0.12999999999999901</c:v>
                </c:pt>
                <c:pt idx="5">
                  <c:v>0.29999999999999893</c:v>
                </c:pt>
                <c:pt idx="6">
                  <c:v>0.39000000000000057</c:v>
                </c:pt>
                <c:pt idx="7">
                  <c:v>0.40000000000000036</c:v>
                </c:pt>
                <c:pt idx="8">
                  <c:v>0.34999999999999964</c:v>
                </c:pt>
                <c:pt idx="9">
                  <c:v>5.0000000000000711E-2</c:v>
                </c:pt>
                <c:pt idx="10">
                  <c:v>0.21000000000000085</c:v>
                </c:pt>
                <c:pt idx="11">
                  <c:v>6.0000000000000497E-2</c:v>
                </c:pt>
                <c:pt idx="12">
                  <c:v>0.22000000000000064</c:v>
                </c:pt>
                <c:pt idx="13">
                  <c:v>0.12000000000000099</c:v>
                </c:pt>
                <c:pt idx="14">
                  <c:v>0.13999999999999879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7-4327-8E4F-78736160E709}"/>
            </c:ext>
          </c:extLst>
        </c:ser>
        <c:ser>
          <c:idx val="1"/>
          <c:order val="1"/>
          <c:tx>
            <c:strRef>
              <c:f>IXMR!$A$10</c:f>
              <c:strCache>
                <c:ptCount val="1"/>
                <c:pt idx="0">
                  <c:v>MR,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IXMR!$B$10:$P$10</c:f>
              <c:numCache>
                <c:formatCode>0.00</c:formatCode>
                <c:ptCount val="15"/>
                <c:pt idx="0">
                  <c:v>0.65340000000000009</c:v>
                </c:pt>
                <c:pt idx="1">
                  <c:v>0.65340000000000009</c:v>
                </c:pt>
                <c:pt idx="2">
                  <c:v>0.65340000000000009</c:v>
                </c:pt>
                <c:pt idx="3">
                  <c:v>0.65340000000000009</c:v>
                </c:pt>
                <c:pt idx="4">
                  <c:v>0.65340000000000009</c:v>
                </c:pt>
                <c:pt idx="5">
                  <c:v>0.65340000000000009</c:v>
                </c:pt>
                <c:pt idx="6">
                  <c:v>0.65340000000000009</c:v>
                </c:pt>
                <c:pt idx="7">
                  <c:v>0.65340000000000009</c:v>
                </c:pt>
                <c:pt idx="8">
                  <c:v>0.65340000000000009</c:v>
                </c:pt>
                <c:pt idx="9">
                  <c:v>0.65340000000000009</c:v>
                </c:pt>
                <c:pt idx="10">
                  <c:v>0.65340000000000009</c:v>
                </c:pt>
                <c:pt idx="11">
                  <c:v>0.65340000000000009</c:v>
                </c:pt>
                <c:pt idx="12">
                  <c:v>0.65340000000000009</c:v>
                </c:pt>
                <c:pt idx="13">
                  <c:v>0.65340000000000009</c:v>
                </c:pt>
                <c:pt idx="14">
                  <c:v>0.65340000000000009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B7-4327-8E4F-78736160E709}"/>
            </c:ext>
          </c:extLst>
        </c:ser>
        <c:ser>
          <c:idx val="2"/>
          <c:order val="2"/>
          <c:tx>
            <c:strRef>
              <c:f>IXMR!$A$11</c:f>
              <c:strCache>
                <c:ptCount val="1"/>
                <c:pt idx="0">
                  <c:v>MR,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IXMR!$B$11:$P$11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B7-4327-8E4F-78736160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17120"/>
        <c:axId val="317116496"/>
      </c:lineChart>
      <c:catAx>
        <c:axId val="44431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16496"/>
        <c:crosses val="autoZero"/>
        <c:auto val="1"/>
        <c:lblAlgn val="ctr"/>
        <c:lblOffset val="100"/>
        <c:noMultiLvlLbl val="0"/>
      </c:catAx>
      <c:valAx>
        <c:axId val="3171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 chart'!$G$1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 chart'!$C$2:$C$54</c:f>
              <c:strCache>
                <c:ptCount val="53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  <c:pt idx="45">
                  <c:v>54248-8</c:v>
                </c:pt>
                <c:pt idx="46">
                  <c:v>54248-21</c:v>
                </c:pt>
                <c:pt idx="47">
                  <c:v>53863-12</c:v>
                </c:pt>
                <c:pt idx="48">
                  <c:v>54248-10</c:v>
                </c:pt>
                <c:pt idx="49">
                  <c:v>54248-13</c:v>
                </c:pt>
                <c:pt idx="50">
                  <c:v>54248-15</c:v>
                </c:pt>
                <c:pt idx="51">
                  <c:v>54248-16</c:v>
                </c:pt>
                <c:pt idx="52">
                  <c:v>54248-19</c:v>
                </c:pt>
              </c:strCache>
            </c:strRef>
          </c:cat>
          <c:val>
            <c:numRef>
              <c:f>'p chart'!$G$2:$G$54</c:f>
              <c:numCache>
                <c:formatCode>0.0000</c:formatCode>
                <c:ptCount val="53"/>
                <c:pt idx="0">
                  <c:v>3.9840637450199202E-3</c:v>
                </c:pt>
                <c:pt idx="1">
                  <c:v>1.3315579227696406E-3</c:v>
                </c:pt>
                <c:pt idx="2">
                  <c:v>2.2801302931596091E-2</c:v>
                </c:pt>
                <c:pt idx="3">
                  <c:v>3.9840637450199202E-3</c:v>
                </c:pt>
                <c:pt idx="4">
                  <c:v>3.9840637450199202E-3</c:v>
                </c:pt>
                <c:pt idx="5">
                  <c:v>1.996007984031936E-3</c:v>
                </c:pt>
                <c:pt idx="6">
                  <c:v>0</c:v>
                </c:pt>
                <c:pt idx="7">
                  <c:v>4.2145593869731802E-2</c:v>
                </c:pt>
                <c:pt idx="8">
                  <c:v>0</c:v>
                </c:pt>
                <c:pt idx="9">
                  <c:v>1.3315579227696406E-3</c:v>
                </c:pt>
                <c:pt idx="10">
                  <c:v>2.6595744680851063E-3</c:v>
                </c:pt>
                <c:pt idx="11">
                  <c:v>6.6622251832111927E-4</c:v>
                </c:pt>
                <c:pt idx="12">
                  <c:v>4.6449900464499002E-3</c:v>
                </c:pt>
                <c:pt idx="13">
                  <c:v>1.3315579227696406E-3</c:v>
                </c:pt>
                <c:pt idx="14">
                  <c:v>4.6449900464499002E-3</c:v>
                </c:pt>
                <c:pt idx="15">
                  <c:v>2.6595744680851063E-3</c:v>
                </c:pt>
                <c:pt idx="16">
                  <c:v>2.6595744680851063E-3</c:v>
                </c:pt>
                <c:pt idx="17">
                  <c:v>3.3222591362126247E-3</c:v>
                </c:pt>
                <c:pt idx="18">
                  <c:v>5.3050397877984082E-3</c:v>
                </c:pt>
                <c:pt idx="19">
                  <c:v>3.9840637450199202E-3</c:v>
                </c:pt>
                <c:pt idx="20">
                  <c:v>0</c:v>
                </c:pt>
                <c:pt idx="21">
                  <c:v>4.6449900464499002E-3</c:v>
                </c:pt>
                <c:pt idx="22">
                  <c:v>6.6622251832111927E-4</c:v>
                </c:pt>
                <c:pt idx="23">
                  <c:v>6.6622251832111927E-4</c:v>
                </c:pt>
                <c:pt idx="24">
                  <c:v>1.3315579227696406E-3</c:v>
                </c:pt>
                <c:pt idx="25">
                  <c:v>6.6622251832111927E-4</c:v>
                </c:pt>
                <c:pt idx="26">
                  <c:v>6.6622251832111927E-4</c:v>
                </c:pt>
                <c:pt idx="27">
                  <c:v>1.996007984031936E-3</c:v>
                </c:pt>
                <c:pt idx="28">
                  <c:v>5.9642147117296221E-3</c:v>
                </c:pt>
                <c:pt idx="29">
                  <c:v>3.3222591362126247E-3</c:v>
                </c:pt>
                <c:pt idx="30">
                  <c:v>2.6595744680851063E-3</c:v>
                </c:pt>
                <c:pt idx="31">
                  <c:v>8.0318822808093188E-2</c:v>
                </c:pt>
                <c:pt idx="32">
                  <c:v>3.9840637450199202E-3</c:v>
                </c:pt>
                <c:pt idx="33">
                  <c:v>5.3050397877984082E-3</c:v>
                </c:pt>
                <c:pt idx="34">
                  <c:v>9.9009900990099011E-3</c:v>
                </c:pt>
                <c:pt idx="35">
                  <c:v>5.9642147117296221E-3</c:v>
                </c:pt>
                <c:pt idx="36">
                  <c:v>6.6622251832111927E-4</c:v>
                </c:pt>
                <c:pt idx="37">
                  <c:v>3.3222591362126247E-3</c:v>
                </c:pt>
                <c:pt idx="38">
                  <c:v>1.768172888015717E-2</c:v>
                </c:pt>
                <c:pt idx="39">
                  <c:v>2.6595744680851063E-3</c:v>
                </c:pt>
                <c:pt idx="40">
                  <c:v>4.6449900464499002E-3</c:v>
                </c:pt>
                <c:pt idx="41">
                  <c:v>4.6449900464499002E-3</c:v>
                </c:pt>
                <c:pt idx="42">
                  <c:v>5.9642147117296221E-3</c:v>
                </c:pt>
                <c:pt idx="43">
                  <c:v>1.996007984031936E-3</c:v>
                </c:pt>
                <c:pt idx="44">
                  <c:v>6.6622251832111927E-4</c:v>
                </c:pt>
                <c:pt idx="45">
                  <c:v>5.3050397877984082E-3</c:v>
                </c:pt>
                <c:pt idx="46">
                  <c:v>6.6622251832111927E-4</c:v>
                </c:pt>
                <c:pt idx="47">
                  <c:v>2.2801302931596091E-2</c:v>
                </c:pt>
                <c:pt idx="48">
                  <c:v>7.9365079365079361E-3</c:v>
                </c:pt>
                <c:pt idx="49">
                  <c:v>3.9840637450199202E-3</c:v>
                </c:pt>
                <c:pt idx="50">
                  <c:v>4.6449900464499002E-3</c:v>
                </c:pt>
                <c:pt idx="51">
                  <c:v>2.6606099935107073E-2</c:v>
                </c:pt>
                <c:pt idx="52">
                  <c:v>7.2799470549305099E-3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6-47C2-9059-FD89FFC96439}"/>
            </c:ext>
          </c:extLst>
        </c:ser>
        <c:ser>
          <c:idx val="1"/>
          <c:order val="1"/>
          <c:tx>
            <c:strRef>
              <c:f>'p chart'!$H$1</c:f>
              <c:strCache>
                <c:ptCount val="1"/>
                <c:pt idx="0">
                  <c:v>UCL,p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 chart'!$C$2:$C$54</c:f>
              <c:strCache>
                <c:ptCount val="53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  <c:pt idx="45">
                  <c:v>54248-8</c:v>
                </c:pt>
                <c:pt idx="46">
                  <c:v>54248-21</c:v>
                </c:pt>
                <c:pt idx="47">
                  <c:v>53863-12</c:v>
                </c:pt>
                <c:pt idx="48">
                  <c:v>54248-10</c:v>
                </c:pt>
                <c:pt idx="49">
                  <c:v>54248-13</c:v>
                </c:pt>
                <c:pt idx="50">
                  <c:v>54248-15</c:v>
                </c:pt>
                <c:pt idx="51">
                  <c:v>54248-16</c:v>
                </c:pt>
                <c:pt idx="52">
                  <c:v>54248-19</c:v>
                </c:pt>
              </c:strCache>
            </c:strRef>
          </c:cat>
          <c:val>
            <c:numRef>
              <c:f>'p chart'!$H$2:$H$54</c:f>
              <c:numCache>
                <c:formatCode>0.0000</c:formatCode>
                <c:ptCount val="53"/>
                <c:pt idx="0">
                  <c:v>1.3463793209213724E-2</c:v>
                </c:pt>
                <c:pt idx="1">
                  <c:v>1.3463793209213724E-2</c:v>
                </c:pt>
                <c:pt idx="2">
                  <c:v>1.3463793209213724E-2</c:v>
                </c:pt>
                <c:pt idx="3">
                  <c:v>1.3463793209213724E-2</c:v>
                </c:pt>
                <c:pt idx="4">
                  <c:v>1.3463793209213724E-2</c:v>
                </c:pt>
                <c:pt idx="5">
                  <c:v>1.3463793209213724E-2</c:v>
                </c:pt>
                <c:pt idx="6">
                  <c:v>1.3463793209213724E-2</c:v>
                </c:pt>
                <c:pt idx="7">
                  <c:v>1.3463793209213724E-2</c:v>
                </c:pt>
                <c:pt idx="8">
                  <c:v>1.3463793209213724E-2</c:v>
                </c:pt>
                <c:pt idx="9">
                  <c:v>1.3463793209213724E-2</c:v>
                </c:pt>
                <c:pt idx="10">
                  <c:v>1.3463793209213724E-2</c:v>
                </c:pt>
                <c:pt idx="11">
                  <c:v>1.3463793209213724E-2</c:v>
                </c:pt>
                <c:pt idx="12">
                  <c:v>1.3463793209213724E-2</c:v>
                </c:pt>
                <c:pt idx="13">
                  <c:v>1.3463793209213724E-2</c:v>
                </c:pt>
                <c:pt idx="14">
                  <c:v>1.3463793209213724E-2</c:v>
                </c:pt>
                <c:pt idx="15">
                  <c:v>1.3463793209213724E-2</c:v>
                </c:pt>
                <c:pt idx="16">
                  <c:v>1.3463793209213724E-2</c:v>
                </c:pt>
                <c:pt idx="17">
                  <c:v>1.3463793209213724E-2</c:v>
                </c:pt>
                <c:pt idx="18">
                  <c:v>1.3463793209213724E-2</c:v>
                </c:pt>
                <c:pt idx="19">
                  <c:v>1.3463793209213724E-2</c:v>
                </c:pt>
                <c:pt idx="20">
                  <c:v>1.3463793209213724E-2</c:v>
                </c:pt>
                <c:pt idx="21">
                  <c:v>1.3463793209213724E-2</c:v>
                </c:pt>
                <c:pt idx="22">
                  <c:v>1.3463793209213724E-2</c:v>
                </c:pt>
                <c:pt idx="23">
                  <c:v>1.3463793209213724E-2</c:v>
                </c:pt>
                <c:pt idx="24">
                  <c:v>1.3463793209213724E-2</c:v>
                </c:pt>
                <c:pt idx="25">
                  <c:v>1.3463793209213724E-2</c:v>
                </c:pt>
                <c:pt idx="26">
                  <c:v>1.3463793209213724E-2</c:v>
                </c:pt>
                <c:pt idx="27">
                  <c:v>1.3463793209213724E-2</c:v>
                </c:pt>
                <c:pt idx="28">
                  <c:v>1.3463793209213724E-2</c:v>
                </c:pt>
                <c:pt idx="29">
                  <c:v>1.3463793209213724E-2</c:v>
                </c:pt>
                <c:pt idx="30">
                  <c:v>1.3463793209213724E-2</c:v>
                </c:pt>
                <c:pt idx="31">
                  <c:v>1.3463793209213724E-2</c:v>
                </c:pt>
                <c:pt idx="32">
                  <c:v>1.3463793209213724E-2</c:v>
                </c:pt>
                <c:pt idx="33">
                  <c:v>1.3463793209213724E-2</c:v>
                </c:pt>
                <c:pt idx="34">
                  <c:v>1.3463793209213724E-2</c:v>
                </c:pt>
                <c:pt idx="35">
                  <c:v>1.3463793209213724E-2</c:v>
                </c:pt>
                <c:pt idx="36">
                  <c:v>1.3463793209213724E-2</c:v>
                </c:pt>
                <c:pt idx="37">
                  <c:v>1.3463793209213724E-2</c:v>
                </c:pt>
                <c:pt idx="38">
                  <c:v>1.3463793209213724E-2</c:v>
                </c:pt>
                <c:pt idx="39">
                  <c:v>1.3463793209213724E-2</c:v>
                </c:pt>
                <c:pt idx="40">
                  <c:v>1.3463793209213724E-2</c:v>
                </c:pt>
                <c:pt idx="41">
                  <c:v>1.3463793209213724E-2</c:v>
                </c:pt>
                <c:pt idx="42">
                  <c:v>1.3463793209213724E-2</c:v>
                </c:pt>
                <c:pt idx="43">
                  <c:v>1.3463793209213724E-2</c:v>
                </c:pt>
                <c:pt idx="44">
                  <c:v>1.3463793209213724E-2</c:v>
                </c:pt>
                <c:pt idx="45">
                  <c:v>1.3463793209213724E-2</c:v>
                </c:pt>
                <c:pt idx="46">
                  <c:v>1.3463793209213724E-2</c:v>
                </c:pt>
                <c:pt idx="47">
                  <c:v>1.3463793209213724E-2</c:v>
                </c:pt>
                <c:pt idx="48">
                  <c:v>1.3463793209213724E-2</c:v>
                </c:pt>
                <c:pt idx="49">
                  <c:v>1.3463793209213724E-2</c:v>
                </c:pt>
                <c:pt idx="50">
                  <c:v>1.3463793209213724E-2</c:v>
                </c:pt>
                <c:pt idx="51">
                  <c:v>1.3463793209213724E-2</c:v>
                </c:pt>
                <c:pt idx="52">
                  <c:v>1.3463793209213724E-2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6-47C2-9059-FD89FFC96439}"/>
            </c:ext>
          </c:extLst>
        </c:ser>
        <c:ser>
          <c:idx val="2"/>
          <c:order val="2"/>
          <c:tx>
            <c:strRef>
              <c:f>'p chart'!$I$1</c:f>
              <c:strCache>
                <c:ptCount val="1"/>
                <c:pt idx="0">
                  <c:v>LCL,p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 chart'!$C$2:$C$54</c:f>
              <c:strCache>
                <c:ptCount val="53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  <c:pt idx="45">
                  <c:v>54248-8</c:v>
                </c:pt>
                <c:pt idx="46">
                  <c:v>54248-21</c:v>
                </c:pt>
                <c:pt idx="47">
                  <c:v>53863-12</c:v>
                </c:pt>
                <c:pt idx="48">
                  <c:v>54248-10</c:v>
                </c:pt>
                <c:pt idx="49">
                  <c:v>54248-13</c:v>
                </c:pt>
                <c:pt idx="50">
                  <c:v>54248-15</c:v>
                </c:pt>
                <c:pt idx="51">
                  <c:v>54248-16</c:v>
                </c:pt>
                <c:pt idx="52">
                  <c:v>54248-19</c:v>
                </c:pt>
              </c:strCache>
            </c:strRef>
          </c:cat>
          <c:val>
            <c:numRef>
              <c:f>'p chart'!$I$2:$I$54</c:f>
              <c:numCache>
                <c:formatCode>0.0000</c:formatCode>
                <c:ptCount val="53"/>
                <c:pt idx="0">
                  <c:v>5.7532647303253429E-4</c:v>
                </c:pt>
                <c:pt idx="1">
                  <c:v>5.7532647303253429E-4</c:v>
                </c:pt>
                <c:pt idx="2">
                  <c:v>5.7532647303253429E-4</c:v>
                </c:pt>
                <c:pt idx="3">
                  <c:v>5.7532647303253429E-4</c:v>
                </c:pt>
                <c:pt idx="4">
                  <c:v>5.7532647303253429E-4</c:v>
                </c:pt>
                <c:pt idx="5">
                  <c:v>5.7532647303253429E-4</c:v>
                </c:pt>
                <c:pt idx="6">
                  <c:v>5.7532647303253429E-4</c:v>
                </c:pt>
                <c:pt idx="7">
                  <c:v>5.7532647303253429E-4</c:v>
                </c:pt>
                <c:pt idx="8">
                  <c:v>5.7532647303253429E-4</c:v>
                </c:pt>
                <c:pt idx="9">
                  <c:v>5.7532647303253429E-4</c:v>
                </c:pt>
                <c:pt idx="10">
                  <c:v>5.7532647303253429E-4</c:v>
                </c:pt>
                <c:pt idx="11">
                  <c:v>5.7532647303253429E-4</c:v>
                </c:pt>
                <c:pt idx="12">
                  <c:v>5.7532647303253429E-4</c:v>
                </c:pt>
                <c:pt idx="13">
                  <c:v>5.7532647303253429E-4</c:v>
                </c:pt>
                <c:pt idx="14">
                  <c:v>5.7532647303253429E-4</c:v>
                </c:pt>
                <c:pt idx="15">
                  <c:v>5.7532647303253429E-4</c:v>
                </c:pt>
                <c:pt idx="16">
                  <c:v>5.7532647303253429E-4</c:v>
                </c:pt>
                <c:pt idx="17">
                  <c:v>5.7532647303253429E-4</c:v>
                </c:pt>
                <c:pt idx="18">
                  <c:v>5.7532647303253429E-4</c:v>
                </c:pt>
                <c:pt idx="19">
                  <c:v>5.7532647303253429E-4</c:v>
                </c:pt>
                <c:pt idx="20">
                  <c:v>5.7532647303253429E-4</c:v>
                </c:pt>
                <c:pt idx="21">
                  <c:v>5.7532647303253429E-4</c:v>
                </c:pt>
                <c:pt idx="22">
                  <c:v>5.7532647303253429E-4</c:v>
                </c:pt>
                <c:pt idx="23">
                  <c:v>5.7532647303253429E-4</c:v>
                </c:pt>
                <c:pt idx="24">
                  <c:v>5.7532647303253429E-4</c:v>
                </c:pt>
                <c:pt idx="25">
                  <c:v>5.7532647303253429E-4</c:v>
                </c:pt>
                <c:pt idx="26">
                  <c:v>5.7532647303253429E-4</c:v>
                </c:pt>
                <c:pt idx="27">
                  <c:v>5.7532647303253429E-4</c:v>
                </c:pt>
                <c:pt idx="28">
                  <c:v>5.7532647303253429E-4</c:v>
                </c:pt>
                <c:pt idx="29">
                  <c:v>5.7532647303253429E-4</c:v>
                </c:pt>
                <c:pt idx="30">
                  <c:v>5.7532647303253429E-4</c:v>
                </c:pt>
                <c:pt idx="31">
                  <c:v>5.7532647303253429E-4</c:v>
                </c:pt>
                <c:pt idx="32">
                  <c:v>5.7532647303253429E-4</c:v>
                </c:pt>
                <c:pt idx="33">
                  <c:v>5.7532647303253429E-4</c:v>
                </c:pt>
                <c:pt idx="34">
                  <c:v>5.7532647303253429E-4</c:v>
                </c:pt>
                <c:pt idx="35">
                  <c:v>5.7532647303253429E-4</c:v>
                </c:pt>
                <c:pt idx="36">
                  <c:v>5.7532647303253429E-4</c:v>
                </c:pt>
                <c:pt idx="37">
                  <c:v>5.7532647303253429E-4</c:v>
                </c:pt>
                <c:pt idx="38">
                  <c:v>5.7532647303253429E-4</c:v>
                </c:pt>
                <c:pt idx="39">
                  <c:v>5.7532647303253429E-4</c:v>
                </c:pt>
                <c:pt idx="40">
                  <c:v>5.7532647303253429E-4</c:v>
                </c:pt>
                <c:pt idx="41">
                  <c:v>5.7532647303253429E-4</c:v>
                </c:pt>
                <c:pt idx="42">
                  <c:v>5.7532647303253429E-4</c:v>
                </c:pt>
                <c:pt idx="43">
                  <c:v>5.7532647303253429E-4</c:v>
                </c:pt>
                <c:pt idx="44">
                  <c:v>5.7532647303253429E-4</c:v>
                </c:pt>
                <c:pt idx="45">
                  <c:v>5.7532647303253429E-4</c:v>
                </c:pt>
                <c:pt idx="46">
                  <c:v>5.7532647303253429E-4</c:v>
                </c:pt>
                <c:pt idx="47">
                  <c:v>5.7532647303253429E-4</c:v>
                </c:pt>
                <c:pt idx="48">
                  <c:v>5.7532647303253429E-4</c:v>
                </c:pt>
                <c:pt idx="49">
                  <c:v>5.7532647303253429E-4</c:v>
                </c:pt>
                <c:pt idx="50">
                  <c:v>5.7532647303253429E-4</c:v>
                </c:pt>
                <c:pt idx="51">
                  <c:v>5.7532647303253429E-4</c:v>
                </c:pt>
                <c:pt idx="52">
                  <c:v>5.7532647303253429E-4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6-47C2-9059-FD89FFC9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704992"/>
        <c:axId val="1487312528"/>
      </c:lineChart>
      <c:catAx>
        <c:axId val="154670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12528"/>
        <c:crosses val="autoZero"/>
        <c:auto val="1"/>
        <c:lblAlgn val="ctr"/>
        <c:lblOffset val="100"/>
        <c:noMultiLvlLbl val="0"/>
      </c:catAx>
      <c:valAx>
        <c:axId val="14873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70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np-bar</a:t>
            </a:r>
            <a:r>
              <a:rPr lang="en-US" baseline="0"/>
              <a:t> Chart for P/N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'np chart'!$E$1</c:f>
              <c:strCache>
                <c:ptCount val="1"/>
                <c:pt idx="0">
                  <c:v>Total Rejects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'np chart'!$C$2:$C$46</c:f>
              <c:strCache>
                <c:ptCount val="45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</c:strCache>
            </c:strRef>
          </c:cat>
          <c:val>
            <c:numRef>
              <c:f>'np chart'!$E$2:$E$46</c:f>
              <c:numCache>
                <c:formatCode>0</c:formatCode>
                <c:ptCount val="45"/>
                <c:pt idx="0" formatCode="General">
                  <c:v>2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2</c:v>
                </c:pt>
                <c:pt idx="4" formatCode="General">
                  <c:v>6</c:v>
                </c:pt>
                <c:pt idx="5" formatCode="General">
                  <c:v>4</c:v>
                </c:pt>
                <c:pt idx="6" formatCode="General">
                  <c:v>3</c:v>
                </c:pt>
                <c:pt idx="7" formatCode="General">
                  <c:v>6</c:v>
                </c:pt>
                <c:pt idx="8" formatCode="General">
                  <c:v>2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14</c:v>
                </c:pt>
                <c:pt idx="12" formatCode="General">
                  <c:v>2</c:v>
                </c:pt>
                <c:pt idx="13" formatCode="General">
                  <c:v>4</c:v>
                </c:pt>
                <c:pt idx="14" formatCode="General">
                  <c:v>0</c:v>
                </c:pt>
                <c:pt idx="15" formatCode="General">
                  <c:v>2</c:v>
                </c:pt>
                <c:pt idx="16" formatCode="General">
                  <c:v>2</c:v>
                </c:pt>
                <c:pt idx="17" formatCode="General">
                  <c:v>5</c:v>
                </c:pt>
                <c:pt idx="18" formatCode="General">
                  <c:v>2</c:v>
                </c:pt>
                <c:pt idx="19" formatCode="General">
                  <c:v>2</c:v>
                </c:pt>
                <c:pt idx="20" formatCode="General">
                  <c:v>2</c:v>
                </c:pt>
                <c:pt idx="21" formatCode="General">
                  <c:v>3</c:v>
                </c:pt>
                <c:pt idx="22" formatCode="General">
                  <c:v>2</c:v>
                </c:pt>
                <c:pt idx="23" formatCode="General">
                  <c:v>2</c:v>
                </c:pt>
                <c:pt idx="24" formatCode="General">
                  <c:v>4</c:v>
                </c:pt>
                <c:pt idx="25" formatCode="General">
                  <c:v>2</c:v>
                </c:pt>
                <c:pt idx="26" formatCode="General">
                  <c:v>3</c:v>
                </c:pt>
                <c:pt idx="27" formatCode="General">
                  <c:v>2</c:v>
                </c:pt>
                <c:pt idx="28" formatCode="General">
                  <c:v>2</c:v>
                </c:pt>
                <c:pt idx="29" formatCode="General">
                  <c:v>5</c:v>
                </c:pt>
                <c:pt idx="30" formatCode="General">
                  <c:v>3</c:v>
                </c:pt>
                <c:pt idx="31" formatCode="General">
                  <c:v>3</c:v>
                </c:pt>
                <c:pt idx="32" formatCode="General">
                  <c:v>4</c:v>
                </c:pt>
                <c:pt idx="33" formatCode="General">
                  <c:v>0</c:v>
                </c:pt>
                <c:pt idx="34" formatCode="General">
                  <c:v>3</c:v>
                </c:pt>
                <c:pt idx="35" formatCode="General">
                  <c:v>3</c:v>
                </c:pt>
                <c:pt idx="36" formatCode="General">
                  <c:v>3</c:v>
                </c:pt>
                <c:pt idx="37" formatCode="General">
                  <c:v>3</c:v>
                </c:pt>
                <c:pt idx="38" formatCode="General">
                  <c:v>4</c:v>
                </c:pt>
                <c:pt idx="39" formatCode="General">
                  <c:v>3</c:v>
                </c:pt>
                <c:pt idx="40" formatCode="General">
                  <c:v>5</c:v>
                </c:pt>
                <c:pt idx="41" formatCode="General">
                  <c:v>3</c:v>
                </c:pt>
                <c:pt idx="42" formatCode="General">
                  <c:v>19</c:v>
                </c:pt>
                <c:pt idx="43" formatCode="General">
                  <c:v>2</c:v>
                </c:pt>
                <c:pt idx="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6AE-BA44-D876247F607F}"/>
            </c:ext>
          </c:extLst>
        </c:ser>
        <c:ser>
          <c:idx val="1"/>
          <c:order val="1"/>
          <c:tx>
            <c:strRef>
              <c:f>'np chart'!$F$1</c:f>
              <c:strCache>
                <c:ptCount val="1"/>
                <c:pt idx="0">
                  <c:v>UCL,np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'np chart'!$C$2:$C$46</c:f>
              <c:strCache>
                <c:ptCount val="45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</c:strCache>
            </c:strRef>
          </c:cat>
          <c:val>
            <c:numRef>
              <c:f>'np chart'!$F$2:$F$46</c:f>
              <c:numCache>
                <c:formatCode>0.00</c:formatCode>
                <c:ptCount val="45"/>
                <c:pt idx="0">
                  <c:v>8.9128867211289577</c:v>
                </c:pt>
                <c:pt idx="1">
                  <c:v>8.9128867211289577</c:v>
                </c:pt>
                <c:pt idx="2">
                  <c:v>8.9128867211289577</c:v>
                </c:pt>
                <c:pt idx="3">
                  <c:v>8.9128867211289577</c:v>
                </c:pt>
                <c:pt idx="4">
                  <c:v>8.9128867211289577</c:v>
                </c:pt>
                <c:pt idx="5">
                  <c:v>8.9128867211289577</c:v>
                </c:pt>
                <c:pt idx="6">
                  <c:v>8.9128867211289577</c:v>
                </c:pt>
                <c:pt idx="7">
                  <c:v>8.9128867211289577</c:v>
                </c:pt>
                <c:pt idx="8">
                  <c:v>8.9128867211289577</c:v>
                </c:pt>
                <c:pt idx="9">
                  <c:v>8.9128867211289577</c:v>
                </c:pt>
                <c:pt idx="10">
                  <c:v>8.9128867211289577</c:v>
                </c:pt>
                <c:pt idx="11">
                  <c:v>8.9128867211289577</c:v>
                </c:pt>
                <c:pt idx="12">
                  <c:v>8.9128867211289577</c:v>
                </c:pt>
                <c:pt idx="13">
                  <c:v>8.9128867211289577</c:v>
                </c:pt>
                <c:pt idx="14">
                  <c:v>8.9128867211289577</c:v>
                </c:pt>
                <c:pt idx="15">
                  <c:v>8.9128867211289577</c:v>
                </c:pt>
                <c:pt idx="16">
                  <c:v>8.9128867211289577</c:v>
                </c:pt>
                <c:pt idx="17">
                  <c:v>8.9128867211289577</c:v>
                </c:pt>
                <c:pt idx="18">
                  <c:v>8.9128867211289577</c:v>
                </c:pt>
                <c:pt idx="19">
                  <c:v>8.9128867211289577</c:v>
                </c:pt>
                <c:pt idx="20">
                  <c:v>8.9128867211289577</c:v>
                </c:pt>
                <c:pt idx="21">
                  <c:v>8.9128867211289577</c:v>
                </c:pt>
                <c:pt idx="22">
                  <c:v>8.9128867211289577</c:v>
                </c:pt>
                <c:pt idx="23">
                  <c:v>8.9128867211289577</c:v>
                </c:pt>
                <c:pt idx="24">
                  <c:v>8.9128867211289577</c:v>
                </c:pt>
                <c:pt idx="25">
                  <c:v>8.9128867211289577</c:v>
                </c:pt>
                <c:pt idx="26">
                  <c:v>8.9128867211289577</c:v>
                </c:pt>
                <c:pt idx="27">
                  <c:v>8.9128867211289577</c:v>
                </c:pt>
                <c:pt idx="28">
                  <c:v>8.9128867211289577</c:v>
                </c:pt>
                <c:pt idx="29">
                  <c:v>8.9128867211289577</c:v>
                </c:pt>
                <c:pt idx="30">
                  <c:v>8.9128867211289577</c:v>
                </c:pt>
                <c:pt idx="31">
                  <c:v>8.9128867211289577</c:v>
                </c:pt>
                <c:pt idx="32">
                  <c:v>8.9128867211289577</c:v>
                </c:pt>
                <c:pt idx="33">
                  <c:v>8.9128867211289577</c:v>
                </c:pt>
                <c:pt idx="34">
                  <c:v>8.9128867211289577</c:v>
                </c:pt>
                <c:pt idx="35">
                  <c:v>8.9128867211289577</c:v>
                </c:pt>
                <c:pt idx="36">
                  <c:v>8.9128867211289577</c:v>
                </c:pt>
                <c:pt idx="37">
                  <c:v>8.9128867211289577</c:v>
                </c:pt>
                <c:pt idx="38">
                  <c:v>8.9128867211289577</c:v>
                </c:pt>
                <c:pt idx="39">
                  <c:v>8.9128867211289577</c:v>
                </c:pt>
                <c:pt idx="40">
                  <c:v>8.9128867211289577</c:v>
                </c:pt>
                <c:pt idx="41">
                  <c:v>8.9128867211289577</c:v>
                </c:pt>
                <c:pt idx="42">
                  <c:v>8.9128867211289577</c:v>
                </c:pt>
                <c:pt idx="43">
                  <c:v>8.9128867211289577</c:v>
                </c:pt>
                <c:pt idx="44">
                  <c:v>8.9128867211289577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5-46AE-BA44-D876247F607F}"/>
            </c:ext>
          </c:extLst>
        </c:ser>
        <c:ser>
          <c:idx val="2"/>
          <c:order val="2"/>
          <c:tx>
            <c:strRef>
              <c:f>'np chart'!$G$1</c:f>
              <c:strCache>
                <c:ptCount val="1"/>
                <c:pt idx="0">
                  <c:v>LCL,np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'np chart'!$C$2:$C$46</c:f>
              <c:strCache>
                <c:ptCount val="45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</c:strCache>
            </c:strRef>
          </c:cat>
          <c:val>
            <c:numRef>
              <c:f>'np chart'!$G$2:$G$46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5-46AE-BA44-D876247F6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20384"/>
        <c:axId val="1879730800"/>
      </c:lineChart>
      <c:catAx>
        <c:axId val="8032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0800"/>
        <c:crosses val="autoZero"/>
        <c:auto val="1"/>
        <c:lblAlgn val="ctr"/>
        <c:lblOffset val="100"/>
        <c:noMultiLvlLbl val="0"/>
      </c:catAx>
      <c:valAx>
        <c:axId val="18797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en-US" baseline="0"/>
              <a:t> Chart of Paint Defects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 chart'!$D$1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 chart'!$C$2:$C$46</c:f>
              <c:strCache>
                <c:ptCount val="45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</c:strCache>
            </c:strRef>
          </c:cat>
          <c:val>
            <c:numRef>
              <c:f>'c chart'!$D$2:$D$46</c:f>
              <c:numCache>
                <c:formatCode>0</c:formatCode>
                <c:ptCount val="45"/>
                <c:pt idx="0" formatCode="General">
                  <c:v>2</c:v>
                </c:pt>
                <c:pt idx="1">
                  <c:v>2</c:v>
                </c:pt>
                <c:pt idx="2" formatCode="General">
                  <c:v>3</c:v>
                </c:pt>
                <c:pt idx="3" formatCode="General">
                  <c:v>2</c:v>
                </c:pt>
                <c:pt idx="4" formatCode="General">
                  <c:v>18</c:v>
                </c:pt>
                <c:pt idx="5" formatCode="General">
                  <c:v>4</c:v>
                </c:pt>
                <c:pt idx="6" formatCode="General">
                  <c:v>3</c:v>
                </c:pt>
                <c:pt idx="7" formatCode="General">
                  <c:v>6</c:v>
                </c:pt>
                <c:pt idx="8" formatCode="General">
                  <c:v>2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14</c:v>
                </c:pt>
                <c:pt idx="12" formatCode="General">
                  <c:v>2</c:v>
                </c:pt>
                <c:pt idx="13" formatCode="General">
                  <c:v>4</c:v>
                </c:pt>
                <c:pt idx="14" formatCode="General">
                  <c:v>0</c:v>
                </c:pt>
                <c:pt idx="15" formatCode="General">
                  <c:v>2</c:v>
                </c:pt>
                <c:pt idx="16" formatCode="General">
                  <c:v>2</c:v>
                </c:pt>
                <c:pt idx="17" formatCode="General">
                  <c:v>5</c:v>
                </c:pt>
                <c:pt idx="18" formatCode="General">
                  <c:v>2</c:v>
                </c:pt>
                <c:pt idx="19" formatCode="General">
                  <c:v>2</c:v>
                </c:pt>
                <c:pt idx="20" formatCode="General">
                  <c:v>2</c:v>
                </c:pt>
                <c:pt idx="21" formatCode="General">
                  <c:v>3</c:v>
                </c:pt>
                <c:pt idx="22" formatCode="General">
                  <c:v>2</c:v>
                </c:pt>
                <c:pt idx="23" formatCode="General">
                  <c:v>2</c:v>
                </c:pt>
                <c:pt idx="24" formatCode="General">
                  <c:v>4</c:v>
                </c:pt>
                <c:pt idx="25" formatCode="General">
                  <c:v>2</c:v>
                </c:pt>
                <c:pt idx="26" formatCode="General">
                  <c:v>3</c:v>
                </c:pt>
                <c:pt idx="27" formatCode="General">
                  <c:v>2</c:v>
                </c:pt>
                <c:pt idx="28" formatCode="General">
                  <c:v>2</c:v>
                </c:pt>
                <c:pt idx="29" formatCode="General">
                  <c:v>5</c:v>
                </c:pt>
                <c:pt idx="30" formatCode="General">
                  <c:v>3</c:v>
                </c:pt>
                <c:pt idx="31" formatCode="General">
                  <c:v>3</c:v>
                </c:pt>
                <c:pt idx="32" formatCode="General">
                  <c:v>4</c:v>
                </c:pt>
                <c:pt idx="33" formatCode="General">
                  <c:v>0</c:v>
                </c:pt>
                <c:pt idx="34" formatCode="General">
                  <c:v>3</c:v>
                </c:pt>
                <c:pt idx="35" formatCode="General">
                  <c:v>3</c:v>
                </c:pt>
                <c:pt idx="36" formatCode="General">
                  <c:v>3</c:v>
                </c:pt>
                <c:pt idx="37" formatCode="General">
                  <c:v>3</c:v>
                </c:pt>
                <c:pt idx="38" formatCode="General">
                  <c:v>4</c:v>
                </c:pt>
                <c:pt idx="39" formatCode="General">
                  <c:v>3</c:v>
                </c:pt>
                <c:pt idx="40" formatCode="General">
                  <c:v>5</c:v>
                </c:pt>
                <c:pt idx="41" formatCode="General">
                  <c:v>3</c:v>
                </c:pt>
                <c:pt idx="42" formatCode="General">
                  <c:v>19</c:v>
                </c:pt>
                <c:pt idx="43" formatCode="General">
                  <c:v>2</c:v>
                </c:pt>
                <c:pt idx="4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1B5-B3E8-DB192FF6AEFC}"/>
            </c:ext>
          </c:extLst>
        </c:ser>
        <c:ser>
          <c:idx val="1"/>
          <c:order val="1"/>
          <c:tx>
            <c:strRef>
              <c:f>'c chart'!$E$1</c:f>
              <c:strCache>
                <c:ptCount val="1"/>
                <c:pt idx="0">
                  <c:v>UCL,c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 chart'!$C$2:$C$46</c:f>
              <c:strCache>
                <c:ptCount val="45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</c:strCache>
            </c:strRef>
          </c:cat>
          <c:val>
            <c:numRef>
              <c:f>'c chart'!$E$2:$E$46</c:f>
              <c:numCache>
                <c:formatCode>0.00</c:formatCode>
                <c:ptCount val="45"/>
                <c:pt idx="0">
                  <c:v>9.4112293132046947</c:v>
                </c:pt>
                <c:pt idx="1">
                  <c:v>9.4112293132046947</c:v>
                </c:pt>
                <c:pt idx="2">
                  <c:v>9.4112293132046947</c:v>
                </c:pt>
                <c:pt idx="3">
                  <c:v>9.4112293132046947</c:v>
                </c:pt>
                <c:pt idx="4">
                  <c:v>9.4112293132046947</c:v>
                </c:pt>
                <c:pt idx="5">
                  <c:v>9.4112293132046947</c:v>
                </c:pt>
                <c:pt idx="6">
                  <c:v>9.4112293132046947</c:v>
                </c:pt>
                <c:pt idx="7">
                  <c:v>9.4112293132046947</c:v>
                </c:pt>
                <c:pt idx="8">
                  <c:v>9.4112293132046947</c:v>
                </c:pt>
                <c:pt idx="9">
                  <c:v>9.4112293132046947</c:v>
                </c:pt>
                <c:pt idx="10">
                  <c:v>9.4112293132046947</c:v>
                </c:pt>
                <c:pt idx="11">
                  <c:v>9.4112293132046947</c:v>
                </c:pt>
                <c:pt idx="12">
                  <c:v>9.4112293132046947</c:v>
                </c:pt>
                <c:pt idx="13">
                  <c:v>9.4112293132046947</c:v>
                </c:pt>
                <c:pt idx="14">
                  <c:v>9.4112293132046947</c:v>
                </c:pt>
                <c:pt idx="15">
                  <c:v>9.4112293132046947</c:v>
                </c:pt>
                <c:pt idx="16">
                  <c:v>9.4112293132046947</c:v>
                </c:pt>
                <c:pt idx="17">
                  <c:v>9.4112293132046947</c:v>
                </c:pt>
                <c:pt idx="18">
                  <c:v>9.4112293132046947</c:v>
                </c:pt>
                <c:pt idx="19">
                  <c:v>9.4112293132046947</c:v>
                </c:pt>
                <c:pt idx="20">
                  <c:v>9.4112293132046947</c:v>
                </c:pt>
                <c:pt idx="21">
                  <c:v>9.4112293132046947</c:v>
                </c:pt>
                <c:pt idx="22">
                  <c:v>9.4112293132046947</c:v>
                </c:pt>
                <c:pt idx="23">
                  <c:v>9.4112293132046947</c:v>
                </c:pt>
                <c:pt idx="24">
                  <c:v>9.4112293132046947</c:v>
                </c:pt>
                <c:pt idx="25">
                  <c:v>9.4112293132046947</c:v>
                </c:pt>
                <c:pt idx="26">
                  <c:v>9.4112293132046947</c:v>
                </c:pt>
                <c:pt idx="27">
                  <c:v>9.4112293132046947</c:v>
                </c:pt>
                <c:pt idx="28">
                  <c:v>9.4112293132046947</c:v>
                </c:pt>
                <c:pt idx="29">
                  <c:v>9.4112293132046947</c:v>
                </c:pt>
                <c:pt idx="30">
                  <c:v>9.4112293132046947</c:v>
                </c:pt>
                <c:pt idx="31">
                  <c:v>9.4112293132046947</c:v>
                </c:pt>
                <c:pt idx="32">
                  <c:v>9.4112293132046947</c:v>
                </c:pt>
                <c:pt idx="33">
                  <c:v>9.4112293132046947</c:v>
                </c:pt>
                <c:pt idx="34">
                  <c:v>9.4112293132046947</c:v>
                </c:pt>
                <c:pt idx="35">
                  <c:v>9.4112293132046947</c:v>
                </c:pt>
                <c:pt idx="36">
                  <c:v>9.4112293132046947</c:v>
                </c:pt>
                <c:pt idx="37">
                  <c:v>9.4112293132046947</c:v>
                </c:pt>
                <c:pt idx="38">
                  <c:v>9.4112293132046947</c:v>
                </c:pt>
                <c:pt idx="39">
                  <c:v>9.4112293132046947</c:v>
                </c:pt>
                <c:pt idx="40">
                  <c:v>9.4112293132046947</c:v>
                </c:pt>
                <c:pt idx="41">
                  <c:v>9.4112293132046947</c:v>
                </c:pt>
                <c:pt idx="42">
                  <c:v>9.4112293132046947</c:v>
                </c:pt>
                <c:pt idx="43">
                  <c:v>9.4112293132046947</c:v>
                </c:pt>
                <c:pt idx="44">
                  <c:v>9.4112293132046947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5-41B5-B3E8-DB192FF6AEFC}"/>
            </c:ext>
          </c:extLst>
        </c:ser>
        <c:ser>
          <c:idx val="2"/>
          <c:order val="2"/>
          <c:tx>
            <c:strRef>
              <c:f>'c chart'!$F$1</c:f>
              <c:strCache>
                <c:ptCount val="1"/>
                <c:pt idx="0">
                  <c:v>LCL,c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 chart'!$C$2:$C$46</c:f>
              <c:strCache>
                <c:ptCount val="45"/>
                <c:pt idx="0">
                  <c:v>51743-27</c:v>
                </c:pt>
                <c:pt idx="1">
                  <c:v>51743-9</c:v>
                </c:pt>
                <c:pt idx="2">
                  <c:v>51743-8</c:v>
                </c:pt>
                <c:pt idx="3">
                  <c:v>51743-19</c:v>
                </c:pt>
                <c:pt idx="4">
                  <c:v>51743-7</c:v>
                </c:pt>
                <c:pt idx="5">
                  <c:v>51972-3</c:v>
                </c:pt>
                <c:pt idx="6">
                  <c:v>51743-18</c:v>
                </c:pt>
                <c:pt idx="7">
                  <c:v>51743-15</c:v>
                </c:pt>
                <c:pt idx="8">
                  <c:v>51972-5</c:v>
                </c:pt>
                <c:pt idx="9">
                  <c:v>51974-2</c:v>
                </c:pt>
                <c:pt idx="10">
                  <c:v>51974-3</c:v>
                </c:pt>
                <c:pt idx="11">
                  <c:v>51974-4</c:v>
                </c:pt>
                <c:pt idx="12">
                  <c:v>51974-5</c:v>
                </c:pt>
                <c:pt idx="13">
                  <c:v>51972-10</c:v>
                </c:pt>
                <c:pt idx="14">
                  <c:v>52477-9</c:v>
                </c:pt>
                <c:pt idx="15">
                  <c:v>52477-14</c:v>
                </c:pt>
                <c:pt idx="16">
                  <c:v>52477-15</c:v>
                </c:pt>
                <c:pt idx="17">
                  <c:v>52477-13</c:v>
                </c:pt>
                <c:pt idx="18">
                  <c:v>51972-7</c:v>
                </c:pt>
                <c:pt idx="19">
                  <c:v>52477-7</c:v>
                </c:pt>
                <c:pt idx="20">
                  <c:v>52479-2</c:v>
                </c:pt>
                <c:pt idx="21">
                  <c:v>52477-20</c:v>
                </c:pt>
                <c:pt idx="22">
                  <c:v>52477-21</c:v>
                </c:pt>
                <c:pt idx="23">
                  <c:v>52605-8</c:v>
                </c:pt>
                <c:pt idx="24">
                  <c:v>52477-17</c:v>
                </c:pt>
                <c:pt idx="25">
                  <c:v>52868-14</c:v>
                </c:pt>
                <c:pt idx="26">
                  <c:v>52605-9</c:v>
                </c:pt>
                <c:pt idx="27">
                  <c:v>52605-2</c:v>
                </c:pt>
                <c:pt idx="28">
                  <c:v>52868-18</c:v>
                </c:pt>
                <c:pt idx="29">
                  <c:v>52868-12</c:v>
                </c:pt>
                <c:pt idx="30">
                  <c:v>53578-10</c:v>
                </c:pt>
                <c:pt idx="31">
                  <c:v>53164-6</c:v>
                </c:pt>
                <c:pt idx="32">
                  <c:v>53578-18</c:v>
                </c:pt>
                <c:pt idx="33">
                  <c:v>53578-22</c:v>
                </c:pt>
                <c:pt idx="34">
                  <c:v>53578-27</c:v>
                </c:pt>
                <c:pt idx="35">
                  <c:v>53578-5</c:v>
                </c:pt>
                <c:pt idx="36">
                  <c:v>53578-6</c:v>
                </c:pt>
                <c:pt idx="37">
                  <c:v>53863-19</c:v>
                </c:pt>
                <c:pt idx="38">
                  <c:v>53863-23</c:v>
                </c:pt>
                <c:pt idx="39">
                  <c:v>53863-3</c:v>
                </c:pt>
                <c:pt idx="40">
                  <c:v>53863-20</c:v>
                </c:pt>
                <c:pt idx="41">
                  <c:v>54248-18</c:v>
                </c:pt>
                <c:pt idx="42">
                  <c:v>54248-23</c:v>
                </c:pt>
                <c:pt idx="43">
                  <c:v>54248-24</c:v>
                </c:pt>
                <c:pt idx="44">
                  <c:v>54248-6</c:v>
                </c:pt>
              </c:strCache>
            </c:strRef>
          </c:cat>
          <c:val>
            <c:numRef>
              <c:f>'c chart'!$F$2:$F$46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5-41B5-B3E8-DB192FF6A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47792"/>
        <c:axId val="80652976"/>
      </c:lineChart>
      <c:catAx>
        <c:axId val="8254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2976"/>
        <c:crosses val="autoZero"/>
        <c:auto val="1"/>
        <c:lblAlgn val="ctr"/>
        <c:lblOffset val="100"/>
        <c:noMultiLvlLbl val="0"/>
      </c:catAx>
      <c:valAx>
        <c:axId val="806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0.png"/><Relationship Id="rId1" Type="http://schemas.openxmlformats.org/officeDocument/2006/relationships/customXml" Target="../ink/ink2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0.png"/><Relationship Id="rId1" Type="http://schemas.openxmlformats.org/officeDocument/2006/relationships/customXml" Target="../ink/ink3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ustomXml" Target="../ink/ink4.xml"/><Relationship Id="rId1" Type="http://schemas.openxmlformats.org/officeDocument/2006/relationships/image" Target="../media/image5.pn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20409</xdr:colOff>
      <xdr:row>16</xdr:row>
      <xdr:rowOff>46944</xdr:rowOff>
    </xdr:from>
    <xdr:to>
      <xdr:col>15</xdr:col>
      <xdr:colOff>353785</xdr:colOff>
      <xdr:row>30</xdr:row>
      <xdr:rowOff>123144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84A16-9761-469B-ABE7-6F9D9DD4F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68034</xdr:colOff>
      <xdr:row>30</xdr:row>
      <xdr:rowOff>148997</xdr:rowOff>
    </xdr:from>
    <xdr:to>
      <xdr:col>15</xdr:col>
      <xdr:colOff>357186</xdr:colOff>
      <xdr:row>45</xdr:row>
      <xdr:rowOff>34697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2EA1-6B59-4B1B-9129-79859451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23</xdr:row>
      <xdr:rowOff>69573</xdr:rowOff>
    </xdr:from>
    <xdr:to>
      <xdr:col>15</xdr:col>
      <xdr:colOff>323022</xdr:colOff>
      <xdr:row>37</xdr:row>
      <xdr:rowOff>145773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5FF7D-B8C7-4E9D-87B1-7DEBE876C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33130</xdr:colOff>
      <xdr:row>38</xdr:row>
      <xdr:rowOff>11596</xdr:rowOff>
    </xdr:from>
    <xdr:to>
      <xdr:col>15</xdr:col>
      <xdr:colOff>281608</xdr:colOff>
      <xdr:row>52</xdr:row>
      <xdr:rowOff>87796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3106F7-4166-498B-82D8-D5E16FA46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76200</xdr:rowOff>
    </xdr:from>
    <xdr:to>
      <xdr:col>15</xdr:col>
      <xdr:colOff>355600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5FED1F-D8C4-4B01-A463-12316E302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32970</xdr:colOff>
      <xdr:row>25</xdr:row>
      <xdr:rowOff>174382</xdr:rowOff>
    </xdr:from>
    <xdr:to>
      <xdr:col>15</xdr:col>
      <xdr:colOff>322385</xdr:colOff>
      <xdr:row>40</xdr:row>
      <xdr:rowOff>60082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A5B178-38FC-4023-ACAC-623225E49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402930</xdr:colOff>
      <xdr:row>60</xdr:row>
      <xdr:rowOff>51420</xdr:rowOff>
    </xdr:from>
    <xdr:to>
      <xdr:col>8</xdr:col>
      <xdr:colOff>423810</xdr:colOff>
      <xdr:row>60</xdr:row>
      <xdr:rowOff>80220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815159F-7944-4935-A407-3FD20DF579CF}"/>
                </a:ext>
              </a:extLst>
            </xdr14:cNvPr>
            <xdr14:cNvContentPartPr/>
          </xdr14:nvContentPartPr>
          <xdr14:nvPr macro=""/>
          <xdr14:xfrm>
            <a:off x="6175080" y="12824445"/>
            <a:ext cx="20880" cy="288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9815159F-7944-4935-A407-3FD20DF579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66440" y="12815805"/>
              <a:ext cx="38520" cy="4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276225</xdr:colOff>
      <xdr:row>55</xdr:row>
      <xdr:rowOff>123825</xdr:rowOff>
    </xdr:from>
    <xdr:to>
      <xdr:col>13</xdr:col>
      <xdr:colOff>475702</xdr:colOff>
      <xdr:row>64</xdr:row>
      <xdr:rowOff>114015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3E7FE2-596B-4F4A-B4CE-B6AF84034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86325" y="11563350"/>
          <a:ext cx="4380952" cy="2276190"/>
        </a:xfrm>
        <a:prstGeom prst="rect">
          <a:avLst/>
        </a:prstGeom>
      </xdr:spPr>
    </xdr:pic>
    <xdr:clientData/>
  </xdr:twoCellAnchor>
  <xdr:twoCellAnchor>
    <xdr:from>
      <xdr:col>9</xdr:col>
      <xdr:colOff>161924</xdr:colOff>
      <xdr:row>1</xdr:row>
      <xdr:rowOff>123830</xdr:rowOff>
    </xdr:from>
    <xdr:to>
      <xdr:col>20</xdr:col>
      <xdr:colOff>514350</xdr:colOff>
      <xdr:row>21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B00070-13B4-4ABE-82D1-4B8FA2626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424988</xdr:colOff>
      <xdr:row>49</xdr:row>
      <xdr:rowOff>129060</xdr:rowOff>
    </xdr:from>
    <xdr:to>
      <xdr:col>7</xdr:col>
      <xdr:colOff>447308</xdr:colOff>
      <xdr:row>49</xdr:row>
      <xdr:rowOff>142020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3023375-1075-46D1-93EB-3D5904C51EF2}"/>
                </a:ext>
              </a:extLst>
            </xdr14:cNvPr>
            <xdr14:cNvContentPartPr/>
          </xdr14:nvContentPartPr>
          <xdr14:nvPr macro=""/>
          <xdr14:xfrm>
            <a:off x="5621040" y="10613129"/>
            <a:ext cx="22320" cy="129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7F5800D3-84C7-494D-B1A3-186CE1EA19D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12400" y="10604489"/>
              <a:ext cx="3996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52552</xdr:colOff>
      <xdr:row>47</xdr:row>
      <xdr:rowOff>26276</xdr:rowOff>
    </xdr:from>
    <xdr:to>
      <xdr:col>11</xdr:col>
      <xdr:colOff>68284</xdr:colOff>
      <xdr:row>50</xdr:row>
      <xdr:rowOff>98533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6967FB-DEAF-447C-BE63-DD362ED73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2652" y="9589376"/>
          <a:ext cx="3206607" cy="834257"/>
        </a:xfrm>
        <a:prstGeom prst="rect">
          <a:avLst/>
        </a:prstGeom>
      </xdr:spPr>
    </xdr:pic>
    <xdr:clientData/>
  </xdr:twoCellAnchor>
  <xdr:twoCellAnchor>
    <xdr:from>
      <xdr:col>7</xdr:col>
      <xdr:colOff>105104</xdr:colOff>
      <xdr:row>1</xdr:row>
      <xdr:rowOff>59123</xdr:rowOff>
    </xdr:from>
    <xdr:to>
      <xdr:col>14</xdr:col>
      <xdr:colOff>433553</xdr:colOff>
      <xdr:row>15</xdr:row>
      <xdr:rowOff>135323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E9A94-7C9C-441E-866D-8ED43F4CE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424988</xdr:colOff>
      <xdr:row>49</xdr:row>
      <xdr:rowOff>129060</xdr:rowOff>
    </xdr:from>
    <xdr:to>
      <xdr:col>7</xdr:col>
      <xdr:colOff>447308</xdr:colOff>
      <xdr:row>49</xdr:row>
      <xdr:rowOff>142020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EA232C8-0080-497D-9794-81D3BA81218E}"/>
                </a:ext>
              </a:extLst>
            </xdr14:cNvPr>
            <xdr14:cNvContentPartPr/>
          </xdr14:nvContentPartPr>
          <xdr14:nvPr macro=""/>
          <xdr14:xfrm>
            <a:off x="5621040" y="10613129"/>
            <a:ext cx="22320" cy="129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69291F7-0983-44AC-AD38-9217294D94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12400" y="10604489"/>
              <a:ext cx="3996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95250</xdr:colOff>
      <xdr:row>47</xdr:row>
      <xdr:rowOff>23811</xdr:rowOff>
    </xdr:from>
    <xdr:to>
      <xdr:col>11</xdr:col>
      <xdr:colOff>407764</xdr:colOff>
      <xdr:row>50</xdr:row>
      <xdr:rowOff>13606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19F991-8CCE-4733-90A4-A953B6AF2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43450" y="9586911"/>
          <a:ext cx="3503389" cy="980395"/>
        </a:xfrm>
        <a:prstGeom prst="rect">
          <a:avLst/>
        </a:prstGeom>
      </xdr:spPr>
    </xdr:pic>
    <xdr:clientData/>
  </xdr:twoCellAnchor>
  <xdr:twoCellAnchor>
    <xdr:from>
      <xdr:col>6</xdr:col>
      <xdr:colOff>136071</xdr:colOff>
      <xdr:row>1</xdr:row>
      <xdr:rowOff>40826</xdr:rowOff>
    </xdr:from>
    <xdr:to>
      <xdr:col>13</xdr:col>
      <xdr:colOff>285750</xdr:colOff>
      <xdr:row>15</xdr:row>
      <xdr:rowOff>117026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49CD6A-9D90-44F6-A7D0-9795E45DD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256190</xdr:colOff>
      <xdr:row>58</xdr:row>
      <xdr:rowOff>144516</xdr:rowOff>
    </xdr:from>
    <xdr:to>
      <xdr:col>11</xdr:col>
      <xdr:colOff>394137</xdr:colOff>
      <xdr:row>61</xdr:row>
      <xdr:rowOff>138338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CEB838-7E87-46DB-A3FA-2B1CE100C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3890" y="12422241"/>
          <a:ext cx="3128797" cy="993947"/>
        </a:xfrm>
        <a:prstGeom prst="rect">
          <a:avLst/>
        </a:prstGeom>
      </xdr:spPr>
    </xdr:pic>
    <xdr:clientData/>
  </xdr:twoCellAnchor>
  <xdr:twoCellAnchor>
    <xdr:from>
      <xdr:col>8</xdr:col>
      <xdr:colOff>11054</xdr:colOff>
      <xdr:row>59</xdr:row>
      <xdr:rowOff>167934</xdr:rowOff>
    </xdr:from>
    <xdr:to>
      <xdr:col>8</xdr:col>
      <xdr:colOff>429734</xdr:colOff>
      <xdr:row>61</xdr:row>
      <xdr:rowOff>43194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701539-1E3C-4C3F-AE8E-4CC3ED4CFCFB}"/>
                </a:ext>
              </a:extLst>
            </xdr14:cNvPr>
            <xdr14:cNvContentPartPr/>
          </xdr14:nvContentPartPr>
          <xdr14:nvPr macro=""/>
          <xdr14:xfrm>
            <a:off x="5627520" y="12872313"/>
            <a:ext cx="418680" cy="4467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A9860668-5FD8-4BF8-96FB-8A7FE8B5A5C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618520" y="12863313"/>
              <a:ext cx="436320" cy="46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131379</xdr:colOff>
      <xdr:row>1</xdr:row>
      <xdr:rowOff>45987</xdr:rowOff>
    </xdr:from>
    <xdr:to>
      <xdr:col>15</xdr:col>
      <xdr:colOff>426983</xdr:colOff>
      <xdr:row>15</xdr:row>
      <xdr:rowOff>122187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D00C4-A9DC-459E-80CB-B673C569F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12T23:41:55.53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39 5 2625,'18'-4'5795,"-18"4"-5251,0 0-320,0 2-96,-3 2-48,-2 3-80,0 1-32,-13 18-2209,9-18 1153,4-1 127,0-1 33,0-4 80,4 3-1,1-3 17,3 0-657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22T17:40:00.5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34 544,'2'0'196,"0"0"-1,0-1 0,0 1 1,0-1-1,0 1 0,0-1 0,-1 0 1,1 0-1,0 0 0,0 0 1,-1 0-1,1 0 0,0-1 1,-1 1-1,1-1 0,-1 1 1,1-1-196,-1 0 109,0 1 1,0 0 0,1-1 0,-1 1 0,1 0 0,-1 0 0,1 0 0,-1 0 0,1 0 0,0 0 0,-1 0 0,1 1 0,0-1 0,0 1-1,0-1 1,-1 1 0,1 0-110,-2 2-368,-1 1 0,1 0 0,-1 0 0,0 0-1,0 0 1,0-1 0,-1 1 0,1 0 0,0-1 0,-2 1 368,1 2-2004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22T17:40:00.58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34 544,'2'0'196,"0"0"-1,0-1 0,0 1 1,0-1-1,0 1 0,0-1 0,-1 0 1,1 0-1,0 0 0,0 0 1,-1 0-1,1 0 0,0-1 1,-1 1-1,1-1 0,-1 1 1,1-1-196,-1 0 109,0 1 1,0 0 0,1-1 0,-1 1 0,1 0 0,-1 0 0,1 0 0,-1 0 0,1 0 0,0 0 0,-1 0 0,1 1 0,0-1 0,0 1-1,0-1 1,-1 1 0,1 0-110,-2 2-368,-1 1 0,1 0 0,-1 0 0,0 0-1,0 0 1,0-1 0,-1 1 0,1 0 0,0-1 0,-2 1 368,1 2-2004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12-22T17:40:00.6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1240 368,'4'-3'295,"0"1"0,0 0 0,0 1 0,1-1 0,-1 1 0,1-1 0,-1 1 0,1 1 0,-1-1 0,1 1 0,-1-1 0,1 1 0,-1 1 0,2-1-295,1-2 164,1-1-1,-1-1 1,1 1 0,-1-1 0,0 0-1,0-1 1,-1 1 0,1-1 0,2-4-164,7-3 263,17-9 895,0-3 0,-1 0-1,19-21-1157,71-66 689,-91 82-688,-2-2 1,5-8-2,6-5 2,-19 21 53,-1 0 0,10-18-55,31-36 402,35-33 242,-24 30 1111,58-86-1755,-97 120 10,9-13 46,28-49-56,-59 90 3,-9 15-3,0-1 0,-1 1 0,1 0 0,0 0 0,-1-1 0,0 1 0,0 0 0,0-1 0,0 0 0,0 0 0,-1 4-61,0-1-1,0 1 1,0 0-1,0-1 1,0 1-1,0-1 1,1 1 0,-1 0-1,0-1 1,0 1-1,-1-1 1,1 1-1,0 0 1,0-1-1,0 1 1,0-1 0,0 1-1,0 0 1,0-1-1,-1 1 1,1 0-1,0-1 1,0 1-1,0 0 1,-1-1-1,1 1 1,0 0 0,0 0-1,-1-1 1,1 1-1,0 0 1,-1 0-1,1-1 1,0 1-1,-1 0 1,1 0 0,0 0-1,-1 0 1,1 0-1,-1-1 1,1 1-1,0 0 1,-1 0-1,1 0 1,-1 0 0,1 0-1,0 0 62,-21 5-4809,15-3 3627,3-2-888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W36"/>
  <sheetViews>
    <sheetView tabSelected="1" workbookViewId="0">
      <selection activeCell="V23" sqref="V23"/>
    </sheetView>
  </sheetViews>
  <sheetFormatPr defaultRowHeight="18.75" x14ac:dyDescent="0.25"/>
  <cols>
    <col min="1" max="1" width="5.7109375" style="1" customWidth="1"/>
    <col min="2" max="3" width="9.7109375" style="1" customWidth="1"/>
    <col min="4" max="4" width="4.7109375" style="1" customWidth="1"/>
    <col min="5" max="6" width="9.7109375" style="1" customWidth="1"/>
    <col min="7" max="7" width="4.7109375" style="1" customWidth="1"/>
    <col min="8" max="9" width="9.7109375" style="1" customWidth="1"/>
    <col min="10" max="10" width="9.140625" style="1"/>
    <col min="11" max="12" width="9.7109375" style="1" customWidth="1"/>
    <col min="13" max="13" width="4.7109375" style="1" customWidth="1"/>
    <col min="14" max="14" width="9.7109375" style="1" customWidth="1"/>
    <col min="15" max="16" width="5" style="1" customWidth="1"/>
    <col min="17" max="17" width="4.7109375" style="1" customWidth="1"/>
    <col min="18" max="19" width="5" style="1" customWidth="1"/>
    <col min="20" max="20" width="9.140625" style="1"/>
    <col min="21" max="21" width="4.7109375" style="1" customWidth="1"/>
    <col min="22" max="23" width="9.7109375" style="1" customWidth="1"/>
    <col min="24" max="16384" width="9.140625" style="1"/>
  </cols>
  <sheetData>
    <row r="1" spans="2:23" ht="31.5" x14ac:dyDescent="0.25">
      <c r="B1" s="104" t="s">
        <v>0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</row>
    <row r="2" spans="2:23" ht="12.75" customHeight="1" thickBot="1" x14ac:dyDescent="0.3"/>
    <row r="3" spans="2:23" x14ac:dyDescent="0.25">
      <c r="J3" s="98" t="s">
        <v>10</v>
      </c>
      <c r="K3" s="99"/>
    </row>
    <row r="4" spans="2:23" ht="19.5" thickBot="1" x14ac:dyDescent="0.3">
      <c r="J4" s="100"/>
      <c r="K4" s="101"/>
    </row>
    <row r="5" spans="2:23" x14ac:dyDescent="0.25">
      <c r="F5" s="3"/>
      <c r="G5" s="3"/>
      <c r="H5" s="3"/>
      <c r="I5" s="3"/>
      <c r="J5" s="9"/>
      <c r="K5" s="3"/>
      <c r="L5" s="3"/>
      <c r="M5" s="3"/>
      <c r="N5" s="3"/>
      <c r="O5" s="3"/>
      <c r="P5" s="3"/>
    </row>
    <row r="6" spans="2:23" ht="19.5" thickBot="1" x14ac:dyDescent="0.3">
      <c r="F6" s="2"/>
      <c r="Q6" s="2"/>
    </row>
    <row r="7" spans="2:23" x14ac:dyDescent="0.25">
      <c r="E7" s="98" t="s">
        <v>1</v>
      </c>
      <c r="F7" s="99"/>
      <c r="O7" s="98" t="s">
        <v>9</v>
      </c>
      <c r="P7" s="102"/>
      <c r="Q7" s="102"/>
      <c r="R7" s="99"/>
    </row>
    <row r="8" spans="2:23" ht="19.5" thickBot="1" x14ac:dyDescent="0.3">
      <c r="E8" s="100"/>
      <c r="F8" s="101"/>
      <c r="O8" s="100"/>
      <c r="P8" s="103"/>
      <c r="Q8" s="103"/>
      <c r="R8" s="101"/>
    </row>
    <row r="9" spans="2:23" s="4" customFormat="1" ht="12.75" x14ac:dyDescent="0.25">
      <c r="C9" s="5"/>
      <c r="D9" s="5"/>
      <c r="E9" s="6"/>
      <c r="F9" s="5"/>
      <c r="G9" s="5"/>
      <c r="H9" s="5"/>
      <c r="L9" s="5"/>
      <c r="M9" s="5"/>
      <c r="N9" s="5"/>
      <c r="O9" s="5"/>
      <c r="P9" s="5"/>
      <c r="Q9" s="10"/>
      <c r="R9" s="5"/>
      <c r="S9" s="5"/>
      <c r="T9" s="5"/>
      <c r="U9" s="5"/>
      <c r="V9" s="5"/>
    </row>
    <row r="10" spans="2:23" s="4" customFormat="1" ht="13.5" thickBot="1" x14ac:dyDescent="0.3">
      <c r="C10" s="7"/>
      <c r="F10" s="7"/>
      <c r="I10" s="7"/>
      <c r="L10" s="7"/>
      <c r="O10" s="7"/>
      <c r="T10" s="7"/>
      <c r="W10" s="7"/>
    </row>
    <row r="11" spans="2:23" s="4" customFormat="1" ht="18.95" customHeight="1" x14ac:dyDescent="0.25">
      <c r="B11" s="94" t="s">
        <v>2</v>
      </c>
      <c r="C11" s="95"/>
      <c r="E11" s="94" t="s">
        <v>13</v>
      </c>
      <c r="F11" s="95"/>
      <c r="H11" s="94" t="s">
        <v>14</v>
      </c>
      <c r="I11" s="95"/>
      <c r="K11" s="113" t="s">
        <v>162</v>
      </c>
      <c r="L11" s="115"/>
      <c r="N11" s="113" t="s">
        <v>163</v>
      </c>
      <c r="O11" s="114"/>
      <c r="P11" s="115"/>
      <c r="R11" s="113" t="s">
        <v>164</v>
      </c>
      <c r="S11" s="114"/>
      <c r="T11" s="115"/>
      <c r="V11" s="113" t="s">
        <v>165</v>
      </c>
      <c r="W11" s="115"/>
    </row>
    <row r="12" spans="2:23" s="4" customFormat="1" ht="18.95" customHeight="1" thickBot="1" x14ac:dyDescent="0.3">
      <c r="B12" s="96"/>
      <c r="C12" s="97"/>
      <c r="E12" s="96"/>
      <c r="F12" s="97"/>
      <c r="H12" s="96"/>
      <c r="I12" s="97"/>
      <c r="K12" s="116"/>
      <c r="L12" s="118"/>
      <c r="N12" s="116"/>
      <c r="O12" s="117"/>
      <c r="P12" s="118"/>
      <c r="R12" s="116"/>
      <c r="S12" s="117"/>
      <c r="T12" s="118"/>
      <c r="V12" s="116"/>
      <c r="W12" s="118"/>
    </row>
    <row r="13" spans="2:23" s="4" customFormat="1" ht="13.5" thickBot="1" x14ac:dyDescent="0.3">
      <c r="C13" s="8"/>
      <c r="F13" s="8"/>
      <c r="I13" s="8"/>
      <c r="L13" s="8"/>
      <c r="O13" s="8"/>
      <c r="T13" s="8"/>
      <c r="W13" s="8"/>
    </row>
    <row r="14" spans="2:23" s="4" customFormat="1" ht="18.95" customHeight="1" x14ac:dyDescent="0.25">
      <c r="B14" s="94" t="s">
        <v>55</v>
      </c>
      <c r="C14" s="95"/>
      <c r="E14" s="94" t="s">
        <v>3</v>
      </c>
      <c r="F14" s="95"/>
      <c r="H14" s="94" t="s">
        <v>4</v>
      </c>
      <c r="I14" s="95"/>
      <c r="K14" s="94" t="s">
        <v>5</v>
      </c>
      <c r="L14" s="95"/>
      <c r="N14" s="94" t="s">
        <v>6</v>
      </c>
      <c r="O14" s="111"/>
      <c r="P14" s="95"/>
      <c r="R14" s="94" t="s">
        <v>7</v>
      </c>
      <c r="S14" s="111"/>
      <c r="T14" s="95"/>
      <c r="V14" s="94" t="s">
        <v>8</v>
      </c>
      <c r="W14" s="95"/>
    </row>
    <row r="15" spans="2:23" s="4" customFormat="1" ht="18.95" customHeight="1" thickBot="1" x14ac:dyDescent="0.3">
      <c r="B15" s="96"/>
      <c r="C15" s="97"/>
      <c r="E15" s="96"/>
      <c r="F15" s="97"/>
      <c r="H15" s="96"/>
      <c r="I15" s="97"/>
      <c r="K15" s="96"/>
      <c r="L15" s="97"/>
      <c r="N15" s="96"/>
      <c r="O15" s="112"/>
      <c r="P15" s="97"/>
      <c r="R15" s="96"/>
      <c r="S15" s="112"/>
      <c r="T15" s="97"/>
      <c r="V15" s="96"/>
      <c r="W15" s="97"/>
    </row>
    <row r="16" spans="2:23" s="4" customFormat="1" ht="13.5" thickBot="1" x14ac:dyDescent="0.3"/>
    <row r="17" spans="2:23" s="4" customFormat="1" ht="18.95" customHeight="1" x14ac:dyDescent="0.25">
      <c r="B17" s="119" t="s">
        <v>161</v>
      </c>
      <c r="C17" s="120"/>
      <c r="E17" s="119" t="s">
        <v>166</v>
      </c>
      <c r="F17" s="120"/>
      <c r="H17" s="119" t="s">
        <v>169</v>
      </c>
      <c r="I17" s="120"/>
      <c r="K17" s="119" t="s">
        <v>172</v>
      </c>
      <c r="L17" s="120"/>
      <c r="N17" s="127" t="s">
        <v>175</v>
      </c>
      <c r="O17" s="128"/>
      <c r="P17" s="129"/>
      <c r="R17" s="127" t="s">
        <v>176</v>
      </c>
      <c r="S17" s="128"/>
      <c r="T17" s="129"/>
      <c r="V17" s="119" t="s">
        <v>177</v>
      </c>
      <c r="W17" s="133"/>
    </row>
    <row r="18" spans="2:23" s="4" customFormat="1" ht="18.95" customHeight="1" x14ac:dyDescent="0.25">
      <c r="B18" s="109"/>
      <c r="C18" s="110"/>
      <c r="E18" s="109"/>
      <c r="F18" s="110"/>
      <c r="H18" s="109"/>
      <c r="I18" s="110"/>
      <c r="K18" s="109"/>
      <c r="L18" s="110"/>
      <c r="N18" s="121"/>
      <c r="O18" s="122"/>
      <c r="P18" s="123"/>
      <c r="R18" s="121"/>
      <c r="S18" s="122"/>
      <c r="T18" s="123"/>
      <c r="V18" s="131"/>
      <c r="W18" s="132"/>
    </row>
    <row r="19" spans="2:23" s="4" customFormat="1" ht="18.95" customHeight="1" x14ac:dyDescent="0.25">
      <c r="B19" s="105" t="s">
        <v>15</v>
      </c>
      <c r="C19" s="106"/>
      <c r="E19" s="105" t="s">
        <v>167</v>
      </c>
      <c r="F19" s="106"/>
      <c r="H19" s="105" t="s">
        <v>170</v>
      </c>
      <c r="I19" s="106"/>
      <c r="K19" s="105" t="s">
        <v>178</v>
      </c>
      <c r="L19" s="130"/>
      <c r="N19" s="121" t="s">
        <v>173</v>
      </c>
      <c r="O19" s="122"/>
      <c r="P19" s="123"/>
      <c r="R19" s="121" t="s">
        <v>180</v>
      </c>
      <c r="S19" s="122"/>
      <c r="T19" s="123"/>
      <c r="V19" s="105" t="s">
        <v>182</v>
      </c>
      <c r="W19" s="130"/>
    </row>
    <row r="20" spans="2:23" s="4" customFormat="1" ht="18.95" customHeight="1" x14ac:dyDescent="0.25">
      <c r="B20" s="109"/>
      <c r="C20" s="110"/>
      <c r="E20" s="109"/>
      <c r="F20" s="110"/>
      <c r="H20" s="109"/>
      <c r="I20" s="110"/>
      <c r="K20" s="131"/>
      <c r="L20" s="132"/>
      <c r="N20" s="121"/>
      <c r="O20" s="122"/>
      <c r="P20" s="123"/>
      <c r="R20" s="121"/>
      <c r="S20" s="122"/>
      <c r="T20" s="123"/>
      <c r="V20" s="131"/>
      <c r="W20" s="132"/>
    </row>
    <row r="21" spans="2:23" s="4" customFormat="1" ht="18.95" customHeight="1" x14ac:dyDescent="0.25">
      <c r="B21" s="105" t="s">
        <v>16</v>
      </c>
      <c r="C21" s="106"/>
      <c r="E21" s="105" t="s">
        <v>11</v>
      </c>
      <c r="F21" s="106"/>
      <c r="H21" s="105" t="s">
        <v>168</v>
      </c>
      <c r="I21" s="106"/>
      <c r="K21" s="105" t="s">
        <v>179</v>
      </c>
      <c r="L21" s="106"/>
      <c r="N21" s="121" t="s">
        <v>174</v>
      </c>
      <c r="O21" s="122"/>
      <c r="P21" s="123"/>
      <c r="R21" s="136" t="s">
        <v>181</v>
      </c>
      <c r="S21" s="122"/>
      <c r="T21" s="123"/>
      <c r="V21" s="105" t="s">
        <v>183</v>
      </c>
      <c r="W21" s="130"/>
    </row>
    <row r="22" spans="2:23" s="4" customFormat="1" ht="18.95" customHeight="1" thickBot="1" x14ac:dyDescent="0.3">
      <c r="B22" s="109"/>
      <c r="C22" s="110"/>
      <c r="E22" s="109"/>
      <c r="F22" s="110"/>
      <c r="H22" s="109"/>
      <c r="I22" s="110"/>
      <c r="K22" s="107"/>
      <c r="L22" s="108"/>
      <c r="N22" s="124"/>
      <c r="O22" s="125"/>
      <c r="P22" s="126"/>
      <c r="R22" s="124"/>
      <c r="S22" s="125"/>
      <c r="T22" s="126"/>
      <c r="V22" s="134"/>
      <c r="W22" s="135"/>
    </row>
    <row r="23" spans="2:23" s="4" customFormat="1" ht="18.95" customHeight="1" x14ac:dyDescent="0.25">
      <c r="B23" s="105" t="s">
        <v>17</v>
      </c>
      <c r="C23" s="106"/>
      <c r="E23" s="105" t="s">
        <v>12</v>
      </c>
      <c r="F23" s="106"/>
      <c r="H23" s="105" t="s">
        <v>171</v>
      </c>
      <c r="I23" s="106"/>
    </row>
    <row r="24" spans="2:23" s="4" customFormat="1" ht="18.95" customHeight="1" thickBot="1" x14ac:dyDescent="0.3">
      <c r="B24" s="107"/>
      <c r="C24" s="108"/>
      <c r="E24" s="107"/>
      <c r="F24" s="108"/>
      <c r="H24" s="107"/>
      <c r="I24" s="108"/>
    </row>
    <row r="25" spans="2:23" s="4" customFormat="1" ht="12.75" customHeight="1" x14ac:dyDescent="0.25"/>
    <row r="26" spans="2:23" s="4" customFormat="1" ht="12.75" customHeight="1" x14ac:dyDescent="0.25"/>
    <row r="27" spans="2:23" s="4" customFormat="1" ht="12.75" customHeight="1" x14ac:dyDescent="0.25"/>
    <row r="28" spans="2:23" ht="12.75" customHeight="1" x14ac:dyDescent="0.25"/>
    <row r="29" spans="2:23" ht="12.75" customHeight="1" x14ac:dyDescent="0.25"/>
    <row r="30" spans="2:23" ht="12.75" customHeight="1" x14ac:dyDescent="0.25"/>
    <row r="31" spans="2:23" ht="12.75" customHeight="1" x14ac:dyDescent="0.25"/>
    <row r="32" spans="2:2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</sheetData>
  <mergeCells count="42">
    <mergeCell ref="V17:W18"/>
    <mergeCell ref="V19:W20"/>
    <mergeCell ref="V21:W22"/>
    <mergeCell ref="R21:T22"/>
    <mergeCell ref="R19:T20"/>
    <mergeCell ref="R17:T18"/>
    <mergeCell ref="E23:F24"/>
    <mergeCell ref="N21:P22"/>
    <mergeCell ref="N19:P20"/>
    <mergeCell ref="N17:P18"/>
    <mergeCell ref="H17:I18"/>
    <mergeCell ref="H19:I20"/>
    <mergeCell ref="H21:I22"/>
    <mergeCell ref="K17:L18"/>
    <mergeCell ref="K19:L20"/>
    <mergeCell ref="K21:L22"/>
    <mergeCell ref="B19:C20"/>
    <mergeCell ref="B17:C18"/>
    <mergeCell ref="E17:F18"/>
    <mergeCell ref="E19:F20"/>
    <mergeCell ref="E21:F22"/>
    <mergeCell ref="B1:W1"/>
    <mergeCell ref="B23:C24"/>
    <mergeCell ref="B21:C22"/>
    <mergeCell ref="N14:P15"/>
    <mergeCell ref="R14:T15"/>
    <mergeCell ref="V14:W15"/>
    <mergeCell ref="N11:P12"/>
    <mergeCell ref="R11:T12"/>
    <mergeCell ref="V11:W12"/>
    <mergeCell ref="B14:C15"/>
    <mergeCell ref="E14:F15"/>
    <mergeCell ref="H14:I15"/>
    <mergeCell ref="K11:L12"/>
    <mergeCell ref="K14:L15"/>
    <mergeCell ref="E7:F8"/>
    <mergeCell ref="H23:I24"/>
    <mergeCell ref="E11:F12"/>
    <mergeCell ref="B11:C12"/>
    <mergeCell ref="H11:I12"/>
    <mergeCell ref="J3:K4"/>
    <mergeCell ref="O7:R8"/>
  </mergeCells>
  <printOptions horizontalCentered="1"/>
  <pageMargins left="0.25" right="0.25" top="0.75" bottom="0.75" header="0.3" footer="0.3"/>
  <pageSetup scale="7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186A-5183-4FAF-8A8A-A6D9F97AA6D0}">
  <dimension ref="B1:J18"/>
  <sheetViews>
    <sheetView zoomScale="110" zoomScaleNormal="110" workbookViewId="0">
      <selection activeCell="K13" sqref="K13"/>
    </sheetView>
  </sheetViews>
  <sheetFormatPr defaultRowHeight="15" x14ac:dyDescent="0.25"/>
  <cols>
    <col min="1" max="1" width="3.140625" style="18" customWidth="1"/>
    <col min="2" max="10" width="13.42578125" style="18" customWidth="1"/>
    <col min="11" max="12" width="19.140625" style="18" customWidth="1"/>
    <col min="13" max="16384" width="9.140625" style="18"/>
  </cols>
  <sheetData>
    <row r="1" spans="2:10" ht="15.75" thickBot="1" x14ac:dyDescent="0.3"/>
    <row r="2" spans="2:10" x14ac:dyDescent="0.25">
      <c r="B2" s="137" t="s">
        <v>151</v>
      </c>
      <c r="C2" s="138"/>
      <c r="D2" s="138"/>
      <c r="E2" s="138"/>
      <c r="F2" s="138"/>
      <c r="G2" s="138"/>
      <c r="H2" s="138"/>
      <c r="I2" s="138"/>
      <c r="J2" s="139"/>
    </row>
    <row r="3" spans="2:10" ht="15.75" thickBot="1" x14ac:dyDescent="0.3">
      <c r="B3" s="140"/>
      <c r="C3" s="141"/>
      <c r="D3" s="141"/>
      <c r="E3" s="141"/>
      <c r="F3" s="141"/>
      <c r="G3" s="141"/>
      <c r="H3" s="141"/>
      <c r="I3" s="141"/>
      <c r="J3" s="142"/>
    </row>
    <row r="4" spans="2:10" ht="15.75" thickBot="1" x14ac:dyDescent="0.3">
      <c r="B4" s="79" t="s">
        <v>152</v>
      </c>
      <c r="C4" s="80" t="s">
        <v>153</v>
      </c>
      <c r="D4" s="81" t="s">
        <v>154</v>
      </c>
      <c r="E4" s="81" t="s">
        <v>155</v>
      </c>
      <c r="F4" s="81" t="s">
        <v>156</v>
      </c>
      <c r="G4" s="81" t="s">
        <v>157</v>
      </c>
      <c r="H4" s="81" t="s">
        <v>158</v>
      </c>
      <c r="I4" s="81" t="s">
        <v>159</v>
      </c>
      <c r="J4" s="82" t="s">
        <v>160</v>
      </c>
    </row>
    <row r="5" spans="2:10" x14ac:dyDescent="0.25">
      <c r="B5" s="83">
        <v>2</v>
      </c>
      <c r="C5" s="85">
        <v>1.88</v>
      </c>
      <c r="D5" s="86">
        <v>2.6589999999999998</v>
      </c>
      <c r="E5" s="86">
        <v>1.1279999999999999</v>
      </c>
      <c r="F5" s="86">
        <v>0</v>
      </c>
      <c r="G5" s="86">
        <v>3.2669999999999999</v>
      </c>
      <c r="H5" s="86">
        <v>0</v>
      </c>
      <c r="I5" s="86">
        <v>3.2669999999999999</v>
      </c>
      <c r="J5" s="87">
        <v>2.66</v>
      </c>
    </row>
    <row r="6" spans="2:10" x14ac:dyDescent="0.25">
      <c r="B6" s="83">
        <v>3</v>
      </c>
      <c r="C6" s="88">
        <v>1.0229999999999999</v>
      </c>
      <c r="D6" s="89">
        <v>1.954</v>
      </c>
      <c r="E6" s="89">
        <v>1.6930000000000001</v>
      </c>
      <c r="F6" s="89">
        <v>0</v>
      </c>
      <c r="G6" s="89">
        <v>2.5739999999999998</v>
      </c>
      <c r="H6" s="89">
        <v>0</v>
      </c>
      <c r="I6" s="89">
        <v>2.5680000000000001</v>
      </c>
      <c r="J6" s="90">
        <v>1.772</v>
      </c>
    </row>
    <row r="7" spans="2:10" x14ac:dyDescent="0.25">
      <c r="B7" s="83">
        <v>4</v>
      </c>
      <c r="C7" s="88">
        <v>0.72899999999999998</v>
      </c>
      <c r="D7" s="89">
        <v>1.6279999999999999</v>
      </c>
      <c r="E7" s="89">
        <v>2.0590000000000002</v>
      </c>
      <c r="F7" s="89">
        <v>0</v>
      </c>
      <c r="G7" s="89">
        <v>2.282</v>
      </c>
      <c r="H7" s="89">
        <v>0</v>
      </c>
      <c r="I7" s="89">
        <v>2.266</v>
      </c>
      <c r="J7" s="90">
        <v>1.4570000000000001</v>
      </c>
    </row>
    <row r="8" spans="2:10" x14ac:dyDescent="0.25">
      <c r="B8" s="83">
        <v>5</v>
      </c>
      <c r="C8" s="88">
        <v>0.57699999999999996</v>
      </c>
      <c r="D8" s="89">
        <v>1.427</v>
      </c>
      <c r="E8" s="89">
        <v>2.3260000000000001</v>
      </c>
      <c r="F8" s="89">
        <v>0</v>
      </c>
      <c r="G8" s="89">
        <v>2.1139999999999999</v>
      </c>
      <c r="H8" s="89">
        <v>0</v>
      </c>
      <c r="I8" s="89">
        <v>2.089</v>
      </c>
      <c r="J8" s="90">
        <v>1.29</v>
      </c>
    </row>
    <row r="9" spans="2:10" x14ac:dyDescent="0.25">
      <c r="B9" s="83">
        <v>6</v>
      </c>
      <c r="C9" s="88">
        <v>0.48299999999999998</v>
      </c>
      <c r="D9" s="89">
        <v>1.2869999999999999</v>
      </c>
      <c r="E9" s="89">
        <v>2.5339999999999998</v>
      </c>
      <c r="F9" s="89">
        <v>0</v>
      </c>
      <c r="G9" s="89">
        <v>2.004</v>
      </c>
      <c r="H9" s="89">
        <v>0.03</v>
      </c>
      <c r="I9" s="89">
        <v>1.97</v>
      </c>
      <c r="J9" s="90">
        <v>1.1839999999999999</v>
      </c>
    </row>
    <row r="10" spans="2:10" x14ac:dyDescent="0.25">
      <c r="B10" s="83">
        <v>7</v>
      </c>
      <c r="C10" s="88">
        <v>0.41899999999999998</v>
      </c>
      <c r="D10" s="89">
        <v>1.1819999999999999</v>
      </c>
      <c r="E10" s="89">
        <v>2.7040000000000002</v>
      </c>
      <c r="F10" s="89">
        <v>7.5999999999999998E-2</v>
      </c>
      <c r="G10" s="89">
        <v>1.9239999999999999</v>
      </c>
      <c r="H10" s="89">
        <v>0.11799999999999999</v>
      </c>
      <c r="I10" s="89">
        <v>1.8819999999999999</v>
      </c>
      <c r="J10" s="90">
        <v>1.109</v>
      </c>
    </row>
    <row r="11" spans="2:10" x14ac:dyDescent="0.25">
      <c r="B11" s="83">
        <v>8</v>
      </c>
      <c r="C11" s="88">
        <v>0.373</v>
      </c>
      <c r="D11" s="89">
        <v>1.099</v>
      </c>
      <c r="E11" s="89">
        <v>2.847</v>
      </c>
      <c r="F11" s="89">
        <v>0.13600000000000001</v>
      </c>
      <c r="G11" s="89">
        <v>1.8640000000000001</v>
      </c>
      <c r="H11" s="89">
        <v>0.185</v>
      </c>
      <c r="I11" s="89">
        <v>1.8149999999999999</v>
      </c>
      <c r="J11" s="90">
        <v>1.054</v>
      </c>
    </row>
    <row r="12" spans="2:10" x14ac:dyDescent="0.25">
      <c r="B12" s="83">
        <v>9</v>
      </c>
      <c r="C12" s="88">
        <v>0.33700000000000002</v>
      </c>
      <c r="D12" s="89">
        <v>1.032</v>
      </c>
      <c r="E12" s="89">
        <v>2.97</v>
      </c>
      <c r="F12" s="89">
        <v>0.184</v>
      </c>
      <c r="G12" s="89">
        <v>1.8160000000000001</v>
      </c>
      <c r="H12" s="89">
        <v>0.23899999999999999</v>
      </c>
      <c r="I12" s="89">
        <v>1.7609999999999999</v>
      </c>
      <c r="J12" s="90">
        <v>1.01</v>
      </c>
    </row>
    <row r="13" spans="2:10" x14ac:dyDescent="0.25">
      <c r="B13" s="83">
        <v>10</v>
      </c>
      <c r="C13" s="88">
        <v>0.308</v>
      </c>
      <c r="D13" s="89">
        <v>0.97499999999999998</v>
      </c>
      <c r="E13" s="89">
        <v>3.0779999999999998</v>
      </c>
      <c r="F13" s="89">
        <v>0.223</v>
      </c>
      <c r="G13" s="89">
        <v>1.7769999999999999</v>
      </c>
      <c r="H13" s="89">
        <v>0.28399999999999997</v>
      </c>
      <c r="I13" s="89">
        <v>1.716</v>
      </c>
      <c r="J13" s="90">
        <v>0.97499999999999998</v>
      </c>
    </row>
    <row r="14" spans="2:10" x14ac:dyDescent="0.25">
      <c r="B14" s="83">
        <v>11</v>
      </c>
      <c r="C14" s="88">
        <v>0.28499999999999998</v>
      </c>
      <c r="D14" s="89">
        <v>0.92700000000000005</v>
      </c>
      <c r="E14" s="89">
        <v>3.173</v>
      </c>
      <c r="F14" s="89">
        <v>0.25600000000000001</v>
      </c>
      <c r="G14" s="89">
        <v>1.744</v>
      </c>
      <c r="H14" s="89">
        <v>0.32100000000000001</v>
      </c>
      <c r="I14" s="89">
        <v>1.679</v>
      </c>
      <c r="J14" s="90">
        <v>0.94499999999999995</v>
      </c>
    </row>
    <row r="15" spans="2:10" x14ac:dyDescent="0.25">
      <c r="B15" s="83">
        <v>12</v>
      </c>
      <c r="C15" s="88">
        <v>0.26600000000000001</v>
      </c>
      <c r="D15" s="89">
        <v>0.88600000000000001</v>
      </c>
      <c r="E15" s="89">
        <v>3.258</v>
      </c>
      <c r="F15" s="89">
        <v>0.28299999999999997</v>
      </c>
      <c r="G15" s="89">
        <v>1.7170000000000001</v>
      </c>
      <c r="H15" s="89">
        <v>0.35399999999999998</v>
      </c>
      <c r="I15" s="89">
        <v>1.6459999999999999</v>
      </c>
      <c r="J15" s="90">
        <v>0.92100000000000004</v>
      </c>
    </row>
    <row r="16" spans="2:10" x14ac:dyDescent="0.25">
      <c r="B16" s="83">
        <v>13</v>
      </c>
      <c r="C16" s="88">
        <v>0.249</v>
      </c>
      <c r="D16" s="89">
        <v>0.85</v>
      </c>
      <c r="E16" s="89">
        <v>3.3359999999999999</v>
      </c>
      <c r="F16" s="89">
        <v>0.307</v>
      </c>
      <c r="G16" s="89">
        <v>1.6930000000000001</v>
      </c>
      <c r="H16" s="89">
        <v>0.38200000000000001</v>
      </c>
      <c r="I16" s="89">
        <v>1.6180000000000001</v>
      </c>
      <c r="J16" s="90">
        <v>0.89900000000000002</v>
      </c>
    </row>
    <row r="17" spans="2:10" x14ac:dyDescent="0.25">
      <c r="B17" s="83">
        <v>14</v>
      </c>
      <c r="C17" s="88">
        <v>0.23499999999999999</v>
      </c>
      <c r="D17" s="89">
        <v>0.81699999999999995</v>
      </c>
      <c r="E17" s="89">
        <v>3.407</v>
      </c>
      <c r="F17" s="89">
        <v>0.32800000000000001</v>
      </c>
      <c r="G17" s="89">
        <v>1.6719999999999999</v>
      </c>
      <c r="H17" s="89">
        <v>0.40600000000000003</v>
      </c>
      <c r="I17" s="89">
        <v>1.5940000000000001</v>
      </c>
      <c r="J17" s="90">
        <v>0.88100000000000001</v>
      </c>
    </row>
    <row r="18" spans="2:10" ht="15.75" thickBot="1" x14ac:dyDescent="0.3">
      <c r="B18" s="84">
        <v>15</v>
      </c>
      <c r="C18" s="91">
        <v>0.223</v>
      </c>
      <c r="D18" s="92">
        <v>0.78900000000000003</v>
      </c>
      <c r="E18" s="92">
        <v>3.472</v>
      </c>
      <c r="F18" s="92">
        <v>0.34699999999999998</v>
      </c>
      <c r="G18" s="92">
        <v>1.653</v>
      </c>
      <c r="H18" s="92">
        <v>0.42799999999999999</v>
      </c>
      <c r="I18" s="92">
        <v>1.5720000000000001</v>
      </c>
      <c r="J18" s="93">
        <v>0.86399999999999999</v>
      </c>
    </row>
  </sheetData>
  <mergeCells count="1">
    <mergeCell ref="B2:J3"/>
  </mergeCells>
  <printOptions horizontalCentered="1"/>
  <pageMargins left="0.25" right="0.25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5615-4B74-41CA-A240-16B05E400CFF}">
  <sheetPr>
    <pageSetUpPr fitToPage="1"/>
  </sheetPr>
  <dimension ref="A2:U27"/>
  <sheetViews>
    <sheetView zoomScale="115" zoomScaleNormal="115" workbookViewId="0">
      <selection activeCell="Q26" sqref="Q26"/>
    </sheetView>
  </sheetViews>
  <sheetFormatPr defaultRowHeight="15" x14ac:dyDescent="0.25"/>
  <cols>
    <col min="2" max="16" width="5.7109375" customWidth="1"/>
    <col min="17" max="17" width="6.5703125" customWidth="1"/>
    <col min="18" max="18" width="15.28515625" style="13" customWidth="1"/>
    <col min="19" max="33" width="5.7109375" customWidth="1"/>
  </cols>
  <sheetData>
    <row r="2" spans="1:21" x14ac:dyDescent="0.25">
      <c r="A2" s="11" t="s">
        <v>18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</row>
    <row r="3" spans="1:21" ht="4.5" customHeight="1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21" x14ac:dyDescent="0.25">
      <c r="A4" s="143" t="s">
        <v>19</v>
      </c>
      <c r="B4" s="14">
        <v>12.6</v>
      </c>
      <c r="C4" s="14">
        <v>12.69</v>
      </c>
      <c r="D4" s="14">
        <v>12.43</v>
      </c>
      <c r="E4" s="14">
        <v>12.51</v>
      </c>
      <c r="F4" s="14">
        <v>12.38</v>
      </c>
      <c r="G4" s="14">
        <v>12.68</v>
      </c>
      <c r="H4" s="14">
        <v>12.29</v>
      </c>
      <c r="I4" s="15">
        <v>12.69</v>
      </c>
      <c r="J4" s="15">
        <v>12.34</v>
      </c>
      <c r="K4" s="15">
        <v>12.29</v>
      </c>
      <c r="L4" s="15">
        <v>12.5</v>
      </c>
      <c r="M4" s="15">
        <v>12.44</v>
      </c>
      <c r="N4" s="15">
        <v>12.66</v>
      </c>
      <c r="O4" s="15">
        <v>12.54</v>
      </c>
      <c r="P4" s="15">
        <v>12.4</v>
      </c>
      <c r="R4" s="16"/>
    </row>
    <row r="5" spans="1:21" x14ac:dyDescent="0.25">
      <c r="A5" s="143"/>
      <c r="B5" s="14">
        <v>12.7</v>
      </c>
      <c r="C5" s="14">
        <v>12.5</v>
      </c>
      <c r="D5" s="14">
        <v>12.44</v>
      </c>
      <c r="E5" s="14">
        <v>12.55</v>
      </c>
      <c r="F5" s="14">
        <v>12.56</v>
      </c>
      <c r="G5" s="14">
        <v>12.44</v>
      </c>
      <c r="H5" s="14">
        <v>12.58</v>
      </c>
      <c r="I5" s="15">
        <v>12.57</v>
      </c>
      <c r="J5" s="15">
        <v>12.59</v>
      </c>
      <c r="K5" s="15">
        <v>12.49</v>
      </c>
      <c r="L5" s="15">
        <v>12.54</v>
      </c>
      <c r="M5" s="15">
        <v>12.45</v>
      </c>
      <c r="N5" s="15">
        <v>12.45</v>
      </c>
      <c r="O5" s="15">
        <v>12.61</v>
      </c>
      <c r="P5" s="15">
        <v>12.52</v>
      </c>
      <c r="R5" s="16"/>
    </row>
    <row r="6" spans="1:21" x14ac:dyDescent="0.25">
      <c r="A6" s="143"/>
      <c r="B6" s="14">
        <v>12.43</v>
      </c>
      <c r="C6" s="14">
        <v>12.34</v>
      </c>
      <c r="D6" s="14">
        <v>12.45</v>
      </c>
      <c r="E6" s="14">
        <v>12.43</v>
      </c>
      <c r="F6" s="14">
        <v>12.48</v>
      </c>
      <c r="G6" s="14">
        <v>12.42</v>
      </c>
      <c r="H6" s="14">
        <v>12.37</v>
      </c>
      <c r="I6" s="15">
        <v>12.41</v>
      </c>
      <c r="J6" s="15">
        <v>12.38</v>
      </c>
      <c r="K6" s="15">
        <v>12.39</v>
      </c>
      <c r="L6" s="15">
        <v>12.37</v>
      </c>
      <c r="M6" s="15">
        <v>12.5</v>
      </c>
      <c r="N6" s="15">
        <v>12.64</v>
      </c>
      <c r="O6" s="15">
        <v>12.37</v>
      </c>
      <c r="P6" s="15">
        <v>12.45</v>
      </c>
    </row>
    <row r="7" spans="1:21" x14ac:dyDescent="0.25">
      <c r="A7" s="143"/>
      <c r="B7" s="14">
        <v>12.49</v>
      </c>
      <c r="C7" s="14">
        <v>12.64</v>
      </c>
      <c r="D7" s="14">
        <v>12.38</v>
      </c>
      <c r="E7" s="14">
        <v>12.45</v>
      </c>
      <c r="F7" s="14">
        <v>12.46</v>
      </c>
      <c r="G7" s="14">
        <v>12.65</v>
      </c>
      <c r="H7" s="14">
        <v>12.49</v>
      </c>
      <c r="I7" s="15">
        <v>12.5</v>
      </c>
      <c r="J7" s="15">
        <v>12.49</v>
      </c>
      <c r="K7" s="15">
        <v>12.34</v>
      </c>
      <c r="L7" s="15">
        <v>12.45</v>
      </c>
      <c r="M7" s="15">
        <v>12.49</v>
      </c>
      <c r="N7" s="15">
        <v>12.61</v>
      </c>
      <c r="O7" s="15">
        <v>12.55</v>
      </c>
      <c r="P7" s="15">
        <v>12.46</v>
      </c>
    </row>
    <row r="8" spans="1:21" x14ac:dyDescent="0.25">
      <c r="A8" s="143"/>
      <c r="B8" s="14">
        <v>12.43</v>
      </c>
      <c r="C8" s="14">
        <v>12.45</v>
      </c>
      <c r="D8" s="14">
        <v>12.6</v>
      </c>
      <c r="E8" s="14">
        <v>12.35</v>
      </c>
      <c r="F8" s="14">
        <v>12.42</v>
      </c>
      <c r="G8" s="14">
        <v>12.62</v>
      </c>
      <c r="H8" s="14">
        <v>12.44</v>
      </c>
      <c r="I8" s="15">
        <v>12.35</v>
      </c>
      <c r="J8" s="15">
        <v>12.34</v>
      </c>
      <c r="K8" s="15">
        <v>12.63</v>
      </c>
      <c r="L8" s="15">
        <v>12.51</v>
      </c>
      <c r="M8" s="15">
        <v>12.64</v>
      </c>
      <c r="N8" s="15">
        <v>12.53</v>
      </c>
      <c r="O8" s="15">
        <v>12.66</v>
      </c>
      <c r="P8" s="15">
        <v>12.55</v>
      </c>
    </row>
    <row r="9" spans="1:21" x14ac:dyDescent="0.25">
      <c r="A9" s="11" t="s">
        <v>20</v>
      </c>
      <c r="B9" s="14">
        <f>AVERAGE(B4:B8)</f>
        <v>12.53</v>
      </c>
      <c r="C9" s="14">
        <f t="shared" ref="C9:P9" si="0">AVERAGE(C4:C8)</f>
        <v>12.524000000000001</v>
      </c>
      <c r="D9" s="14">
        <f t="shared" si="0"/>
        <v>12.459999999999999</v>
      </c>
      <c r="E9" s="14">
        <f t="shared" si="0"/>
        <v>12.458</v>
      </c>
      <c r="F9" s="14">
        <f t="shared" si="0"/>
        <v>12.46</v>
      </c>
      <c r="G9" s="14">
        <f t="shared" si="0"/>
        <v>12.561999999999999</v>
      </c>
      <c r="H9" s="14">
        <f t="shared" si="0"/>
        <v>12.433999999999999</v>
      </c>
      <c r="I9" s="14">
        <f t="shared" si="0"/>
        <v>12.504000000000001</v>
      </c>
      <c r="J9" s="14">
        <f t="shared" si="0"/>
        <v>12.428000000000001</v>
      </c>
      <c r="K9" s="14">
        <f t="shared" si="0"/>
        <v>12.428000000000001</v>
      </c>
      <c r="L9" s="14">
        <f t="shared" si="0"/>
        <v>12.474</v>
      </c>
      <c r="M9" s="14">
        <f t="shared" si="0"/>
        <v>12.504000000000001</v>
      </c>
      <c r="N9" s="14">
        <f t="shared" si="0"/>
        <v>12.577999999999999</v>
      </c>
      <c r="O9" s="14">
        <f t="shared" si="0"/>
        <v>12.545999999999998</v>
      </c>
      <c r="P9" s="14">
        <f t="shared" si="0"/>
        <v>12.476000000000003</v>
      </c>
      <c r="R9" s="17"/>
      <c r="S9" s="18"/>
      <c r="T9" s="18"/>
      <c r="U9" s="18"/>
    </row>
    <row r="10" spans="1:21" x14ac:dyDescent="0.25">
      <c r="A10" s="11" t="s">
        <v>21</v>
      </c>
      <c r="B10" s="14">
        <f>MAX(B4:B8)-MIN(B4:B8)</f>
        <v>0.26999999999999957</v>
      </c>
      <c r="C10" s="14">
        <f t="shared" ref="C10:P10" si="1">MAX(C4:C8)-MIN(C4:C8)</f>
        <v>0.34999999999999964</v>
      </c>
      <c r="D10" s="14">
        <f t="shared" si="1"/>
        <v>0.21999999999999886</v>
      </c>
      <c r="E10" s="14">
        <f t="shared" si="1"/>
        <v>0.20000000000000107</v>
      </c>
      <c r="F10" s="14">
        <f t="shared" si="1"/>
        <v>0.17999999999999972</v>
      </c>
      <c r="G10" s="14">
        <f t="shared" si="1"/>
        <v>0.25999999999999979</v>
      </c>
      <c r="H10" s="14">
        <f t="shared" si="1"/>
        <v>0.29000000000000092</v>
      </c>
      <c r="I10" s="14">
        <f t="shared" si="1"/>
        <v>0.33999999999999986</v>
      </c>
      <c r="J10" s="14">
        <f t="shared" si="1"/>
        <v>0.25</v>
      </c>
      <c r="K10" s="14">
        <f t="shared" si="1"/>
        <v>0.34000000000000163</v>
      </c>
      <c r="L10" s="14">
        <f t="shared" si="1"/>
        <v>0.16999999999999993</v>
      </c>
      <c r="M10" s="14">
        <f t="shared" si="1"/>
        <v>0.20000000000000107</v>
      </c>
      <c r="N10" s="14">
        <f t="shared" si="1"/>
        <v>0.21000000000000085</v>
      </c>
      <c r="O10" s="14">
        <f t="shared" si="1"/>
        <v>0.29000000000000092</v>
      </c>
      <c r="P10" s="14">
        <f t="shared" si="1"/>
        <v>0.15000000000000036</v>
      </c>
      <c r="R10" s="17"/>
      <c r="S10" s="18"/>
      <c r="T10" s="18"/>
      <c r="U10" s="18"/>
    </row>
    <row r="11" spans="1:21" x14ac:dyDescent="0.25">
      <c r="A11" s="11" t="s">
        <v>22</v>
      </c>
      <c r="B11" s="14">
        <v>13</v>
      </c>
      <c r="C11" s="14">
        <v>13</v>
      </c>
      <c r="D11" s="14">
        <v>13</v>
      </c>
      <c r="E11" s="14">
        <v>13</v>
      </c>
      <c r="F11" s="14">
        <v>13</v>
      </c>
      <c r="G11" s="14">
        <v>13</v>
      </c>
      <c r="H11" s="14">
        <v>13</v>
      </c>
      <c r="I11" s="14">
        <v>13</v>
      </c>
      <c r="J11" s="14">
        <v>13</v>
      </c>
      <c r="K11" s="14">
        <v>13</v>
      </c>
      <c r="L11" s="14">
        <v>13</v>
      </c>
      <c r="M11" s="14">
        <v>13</v>
      </c>
      <c r="N11" s="14">
        <v>13</v>
      </c>
      <c r="O11" s="14">
        <v>13</v>
      </c>
      <c r="P11" s="14">
        <v>13</v>
      </c>
      <c r="Q11" s="18"/>
      <c r="S11" s="18"/>
      <c r="T11" s="18"/>
      <c r="U11" s="18"/>
    </row>
    <row r="12" spans="1:21" x14ac:dyDescent="0.25">
      <c r="A12" s="11" t="s">
        <v>23</v>
      </c>
      <c r="B12" s="14">
        <v>12</v>
      </c>
      <c r="C12" s="14">
        <v>12</v>
      </c>
      <c r="D12" s="14">
        <v>12</v>
      </c>
      <c r="E12" s="14">
        <v>12</v>
      </c>
      <c r="F12" s="14">
        <v>12</v>
      </c>
      <c r="G12" s="14">
        <v>12</v>
      </c>
      <c r="H12" s="14">
        <v>12</v>
      </c>
      <c r="I12" s="14">
        <v>12</v>
      </c>
      <c r="J12" s="14">
        <v>12</v>
      </c>
      <c r="K12" s="14">
        <v>12</v>
      </c>
      <c r="L12" s="14">
        <v>12</v>
      </c>
      <c r="M12" s="14">
        <v>12</v>
      </c>
      <c r="N12" s="14">
        <v>12</v>
      </c>
      <c r="O12" s="14">
        <v>12</v>
      </c>
      <c r="P12" s="14">
        <v>12</v>
      </c>
      <c r="Q12" s="18"/>
      <c r="S12" s="18"/>
      <c r="T12" s="18"/>
      <c r="U12" s="18"/>
    </row>
    <row r="13" spans="1:21" x14ac:dyDescent="0.25">
      <c r="A13" s="11" t="s">
        <v>24</v>
      </c>
      <c r="B13" s="14">
        <f>$R$18+($R$20*$R$19)</f>
        <v>12.634906666666666</v>
      </c>
      <c r="C13" s="14">
        <f t="shared" ref="C13:P13" si="2">$R$18+($R$20*$R$19)</f>
        <v>12.634906666666666</v>
      </c>
      <c r="D13" s="14">
        <f t="shared" si="2"/>
        <v>12.634906666666666</v>
      </c>
      <c r="E13" s="14">
        <f t="shared" si="2"/>
        <v>12.634906666666666</v>
      </c>
      <c r="F13" s="14">
        <f t="shared" si="2"/>
        <v>12.634906666666666</v>
      </c>
      <c r="G13" s="14">
        <f t="shared" si="2"/>
        <v>12.634906666666666</v>
      </c>
      <c r="H13" s="14">
        <f t="shared" si="2"/>
        <v>12.634906666666666</v>
      </c>
      <c r="I13" s="14">
        <f t="shared" si="2"/>
        <v>12.634906666666666</v>
      </c>
      <c r="J13" s="14">
        <f t="shared" si="2"/>
        <v>12.634906666666666</v>
      </c>
      <c r="K13" s="14">
        <f t="shared" si="2"/>
        <v>12.634906666666666</v>
      </c>
      <c r="L13" s="14">
        <f t="shared" si="2"/>
        <v>12.634906666666666</v>
      </c>
      <c r="M13" s="14">
        <f t="shared" si="2"/>
        <v>12.634906666666666</v>
      </c>
      <c r="N13" s="14">
        <f t="shared" si="2"/>
        <v>12.634906666666666</v>
      </c>
      <c r="O13" s="14">
        <f t="shared" si="2"/>
        <v>12.634906666666666</v>
      </c>
      <c r="P13" s="14">
        <f t="shared" si="2"/>
        <v>12.634906666666666</v>
      </c>
      <c r="Q13" s="19" t="s">
        <v>25</v>
      </c>
      <c r="R13" s="20"/>
      <c r="S13" s="18"/>
      <c r="T13" s="18"/>
      <c r="U13" s="18"/>
    </row>
    <row r="14" spans="1:21" x14ac:dyDescent="0.25">
      <c r="A14" s="11" t="s">
        <v>26</v>
      </c>
      <c r="B14" s="14">
        <f>$R$18-($R$20*$R$19)</f>
        <v>12.347226666666664</v>
      </c>
      <c r="C14" s="14">
        <f t="shared" ref="C14:P14" si="3">$R$18-($R$20*$R$19)</f>
        <v>12.347226666666664</v>
      </c>
      <c r="D14" s="14">
        <f t="shared" si="3"/>
        <v>12.347226666666664</v>
      </c>
      <c r="E14" s="14">
        <f t="shared" si="3"/>
        <v>12.347226666666664</v>
      </c>
      <c r="F14" s="14">
        <f t="shared" si="3"/>
        <v>12.347226666666664</v>
      </c>
      <c r="G14" s="14">
        <f t="shared" si="3"/>
        <v>12.347226666666664</v>
      </c>
      <c r="H14" s="14">
        <f t="shared" si="3"/>
        <v>12.347226666666664</v>
      </c>
      <c r="I14" s="14">
        <f t="shared" si="3"/>
        <v>12.347226666666664</v>
      </c>
      <c r="J14" s="14">
        <f t="shared" si="3"/>
        <v>12.347226666666664</v>
      </c>
      <c r="K14" s="14">
        <f t="shared" si="3"/>
        <v>12.347226666666664</v>
      </c>
      <c r="L14" s="14">
        <f t="shared" si="3"/>
        <v>12.347226666666664</v>
      </c>
      <c r="M14" s="14">
        <f t="shared" si="3"/>
        <v>12.347226666666664</v>
      </c>
      <c r="N14" s="14">
        <f t="shared" si="3"/>
        <v>12.347226666666664</v>
      </c>
      <c r="O14" s="14">
        <f t="shared" si="3"/>
        <v>12.347226666666664</v>
      </c>
      <c r="P14" s="14">
        <f t="shared" si="3"/>
        <v>12.347226666666664</v>
      </c>
      <c r="Q14" s="19" t="s">
        <v>27</v>
      </c>
      <c r="R14" s="20"/>
      <c r="S14" s="18"/>
      <c r="T14" s="18"/>
      <c r="U14" s="18"/>
    </row>
    <row r="15" spans="1:21" x14ac:dyDescent="0.25">
      <c r="A15" s="11" t="s">
        <v>28</v>
      </c>
      <c r="B15" s="14">
        <f>$R$19*$R$22</f>
        <v>0.52328000000000052</v>
      </c>
      <c r="C15" s="14">
        <f t="shared" ref="C15:P15" si="4">$R$19*$R$22</f>
        <v>0.52328000000000052</v>
      </c>
      <c r="D15" s="14">
        <f t="shared" si="4"/>
        <v>0.52328000000000052</v>
      </c>
      <c r="E15" s="14">
        <f t="shared" si="4"/>
        <v>0.52328000000000052</v>
      </c>
      <c r="F15" s="14">
        <f t="shared" si="4"/>
        <v>0.52328000000000052</v>
      </c>
      <c r="G15" s="14">
        <f t="shared" si="4"/>
        <v>0.52328000000000052</v>
      </c>
      <c r="H15" s="14">
        <f t="shared" si="4"/>
        <v>0.52328000000000052</v>
      </c>
      <c r="I15" s="14">
        <f t="shared" si="4"/>
        <v>0.52328000000000052</v>
      </c>
      <c r="J15" s="14">
        <f t="shared" si="4"/>
        <v>0.52328000000000052</v>
      </c>
      <c r="K15" s="14">
        <f t="shared" si="4"/>
        <v>0.52328000000000052</v>
      </c>
      <c r="L15" s="14">
        <f t="shared" si="4"/>
        <v>0.52328000000000052</v>
      </c>
      <c r="M15" s="14">
        <f t="shared" si="4"/>
        <v>0.52328000000000052</v>
      </c>
      <c r="N15" s="14">
        <f t="shared" si="4"/>
        <v>0.52328000000000052</v>
      </c>
      <c r="O15" s="14">
        <f t="shared" si="4"/>
        <v>0.52328000000000052</v>
      </c>
      <c r="P15" s="14">
        <f t="shared" si="4"/>
        <v>0.52328000000000052</v>
      </c>
      <c r="Q15" s="21" t="s">
        <v>29</v>
      </c>
      <c r="R15" s="20"/>
    </row>
    <row r="16" spans="1:21" x14ac:dyDescent="0.25">
      <c r="A16" s="11" t="s">
        <v>30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21" t="s">
        <v>31</v>
      </c>
      <c r="R16" s="20"/>
    </row>
    <row r="17" spans="2:21" x14ac:dyDescent="0.25">
      <c r="D17" s="18"/>
      <c r="E17" s="18"/>
      <c r="K17" s="18"/>
      <c r="L17" s="18"/>
      <c r="M17" s="18"/>
      <c r="N17" s="18"/>
      <c r="O17" s="18"/>
      <c r="P17" s="18"/>
    </row>
    <row r="18" spans="2:21" x14ac:dyDescent="0.25">
      <c r="D18" s="18"/>
      <c r="E18" s="18"/>
      <c r="H18" s="18"/>
      <c r="K18" s="18"/>
      <c r="L18" s="18"/>
      <c r="M18" s="18"/>
      <c r="N18" s="18"/>
      <c r="O18" s="18"/>
      <c r="P18" s="18"/>
      <c r="Q18" s="22" t="s">
        <v>32</v>
      </c>
      <c r="R18" s="23">
        <f>AVERAGE(B9:P9)</f>
        <v>12.491066666666665</v>
      </c>
    </row>
    <row r="19" spans="2:21" x14ac:dyDescent="0.2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2" t="s">
        <v>33</v>
      </c>
      <c r="R19" s="23">
        <f>AVERAGE(B10:P10)</f>
        <v>0.24800000000000028</v>
      </c>
    </row>
    <row r="20" spans="2:21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5" t="s">
        <v>34</v>
      </c>
      <c r="R20" s="26">
        <v>0.57999999999999996</v>
      </c>
    </row>
    <row r="21" spans="2:21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5" t="s">
        <v>35</v>
      </c>
      <c r="R21" s="26">
        <v>0</v>
      </c>
      <c r="S21" s="18"/>
      <c r="T21" s="18"/>
      <c r="U21" s="18"/>
    </row>
    <row r="22" spans="2:21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 t="s">
        <v>36</v>
      </c>
      <c r="R22" s="26">
        <v>2.11</v>
      </c>
      <c r="S22" s="18"/>
      <c r="T22" s="18"/>
      <c r="U22" s="18"/>
    </row>
    <row r="23" spans="2:21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18"/>
      <c r="S23" s="18"/>
      <c r="T23" s="18"/>
      <c r="U23" s="18"/>
    </row>
    <row r="24" spans="2:21" x14ac:dyDescent="0.25">
      <c r="D24" s="18"/>
      <c r="E24" s="18"/>
      <c r="G24" s="18"/>
      <c r="H24" s="18"/>
      <c r="K24" s="18"/>
      <c r="L24" s="18"/>
      <c r="M24" s="18"/>
      <c r="N24" s="18"/>
      <c r="O24" s="18"/>
      <c r="P24" s="18"/>
      <c r="Q24" s="18"/>
      <c r="S24" s="18"/>
      <c r="T24" s="18"/>
      <c r="U24" s="18"/>
    </row>
    <row r="25" spans="2:21" x14ac:dyDescent="0.25">
      <c r="D25" s="18"/>
      <c r="E25" s="18"/>
      <c r="G25" s="18"/>
      <c r="H25" s="18"/>
      <c r="K25" s="18"/>
      <c r="L25" s="18"/>
      <c r="M25" s="18"/>
      <c r="N25" s="18"/>
      <c r="O25" s="18"/>
      <c r="P25" s="18"/>
      <c r="Q25" s="18"/>
      <c r="S25" s="18"/>
      <c r="T25" s="18"/>
      <c r="U25" s="18"/>
    </row>
    <row r="26" spans="2:21" x14ac:dyDescent="0.25">
      <c r="Q26" s="18"/>
    </row>
    <row r="27" spans="2:21" x14ac:dyDescent="0.25">
      <c r="Q27" s="18"/>
    </row>
  </sheetData>
  <mergeCells count="1">
    <mergeCell ref="A4:A8"/>
  </mergeCells>
  <printOptions horizontalCentered="1"/>
  <pageMargins left="0.25" right="0.25" top="0.75" bottom="0.75" header="0.3" footer="0.3"/>
  <pageSetup scale="8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48EE-2F38-4C33-93A6-8F825C2EBBCC}">
  <sheetPr>
    <pageSetUpPr fitToPage="1"/>
  </sheetPr>
  <dimension ref="A2:S34"/>
  <sheetViews>
    <sheetView topLeftCell="A10" zoomScale="115" zoomScaleNormal="115" workbookViewId="0">
      <selection activeCell="Q26" sqref="Q26"/>
    </sheetView>
  </sheetViews>
  <sheetFormatPr defaultRowHeight="15" x14ac:dyDescent="0.25"/>
  <cols>
    <col min="2" max="16" width="5.7109375" customWidth="1"/>
    <col min="17" max="17" width="6.5703125" customWidth="1"/>
    <col min="18" max="18" width="15.28515625" style="13" customWidth="1"/>
    <col min="19" max="33" width="5.7109375" customWidth="1"/>
  </cols>
  <sheetData>
    <row r="2" spans="1:19" x14ac:dyDescent="0.25">
      <c r="A2" s="11" t="s">
        <v>18</v>
      </c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</row>
    <row r="3" spans="1:19" ht="4.5" customHeight="1" thickBot="1" x14ac:dyDescent="0.3">
      <c r="A3" s="11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9" ht="15" customHeight="1" x14ac:dyDescent="0.25">
      <c r="A4" s="144" t="s">
        <v>19</v>
      </c>
      <c r="B4" s="28">
        <v>12.6</v>
      </c>
      <c r="C4" s="29">
        <v>12.69</v>
      </c>
      <c r="D4" s="29">
        <v>12.43</v>
      </c>
      <c r="E4" s="29">
        <v>12.51</v>
      </c>
      <c r="F4" s="29">
        <v>12.38</v>
      </c>
      <c r="G4" s="29">
        <v>12.68</v>
      </c>
      <c r="H4" s="29">
        <v>12.29</v>
      </c>
      <c r="I4" s="30">
        <v>12.69</v>
      </c>
      <c r="J4" s="30">
        <v>12.34</v>
      </c>
      <c r="K4" s="30">
        <v>12.29</v>
      </c>
      <c r="L4" s="30">
        <v>12.5</v>
      </c>
      <c r="M4" s="30">
        <v>12.44</v>
      </c>
      <c r="N4" s="30">
        <v>12.66</v>
      </c>
      <c r="O4" s="30">
        <v>12.54</v>
      </c>
      <c r="P4" s="31">
        <v>12.4</v>
      </c>
      <c r="R4" s="16"/>
    </row>
    <row r="5" spans="1:19" x14ac:dyDescent="0.25">
      <c r="A5" s="145"/>
      <c r="B5" s="32">
        <v>12.7</v>
      </c>
      <c r="C5" s="14">
        <v>12.5</v>
      </c>
      <c r="D5" s="14">
        <v>12.44</v>
      </c>
      <c r="E5" s="14">
        <v>12.55</v>
      </c>
      <c r="F5" s="14">
        <v>12.56</v>
      </c>
      <c r="G5" s="14">
        <v>12.44</v>
      </c>
      <c r="H5" s="14">
        <v>12.58</v>
      </c>
      <c r="I5" s="15">
        <v>12.57</v>
      </c>
      <c r="J5" s="15">
        <v>12.59</v>
      </c>
      <c r="K5" s="15">
        <v>12.49</v>
      </c>
      <c r="L5" s="15">
        <v>12.54</v>
      </c>
      <c r="M5" s="15">
        <v>12.45</v>
      </c>
      <c r="N5" s="15">
        <v>12.45</v>
      </c>
      <c r="O5" s="15">
        <v>12.61</v>
      </c>
      <c r="P5" s="33">
        <v>12.52</v>
      </c>
      <c r="R5" s="16"/>
    </row>
    <row r="6" spans="1:19" x14ac:dyDescent="0.25">
      <c r="A6" s="145"/>
      <c r="B6" s="32">
        <v>12.43</v>
      </c>
      <c r="C6" s="14">
        <v>12.34</v>
      </c>
      <c r="D6" s="14">
        <v>12.45</v>
      </c>
      <c r="E6" s="14">
        <v>12.43</v>
      </c>
      <c r="F6" s="14">
        <v>12.48</v>
      </c>
      <c r="G6" s="14">
        <v>12.42</v>
      </c>
      <c r="H6" s="14">
        <v>12.37</v>
      </c>
      <c r="I6" s="15">
        <v>12.41</v>
      </c>
      <c r="J6" s="15">
        <v>12.38</v>
      </c>
      <c r="K6" s="15">
        <v>12.39</v>
      </c>
      <c r="L6" s="15">
        <v>12.37</v>
      </c>
      <c r="M6" s="15">
        <v>12.5</v>
      </c>
      <c r="N6" s="15">
        <v>12.64</v>
      </c>
      <c r="O6" s="15">
        <v>12.37</v>
      </c>
      <c r="P6" s="33">
        <v>12.45</v>
      </c>
    </row>
    <row r="7" spans="1:19" x14ac:dyDescent="0.25">
      <c r="A7" s="145"/>
      <c r="B7" s="32">
        <v>12.49</v>
      </c>
      <c r="C7" s="14">
        <v>12.64</v>
      </c>
      <c r="D7" s="14">
        <v>12.38</v>
      </c>
      <c r="E7" s="14">
        <v>12.45</v>
      </c>
      <c r="F7" s="14">
        <v>12.46</v>
      </c>
      <c r="G7" s="14">
        <v>12.65</v>
      </c>
      <c r="H7" s="14">
        <v>12.49</v>
      </c>
      <c r="I7" s="15">
        <v>12.5</v>
      </c>
      <c r="J7" s="15">
        <v>12.49</v>
      </c>
      <c r="K7" s="15">
        <v>12.34</v>
      </c>
      <c r="L7" s="15">
        <v>12.45</v>
      </c>
      <c r="M7" s="15">
        <v>12.49</v>
      </c>
      <c r="N7" s="15">
        <v>12.61</v>
      </c>
      <c r="O7" s="15">
        <v>12.55</v>
      </c>
      <c r="P7" s="33">
        <v>12.46</v>
      </c>
    </row>
    <row r="8" spans="1:19" x14ac:dyDescent="0.25">
      <c r="A8" s="145"/>
      <c r="B8" s="32">
        <v>12.43</v>
      </c>
      <c r="C8" s="14">
        <v>12.45</v>
      </c>
      <c r="D8" s="14">
        <v>12.6</v>
      </c>
      <c r="E8" s="14">
        <v>12.35</v>
      </c>
      <c r="F8" s="14">
        <v>12.42</v>
      </c>
      <c r="G8" s="14">
        <v>12.62</v>
      </c>
      <c r="H8" s="14">
        <v>12.44</v>
      </c>
      <c r="I8" s="15">
        <v>12.35</v>
      </c>
      <c r="J8" s="15">
        <v>12.34</v>
      </c>
      <c r="K8" s="15">
        <v>12.63</v>
      </c>
      <c r="L8" s="15">
        <v>12.51</v>
      </c>
      <c r="M8" s="15">
        <v>12.64</v>
      </c>
      <c r="N8" s="15">
        <v>12.53</v>
      </c>
      <c r="O8" s="15">
        <v>12.66</v>
      </c>
      <c r="P8" s="33">
        <v>12.55</v>
      </c>
    </row>
    <row r="9" spans="1:19" x14ac:dyDescent="0.25">
      <c r="A9" s="145"/>
      <c r="B9" s="32">
        <v>12.551526126298995</v>
      </c>
      <c r="C9" s="14">
        <v>12.389211062509276</v>
      </c>
      <c r="D9" s="14">
        <v>12.564949711031659</v>
      </c>
      <c r="E9" s="14">
        <v>12.58627105216874</v>
      </c>
      <c r="F9" s="14">
        <v>12.493006770182546</v>
      </c>
      <c r="G9" s="14">
        <v>12.587963553596637</v>
      </c>
      <c r="H9" s="14">
        <v>12.498876626250421</v>
      </c>
      <c r="I9" s="15">
        <v>12.229463888797909</v>
      </c>
      <c r="J9" s="15">
        <v>12.681896257345215</v>
      </c>
      <c r="K9" s="15">
        <v>12.63790222510579</v>
      </c>
      <c r="L9" s="15">
        <v>12.428366446511063</v>
      </c>
      <c r="M9" s="15">
        <v>12.581045732258644</v>
      </c>
      <c r="N9" s="15">
        <v>12.559517924455577</v>
      </c>
      <c r="O9" s="15">
        <v>12.463320090046182</v>
      </c>
      <c r="P9" s="33">
        <v>12.560955062508583</v>
      </c>
    </row>
    <row r="10" spans="1:19" x14ac:dyDescent="0.25">
      <c r="A10" s="145"/>
      <c r="B10" s="32">
        <v>12.454099121168838</v>
      </c>
      <c r="C10" s="14">
        <v>12.446152217944473</v>
      </c>
      <c r="D10" s="14">
        <v>12.626846816783655</v>
      </c>
      <c r="E10" s="14">
        <v>12.421265794000647</v>
      </c>
      <c r="F10" s="14">
        <v>12.641791451824247</v>
      </c>
      <c r="G10" s="14">
        <v>12.557974864375865</v>
      </c>
      <c r="H10" s="14">
        <v>12.557849183576764</v>
      </c>
      <c r="I10" s="15">
        <v>12.726563588512363</v>
      </c>
      <c r="J10" s="15">
        <v>12.654070903590764</v>
      </c>
      <c r="K10" s="15">
        <v>12.498901887465763</v>
      </c>
      <c r="L10" s="15">
        <v>12.384614771872293</v>
      </c>
      <c r="M10" s="15">
        <v>12.58467784482491</v>
      </c>
      <c r="N10" s="15">
        <v>12.623439303933992</v>
      </c>
      <c r="O10" s="15">
        <v>12.55109455969432</v>
      </c>
      <c r="P10" s="33">
        <v>12.350655194677529</v>
      </c>
    </row>
    <row r="11" spans="1:19" x14ac:dyDescent="0.25">
      <c r="A11" s="145"/>
      <c r="B11" s="32">
        <v>12.585677038441645</v>
      </c>
      <c r="C11" s="14">
        <v>12.559196781876381</v>
      </c>
      <c r="D11" s="14">
        <v>12.590029720922757</v>
      </c>
      <c r="E11" s="14">
        <v>12.620283903015661</v>
      </c>
      <c r="F11" s="14">
        <v>12.552005589168402</v>
      </c>
      <c r="G11" s="14">
        <v>12.421569803973398</v>
      </c>
      <c r="H11" s="14">
        <v>12.380781319916423</v>
      </c>
      <c r="I11" s="15">
        <v>12.604381092569383</v>
      </c>
      <c r="J11" s="15">
        <v>12.5729598923499</v>
      </c>
      <c r="K11" s="15">
        <v>12.559440014865686</v>
      </c>
      <c r="L11" s="15">
        <v>12.540249244648294</v>
      </c>
      <c r="M11" s="15">
        <v>12.260709761176258</v>
      </c>
      <c r="N11" s="15">
        <v>12.423756899988803</v>
      </c>
      <c r="O11" s="15">
        <v>12.457565410113602</v>
      </c>
      <c r="P11" s="33">
        <v>12.424621283753368</v>
      </c>
    </row>
    <row r="12" spans="1:19" x14ac:dyDescent="0.25">
      <c r="A12" s="145"/>
      <c r="B12" s="32">
        <v>12.578951802606753</v>
      </c>
      <c r="C12" s="14">
        <v>12.58845102001942</v>
      </c>
      <c r="D12" s="14">
        <v>12.244518572697416</v>
      </c>
      <c r="E12" s="14">
        <v>12.493639050899219</v>
      </c>
      <c r="F12" s="14">
        <v>12.257946534373332</v>
      </c>
      <c r="G12" s="14">
        <v>12.488319314070395</v>
      </c>
      <c r="H12" s="14">
        <v>12.571820886660134</v>
      </c>
      <c r="I12" s="15">
        <v>12.553658072829421</v>
      </c>
      <c r="J12" s="15">
        <v>12.350528388378734</v>
      </c>
      <c r="K12" s="15">
        <v>12.636437074615969</v>
      </c>
      <c r="L12" s="15">
        <v>12.525388271751581</v>
      </c>
      <c r="M12" s="15">
        <v>12.615677357825916</v>
      </c>
      <c r="N12" s="15">
        <v>12.522750850803277</v>
      </c>
      <c r="O12" s="15">
        <v>12.45730229329638</v>
      </c>
      <c r="P12" s="33">
        <v>12.31626242515631</v>
      </c>
    </row>
    <row r="13" spans="1:19" x14ac:dyDescent="0.25">
      <c r="A13" s="145"/>
      <c r="B13" s="32">
        <v>12.552278585371823</v>
      </c>
      <c r="C13" s="14">
        <v>12.569781606271135</v>
      </c>
      <c r="D13" s="14">
        <v>12.541150269680656</v>
      </c>
      <c r="E13" s="14">
        <v>12.444944306662364</v>
      </c>
      <c r="F13" s="14">
        <v>12.663768208949477</v>
      </c>
      <c r="G13" s="14">
        <v>12.606069842331635</v>
      </c>
      <c r="H13" s="14">
        <v>12.483014708959672</v>
      </c>
      <c r="I13" s="15">
        <v>12.43430758422619</v>
      </c>
      <c r="J13" s="15">
        <v>12.30984457579325</v>
      </c>
      <c r="K13" s="15">
        <v>12.603120783023769</v>
      </c>
      <c r="L13" s="15">
        <v>12.386866271481267</v>
      </c>
      <c r="M13" s="15">
        <v>12.39838438523293</v>
      </c>
      <c r="N13" s="15">
        <v>12.501560943019285</v>
      </c>
      <c r="O13" s="15">
        <v>12.4678624817534</v>
      </c>
      <c r="P13" s="33">
        <v>12.618254251901817</v>
      </c>
    </row>
    <row r="14" spans="1:19" x14ac:dyDescent="0.25">
      <c r="A14" s="145"/>
      <c r="B14" s="32">
        <v>12.479745257405739</v>
      </c>
      <c r="C14" s="14">
        <v>12.603264346762444</v>
      </c>
      <c r="D14" s="14">
        <v>12.589185596152674</v>
      </c>
      <c r="E14" s="14">
        <v>12.613764008347061</v>
      </c>
      <c r="F14" s="14">
        <v>12.376465903980716</v>
      </c>
      <c r="G14" s="14">
        <v>12.506849916189822</v>
      </c>
      <c r="H14" s="14">
        <v>12.508140364116116</v>
      </c>
      <c r="I14" s="15">
        <v>12.471254987940483</v>
      </c>
      <c r="J14" s="15">
        <v>12.477206130097329</v>
      </c>
      <c r="K14" s="15">
        <v>12.415254375082441</v>
      </c>
      <c r="L14" s="15">
        <v>12.53208474481653</v>
      </c>
      <c r="M14" s="15">
        <v>12.576136052484799</v>
      </c>
      <c r="N14" s="15">
        <v>12.485072622621374</v>
      </c>
      <c r="O14" s="15">
        <v>12.490863693710708</v>
      </c>
      <c r="P14" s="33">
        <v>12.377080426813336</v>
      </c>
    </row>
    <row r="15" spans="1:19" ht="15.75" thickBot="1" x14ac:dyDescent="0.3">
      <c r="A15" s="146"/>
      <c r="B15" s="34">
        <v>12.646927482091996</v>
      </c>
      <c r="C15" s="35">
        <v>12.543133525196026</v>
      </c>
      <c r="D15" s="35">
        <v>12.704423758987105</v>
      </c>
      <c r="E15" s="35">
        <v>12.486600050760899</v>
      </c>
      <c r="F15" s="35">
        <v>12.353686290407495</v>
      </c>
      <c r="G15" s="35">
        <v>12.570596468049189</v>
      </c>
      <c r="H15" s="35">
        <v>12.375144817451655</v>
      </c>
      <c r="I15" s="36">
        <v>12.572363252456853</v>
      </c>
      <c r="J15" s="36">
        <v>12.515003786302259</v>
      </c>
      <c r="K15" s="36">
        <v>12.655703628479387</v>
      </c>
      <c r="L15" s="36">
        <v>12.408859911101899</v>
      </c>
      <c r="M15" s="36">
        <v>12.543806824123749</v>
      </c>
      <c r="N15" s="36">
        <v>12.47819406871713</v>
      </c>
      <c r="O15" s="36">
        <v>12.435620417090831</v>
      </c>
      <c r="P15" s="37">
        <v>12.540510235521651</v>
      </c>
    </row>
    <row r="16" spans="1:19" x14ac:dyDescent="0.25">
      <c r="A16" s="38" t="s">
        <v>20</v>
      </c>
      <c r="B16" s="39">
        <f>AVERAGE(B4:B15)</f>
        <v>12.541600451115483</v>
      </c>
      <c r="C16" s="39">
        <f t="shared" ref="C16:P16" si="0">AVERAGE(C4:C15)</f>
        <v>12.526599213381596</v>
      </c>
      <c r="D16" s="39">
        <f t="shared" si="0"/>
        <v>12.513425370521327</v>
      </c>
      <c r="E16" s="39">
        <f t="shared" si="0"/>
        <v>12.496397347154549</v>
      </c>
      <c r="F16" s="39">
        <f t="shared" si="0"/>
        <v>12.469889229073852</v>
      </c>
      <c r="G16" s="39">
        <f t="shared" si="0"/>
        <v>12.545778646882246</v>
      </c>
      <c r="H16" s="39">
        <f t="shared" si="0"/>
        <v>12.462135658910931</v>
      </c>
      <c r="I16" s="39">
        <f t="shared" si="0"/>
        <v>12.509332705611051</v>
      </c>
      <c r="J16" s="39">
        <f t="shared" si="0"/>
        <v>12.475125827821453</v>
      </c>
      <c r="K16" s="39">
        <f t="shared" si="0"/>
        <v>12.512229999053234</v>
      </c>
      <c r="L16" s="39">
        <f t="shared" si="0"/>
        <v>12.464702471848577</v>
      </c>
      <c r="M16" s="39">
        <f t="shared" si="0"/>
        <v>12.506703163160601</v>
      </c>
      <c r="N16" s="39">
        <f t="shared" si="0"/>
        <v>12.540357717794953</v>
      </c>
      <c r="O16" s="39">
        <f t="shared" si="0"/>
        <v>12.504469078808784</v>
      </c>
      <c r="P16" s="39">
        <f t="shared" si="0"/>
        <v>12.464028240027716</v>
      </c>
      <c r="R16" s="17"/>
      <c r="S16" s="18"/>
    </row>
    <row r="17" spans="1:19" x14ac:dyDescent="0.25">
      <c r="A17" s="38" t="s">
        <v>37</v>
      </c>
      <c r="B17" s="14">
        <f>_xlfn.STDEV.S(B4:B15)</f>
        <v>8.6444724379556609E-2</v>
      </c>
      <c r="C17" s="14">
        <f t="shared" ref="C17:P17" si="1">_xlfn.STDEV.S(C4:C15)</f>
        <v>0.10409999357316939</v>
      </c>
      <c r="D17" s="14">
        <f t="shared" si="1"/>
        <v>0.12733573798425191</v>
      </c>
      <c r="E17" s="14">
        <f t="shared" si="1"/>
        <v>8.3474349325343727E-2</v>
      </c>
      <c r="F17" s="14">
        <f t="shared" si="1"/>
        <v>0.12077653333464396</v>
      </c>
      <c r="G17" s="14">
        <f t="shared" si="1"/>
        <v>8.9351087755478759E-2</v>
      </c>
      <c r="H17" s="14">
        <f t="shared" si="1"/>
        <v>9.1729942462611805E-2</v>
      </c>
      <c r="I17" s="14">
        <f t="shared" si="1"/>
        <v>0.14117315774867656</v>
      </c>
      <c r="J17" s="14">
        <f t="shared" si="1"/>
        <v>0.13065153741113189</v>
      </c>
      <c r="K17" s="14">
        <f t="shared" si="1"/>
        <v>0.12800244403593788</v>
      </c>
      <c r="L17" s="14">
        <f t="shared" si="1"/>
        <v>6.6738215951626809E-2</v>
      </c>
      <c r="M17" s="14">
        <f t="shared" si="1"/>
        <v>0.10773793894421235</v>
      </c>
      <c r="N17" s="14">
        <f t="shared" si="1"/>
        <v>7.8024514649401022E-2</v>
      </c>
      <c r="O17" s="14">
        <f t="shared" si="1"/>
        <v>8.0510422410327603E-2</v>
      </c>
      <c r="P17" s="14">
        <f t="shared" si="1"/>
        <v>9.4227768709600396E-2</v>
      </c>
      <c r="R17" s="17"/>
      <c r="S17" s="18"/>
    </row>
    <row r="18" spans="1:19" x14ac:dyDescent="0.25">
      <c r="A18" s="38" t="s">
        <v>22</v>
      </c>
      <c r="B18" s="14">
        <v>13</v>
      </c>
      <c r="C18" s="14">
        <v>13</v>
      </c>
      <c r="D18" s="14">
        <v>13</v>
      </c>
      <c r="E18" s="14">
        <v>13</v>
      </c>
      <c r="F18" s="14">
        <v>13</v>
      </c>
      <c r="G18" s="14">
        <v>13</v>
      </c>
      <c r="H18" s="14">
        <v>13</v>
      </c>
      <c r="I18" s="14">
        <v>13</v>
      </c>
      <c r="J18" s="14">
        <v>13</v>
      </c>
      <c r="K18" s="14">
        <v>13</v>
      </c>
      <c r="L18" s="14">
        <v>13</v>
      </c>
      <c r="M18" s="14">
        <v>13</v>
      </c>
      <c r="N18" s="14">
        <v>13</v>
      </c>
      <c r="O18" s="14">
        <v>13</v>
      </c>
      <c r="P18" s="14">
        <v>13</v>
      </c>
      <c r="Q18" s="18"/>
      <c r="S18" s="18"/>
    </row>
    <row r="19" spans="1:19" x14ac:dyDescent="0.25">
      <c r="A19" s="38" t="s">
        <v>23</v>
      </c>
      <c r="B19" s="14">
        <v>12</v>
      </c>
      <c r="C19" s="14">
        <v>12</v>
      </c>
      <c r="D19" s="14">
        <v>12</v>
      </c>
      <c r="E19" s="14">
        <v>12</v>
      </c>
      <c r="F19" s="14">
        <v>12</v>
      </c>
      <c r="G19" s="14">
        <v>12</v>
      </c>
      <c r="H19" s="14">
        <v>12</v>
      </c>
      <c r="I19" s="14">
        <v>12</v>
      </c>
      <c r="J19" s="14">
        <v>12</v>
      </c>
      <c r="K19" s="14">
        <v>12</v>
      </c>
      <c r="L19" s="14">
        <v>12</v>
      </c>
      <c r="M19" s="14">
        <v>12</v>
      </c>
      <c r="N19" s="14">
        <v>12</v>
      </c>
      <c r="O19" s="14">
        <v>12</v>
      </c>
      <c r="P19" s="14">
        <v>12</v>
      </c>
      <c r="Q19" s="18"/>
      <c r="S19" s="18"/>
    </row>
    <row r="20" spans="1:19" ht="18" x14ac:dyDescent="0.25">
      <c r="A20" s="38" t="s">
        <v>24</v>
      </c>
      <c r="B20" s="14">
        <f>$R$25+($R$27*$R$26)</f>
        <v>12.592981524619201</v>
      </c>
      <c r="C20" s="14">
        <f t="shared" ref="C20:P20" si="2">$R$25+($R$27*$R$26)</f>
        <v>12.592981524619201</v>
      </c>
      <c r="D20" s="14">
        <f t="shared" si="2"/>
        <v>12.592981524619201</v>
      </c>
      <c r="E20" s="14">
        <f t="shared" si="2"/>
        <v>12.592981524619201</v>
      </c>
      <c r="F20" s="14">
        <f t="shared" si="2"/>
        <v>12.592981524619201</v>
      </c>
      <c r="G20" s="14">
        <f t="shared" si="2"/>
        <v>12.592981524619201</v>
      </c>
      <c r="H20" s="14">
        <f t="shared" si="2"/>
        <v>12.592981524619201</v>
      </c>
      <c r="I20" s="14">
        <f t="shared" si="2"/>
        <v>12.592981524619201</v>
      </c>
      <c r="J20" s="14">
        <f t="shared" si="2"/>
        <v>12.592981524619201</v>
      </c>
      <c r="K20" s="14">
        <f t="shared" si="2"/>
        <v>12.592981524619201</v>
      </c>
      <c r="L20" s="14">
        <f t="shared" si="2"/>
        <v>12.592981524619201</v>
      </c>
      <c r="M20" s="14">
        <f t="shared" si="2"/>
        <v>12.592981524619201</v>
      </c>
      <c r="N20" s="14">
        <f t="shared" si="2"/>
        <v>12.592981524619201</v>
      </c>
      <c r="O20" s="14">
        <f t="shared" si="2"/>
        <v>12.592981524619201</v>
      </c>
      <c r="P20" s="14">
        <f t="shared" si="2"/>
        <v>12.592981524619201</v>
      </c>
      <c r="Q20" s="40" t="s">
        <v>38</v>
      </c>
      <c r="R20" s="20"/>
      <c r="S20" s="18"/>
    </row>
    <row r="21" spans="1:19" ht="18" x14ac:dyDescent="0.25">
      <c r="A21" s="38" t="s">
        <v>26</v>
      </c>
      <c r="B21" s="14">
        <f>$R$25-($R$27*$R$26)</f>
        <v>12.411388491536318</v>
      </c>
      <c r="C21" s="14">
        <f t="shared" ref="C21:P21" si="3">$R$25-($R$27*$R$26)</f>
        <v>12.411388491536318</v>
      </c>
      <c r="D21" s="14">
        <f t="shared" si="3"/>
        <v>12.411388491536318</v>
      </c>
      <c r="E21" s="14">
        <f t="shared" si="3"/>
        <v>12.411388491536318</v>
      </c>
      <c r="F21" s="14">
        <f t="shared" si="3"/>
        <v>12.411388491536318</v>
      </c>
      <c r="G21" s="14">
        <f t="shared" si="3"/>
        <v>12.411388491536318</v>
      </c>
      <c r="H21" s="14">
        <f t="shared" si="3"/>
        <v>12.411388491536318</v>
      </c>
      <c r="I21" s="14">
        <f t="shared" si="3"/>
        <v>12.411388491536318</v>
      </c>
      <c r="J21" s="14">
        <f t="shared" si="3"/>
        <v>12.411388491536318</v>
      </c>
      <c r="K21" s="14">
        <f t="shared" si="3"/>
        <v>12.411388491536318</v>
      </c>
      <c r="L21" s="14">
        <f t="shared" si="3"/>
        <v>12.411388491536318</v>
      </c>
      <c r="M21" s="14">
        <f t="shared" si="3"/>
        <v>12.411388491536318</v>
      </c>
      <c r="N21" s="14">
        <f t="shared" si="3"/>
        <v>12.411388491536318</v>
      </c>
      <c r="O21" s="14">
        <f t="shared" si="3"/>
        <v>12.411388491536318</v>
      </c>
      <c r="P21" s="14">
        <f t="shared" si="3"/>
        <v>12.411388491536318</v>
      </c>
      <c r="Q21" s="40" t="s">
        <v>39</v>
      </c>
      <c r="R21" s="20"/>
      <c r="S21" s="18"/>
    </row>
    <row r="22" spans="1:19" ht="18" x14ac:dyDescent="0.35">
      <c r="A22" s="38" t="s">
        <v>40</v>
      </c>
      <c r="B22" s="14">
        <f>$R$26*$R$29</f>
        <v>0.16833062055435677</v>
      </c>
      <c r="C22" s="14">
        <f t="shared" ref="C22:P22" si="4">$R$26*$R$29</f>
        <v>0.16833062055435677</v>
      </c>
      <c r="D22" s="14">
        <f t="shared" si="4"/>
        <v>0.16833062055435677</v>
      </c>
      <c r="E22" s="14">
        <f t="shared" si="4"/>
        <v>0.16833062055435677</v>
      </c>
      <c r="F22" s="14">
        <f t="shared" si="4"/>
        <v>0.16833062055435677</v>
      </c>
      <c r="G22" s="14">
        <f t="shared" si="4"/>
        <v>0.16833062055435677</v>
      </c>
      <c r="H22" s="14">
        <f t="shared" si="4"/>
        <v>0.16833062055435677</v>
      </c>
      <c r="I22" s="14">
        <f t="shared" si="4"/>
        <v>0.16833062055435677</v>
      </c>
      <c r="J22" s="14">
        <f t="shared" si="4"/>
        <v>0.16833062055435677</v>
      </c>
      <c r="K22" s="14">
        <f t="shared" si="4"/>
        <v>0.16833062055435677</v>
      </c>
      <c r="L22" s="14">
        <f t="shared" si="4"/>
        <v>0.16833062055435677</v>
      </c>
      <c r="M22" s="14">
        <f t="shared" si="4"/>
        <v>0.16833062055435677</v>
      </c>
      <c r="N22" s="14">
        <f t="shared" si="4"/>
        <v>0.16833062055435677</v>
      </c>
      <c r="O22" s="14">
        <f t="shared" si="4"/>
        <v>0.16833062055435677</v>
      </c>
      <c r="P22" s="14">
        <f t="shared" si="4"/>
        <v>0.16833062055435677</v>
      </c>
      <c r="Q22" s="41" t="s">
        <v>41</v>
      </c>
      <c r="R22" s="20"/>
    </row>
    <row r="23" spans="1:19" ht="18" x14ac:dyDescent="0.35">
      <c r="A23" s="38" t="s">
        <v>42</v>
      </c>
      <c r="B23" s="14">
        <f>$R$26*$R$28</f>
        <v>3.5706495269105978E-2</v>
      </c>
      <c r="C23" s="14">
        <f t="shared" ref="C23:P23" si="5">$R$26*$R$28</f>
        <v>3.5706495269105978E-2</v>
      </c>
      <c r="D23" s="14">
        <f t="shared" si="5"/>
        <v>3.5706495269105978E-2</v>
      </c>
      <c r="E23" s="14">
        <f t="shared" si="5"/>
        <v>3.5706495269105978E-2</v>
      </c>
      <c r="F23" s="14">
        <f t="shared" si="5"/>
        <v>3.5706495269105978E-2</v>
      </c>
      <c r="G23" s="14">
        <f t="shared" si="5"/>
        <v>3.5706495269105978E-2</v>
      </c>
      <c r="H23" s="14">
        <f t="shared" si="5"/>
        <v>3.5706495269105978E-2</v>
      </c>
      <c r="I23" s="14">
        <f t="shared" si="5"/>
        <v>3.5706495269105978E-2</v>
      </c>
      <c r="J23" s="14">
        <f t="shared" si="5"/>
        <v>3.5706495269105978E-2</v>
      </c>
      <c r="K23" s="14">
        <f t="shared" si="5"/>
        <v>3.5706495269105978E-2</v>
      </c>
      <c r="L23" s="14">
        <f t="shared" si="5"/>
        <v>3.5706495269105978E-2</v>
      </c>
      <c r="M23" s="14">
        <f t="shared" si="5"/>
        <v>3.5706495269105978E-2</v>
      </c>
      <c r="N23" s="14">
        <f t="shared" si="5"/>
        <v>3.5706495269105978E-2</v>
      </c>
      <c r="O23" s="14">
        <f t="shared" si="5"/>
        <v>3.5706495269105978E-2</v>
      </c>
      <c r="P23" s="14">
        <f t="shared" si="5"/>
        <v>3.5706495269105978E-2</v>
      </c>
      <c r="Q23" s="41" t="s">
        <v>43</v>
      </c>
      <c r="R23" s="20"/>
    </row>
    <row r="24" spans="1:19" x14ac:dyDescent="0.25">
      <c r="D24" s="18"/>
      <c r="E24" s="18"/>
      <c r="K24" s="18"/>
      <c r="L24" s="18"/>
      <c r="M24" s="18"/>
      <c r="N24" s="18"/>
      <c r="O24" s="18"/>
      <c r="P24" s="18"/>
    </row>
    <row r="25" spans="1:19" x14ac:dyDescent="0.25">
      <c r="D25" s="18"/>
      <c r="E25" s="18"/>
      <c r="H25" s="18"/>
      <c r="K25" s="18"/>
      <c r="L25" s="18"/>
      <c r="M25" s="18"/>
      <c r="N25" s="18"/>
      <c r="O25" s="18"/>
      <c r="P25" s="18"/>
      <c r="Q25" s="22" t="s">
        <v>32</v>
      </c>
      <c r="R25" s="23">
        <f>AVERAGE(B16:P16)</f>
        <v>12.50218500807776</v>
      </c>
    </row>
    <row r="26" spans="1:19" x14ac:dyDescent="0.2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2" t="s">
        <v>44</v>
      </c>
      <c r="R26" s="23">
        <f>AVERAGE(B17:P17)</f>
        <v>0.10201855791173138</v>
      </c>
    </row>
    <row r="27" spans="1:19" x14ac:dyDescent="0.2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5" t="s">
        <v>45</v>
      </c>
      <c r="R27" s="26">
        <v>0.89</v>
      </c>
    </row>
    <row r="28" spans="1:19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 t="s">
        <v>46</v>
      </c>
      <c r="R28" s="26">
        <v>0.35</v>
      </c>
      <c r="S28" s="18"/>
    </row>
    <row r="29" spans="1:19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 t="s">
        <v>47</v>
      </c>
      <c r="R29" s="26">
        <v>1.65</v>
      </c>
      <c r="S29" s="18"/>
    </row>
    <row r="30" spans="1:19" x14ac:dyDescent="0.2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18"/>
      <c r="S30" s="18"/>
    </row>
    <row r="31" spans="1:19" x14ac:dyDescent="0.25">
      <c r="D31" s="18"/>
      <c r="E31" s="18"/>
      <c r="G31" s="18"/>
      <c r="H31" s="18"/>
      <c r="K31" s="18"/>
      <c r="L31" s="18"/>
      <c r="M31" s="18"/>
      <c r="N31" s="18"/>
      <c r="O31" s="18"/>
      <c r="P31" s="18"/>
      <c r="Q31" s="18"/>
      <c r="S31" s="18"/>
    </row>
    <row r="32" spans="1:19" x14ac:dyDescent="0.25">
      <c r="D32" s="18"/>
      <c r="E32" s="18"/>
      <c r="G32" s="18"/>
      <c r="H32" s="18"/>
      <c r="K32" s="18"/>
      <c r="L32" s="18"/>
      <c r="M32" s="18"/>
      <c r="N32" s="18"/>
      <c r="O32" s="18"/>
      <c r="P32" s="18"/>
      <c r="Q32" s="18"/>
      <c r="S32" s="18"/>
    </row>
    <row r="33" spans="17:17" x14ac:dyDescent="0.25">
      <c r="Q33" s="18"/>
    </row>
    <row r="34" spans="17:17" x14ac:dyDescent="0.25">
      <c r="Q34" s="18"/>
    </row>
  </sheetData>
  <mergeCells count="1">
    <mergeCell ref="A4:A15"/>
  </mergeCells>
  <printOptions horizontalCentered="1"/>
  <pageMargins left="0.25" right="0.25" top="0.75" bottom="0.75" header="0.3" footer="0.3"/>
  <pageSetup scale="8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7427-6AE0-4872-A5A7-E42B22ED3FAA}">
  <sheetPr>
    <pageSetUpPr fitToPage="1"/>
  </sheetPr>
  <dimension ref="A2:U21"/>
  <sheetViews>
    <sheetView zoomScale="120" zoomScaleNormal="120" workbookViewId="0">
      <selection activeCell="Q26" sqref="Q26"/>
    </sheetView>
  </sheetViews>
  <sheetFormatPr defaultRowHeight="15" x14ac:dyDescent="0.25"/>
  <cols>
    <col min="1" max="1" width="11.28515625" customWidth="1"/>
    <col min="2" max="16" width="5.7109375" customWidth="1"/>
    <col min="17" max="17" width="7" customWidth="1"/>
    <col min="18" max="18" width="10.5703125" style="13" customWidth="1"/>
    <col min="19" max="33" width="5.7109375" customWidth="1"/>
  </cols>
  <sheetData>
    <row r="2" spans="1:21" x14ac:dyDescent="0.25">
      <c r="A2" s="11" t="s">
        <v>18</v>
      </c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</row>
    <row r="3" spans="1:21" ht="4.5" customHeight="1" x14ac:dyDescent="0.25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21" x14ac:dyDescent="0.25">
      <c r="A4" s="11" t="s">
        <v>19</v>
      </c>
      <c r="B4" s="14">
        <v>12.6</v>
      </c>
      <c r="C4" s="14">
        <v>12.69</v>
      </c>
      <c r="D4" s="14">
        <v>12.43</v>
      </c>
      <c r="E4" s="14">
        <v>12.51</v>
      </c>
      <c r="F4" s="14">
        <v>12.38</v>
      </c>
      <c r="G4" s="14">
        <v>12.68</v>
      </c>
      <c r="H4" s="14">
        <v>12.29</v>
      </c>
      <c r="I4" s="15">
        <v>12.69</v>
      </c>
      <c r="J4" s="15">
        <v>12.34</v>
      </c>
      <c r="K4" s="15">
        <v>12.29</v>
      </c>
      <c r="L4" s="15">
        <v>12.5</v>
      </c>
      <c r="M4" s="15">
        <v>12.44</v>
      </c>
      <c r="N4" s="15">
        <v>12.66</v>
      </c>
      <c r="O4" s="15">
        <v>12.54</v>
      </c>
      <c r="P4" s="15">
        <v>12.4</v>
      </c>
      <c r="R4" s="16"/>
    </row>
    <row r="5" spans="1:21" x14ac:dyDescent="0.25">
      <c r="A5" s="11" t="s">
        <v>21</v>
      </c>
      <c r="B5" s="14"/>
      <c r="C5" s="14">
        <f>ABS(C4-B4)</f>
        <v>8.9999999999999858E-2</v>
      </c>
      <c r="D5" s="14">
        <f>ABS(D4-C4)</f>
        <v>0.25999999999999979</v>
      </c>
      <c r="E5" s="14">
        <f t="shared" ref="E5:P5" si="0">ABS(E4-D4)</f>
        <v>8.0000000000000071E-2</v>
      </c>
      <c r="F5" s="14">
        <f t="shared" si="0"/>
        <v>0.12999999999999901</v>
      </c>
      <c r="G5" s="14">
        <f t="shared" si="0"/>
        <v>0.29999999999999893</v>
      </c>
      <c r="H5" s="14">
        <f t="shared" si="0"/>
        <v>0.39000000000000057</v>
      </c>
      <c r="I5" s="14">
        <f t="shared" si="0"/>
        <v>0.40000000000000036</v>
      </c>
      <c r="J5" s="14">
        <f t="shared" si="0"/>
        <v>0.34999999999999964</v>
      </c>
      <c r="K5" s="14">
        <f t="shared" si="0"/>
        <v>5.0000000000000711E-2</v>
      </c>
      <c r="L5" s="14">
        <f t="shared" si="0"/>
        <v>0.21000000000000085</v>
      </c>
      <c r="M5" s="14">
        <f t="shared" si="0"/>
        <v>6.0000000000000497E-2</v>
      </c>
      <c r="N5" s="14">
        <f t="shared" si="0"/>
        <v>0.22000000000000064</v>
      </c>
      <c r="O5" s="14">
        <f t="shared" si="0"/>
        <v>0.12000000000000099</v>
      </c>
      <c r="P5" s="14">
        <f t="shared" si="0"/>
        <v>0.13999999999999879</v>
      </c>
      <c r="R5" s="17"/>
      <c r="S5" s="18"/>
      <c r="T5" s="18"/>
      <c r="U5" s="18"/>
    </row>
    <row r="6" spans="1:21" x14ac:dyDescent="0.25">
      <c r="A6" s="11" t="s">
        <v>22</v>
      </c>
      <c r="B6" s="14">
        <v>13</v>
      </c>
      <c r="C6" s="14">
        <v>13</v>
      </c>
      <c r="D6" s="14">
        <v>13</v>
      </c>
      <c r="E6" s="14">
        <v>13</v>
      </c>
      <c r="F6" s="14">
        <v>13</v>
      </c>
      <c r="G6" s="14">
        <v>13</v>
      </c>
      <c r="H6" s="14">
        <v>13</v>
      </c>
      <c r="I6" s="14">
        <v>13</v>
      </c>
      <c r="J6" s="14">
        <v>13</v>
      </c>
      <c r="K6" s="14">
        <v>13</v>
      </c>
      <c r="L6" s="14">
        <v>13</v>
      </c>
      <c r="M6" s="14">
        <v>13</v>
      </c>
      <c r="N6" s="14">
        <v>13</v>
      </c>
      <c r="O6" s="14">
        <v>13</v>
      </c>
      <c r="P6" s="14">
        <v>13</v>
      </c>
      <c r="Q6" s="18"/>
      <c r="S6" s="18"/>
      <c r="T6" s="18"/>
      <c r="U6" s="18"/>
    </row>
    <row r="7" spans="1:21" x14ac:dyDescent="0.25">
      <c r="A7" s="11" t="s">
        <v>23</v>
      </c>
      <c r="B7" s="14">
        <v>12</v>
      </c>
      <c r="C7" s="14">
        <v>12</v>
      </c>
      <c r="D7" s="14">
        <v>12</v>
      </c>
      <c r="E7" s="14">
        <v>12</v>
      </c>
      <c r="F7" s="14">
        <v>12</v>
      </c>
      <c r="G7" s="14">
        <v>12</v>
      </c>
      <c r="H7" s="14">
        <v>12</v>
      </c>
      <c r="I7" s="14">
        <v>12</v>
      </c>
      <c r="J7" s="14">
        <v>12</v>
      </c>
      <c r="K7" s="14">
        <v>12</v>
      </c>
      <c r="L7" s="14">
        <v>12</v>
      </c>
      <c r="M7" s="14">
        <v>12</v>
      </c>
      <c r="N7" s="14">
        <v>12</v>
      </c>
      <c r="O7" s="14">
        <v>12</v>
      </c>
      <c r="P7" s="14">
        <v>12</v>
      </c>
      <c r="Q7" s="18"/>
      <c r="S7" s="18"/>
      <c r="T7" s="18"/>
      <c r="U7" s="18"/>
    </row>
    <row r="8" spans="1:21" x14ac:dyDescent="0.25">
      <c r="A8" s="11" t="s">
        <v>24</v>
      </c>
      <c r="B8" s="14">
        <f>$R$13+($R$15*$R$14)</f>
        <v>13.027999999999999</v>
      </c>
      <c r="C8" s="14">
        <f t="shared" ref="C8:P8" si="1">$R$13+($R$15*$R$14)</f>
        <v>13.027999999999999</v>
      </c>
      <c r="D8" s="14">
        <f t="shared" si="1"/>
        <v>13.027999999999999</v>
      </c>
      <c r="E8" s="14">
        <f t="shared" si="1"/>
        <v>13.027999999999999</v>
      </c>
      <c r="F8" s="14">
        <f t="shared" si="1"/>
        <v>13.027999999999999</v>
      </c>
      <c r="G8" s="14">
        <f t="shared" si="1"/>
        <v>13.027999999999999</v>
      </c>
      <c r="H8" s="14">
        <f t="shared" si="1"/>
        <v>13.027999999999999</v>
      </c>
      <c r="I8" s="14">
        <f t="shared" si="1"/>
        <v>13.027999999999999</v>
      </c>
      <c r="J8" s="14">
        <f t="shared" si="1"/>
        <v>13.027999999999999</v>
      </c>
      <c r="K8" s="14">
        <f t="shared" si="1"/>
        <v>13.027999999999999</v>
      </c>
      <c r="L8" s="14">
        <f t="shared" si="1"/>
        <v>13.027999999999999</v>
      </c>
      <c r="M8" s="14">
        <f t="shared" si="1"/>
        <v>13.027999999999999</v>
      </c>
      <c r="N8" s="14">
        <f t="shared" si="1"/>
        <v>13.027999999999999</v>
      </c>
      <c r="O8" s="14">
        <f t="shared" si="1"/>
        <v>13.027999999999999</v>
      </c>
      <c r="P8" s="14">
        <f t="shared" si="1"/>
        <v>13.027999999999999</v>
      </c>
      <c r="Q8" s="147" t="s">
        <v>48</v>
      </c>
      <c r="R8" s="148"/>
      <c r="S8" s="18"/>
      <c r="T8" s="18"/>
      <c r="U8" s="18"/>
    </row>
    <row r="9" spans="1:21" x14ac:dyDescent="0.25">
      <c r="A9" s="11" t="s">
        <v>26</v>
      </c>
      <c r="B9" s="14">
        <f>$R$13-($R$15*$R$14)</f>
        <v>11.963999999999999</v>
      </c>
      <c r="C9" s="14">
        <f t="shared" ref="C9:P9" si="2">$R$13-($R$15*$R$14)</f>
        <v>11.963999999999999</v>
      </c>
      <c r="D9" s="14">
        <f t="shared" si="2"/>
        <v>11.963999999999999</v>
      </c>
      <c r="E9" s="14">
        <f t="shared" si="2"/>
        <v>11.963999999999999</v>
      </c>
      <c r="F9" s="14">
        <f t="shared" si="2"/>
        <v>11.963999999999999</v>
      </c>
      <c r="G9" s="14">
        <f t="shared" si="2"/>
        <v>11.963999999999999</v>
      </c>
      <c r="H9" s="14">
        <f t="shared" si="2"/>
        <v>11.963999999999999</v>
      </c>
      <c r="I9" s="14">
        <f t="shared" si="2"/>
        <v>11.963999999999999</v>
      </c>
      <c r="J9" s="14">
        <f t="shared" si="2"/>
        <v>11.963999999999999</v>
      </c>
      <c r="K9" s="14">
        <f t="shared" si="2"/>
        <v>11.963999999999999</v>
      </c>
      <c r="L9" s="14">
        <f t="shared" si="2"/>
        <v>11.963999999999999</v>
      </c>
      <c r="M9" s="14">
        <f t="shared" si="2"/>
        <v>11.963999999999999</v>
      </c>
      <c r="N9" s="14">
        <f t="shared" si="2"/>
        <v>11.963999999999999</v>
      </c>
      <c r="O9" s="14">
        <f t="shared" si="2"/>
        <v>11.963999999999999</v>
      </c>
      <c r="P9" s="14">
        <f t="shared" si="2"/>
        <v>11.963999999999999</v>
      </c>
      <c r="Q9" s="147" t="s">
        <v>49</v>
      </c>
      <c r="R9" s="148"/>
      <c r="S9" s="18"/>
      <c r="T9" s="18"/>
      <c r="U9" s="18"/>
    </row>
    <row r="10" spans="1:21" x14ac:dyDescent="0.25">
      <c r="A10" s="11" t="s">
        <v>50</v>
      </c>
      <c r="B10" s="14">
        <f>$R$16*$R$14</f>
        <v>0.65340000000000009</v>
      </c>
      <c r="C10" s="14">
        <f t="shared" ref="C10:P10" si="3">$R$16*$R$14</f>
        <v>0.65340000000000009</v>
      </c>
      <c r="D10" s="14">
        <f t="shared" si="3"/>
        <v>0.65340000000000009</v>
      </c>
      <c r="E10" s="14">
        <f t="shared" si="3"/>
        <v>0.65340000000000009</v>
      </c>
      <c r="F10" s="14">
        <f t="shared" si="3"/>
        <v>0.65340000000000009</v>
      </c>
      <c r="G10" s="14">
        <f t="shared" si="3"/>
        <v>0.65340000000000009</v>
      </c>
      <c r="H10" s="14">
        <f t="shared" si="3"/>
        <v>0.65340000000000009</v>
      </c>
      <c r="I10" s="14">
        <f t="shared" si="3"/>
        <v>0.65340000000000009</v>
      </c>
      <c r="J10" s="14">
        <f t="shared" si="3"/>
        <v>0.65340000000000009</v>
      </c>
      <c r="K10" s="14">
        <f t="shared" si="3"/>
        <v>0.65340000000000009</v>
      </c>
      <c r="L10" s="14">
        <f t="shared" si="3"/>
        <v>0.65340000000000009</v>
      </c>
      <c r="M10" s="14">
        <f t="shared" si="3"/>
        <v>0.65340000000000009</v>
      </c>
      <c r="N10" s="14">
        <f t="shared" si="3"/>
        <v>0.65340000000000009</v>
      </c>
      <c r="O10" s="14">
        <f t="shared" si="3"/>
        <v>0.65340000000000009</v>
      </c>
      <c r="P10" s="14">
        <f t="shared" si="3"/>
        <v>0.65340000000000009</v>
      </c>
      <c r="Q10" s="149" t="s">
        <v>51</v>
      </c>
      <c r="R10" s="150"/>
    </row>
    <row r="11" spans="1:21" x14ac:dyDescent="0.25">
      <c r="A11" s="11" t="s">
        <v>52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9" t="s">
        <v>53</v>
      </c>
      <c r="R11" s="150"/>
    </row>
    <row r="12" spans="1:21" x14ac:dyDescent="0.25">
      <c r="D12" s="18"/>
      <c r="E12" s="18"/>
      <c r="K12" s="18"/>
      <c r="L12" s="18"/>
      <c r="M12" s="18"/>
      <c r="N12" s="18"/>
      <c r="O12" s="18"/>
      <c r="P12" s="18"/>
    </row>
    <row r="13" spans="1:21" x14ac:dyDescent="0.25">
      <c r="D13" s="18"/>
      <c r="E13" s="18"/>
      <c r="H13" s="18"/>
      <c r="K13" s="18"/>
      <c r="L13" s="18"/>
      <c r="M13" s="18"/>
      <c r="N13" s="18"/>
      <c r="O13" s="18"/>
      <c r="P13" s="18"/>
      <c r="Q13" s="22" t="s">
        <v>20</v>
      </c>
      <c r="R13" s="23">
        <f>AVERAGE(B4:P4)</f>
        <v>12.495999999999999</v>
      </c>
    </row>
    <row r="14" spans="1:21" x14ac:dyDescent="0.25"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2" t="s">
        <v>33</v>
      </c>
      <c r="R14" s="23">
        <f>AVERAGE(C5:P5)</f>
        <v>0.20000000000000004</v>
      </c>
    </row>
    <row r="15" spans="1:21" x14ac:dyDescent="0.25"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5" t="s">
        <v>54</v>
      </c>
      <c r="R15" s="42">
        <v>2.66</v>
      </c>
    </row>
    <row r="16" spans="1:21" x14ac:dyDescent="0.25"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5" t="s">
        <v>36</v>
      </c>
      <c r="R16" s="42">
        <v>3.2669999999999999</v>
      </c>
      <c r="S16" s="18"/>
      <c r="T16" s="18"/>
      <c r="U16" s="18"/>
    </row>
    <row r="17" spans="2:21" x14ac:dyDescent="0.25"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5" t="s">
        <v>35</v>
      </c>
      <c r="R17" s="42">
        <v>0</v>
      </c>
      <c r="S17" s="18"/>
      <c r="T17" s="18"/>
      <c r="U17" s="18"/>
    </row>
    <row r="18" spans="2:21" x14ac:dyDescent="0.25">
      <c r="D18" s="18"/>
      <c r="E18" s="18"/>
      <c r="G18" s="18"/>
      <c r="H18" s="18"/>
      <c r="K18" s="18"/>
      <c r="L18" s="18"/>
      <c r="M18" s="18"/>
      <c r="N18" s="18"/>
      <c r="O18" s="18"/>
      <c r="P18" s="18"/>
      <c r="Q18" s="18"/>
      <c r="S18" s="18"/>
      <c r="T18" s="18"/>
      <c r="U18" s="18"/>
    </row>
    <row r="19" spans="2:21" x14ac:dyDescent="0.25">
      <c r="D19" s="18"/>
      <c r="E19" s="18"/>
      <c r="G19" s="18"/>
      <c r="H19" s="18"/>
      <c r="K19" s="18"/>
      <c r="L19" s="18"/>
      <c r="M19" s="18"/>
      <c r="N19" s="18"/>
      <c r="O19" s="18"/>
      <c r="P19" s="18"/>
      <c r="Q19" s="18"/>
      <c r="S19" s="18"/>
      <c r="T19" s="18"/>
      <c r="U19" s="18"/>
    </row>
    <row r="20" spans="2:21" x14ac:dyDescent="0.25">
      <c r="Q20" s="18"/>
    </row>
    <row r="21" spans="2:21" x14ac:dyDescent="0.25">
      <c r="Q21" s="18"/>
    </row>
  </sheetData>
  <mergeCells count="4">
    <mergeCell ref="Q8:R8"/>
    <mergeCell ref="Q9:R9"/>
    <mergeCell ref="Q10:R10"/>
    <mergeCell ref="Q11:R11"/>
  </mergeCells>
  <printOptions horizontalCentered="1"/>
  <pageMargins left="0.25" right="0.25" top="0.75" bottom="0.75" header="0.3" footer="0.3"/>
  <pageSetup scale="8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71F-87D0-434F-A9AA-E6372B795B09}">
  <sheetPr>
    <pageSetUpPr fitToPage="1"/>
  </sheetPr>
  <dimension ref="A1:I61"/>
  <sheetViews>
    <sheetView zoomScaleNormal="100" workbookViewId="0">
      <pane ySplit="1" topLeftCell="A44" activePane="bottomLeft" state="frozen"/>
      <selection activeCell="L23" sqref="L23"/>
      <selection pane="bottomLeft" activeCell="F70" sqref="F70"/>
    </sheetView>
  </sheetViews>
  <sheetFormatPr defaultColWidth="9.140625" defaultRowHeight="15" x14ac:dyDescent="0.25"/>
  <cols>
    <col min="1" max="1" width="10.5703125" style="54" customWidth="1"/>
    <col min="2" max="2" width="10" style="55" customWidth="1"/>
    <col min="3" max="3" width="14.140625" style="56" customWidth="1"/>
    <col min="4" max="5" width="11.7109375" style="57" customWidth="1"/>
    <col min="6" max="6" width="11" style="55" customWidth="1"/>
    <col min="7" max="9" width="8.7109375" style="47" customWidth="1"/>
    <col min="10" max="16384" width="9.140625" style="47"/>
  </cols>
  <sheetData>
    <row r="1" spans="1:9" ht="90.75" customHeight="1" x14ac:dyDescent="0.25">
      <c r="A1" s="43" t="s">
        <v>56</v>
      </c>
      <c r="B1" s="44" t="s">
        <v>57</v>
      </c>
      <c r="C1" s="45" t="s">
        <v>58</v>
      </c>
      <c r="D1" s="46" t="s">
        <v>59</v>
      </c>
      <c r="E1" s="46" t="s">
        <v>60</v>
      </c>
      <c r="F1" s="44" t="s">
        <v>61</v>
      </c>
      <c r="G1" s="44" t="s">
        <v>62</v>
      </c>
      <c r="H1" s="44" t="s">
        <v>63</v>
      </c>
      <c r="I1" s="44" t="s">
        <v>64</v>
      </c>
    </row>
    <row r="2" spans="1:9" x14ac:dyDescent="0.25">
      <c r="A2" s="48">
        <v>43102</v>
      </c>
      <c r="B2" s="49" t="s">
        <v>65</v>
      </c>
      <c r="C2" s="50" t="s">
        <v>66</v>
      </c>
      <c r="D2" s="51">
        <v>1506</v>
      </c>
      <c r="E2" s="51">
        <v>1500</v>
      </c>
      <c r="F2" s="52">
        <v>6</v>
      </c>
      <c r="G2" s="53">
        <f>F2/D2</f>
        <v>3.9840637450199202E-3</v>
      </c>
      <c r="H2" s="53">
        <f t="shared" ref="H2:H53" si="0">$D$61</f>
        <v>1.3463793209213724E-2</v>
      </c>
      <c r="I2" s="53">
        <f t="shared" ref="I2:I53" si="1">$F$61</f>
        <v>5.7532647303253429E-4</v>
      </c>
    </row>
    <row r="3" spans="1:9" x14ac:dyDescent="0.25">
      <c r="A3" s="48">
        <v>43102</v>
      </c>
      <c r="B3" s="49" t="s">
        <v>65</v>
      </c>
      <c r="C3" s="50" t="s">
        <v>67</v>
      </c>
      <c r="D3" s="51">
        <v>1502</v>
      </c>
      <c r="E3" s="51">
        <v>1500</v>
      </c>
      <c r="F3" s="52">
        <v>2</v>
      </c>
      <c r="G3" s="53">
        <f t="shared" ref="G3:G54" si="2">F3/D3</f>
        <v>1.3315579227696406E-3</v>
      </c>
      <c r="H3" s="53">
        <f t="shared" si="0"/>
        <v>1.3463793209213724E-2</v>
      </c>
      <c r="I3" s="53">
        <f t="shared" si="1"/>
        <v>5.7532647303253429E-4</v>
      </c>
    </row>
    <row r="4" spans="1:9" x14ac:dyDescent="0.25">
      <c r="A4" s="48">
        <v>43102</v>
      </c>
      <c r="B4" s="49" t="s">
        <v>65</v>
      </c>
      <c r="C4" s="50" t="s">
        <v>68</v>
      </c>
      <c r="D4" s="51">
        <v>1535</v>
      </c>
      <c r="E4" s="51">
        <v>1500</v>
      </c>
      <c r="F4" s="52">
        <v>35</v>
      </c>
      <c r="G4" s="53">
        <f t="shared" si="2"/>
        <v>2.2801302931596091E-2</v>
      </c>
      <c r="H4" s="53">
        <f t="shared" si="0"/>
        <v>1.3463793209213724E-2</v>
      </c>
      <c r="I4" s="53">
        <f t="shared" si="1"/>
        <v>5.7532647303253429E-4</v>
      </c>
    </row>
    <row r="5" spans="1:9" x14ac:dyDescent="0.25">
      <c r="A5" s="48">
        <v>43102</v>
      </c>
      <c r="B5" s="49" t="s">
        <v>65</v>
      </c>
      <c r="C5" s="50" t="s">
        <v>69</v>
      </c>
      <c r="D5" s="51">
        <v>1506</v>
      </c>
      <c r="E5" s="51">
        <v>1500</v>
      </c>
      <c r="F5" s="52">
        <v>6</v>
      </c>
      <c r="G5" s="53">
        <f t="shared" si="2"/>
        <v>3.9840637450199202E-3</v>
      </c>
      <c r="H5" s="53">
        <f t="shared" si="0"/>
        <v>1.3463793209213724E-2</v>
      </c>
      <c r="I5" s="53">
        <f t="shared" si="1"/>
        <v>5.7532647303253429E-4</v>
      </c>
    </row>
    <row r="6" spans="1:9" x14ac:dyDescent="0.25">
      <c r="A6" s="48">
        <v>43102</v>
      </c>
      <c r="B6" s="49" t="s">
        <v>65</v>
      </c>
      <c r="C6" s="50" t="s">
        <v>70</v>
      </c>
      <c r="D6" s="51">
        <v>1506</v>
      </c>
      <c r="E6" s="51">
        <v>1500</v>
      </c>
      <c r="F6" s="52">
        <v>6</v>
      </c>
      <c r="G6" s="53">
        <f t="shared" si="2"/>
        <v>3.9840637450199202E-3</v>
      </c>
      <c r="H6" s="53">
        <f t="shared" si="0"/>
        <v>1.3463793209213724E-2</v>
      </c>
      <c r="I6" s="53">
        <f t="shared" si="1"/>
        <v>5.7532647303253429E-4</v>
      </c>
    </row>
    <row r="7" spans="1:9" x14ac:dyDescent="0.25">
      <c r="A7" s="48">
        <v>43116</v>
      </c>
      <c r="B7" s="49" t="s">
        <v>65</v>
      </c>
      <c r="C7" s="50" t="s">
        <v>71</v>
      </c>
      <c r="D7" s="51">
        <v>1503</v>
      </c>
      <c r="E7" s="51">
        <v>1500</v>
      </c>
      <c r="F7" s="52">
        <v>3</v>
      </c>
      <c r="G7" s="53">
        <f t="shared" si="2"/>
        <v>1.996007984031936E-3</v>
      </c>
      <c r="H7" s="53">
        <f t="shared" si="0"/>
        <v>1.3463793209213724E-2</v>
      </c>
      <c r="I7" s="53">
        <f t="shared" si="1"/>
        <v>5.7532647303253429E-4</v>
      </c>
    </row>
    <row r="8" spans="1:9" x14ac:dyDescent="0.25">
      <c r="A8" s="48">
        <v>43116</v>
      </c>
      <c r="B8" s="49" t="s">
        <v>65</v>
      </c>
      <c r="C8" s="50" t="s">
        <v>72</v>
      </c>
      <c r="D8" s="51">
        <v>1500</v>
      </c>
      <c r="E8" s="51">
        <v>1500</v>
      </c>
      <c r="F8" s="52">
        <v>0</v>
      </c>
      <c r="G8" s="53">
        <f t="shared" si="2"/>
        <v>0</v>
      </c>
      <c r="H8" s="53">
        <f t="shared" si="0"/>
        <v>1.3463793209213724E-2</v>
      </c>
      <c r="I8" s="53">
        <f t="shared" si="1"/>
        <v>5.7532647303253429E-4</v>
      </c>
    </row>
    <row r="9" spans="1:9" x14ac:dyDescent="0.25">
      <c r="A9" s="48">
        <v>43116</v>
      </c>
      <c r="B9" s="49" t="s">
        <v>65</v>
      </c>
      <c r="C9" s="50" t="s">
        <v>73</v>
      </c>
      <c r="D9" s="51">
        <v>1566</v>
      </c>
      <c r="E9" s="51">
        <v>1500</v>
      </c>
      <c r="F9" s="52">
        <v>66</v>
      </c>
      <c r="G9" s="53">
        <f t="shared" si="2"/>
        <v>4.2145593869731802E-2</v>
      </c>
      <c r="H9" s="53">
        <f t="shared" si="0"/>
        <v>1.3463793209213724E-2</v>
      </c>
      <c r="I9" s="53">
        <f t="shared" si="1"/>
        <v>5.7532647303253429E-4</v>
      </c>
    </row>
    <row r="10" spans="1:9" x14ac:dyDescent="0.25">
      <c r="A10" s="48">
        <v>43117</v>
      </c>
      <c r="B10" s="49" t="s">
        <v>65</v>
      </c>
      <c r="C10" s="50" t="s">
        <v>74</v>
      </c>
      <c r="D10" s="51">
        <v>1500</v>
      </c>
      <c r="E10" s="51">
        <v>1500</v>
      </c>
      <c r="F10" s="52">
        <v>0</v>
      </c>
      <c r="G10" s="53">
        <f t="shared" si="2"/>
        <v>0</v>
      </c>
      <c r="H10" s="53">
        <f t="shared" si="0"/>
        <v>1.3463793209213724E-2</v>
      </c>
      <c r="I10" s="53">
        <f t="shared" si="1"/>
        <v>5.7532647303253429E-4</v>
      </c>
    </row>
    <row r="11" spans="1:9" x14ac:dyDescent="0.25">
      <c r="A11" s="48">
        <v>43149</v>
      </c>
      <c r="B11" s="49" t="s">
        <v>65</v>
      </c>
      <c r="C11" s="50" t="s">
        <v>75</v>
      </c>
      <c r="D11" s="51">
        <v>1502</v>
      </c>
      <c r="E11" s="51">
        <v>1500</v>
      </c>
      <c r="F11" s="52">
        <v>2</v>
      </c>
      <c r="G11" s="53">
        <f t="shared" si="2"/>
        <v>1.3315579227696406E-3</v>
      </c>
      <c r="H11" s="53">
        <f t="shared" si="0"/>
        <v>1.3463793209213724E-2</v>
      </c>
      <c r="I11" s="53">
        <f t="shared" si="1"/>
        <v>5.7532647303253429E-4</v>
      </c>
    </row>
    <row r="12" spans="1:9" x14ac:dyDescent="0.25">
      <c r="A12" s="48">
        <v>43149</v>
      </c>
      <c r="B12" s="49" t="s">
        <v>65</v>
      </c>
      <c r="C12" s="50" t="s">
        <v>76</v>
      </c>
      <c r="D12" s="51">
        <v>1504</v>
      </c>
      <c r="E12" s="51">
        <v>1500</v>
      </c>
      <c r="F12" s="52">
        <v>4</v>
      </c>
      <c r="G12" s="53">
        <f t="shared" si="2"/>
        <v>2.6595744680851063E-3</v>
      </c>
      <c r="H12" s="53">
        <f t="shared" si="0"/>
        <v>1.3463793209213724E-2</v>
      </c>
      <c r="I12" s="53">
        <f t="shared" si="1"/>
        <v>5.7532647303253429E-4</v>
      </c>
    </row>
    <row r="13" spans="1:9" x14ac:dyDescent="0.25">
      <c r="A13" s="48">
        <v>43150</v>
      </c>
      <c r="B13" s="49" t="s">
        <v>65</v>
      </c>
      <c r="C13" s="50" t="s">
        <v>77</v>
      </c>
      <c r="D13" s="51">
        <v>1501</v>
      </c>
      <c r="E13" s="51">
        <v>1500</v>
      </c>
      <c r="F13" s="52">
        <v>1</v>
      </c>
      <c r="G13" s="53">
        <f t="shared" si="2"/>
        <v>6.6622251832111927E-4</v>
      </c>
      <c r="H13" s="53">
        <f t="shared" si="0"/>
        <v>1.3463793209213724E-2</v>
      </c>
      <c r="I13" s="53">
        <f t="shared" si="1"/>
        <v>5.7532647303253429E-4</v>
      </c>
    </row>
    <row r="14" spans="1:9" x14ac:dyDescent="0.25">
      <c r="A14" s="48">
        <v>43150</v>
      </c>
      <c r="B14" s="49" t="s">
        <v>65</v>
      </c>
      <c r="C14" s="50" t="s">
        <v>78</v>
      </c>
      <c r="D14" s="51">
        <v>1507</v>
      </c>
      <c r="E14" s="51">
        <v>1500</v>
      </c>
      <c r="F14" s="52">
        <v>7</v>
      </c>
      <c r="G14" s="53">
        <f t="shared" si="2"/>
        <v>4.6449900464499002E-3</v>
      </c>
      <c r="H14" s="53">
        <f t="shared" si="0"/>
        <v>1.3463793209213724E-2</v>
      </c>
      <c r="I14" s="53">
        <f t="shared" si="1"/>
        <v>5.7532647303253429E-4</v>
      </c>
    </row>
    <row r="15" spans="1:9" x14ac:dyDescent="0.25">
      <c r="A15" s="48">
        <v>43150</v>
      </c>
      <c r="B15" s="49" t="s">
        <v>65</v>
      </c>
      <c r="C15" s="50" t="s">
        <v>79</v>
      </c>
      <c r="D15" s="51">
        <v>1502</v>
      </c>
      <c r="E15" s="51">
        <v>1500</v>
      </c>
      <c r="F15" s="52">
        <v>2</v>
      </c>
      <c r="G15" s="53">
        <f t="shared" si="2"/>
        <v>1.3315579227696406E-3</v>
      </c>
      <c r="H15" s="53">
        <f t="shared" si="0"/>
        <v>1.3463793209213724E-2</v>
      </c>
      <c r="I15" s="53">
        <f t="shared" si="1"/>
        <v>5.7532647303253429E-4</v>
      </c>
    </row>
    <row r="16" spans="1:9" x14ac:dyDescent="0.25">
      <c r="A16" s="48">
        <v>43170</v>
      </c>
      <c r="B16" s="49" t="s">
        <v>65</v>
      </c>
      <c r="C16" s="50" t="s">
        <v>80</v>
      </c>
      <c r="D16" s="51">
        <v>1507</v>
      </c>
      <c r="E16" s="51">
        <v>1500</v>
      </c>
      <c r="F16" s="52">
        <v>7</v>
      </c>
      <c r="G16" s="53">
        <f t="shared" si="2"/>
        <v>4.6449900464499002E-3</v>
      </c>
      <c r="H16" s="53">
        <f t="shared" si="0"/>
        <v>1.3463793209213724E-2</v>
      </c>
      <c r="I16" s="53">
        <f t="shared" si="1"/>
        <v>5.7532647303253429E-4</v>
      </c>
    </row>
    <row r="17" spans="1:9" x14ac:dyDescent="0.25">
      <c r="A17" s="48">
        <v>43170</v>
      </c>
      <c r="B17" s="49" t="s">
        <v>65</v>
      </c>
      <c r="C17" s="50" t="s">
        <v>81</v>
      </c>
      <c r="D17" s="51">
        <v>1504</v>
      </c>
      <c r="E17" s="51">
        <v>1500</v>
      </c>
      <c r="F17" s="52">
        <v>4</v>
      </c>
      <c r="G17" s="53">
        <f t="shared" si="2"/>
        <v>2.6595744680851063E-3</v>
      </c>
      <c r="H17" s="53">
        <f t="shared" si="0"/>
        <v>1.3463793209213724E-2</v>
      </c>
      <c r="I17" s="53">
        <f t="shared" si="1"/>
        <v>5.7532647303253429E-4</v>
      </c>
    </row>
    <row r="18" spans="1:9" x14ac:dyDescent="0.25">
      <c r="A18" s="48">
        <v>43170</v>
      </c>
      <c r="B18" s="49" t="s">
        <v>65</v>
      </c>
      <c r="C18" s="50" t="s">
        <v>82</v>
      </c>
      <c r="D18" s="51">
        <v>1504</v>
      </c>
      <c r="E18" s="51">
        <v>1500</v>
      </c>
      <c r="F18" s="52">
        <v>4</v>
      </c>
      <c r="G18" s="53">
        <f t="shared" si="2"/>
        <v>2.6595744680851063E-3</v>
      </c>
      <c r="H18" s="53">
        <f t="shared" si="0"/>
        <v>1.3463793209213724E-2</v>
      </c>
      <c r="I18" s="53">
        <f t="shared" si="1"/>
        <v>5.7532647303253429E-4</v>
      </c>
    </row>
    <row r="19" spans="1:9" x14ac:dyDescent="0.25">
      <c r="A19" s="48">
        <v>43170</v>
      </c>
      <c r="B19" s="49" t="s">
        <v>65</v>
      </c>
      <c r="C19" s="50" t="s">
        <v>83</v>
      </c>
      <c r="D19" s="51">
        <v>1505</v>
      </c>
      <c r="E19" s="51">
        <v>1500</v>
      </c>
      <c r="F19" s="52">
        <v>5</v>
      </c>
      <c r="G19" s="53">
        <f t="shared" si="2"/>
        <v>3.3222591362126247E-3</v>
      </c>
      <c r="H19" s="53">
        <f t="shared" si="0"/>
        <v>1.3463793209213724E-2</v>
      </c>
      <c r="I19" s="53">
        <f t="shared" si="1"/>
        <v>5.7532647303253429E-4</v>
      </c>
    </row>
    <row r="20" spans="1:9" x14ac:dyDescent="0.25">
      <c r="A20" s="48">
        <v>43171</v>
      </c>
      <c r="B20" s="49" t="s">
        <v>65</v>
      </c>
      <c r="C20" s="50" t="s">
        <v>84</v>
      </c>
      <c r="D20" s="51">
        <v>1508</v>
      </c>
      <c r="E20" s="51">
        <v>1500</v>
      </c>
      <c r="F20" s="52">
        <v>8</v>
      </c>
      <c r="G20" s="53">
        <f t="shared" si="2"/>
        <v>5.3050397877984082E-3</v>
      </c>
      <c r="H20" s="53">
        <f t="shared" si="0"/>
        <v>1.3463793209213724E-2</v>
      </c>
      <c r="I20" s="53">
        <f t="shared" si="1"/>
        <v>5.7532647303253429E-4</v>
      </c>
    </row>
    <row r="21" spans="1:9" x14ac:dyDescent="0.25">
      <c r="A21" s="48">
        <v>43187</v>
      </c>
      <c r="B21" s="49" t="s">
        <v>65</v>
      </c>
      <c r="C21" s="50" t="s">
        <v>85</v>
      </c>
      <c r="D21" s="51">
        <v>1506</v>
      </c>
      <c r="E21" s="51">
        <v>1500</v>
      </c>
      <c r="F21" s="52">
        <v>6</v>
      </c>
      <c r="G21" s="53">
        <f t="shared" si="2"/>
        <v>3.9840637450199202E-3</v>
      </c>
      <c r="H21" s="53">
        <f t="shared" si="0"/>
        <v>1.3463793209213724E-2</v>
      </c>
      <c r="I21" s="53">
        <f t="shared" si="1"/>
        <v>5.7532647303253429E-4</v>
      </c>
    </row>
    <row r="22" spans="1:9" x14ac:dyDescent="0.25">
      <c r="A22" s="48">
        <v>43211</v>
      </c>
      <c r="B22" s="49" t="s">
        <v>65</v>
      </c>
      <c r="C22" s="50" t="s">
        <v>86</v>
      </c>
      <c r="D22" s="51">
        <v>1500</v>
      </c>
      <c r="E22" s="51">
        <v>1500</v>
      </c>
      <c r="F22" s="52">
        <v>0</v>
      </c>
      <c r="G22" s="53">
        <f t="shared" si="2"/>
        <v>0</v>
      </c>
      <c r="H22" s="53">
        <f t="shared" si="0"/>
        <v>1.3463793209213724E-2</v>
      </c>
      <c r="I22" s="53">
        <f t="shared" si="1"/>
        <v>5.7532647303253429E-4</v>
      </c>
    </row>
    <row r="23" spans="1:9" x14ac:dyDescent="0.25">
      <c r="A23" s="48">
        <v>43212</v>
      </c>
      <c r="B23" s="49" t="s">
        <v>65</v>
      </c>
      <c r="C23" s="50" t="s">
        <v>87</v>
      </c>
      <c r="D23" s="51">
        <v>1507</v>
      </c>
      <c r="E23" s="51">
        <v>1500</v>
      </c>
      <c r="F23" s="52">
        <v>7</v>
      </c>
      <c r="G23" s="53">
        <f t="shared" si="2"/>
        <v>4.6449900464499002E-3</v>
      </c>
      <c r="H23" s="53">
        <f t="shared" si="0"/>
        <v>1.3463793209213724E-2</v>
      </c>
      <c r="I23" s="53">
        <f t="shared" si="1"/>
        <v>5.7532647303253429E-4</v>
      </c>
    </row>
    <row r="24" spans="1:9" x14ac:dyDescent="0.25">
      <c r="A24" s="48">
        <v>43212</v>
      </c>
      <c r="B24" s="49" t="s">
        <v>65</v>
      </c>
      <c r="C24" s="50" t="s">
        <v>88</v>
      </c>
      <c r="D24" s="51">
        <v>1501</v>
      </c>
      <c r="E24" s="51">
        <v>1500</v>
      </c>
      <c r="F24" s="52">
        <v>1</v>
      </c>
      <c r="G24" s="53">
        <f t="shared" si="2"/>
        <v>6.6622251832111927E-4</v>
      </c>
      <c r="H24" s="53">
        <f t="shared" si="0"/>
        <v>1.3463793209213724E-2</v>
      </c>
      <c r="I24" s="53">
        <f t="shared" si="1"/>
        <v>5.7532647303253429E-4</v>
      </c>
    </row>
    <row r="25" spans="1:9" x14ac:dyDescent="0.25">
      <c r="A25" s="48">
        <v>43212</v>
      </c>
      <c r="B25" s="49" t="s">
        <v>65</v>
      </c>
      <c r="C25" s="50" t="s">
        <v>89</v>
      </c>
      <c r="D25" s="51">
        <v>1501</v>
      </c>
      <c r="E25" s="51">
        <v>1500</v>
      </c>
      <c r="F25" s="52">
        <v>1</v>
      </c>
      <c r="G25" s="53">
        <f t="shared" si="2"/>
        <v>6.6622251832111927E-4</v>
      </c>
      <c r="H25" s="53">
        <f t="shared" si="0"/>
        <v>1.3463793209213724E-2</v>
      </c>
      <c r="I25" s="53">
        <f t="shared" si="1"/>
        <v>5.7532647303253429E-4</v>
      </c>
    </row>
    <row r="26" spans="1:9" x14ac:dyDescent="0.25">
      <c r="A26" s="48">
        <v>43212</v>
      </c>
      <c r="B26" s="49" t="s">
        <v>65</v>
      </c>
      <c r="C26" s="50" t="s">
        <v>90</v>
      </c>
      <c r="D26" s="51">
        <v>1502</v>
      </c>
      <c r="E26" s="51">
        <v>1500</v>
      </c>
      <c r="F26" s="52">
        <v>2</v>
      </c>
      <c r="G26" s="53">
        <f t="shared" si="2"/>
        <v>1.3315579227696406E-3</v>
      </c>
      <c r="H26" s="53">
        <f t="shared" si="0"/>
        <v>1.3463793209213724E-2</v>
      </c>
      <c r="I26" s="53">
        <f t="shared" si="1"/>
        <v>5.7532647303253429E-4</v>
      </c>
    </row>
    <row r="27" spans="1:9" x14ac:dyDescent="0.25">
      <c r="A27" s="48">
        <v>43229</v>
      </c>
      <c r="B27" s="49" t="s">
        <v>65</v>
      </c>
      <c r="C27" s="50" t="s">
        <v>91</v>
      </c>
      <c r="D27" s="51">
        <v>1501</v>
      </c>
      <c r="E27" s="51">
        <v>1500</v>
      </c>
      <c r="F27" s="52">
        <v>1</v>
      </c>
      <c r="G27" s="53">
        <f t="shared" si="2"/>
        <v>6.6622251832111927E-4</v>
      </c>
      <c r="H27" s="53">
        <f t="shared" si="0"/>
        <v>1.3463793209213724E-2</v>
      </c>
      <c r="I27" s="53">
        <f t="shared" si="1"/>
        <v>5.7532647303253429E-4</v>
      </c>
    </row>
    <row r="28" spans="1:9" x14ac:dyDescent="0.25">
      <c r="A28" s="48">
        <v>43229</v>
      </c>
      <c r="B28" s="49" t="s">
        <v>65</v>
      </c>
      <c r="C28" s="50" t="s">
        <v>92</v>
      </c>
      <c r="D28" s="51">
        <v>1501</v>
      </c>
      <c r="E28" s="51">
        <v>1500</v>
      </c>
      <c r="F28" s="52">
        <v>1</v>
      </c>
      <c r="G28" s="53">
        <f t="shared" si="2"/>
        <v>6.6622251832111927E-4</v>
      </c>
      <c r="H28" s="53">
        <f t="shared" si="0"/>
        <v>1.3463793209213724E-2</v>
      </c>
      <c r="I28" s="53">
        <f t="shared" si="1"/>
        <v>5.7532647303253429E-4</v>
      </c>
    </row>
    <row r="29" spans="1:9" x14ac:dyDescent="0.25">
      <c r="A29" s="48">
        <v>43229</v>
      </c>
      <c r="B29" s="49" t="s">
        <v>65</v>
      </c>
      <c r="C29" s="50" t="s">
        <v>93</v>
      </c>
      <c r="D29" s="51">
        <v>1503</v>
      </c>
      <c r="E29" s="51">
        <v>1500</v>
      </c>
      <c r="F29" s="52">
        <v>3</v>
      </c>
      <c r="G29" s="53">
        <f t="shared" si="2"/>
        <v>1.996007984031936E-3</v>
      </c>
      <c r="H29" s="53">
        <f t="shared" si="0"/>
        <v>1.3463793209213724E-2</v>
      </c>
      <c r="I29" s="53">
        <f t="shared" si="1"/>
        <v>5.7532647303253429E-4</v>
      </c>
    </row>
    <row r="30" spans="1:9" x14ac:dyDescent="0.25">
      <c r="A30" s="48">
        <v>43250</v>
      </c>
      <c r="B30" s="49" t="s">
        <v>65</v>
      </c>
      <c r="C30" s="50" t="s">
        <v>94</v>
      </c>
      <c r="D30" s="51">
        <v>1509</v>
      </c>
      <c r="E30" s="51">
        <v>1500</v>
      </c>
      <c r="F30" s="52">
        <v>9</v>
      </c>
      <c r="G30" s="53">
        <f t="shared" si="2"/>
        <v>5.9642147117296221E-3</v>
      </c>
      <c r="H30" s="53">
        <f t="shared" si="0"/>
        <v>1.3463793209213724E-2</v>
      </c>
      <c r="I30" s="53">
        <f t="shared" si="1"/>
        <v>5.7532647303253429E-4</v>
      </c>
    </row>
    <row r="31" spans="1:9" x14ac:dyDescent="0.25">
      <c r="A31" s="48">
        <v>43265</v>
      </c>
      <c r="B31" s="49" t="s">
        <v>65</v>
      </c>
      <c r="C31" s="50" t="s">
        <v>95</v>
      </c>
      <c r="D31" s="51">
        <v>1505</v>
      </c>
      <c r="E31" s="51">
        <v>1500</v>
      </c>
      <c r="F31" s="52">
        <v>5</v>
      </c>
      <c r="G31" s="53">
        <f t="shared" si="2"/>
        <v>3.3222591362126247E-3</v>
      </c>
      <c r="H31" s="53">
        <f t="shared" si="0"/>
        <v>1.3463793209213724E-2</v>
      </c>
      <c r="I31" s="53">
        <f t="shared" si="1"/>
        <v>5.7532647303253429E-4</v>
      </c>
    </row>
    <row r="32" spans="1:9" x14ac:dyDescent="0.25">
      <c r="A32" s="48">
        <v>43307</v>
      </c>
      <c r="B32" s="49" t="s">
        <v>65</v>
      </c>
      <c r="C32" s="50" t="s">
        <v>96</v>
      </c>
      <c r="D32" s="51">
        <v>1504</v>
      </c>
      <c r="E32" s="51">
        <v>1500</v>
      </c>
      <c r="F32" s="52">
        <v>4</v>
      </c>
      <c r="G32" s="53">
        <f t="shared" si="2"/>
        <v>2.6595744680851063E-3</v>
      </c>
      <c r="H32" s="53">
        <f t="shared" si="0"/>
        <v>1.3463793209213724E-2</v>
      </c>
      <c r="I32" s="53">
        <f t="shared" si="1"/>
        <v>5.7532647303253429E-4</v>
      </c>
    </row>
    <row r="33" spans="1:9" x14ac:dyDescent="0.25">
      <c r="A33" s="48">
        <v>43307</v>
      </c>
      <c r="B33" s="49" t="s">
        <v>65</v>
      </c>
      <c r="C33" s="50" t="s">
        <v>97</v>
      </c>
      <c r="D33" s="51">
        <v>1631</v>
      </c>
      <c r="E33" s="51">
        <v>1500</v>
      </c>
      <c r="F33" s="52">
        <v>131</v>
      </c>
      <c r="G33" s="53">
        <f t="shared" si="2"/>
        <v>8.0318822808093188E-2</v>
      </c>
      <c r="H33" s="53">
        <f t="shared" si="0"/>
        <v>1.3463793209213724E-2</v>
      </c>
      <c r="I33" s="53">
        <f t="shared" si="1"/>
        <v>5.7532647303253429E-4</v>
      </c>
    </row>
    <row r="34" spans="1:9" x14ac:dyDescent="0.25">
      <c r="A34" s="48">
        <v>43307</v>
      </c>
      <c r="B34" s="49" t="s">
        <v>65</v>
      </c>
      <c r="C34" s="50" t="s">
        <v>98</v>
      </c>
      <c r="D34" s="51">
        <v>1506</v>
      </c>
      <c r="E34" s="51">
        <v>1500</v>
      </c>
      <c r="F34" s="52">
        <v>6</v>
      </c>
      <c r="G34" s="53">
        <f t="shared" si="2"/>
        <v>3.9840637450199202E-3</v>
      </c>
      <c r="H34" s="53">
        <f t="shared" si="0"/>
        <v>1.3463793209213724E-2</v>
      </c>
      <c r="I34" s="53">
        <f t="shared" si="1"/>
        <v>5.7532647303253429E-4</v>
      </c>
    </row>
    <row r="35" spans="1:9" x14ac:dyDescent="0.25">
      <c r="A35" s="48">
        <v>43311</v>
      </c>
      <c r="B35" s="49" t="s">
        <v>65</v>
      </c>
      <c r="C35" s="50" t="s">
        <v>99</v>
      </c>
      <c r="D35" s="51">
        <v>1508</v>
      </c>
      <c r="E35" s="51">
        <v>1500</v>
      </c>
      <c r="F35" s="52">
        <v>8</v>
      </c>
      <c r="G35" s="53">
        <f t="shared" si="2"/>
        <v>5.3050397877984082E-3</v>
      </c>
      <c r="H35" s="53">
        <f t="shared" si="0"/>
        <v>1.3463793209213724E-2</v>
      </c>
      <c r="I35" s="53">
        <f t="shared" si="1"/>
        <v>5.7532647303253429E-4</v>
      </c>
    </row>
    <row r="36" spans="1:9" x14ac:dyDescent="0.25">
      <c r="A36" s="48">
        <v>43311</v>
      </c>
      <c r="B36" s="49" t="s">
        <v>65</v>
      </c>
      <c r="C36" s="50" t="s">
        <v>100</v>
      </c>
      <c r="D36" s="51">
        <v>1515</v>
      </c>
      <c r="E36" s="51">
        <v>1500</v>
      </c>
      <c r="F36" s="52">
        <v>15</v>
      </c>
      <c r="G36" s="53">
        <f t="shared" si="2"/>
        <v>9.9009900990099011E-3</v>
      </c>
      <c r="H36" s="53">
        <f t="shared" si="0"/>
        <v>1.3463793209213724E-2</v>
      </c>
      <c r="I36" s="53">
        <f t="shared" si="1"/>
        <v>5.7532647303253429E-4</v>
      </c>
    </row>
    <row r="37" spans="1:9" x14ac:dyDescent="0.25">
      <c r="A37" s="48">
        <v>43368</v>
      </c>
      <c r="B37" s="49" t="s">
        <v>65</v>
      </c>
      <c r="C37" s="50" t="s">
        <v>101</v>
      </c>
      <c r="D37" s="51">
        <v>1509</v>
      </c>
      <c r="E37" s="51">
        <v>1500</v>
      </c>
      <c r="F37" s="52">
        <v>9</v>
      </c>
      <c r="G37" s="53">
        <f t="shared" si="2"/>
        <v>5.9642147117296221E-3</v>
      </c>
      <c r="H37" s="53">
        <f t="shared" si="0"/>
        <v>1.3463793209213724E-2</v>
      </c>
      <c r="I37" s="53">
        <f t="shared" si="1"/>
        <v>5.7532647303253429E-4</v>
      </c>
    </row>
    <row r="38" spans="1:9" x14ac:dyDescent="0.25">
      <c r="A38" s="48">
        <v>43368</v>
      </c>
      <c r="B38" s="49" t="s">
        <v>65</v>
      </c>
      <c r="C38" s="50" t="s">
        <v>102</v>
      </c>
      <c r="D38" s="51">
        <v>1501</v>
      </c>
      <c r="E38" s="51">
        <v>1500</v>
      </c>
      <c r="F38" s="52">
        <v>1</v>
      </c>
      <c r="G38" s="53">
        <f t="shared" si="2"/>
        <v>6.6622251832111927E-4</v>
      </c>
      <c r="H38" s="53">
        <f t="shared" si="0"/>
        <v>1.3463793209213724E-2</v>
      </c>
      <c r="I38" s="53">
        <f t="shared" si="1"/>
        <v>5.7532647303253429E-4</v>
      </c>
    </row>
    <row r="39" spans="1:9" x14ac:dyDescent="0.25">
      <c r="A39" s="48">
        <v>43383</v>
      </c>
      <c r="B39" s="49" t="s">
        <v>65</v>
      </c>
      <c r="C39" s="50" t="s">
        <v>103</v>
      </c>
      <c r="D39" s="51">
        <v>1505</v>
      </c>
      <c r="E39" s="51">
        <v>1500</v>
      </c>
      <c r="F39" s="52">
        <v>5</v>
      </c>
      <c r="G39" s="53">
        <f t="shared" si="2"/>
        <v>3.3222591362126247E-3</v>
      </c>
      <c r="H39" s="53">
        <f t="shared" si="0"/>
        <v>1.3463793209213724E-2</v>
      </c>
      <c r="I39" s="53">
        <f t="shared" si="1"/>
        <v>5.7532647303253429E-4</v>
      </c>
    </row>
    <row r="40" spans="1:9" x14ac:dyDescent="0.25">
      <c r="A40" s="48">
        <v>43383</v>
      </c>
      <c r="B40" s="49" t="s">
        <v>65</v>
      </c>
      <c r="C40" s="50" t="s">
        <v>104</v>
      </c>
      <c r="D40" s="51">
        <v>1527</v>
      </c>
      <c r="E40" s="51">
        <v>1500</v>
      </c>
      <c r="F40" s="52">
        <v>27</v>
      </c>
      <c r="G40" s="53">
        <f t="shared" si="2"/>
        <v>1.768172888015717E-2</v>
      </c>
      <c r="H40" s="53">
        <f t="shared" si="0"/>
        <v>1.3463793209213724E-2</v>
      </c>
      <c r="I40" s="53">
        <f t="shared" si="1"/>
        <v>5.7532647303253429E-4</v>
      </c>
    </row>
    <row r="41" spans="1:9" x14ac:dyDescent="0.25">
      <c r="A41" s="48">
        <v>43383</v>
      </c>
      <c r="B41" s="49" t="s">
        <v>65</v>
      </c>
      <c r="C41" s="50" t="s">
        <v>105</v>
      </c>
      <c r="D41" s="51">
        <v>1504</v>
      </c>
      <c r="E41" s="51">
        <v>1500</v>
      </c>
      <c r="F41" s="52">
        <v>4</v>
      </c>
      <c r="G41" s="53">
        <f t="shared" si="2"/>
        <v>2.6595744680851063E-3</v>
      </c>
      <c r="H41" s="53">
        <f t="shared" si="0"/>
        <v>1.3463793209213724E-2</v>
      </c>
      <c r="I41" s="53">
        <f t="shared" si="1"/>
        <v>5.7532647303253429E-4</v>
      </c>
    </row>
    <row r="42" spans="1:9" x14ac:dyDescent="0.25">
      <c r="A42" s="48">
        <v>43383</v>
      </c>
      <c r="B42" s="49" t="s">
        <v>65</v>
      </c>
      <c r="C42" s="50" t="s">
        <v>106</v>
      </c>
      <c r="D42" s="51">
        <v>1507</v>
      </c>
      <c r="E42" s="51">
        <v>1500</v>
      </c>
      <c r="F42" s="52">
        <v>7</v>
      </c>
      <c r="G42" s="53">
        <f t="shared" si="2"/>
        <v>4.6449900464499002E-3</v>
      </c>
      <c r="H42" s="53">
        <f t="shared" si="0"/>
        <v>1.3463793209213724E-2</v>
      </c>
      <c r="I42" s="53">
        <f t="shared" si="1"/>
        <v>5.7532647303253429E-4</v>
      </c>
    </row>
    <row r="43" spans="1:9" x14ac:dyDescent="0.25">
      <c r="A43" s="48">
        <v>43396</v>
      </c>
      <c r="B43" s="49" t="s">
        <v>65</v>
      </c>
      <c r="C43" s="50" t="s">
        <v>107</v>
      </c>
      <c r="D43" s="51">
        <v>1507</v>
      </c>
      <c r="E43" s="51">
        <v>1500</v>
      </c>
      <c r="F43" s="52">
        <v>7</v>
      </c>
      <c r="G43" s="53">
        <f t="shared" si="2"/>
        <v>4.6449900464499002E-3</v>
      </c>
      <c r="H43" s="53">
        <f t="shared" si="0"/>
        <v>1.3463793209213724E-2</v>
      </c>
      <c r="I43" s="53">
        <f t="shared" si="1"/>
        <v>5.7532647303253429E-4</v>
      </c>
    </row>
    <row r="44" spans="1:9" x14ac:dyDescent="0.25">
      <c r="A44" s="48">
        <v>43396</v>
      </c>
      <c r="B44" s="49" t="s">
        <v>65</v>
      </c>
      <c r="C44" s="50" t="s">
        <v>108</v>
      </c>
      <c r="D44" s="51">
        <v>1509</v>
      </c>
      <c r="E44" s="51">
        <v>1500</v>
      </c>
      <c r="F44" s="52">
        <v>9</v>
      </c>
      <c r="G44" s="53">
        <f t="shared" si="2"/>
        <v>5.9642147117296221E-3</v>
      </c>
      <c r="H44" s="53">
        <f t="shared" si="0"/>
        <v>1.3463793209213724E-2</v>
      </c>
      <c r="I44" s="53">
        <f t="shared" si="1"/>
        <v>5.7532647303253429E-4</v>
      </c>
    </row>
    <row r="45" spans="1:9" x14ac:dyDescent="0.25">
      <c r="A45" s="48">
        <v>43396</v>
      </c>
      <c r="B45" s="49" t="s">
        <v>65</v>
      </c>
      <c r="C45" s="50" t="s">
        <v>109</v>
      </c>
      <c r="D45" s="51">
        <v>1503</v>
      </c>
      <c r="E45" s="51">
        <v>1500</v>
      </c>
      <c r="F45" s="52">
        <v>3</v>
      </c>
      <c r="G45" s="53">
        <f t="shared" si="2"/>
        <v>1.996007984031936E-3</v>
      </c>
      <c r="H45" s="53">
        <f t="shared" si="0"/>
        <v>1.3463793209213724E-2</v>
      </c>
      <c r="I45" s="53">
        <f t="shared" si="1"/>
        <v>5.7532647303253429E-4</v>
      </c>
    </row>
    <row r="46" spans="1:9" x14ac:dyDescent="0.25">
      <c r="A46" s="48">
        <v>43396</v>
      </c>
      <c r="B46" s="49" t="s">
        <v>65</v>
      </c>
      <c r="C46" s="50" t="s">
        <v>110</v>
      </c>
      <c r="D46" s="51">
        <v>1501</v>
      </c>
      <c r="E46" s="51">
        <v>1500</v>
      </c>
      <c r="F46" s="52">
        <v>1</v>
      </c>
      <c r="G46" s="53">
        <f t="shared" si="2"/>
        <v>6.6622251832111927E-4</v>
      </c>
      <c r="H46" s="53">
        <f t="shared" si="0"/>
        <v>1.3463793209213724E-2</v>
      </c>
      <c r="I46" s="53">
        <f t="shared" si="1"/>
        <v>5.7532647303253429E-4</v>
      </c>
    </row>
    <row r="47" spans="1:9" x14ac:dyDescent="0.25">
      <c r="A47" s="48">
        <v>43396</v>
      </c>
      <c r="B47" s="49" t="s">
        <v>65</v>
      </c>
      <c r="C47" s="50" t="s">
        <v>111</v>
      </c>
      <c r="D47" s="51">
        <v>1508</v>
      </c>
      <c r="E47" s="51">
        <v>1500</v>
      </c>
      <c r="F47" s="52">
        <v>8</v>
      </c>
      <c r="G47" s="53">
        <f t="shared" si="2"/>
        <v>5.3050397877984082E-3</v>
      </c>
      <c r="H47" s="53">
        <f t="shared" si="0"/>
        <v>1.3463793209213724E-2</v>
      </c>
      <c r="I47" s="53">
        <f t="shared" si="1"/>
        <v>5.7532647303253429E-4</v>
      </c>
    </row>
    <row r="48" spans="1:9" x14ac:dyDescent="0.25">
      <c r="A48" s="48">
        <v>43396</v>
      </c>
      <c r="B48" s="49" t="s">
        <v>65</v>
      </c>
      <c r="C48" s="50" t="s">
        <v>112</v>
      </c>
      <c r="D48" s="51">
        <v>1501</v>
      </c>
      <c r="E48" s="51">
        <v>1500</v>
      </c>
      <c r="F48" s="52">
        <v>1</v>
      </c>
      <c r="G48" s="53">
        <f t="shared" si="2"/>
        <v>6.6622251832111927E-4</v>
      </c>
      <c r="H48" s="53">
        <f t="shared" si="0"/>
        <v>1.3463793209213724E-2</v>
      </c>
      <c r="I48" s="53">
        <f t="shared" si="1"/>
        <v>5.7532647303253429E-4</v>
      </c>
    </row>
    <row r="49" spans="1:9" x14ac:dyDescent="0.25">
      <c r="A49" s="48">
        <v>43412</v>
      </c>
      <c r="B49" s="49" t="s">
        <v>65</v>
      </c>
      <c r="C49" s="50" t="s">
        <v>113</v>
      </c>
      <c r="D49" s="51">
        <v>1535</v>
      </c>
      <c r="E49" s="51">
        <v>1500</v>
      </c>
      <c r="F49" s="52">
        <v>35</v>
      </c>
      <c r="G49" s="53">
        <f t="shared" si="2"/>
        <v>2.2801302931596091E-2</v>
      </c>
      <c r="H49" s="53">
        <f t="shared" si="0"/>
        <v>1.3463793209213724E-2</v>
      </c>
      <c r="I49" s="53">
        <f t="shared" si="1"/>
        <v>5.7532647303253429E-4</v>
      </c>
    </row>
    <row r="50" spans="1:9" x14ac:dyDescent="0.25">
      <c r="A50" s="48">
        <v>43412</v>
      </c>
      <c r="B50" s="49" t="s">
        <v>65</v>
      </c>
      <c r="C50" s="50" t="s">
        <v>114</v>
      </c>
      <c r="D50" s="51">
        <v>1512</v>
      </c>
      <c r="E50" s="51">
        <v>1500</v>
      </c>
      <c r="F50" s="52">
        <v>12</v>
      </c>
      <c r="G50" s="53">
        <f t="shared" si="2"/>
        <v>7.9365079365079361E-3</v>
      </c>
      <c r="H50" s="53">
        <f t="shared" si="0"/>
        <v>1.3463793209213724E-2</v>
      </c>
      <c r="I50" s="53">
        <f t="shared" si="1"/>
        <v>5.7532647303253429E-4</v>
      </c>
    </row>
    <row r="51" spans="1:9" x14ac:dyDescent="0.25">
      <c r="A51" s="48">
        <v>43412</v>
      </c>
      <c r="B51" s="49" t="s">
        <v>65</v>
      </c>
      <c r="C51" s="50" t="s">
        <v>115</v>
      </c>
      <c r="D51" s="51">
        <v>1506</v>
      </c>
      <c r="E51" s="51">
        <v>1500</v>
      </c>
      <c r="F51" s="52">
        <v>6</v>
      </c>
      <c r="G51" s="53">
        <f t="shared" si="2"/>
        <v>3.9840637450199202E-3</v>
      </c>
      <c r="H51" s="53">
        <f t="shared" si="0"/>
        <v>1.3463793209213724E-2</v>
      </c>
      <c r="I51" s="53">
        <f t="shared" si="1"/>
        <v>5.7532647303253429E-4</v>
      </c>
    </row>
    <row r="52" spans="1:9" x14ac:dyDescent="0.25">
      <c r="A52" s="48">
        <v>43412</v>
      </c>
      <c r="B52" s="49" t="s">
        <v>65</v>
      </c>
      <c r="C52" s="50" t="s">
        <v>116</v>
      </c>
      <c r="D52" s="51">
        <v>1507</v>
      </c>
      <c r="E52" s="51">
        <v>1500</v>
      </c>
      <c r="F52" s="52">
        <v>7</v>
      </c>
      <c r="G52" s="53">
        <f t="shared" si="2"/>
        <v>4.6449900464499002E-3</v>
      </c>
      <c r="H52" s="53">
        <f t="shared" si="0"/>
        <v>1.3463793209213724E-2</v>
      </c>
      <c r="I52" s="53">
        <f t="shared" si="1"/>
        <v>5.7532647303253429E-4</v>
      </c>
    </row>
    <row r="53" spans="1:9" x14ac:dyDescent="0.25">
      <c r="A53" s="48">
        <v>43412</v>
      </c>
      <c r="B53" s="49" t="s">
        <v>65</v>
      </c>
      <c r="C53" s="50" t="s">
        <v>117</v>
      </c>
      <c r="D53" s="51">
        <v>1541</v>
      </c>
      <c r="E53" s="51">
        <v>1500</v>
      </c>
      <c r="F53" s="52">
        <v>41</v>
      </c>
      <c r="G53" s="53">
        <f t="shared" si="2"/>
        <v>2.6606099935107073E-2</v>
      </c>
      <c r="H53" s="53">
        <f t="shared" si="0"/>
        <v>1.3463793209213724E-2</v>
      </c>
      <c r="I53" s="53">
        <f t="shared" si="1"/>
        <v>5.7532647303253429E-4</v>
      </c>
    </row>
    <row r="54" spans="1:9" x14ac:dyDescent="0.25">
      <c r="A54" s="48">
        <v>43412</v>
      </c>
      <c r="B54" s="49" t="s">
        <v>65</v>
      </c>
      <c r="C54" s="50" t="s">
        <v>118</v>
      </c>
      <c r="D54" s="51">
        <v>1511</v>
      </c>
      <c r="E54" s="51">
        <v>1500</v>
      </c>
      <c r="F54" s="52">
        <v>11</v>
      </c>
      <c r="G54" s="53">
        <f t="shared" si="2"/>
        <v>7.2799470549305099E-3</v>
      </c>
      <c r="H54" s="53">
        <f>$D$61</f>
        <v>1.3463793209213724E-2</v>
      </c>
      <c r="I54" s="53">
        <f>$F$61</f>
        <v>5.7532647303253429E-4</v>
      </c>
    </row>
    <row r="55" spans="1:9" x14ac:dyDescent="0.25">
      <c r="F55" s="57"/>
      <c r="G55" s="58"/>
    </row>
    <row r="56" spans="1:9" ht="15" customHeight="1" x14ac:dyDescent="0.25">
      <c r="B56" s="59" t="s">
        <v>119</v>
      </c>
      <c r="C56" s="60"/>
      <c r="D56" s="61" t="s">
        <v>120</v>
      </c>
      <c r="E56" s="61"/>
      <c r="F56" s="59" t="s">
        <v>121</v>
      </c>
      <c r="G56" s="62"/>
    </row>
    <row r="57" spans="1:9" ht="30" customHeight="1" x14ac:dyDescent="0.25">
      <c r="A57" s="54" t="s">
        <v>122</v>
      </c>
      <c r="B57" s="55">
        <f>COUNT(D2:D54)</f>
        <v>53</v>
      </c>
      <c r="D57" s="63">
        <f>SUM(D2:D54)</f>
        <v>80062</v>
      </c>
      <c r="F57" s="64">
        <f>SUM(F2:F54)</f>
        <v>562</v>
      </c>
    </row>
    <row r="58" spans="1:9" ht="15" customHeight="1" x14ac:dyDescent="0.25">
      <c r="D58" s="63"/>
      <c r="F58" s="64"/>
    </row>
    <row r="59" spans="1:9" ht="30" x14ac:dyDescent="0.25">
      <c r="A59" s="54" t="s">
        <v>123</v>
      </c>
      <c r="B59" s="65">
        <f>D57/B57</f>
        <v>1510.6037735849056</v>
      </c>
      <c r="C59" s="56" t="s">
        <v>124</v>
      </c>
      <c r="D59" s="66">
        <f>F57/D57</f>
        <v>7.0195598411231293E-3</v>
      </c>
    </row>
    <row r="61" spans="1:9" ht="30" customHeight="1" x14ac:dyDescent="0.25">
      <c r="A61" s="47" t="s">
        <v>125</v>
      </c>
      <c r="B61" s="67">
        <f>3*SQRT(D59*(1-D59)/B59)</f>
        <v>6.4442333680905951E-3</v>
      </c>
      <c r="C61" s="56" t="s">
        <v>63</v>
      </c>
      <c r="D61" s="68">
        <f>D59+B61</f>
        <v>1.3463793209213724E-2</v>
      </c>
      <c r="E61" s="54" t="s">
        <v>64</v>
      </c>
      <c r="F61" s="67">
        <f>D59-B61</f>
        <v>5.7532647303253429E-4</v>
      </c>
    </row>
  </sheetData>
  <dataConsolidate/>
  <conditionalFormatting sqref="F1:F54">
    <cfRule type="expression" dxfId="2" priority="1">
      <formula>$F1&lt;&gt;SUM(#REF!)</formula>
    </cfRule>
  </conditionalFormatting>
  <pageMargins left="0.7" right="0.7" top="0.51" bottom="0.48" header="0.3" footer="0.3"/>
  <pageSetup scale="2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D68B-2F07-48A3-B0FE-B9BAB42B4610}">
  <sheetPr>
    <pageSetUpPr fitToPage="1"/>
  </sheetPr>
  <dimension ref="A1:G53"/>
  <sheetViews>
    <sheetView zoomScaleNormal="100" workbookViewId="0">
      <pane ySplit="1" topLeftCell="A38" activePane="bottomLeft" state="frozen"/>
      <selection activeCell="L23" sqref="L23"/>
      <selection pane="bottomLeft" activeCell="B53" sqref="B53"/>
    </sheetView>
  </sheetViews>
  <sheetFormatPr defaultColWidth="9.140625" defaultRowHeight="15" x14ac:dyDescent="0.25"/>
  <cols>
    <col min="1" max="1" width="10.5703125" style="54" customWidth="1"/>
    <col min="2" max="2" width="10" style="55" customWidth="1"/>
    <col min="3" max="3" width="14.140625" style="56" customWidth="1"/>
    <col min="4" max="5" width="11.7109375" style="57" customWidth="1"/>
    <col min="6" max="6" width="11" style="55" customWidth="1"/>
    <col min="7" max="7" width="11.7109375" style="47" customWidth="1"/>
    <col min="8" max="8" width="8.7109375" style="47" customWidth="1"/>
    <col min="9" max="16384" width="9.140625" style="47"/>
  </cols>
  <sheetData>
    <row r="1" spans="1:7" ht="63" customHeight="1" x14ac:dyDescent="0.25">
      <c r="A1" s="43" t="s">
        <v>56</v>
      </c>
      <c r="B1" s="44" t="s">
        <v>57</v>
      </c>
      <c r="C1" s="45" t="s">
        <v>126</v>
      </c>
      <c r="D1" s="46" t="s">
        <v>127</v>
      </c>
      <c r="E1" s="44" t="s">
        <v>61</v>
      </c>
      <c r="F1" s="44" t="s">
        <v>128</v>
      </c>
      <c r="G1" s="44" t="s">
        <v>129</v>
      </c>
    </row>
    <row r="2" spans="1:7" x14ac:dyDescent="0.25">
      <c r="A2" s="48">
        <v>43102</v>
      </c>
      <c r="B2" s="49" t="s">
        <v>130</v>
      </c>
      <c r="C2" s="50" t="s">
        <v>66</v>
      </c>
      <c r="D2" s="51">
        <v>500</v>
      </c>
      <c r="E2" s="12">
        <v>2</v>
      </c>
      <c r="F2" s="69">
        <f t="shared" ref="F2:F45" si="0">$D$53</f>
        <v>8.9128867211289577</v>
      </c>
      <c r="G2" s="49">
        <v>0</v>
      </c>
    </row>
    <row r="3" spans="1:7" x14ac:dyDescent="0.25">
      <c r="A3" s="48">
        <v>43102</v>
      </c>
      <c r="B3" s="49" t="s">
        <v>130</v>
      </c>
      <c r="C3" s="50" t="s">
        <v>67</v>
      </c>
      <c r="D3" s="51">
        <v>500</v>
      </c>
      <c r="E3" s="70">
        <v>2</v>
      </c>
      <c r="F3" s="69">
        <f t="shared" si="0"/>
        <v>8.9128867211289577</v>
      </c>
      <c r="G3" s="49">
        <v>0</v>
      </c>
    </row>
    <row r="4" spans="1:7" x14ac:dyDescent="0.25">
      <c r="A4" s="48">
        <v>43102</v>
      </c>
      <c r="B4" s="49" t="s">
        <v>130</v>
      </c>
      <c r="C4" s="50" t="s">
        <v>68</v>
      </c>
      <c r="D4" s="51">
        <v>500</v>
      </c>
      <c r="E4" s="12">
        <v>3</v>
      </c>
      <c r="F4" s="69">
        <f t="shared" si="0"/>
        <v>8.9128867211289577</v>
      </c>
      <c r="G4" s="49">
        <v>0</v>
      </c>
    </row>
    <row r="5" spans="1:7" x14ac:dyDescent="0.25">
      <c r="A5" s="48">
        <v>43102</v>
      </c>
      <c r="B5" s="49" t="s">
        <v>130</v>
      </c>
      <c r="C5" s="50" t="s">
        <v>69</v>
      </c>
      <c r="D5" s="51">
        <v>500</v>
      </c>
      <c r="E5" s="12">
        <v>2</v>
      </c>
      <c r="F5" s="69">
        <f t="shared" si="0"/>
        <v>8.9128867211289577</v>
      </c>
      <c r="G5" s="49">
        <v>0</v>
      </c>
    </row>
    <row r="6" spans="1:7" x14ac:dyDescent="0.25">
      <c r="A6" s="48">
        <v>43102</v>
      </c>
      <c r="B6" s="49" t="s">
        <v>130</v>
      </c>
      <c r="C6" s="50" t="s">
        <v>70</v>
      </c>
      <c r="D6" s="51">
        <v>500</v>
      </c>
      <c r="E6" s="12">
        <v>6</v>
      </c>
      <c r="F6" s="69">
        <f t="shared" si="0"/>
        <v>8.9128867211289577</v>
      </c>
      <c r="G6" s="49">
        <v>0</v>
      </c>
    </row>
    <row r="7" spans="1:7" x14ac:dyDescent="0.25">
      <c r="A7" s="48">
        <v>43116</v>
      </c>
      <c r="B7" s="49" t="s">
        <v>130</v>
      </c>
      <c r="C7" s="50" t="s">
        <v>71</v>
      </c>
      <c r="D7" s="51">
        <v>500</v>
      </c>
      <c r="E7" s="12">
        <v>4</v>
      </c>
      <c r="F7" s="69">
        <f t="shared" si="0"/>
        <v>8.9128867211289577</v>
      </c>
      <c r="G7" s="49">
        <v>0</v>
      </c>
    </row>
    <row r="8" spans="1:7" x14ac:dyDescent="0.25">
      <c r="A8" s="48">
        <v>43116</v>
      </c>
      <c r="B8" s="49" t="s">
        <v>130</v>
      </c>
      <c r="C8" s="50" t="s">
        <v>72</v>
      </c>
      <c r="D8" s="51">
        <v>500</v>
      </c>
      <c r="E8" s="12">
        <v>3</v>
      </c>
      <c r="F8" s="69">
        <f t="shared" si="0"/>
        <v>8.9128867211289577</v>
      </c>
      <c r="G8" s="49">
        <v>0</v>
      </c>
    </row>
    <row r="9" spans="1:7" x14ac:dyDescent="0.25">
      <c r="A9" s="48">
        <v>43116</v>
      </c>
      <c r="B9" s="49" t="s">
        <v>130</v>
      </c>
      <c r="C9" s="50" t="s">
        <v>73</v>
      </c>
      <c r="D9" s="51">
        <v>500</v>
      </c>
      <c r="E9" s="12">
        <v>6</v>
      </c>
      <c r="F9" s="69">
        <f t="shared" si="0"/>
        <v>8.9128867211289577</v>
      </c>
      <c r="G9" s="49">
        <v>0</v>
      </c>
    </row>
    <row r="10" spans="1:7" x14ac:dyDescent="0.25">
      <c r="A10" s="48">
        <v>43117</v>
      </c>
      <c r="B10" s="49" t="s">
        <v>130</v>
      </c>
      <c r="C10" s="50" t="s">
        <v>74</v>
      </c>
      <c r="D10" s="51">
        <v>500</v>
      </c>
      <c r="E10" s="12">
        <v>2</v>
      </c>
      <c r="F10" s="69">
        <f t="shared" si="0"/>
        <v>8.9128867211289577</v>
      </c>
      <c r="G10" s="49">
        <v>0</v>
      </c>
    </row>
    <row r="11" spans="1:7" x14ac:dyDescent="0.25">
      <c r="A11" s="48">
        <v>43149</v>
      </c>
      <c r="B11" s="49" t="s">
        <v>130</v>
      </c>
      <c r="C11" s="50" t="s">
        <v>75</v>
      </c>
      <c r="D11" s="51">
        <v>500</v>
      </c>
      <c r="E11" s="12">
        <v>1</v>
      </c>
      <c r="F11" s="69">
        <f t="shared" si="0"/>
        <v>8.9128867211289577</v>
      </c>
      <c r="G11" s="49">
        <v>0</v>
      </c>
    </row>
    <row r="12" spans="1:7" x14ac:dyDescent="0.25">
      <c r="A12" s="48">
        <v>43149</v>
      </c>
      <c r="B12" s="49" t="s">
        <v>130</v>
      </c>
      <c r="C12" s="50" t="s">
        <v>76</v>
      </c>
      <c r="D12" s="51">
        <v>500</v>
      </c>
      <c r="E12" s="12">
        <v>4</v>
      </c>
      <c r="F12" s="69">
        <f t="shared" si="0"/>
        <v>8.9128867211289577</v>
      </c>
      <c r="G12" s="49">
        <v>0</v>
      </c>
    </row>
    <row r="13" spans="1:7" x14ac:dyDescent="0.25">
      <c r="A13" s="48">
        <v>43150</v>
      </c>
      <c r="B13" s="49" t="s">
        <v>130</v>
      </c>
      <c r="C13" s="50" t="s">
        <v>77</v>
      </c>
      <c r="D13" s="51">
        <v>500</v>
      </c>
      <c r="E13" s="12">
        <v>14</v>
      </c>
      <c r="F13" s="69">
        <f t="shared" si="0"/>
        <v>8.9128867211289577</v>
      </c>
      <c r="G13" s="49">
        <v>0</v>
      </c>
    </row>
    <row r="14" spans="1:7" x14ac:dyDescent="0.25">
      <c r="A14" s="48">
        <v>43150</v>
      </c>
      <c r="B14" s="49" t="s">
        <v>130</v>
      </c>
      <c r="C14" s="50" t="s">
        <v>78</v>
      </c>
      <c r="D14" s="51">
        <v>500</v>
      </c>
      <c r="E14" s="12">
        <v>2</v>
      </c>
      <c r="F14" s="69">
        <f t="shared" si="0"/>
        <v>8.9128867211289577</v>
      </c>
      <c r="G14" s="49">
        <v>0</v>
      </c>
    </row>
    <row r="15" spans="1:7" x14ac:dyDescent="0.25">
      <c r="A15" s="48">
        <v>43150</v>
      </c>
      <c r="B15" s="49" t="s">
        <v>130</v>
      </c>
      <c r="C15" s="50" t="s">
        <v>79</v>
      </c>
      <c r="D15" s="51">
        <v>500</v>
      </c>
      <c r="E15" s="12">
        <v>4</v>
      </c>
      <c r="F15" s="69">
        <f t="shared" si="0"/>
        <v>8.9128867211289577</v>
      </c>
      <c r="G15" s="49">
        <v>0</v>
      </c>
    </row>
    <row r="16" spans="1:7" x14ac:dyDescent="0.25">
      <c r="A16" s="48">
        <v>43170</v>
      </c>
      <c r="B16" s="49" t="s">
        <v>130</v>
      </c>
      <c r="C16" s="50" t="s">
        <v>80</v>
      </c>
      <c r="D16" s="51">
        <v>500</v>
      </c>
      <c r="E16" s="12">
        <v>0</v>
      </c>
      <c r="F16" s="69">
        <f t="shared" si="0"/>
        <v>8.9128867211289577</v>
      </c>
      <c r="G16" s="49">
        <v>0</v>
      </c>
    </row>
    <row r="17" spans="1:7" x14ac:dyDescent="0.25">
      <c r="A17" s="48">
        <v>43170</v>
      </c>
      <c r="B17" s="49" t="s">
        <v>130</v>
      </c>
      <c r="C17" s="50" t="s">
        <v>81</v>
      </c>
      <c r="D17" s="51">
        <v>500</v>
      </c>
      <c r="E17" s="12">
        <v>2</v>
      </c>
      <c r="F17" s="69">
        <f t="shared" si="0"/>
        <v>8.9128867211289577</v>
      </c>
      <c r="G17" s="49">
        <v>0</v>
      </c>
    </row>
    <row r="18" spans="1:7" x14ac:dyDescent="0.25">
      <c r="A18" s="48">
        <v>43170</v>
      </c>
      <c r="B18" s="49" t="s">
        <v>130</v>
      </c>
      <c r="C18" s="50" t="s">
        <v>82</v>
      </c>
      <c r="D18" s="51">
        <v>500</v>
      </c>
      <c r="E18" s="12">
        <v>2</v>
      </c>
      <c r="F18" s="69">
        <f t="shared" si="0"/>
        <v>8.9128867211289577</v>
      </c>
      <c r="G18" s="49">
        <v>0</v>
      </c>
    </row>
    <row r="19" spans="1:7" x14ac:dyDescent="0.25">
      <c r="A19" s="48">
        <v>43170</v>
      </c>
      <c r="B19" s="49" t="s">
        <v>130</v>
      </c>
      <c r="C19" s="50" t="s">
        <v>83</v>
      </c>
      <c r="D19" s="51">
        <v>500</v>
      </c>
      <c r="E19" s="12">
        <v>5</v>
      </c>
      <c r="F19" s="69">
        <f t="shared" si="0"/>
        <v>8.9128867211289577</v>
      </c>
      <c r="G19" s="49">
        <v>0</v>
      </c>
    </row>
    <row r="20" spans="1:7" x14ac:dyDescent="0.25">
      <c r="A20" s="48">
        <v>43171</v>
      </c>
      <c r="B20" s="49" t="s">
        <v>130</v>
      </c>
      <c r="C20" s="50" t="s">
        <v>84</v>
      </c>
      <c r="D20" s="51">
        <v>500</v>
      </c>
      <c r="E20" s="12">
        <v>2</v>
      </c>
      <c r="F20" s="69">
        <f t="shared" si="0"/>
        <v>8.9128867211289577</v>
      </c>
      <c r="G20" s="49">
        <v>0</v>
      </c>
    </row>
    <row r="21" spans="1:7" x14ac:dyDescent="0.25">
      <c r="A21" s="48">
        <v>43187</v>
      </c>
      <c r="B21" s="49" t="s">
        <v>130</v>
      </c>
      <c r="C21" s="50" t="s">
        <v>85</v>
      </c>
      <c r="D21" s="51">
        <v>500</v>
      </c>
      <c r="E21" s="12">
        <v>2</v>
      </c>
      <c r="F21" s="69">
        <f t="shared" si="0"/>
        <v>8.9128867211289577</v>
      </c>
      <c r="G21" s="49">
        <v>0</v>
      </c>
    </row>
    <row r="22" spans="1:7" x14ac:dyDescent="0.25">
      <c r="A22" s="48">
        <v>43211</v>
      </c>
      <c r="B22" s="49" t="s">
        <v>130</v>
      </c>
      <c r="C22" s="50" t="s">
        <v>86</v>
      </c>
      <c r="D22" s="51">
        <v>500</v>
      </c>
      <c r="E22" s="12">
        <v>2</v>
      </c>
      <c r="F22" s="69">
        <f t="shared" si="0"/>
        <v>8.9128867211289577</v>
      </c>
      <c r="G22" s="49">
        <v>0</v>
      </c>
    </row>
    <row r="23" spans="1:7" x14ac:dyDescent="0.25">
      <c r="A23" s="48">
        <v>43212</v>
      </c>
      <c r="B23" s="49" t="s">
        <v>130</v>
      </c>
      <c r="C23" s="50" t="s">
        <v>87</v>
      </c>
      <c r="D23" s="51">
        <v>500</v>
      </c>
      <c r="E23" s="12">
        <v>3</v>
      </c>
      <c r="F23" s="69">
        <f t="shared" si="0"/>
        <v>8.9128867211289577</v>
      </c>
      <c r="G23" s="49">
        <v>0</v>
      </c>
    </row>
    <row r="24" spans="1:7" x14ac:dyDescent="0.25">
      <c r="A24" s="48">
        <v>43212</v>
      </c>
      <c r="B24" s="49" t="s">
        <v>130</v>
      </c>
      <c r="C24" s="50" t="s">
        <v>88</v>
      </c>
      <c r="D24" s="51">
        <v>500</v>
      </c>
      <c r="E24" s="12">
        <v>2</v>
      </c>
      <c r="F24" s="69">
        <f t="shared" si="0"/>
        <v>8.9128867211289577</v>
      </c>
      <c r="G24" s="49">
        <v>0</v>
      </c>
    </row>
    <row r="25" spans="1:7" x14ac:dyDescent="0.25">
      <c r="A25" s="48">
        <v>43212</v>
      </c>
      <c r="B25" s="49" t="s">
        <v>130</v>
      </c>
      <c r="C25" s="50" t="s">
        <v>89</v>
      </c>
      <c r="D25" s="51">
        <v>500</v>
      </c>
      <c r="E25" s="12">
        <v>2</v>
      </c>
      <c r="F25" s="69">
        <f t="shared" si="0"/>
        <v>8.9128867211289577</v>
      </c>
      <c r="G25" s="49">
        <v>0</v>
      </c>
    </row>
    <row r="26" spans="1:7" x14ac:dyDescent="0.25">
      <c r="A26" s="48">
        <v>43212</v>
      </c>
      <c r="B26" s="49" t="s">
        <v>130</v>
      </c>
      <c r="C26" s="50" t="s">
        <v>90</v>
      </c>
      <c r="D26" s="51">
        <v>500</v>
      </c>
      <c r="E26" s="12">
        <v>4</v>
      </c>
      <c r="F26" s="69">
        <f t="shared" si="0"/>
        <v>8.9128867211289577</v>
      </c>
      <c r="G26" s="49">
        <v>0</v>
      </c>
    </row>
    <row r="27" spans="1:7" x14ac:dyDescent="0.25">
      <c r="A27" s="48">
        <v>43229</v>
      </c>
      <c r="B27" s="49" t="s">
        <v>130</v>
      </c>
      <c r="C27" s="50" t="s">
        <v>91</v>
      </c>
      <c r="D27" s="51">
        <v>500</v>
      </c>
      <c r="E27" s="12">
        <v>2</v>
      </c>
      <c r="F27" s="69">
        <f t="shared" si="0"/>
        <v>8.9128867211289577</v>
      </c>
      <c r="G27" s="49">
        <v>0</v>
      </c>
    </row>
    <row r="28" spans="1:7" x14ac:dyDescent="0.25">
      <c r="A28" s="48">
        <v>43229</v>
      </c>
      <c r="B28" s="49" t="s">
        <v>130</v>
      </c>
      <c r="C28" s="50" t="s">
        <v>92</v>
      </c>
      <c r="D28" s="51">
        <v>500</v>
      </c>
      <c r="E28" s="12">
        <v>3</v>
      </c>
      <c r="F28" s="69">
        <f t="shared" si="0"/>
        <v>8.9128867211289577</v>
      </c>
      <c r="G28" s="49">
        <v>0</v>
      </c>
    </row>
    <row r="29" spans="1:7" x14ac:dyDescent="0.25">
      <c r="A29" s="48">
        <v>43229</v>
      </c>
      <c r="B29" s="49" t="s">
        <v>130</v>
      </c>
      <c r="C29" s="50" t="s">
        <v>93</v>
      </c>
      <c r="D29" s="51">
        <v>500</v>
      </c>
      <c r="E29" s="12">
        <v>2</v>
      </c>
      <c r="F29" s="69">
        <f t="shared" si="0"/>
        <v>8.9128867211289577</v>
      </c>
      <c r="G29" s="49">
        <v>0</v>
      </c>
    </row>
    <row r="30" spans="1:7" x14ac:dyDescent="0.25">
      <c r="A30" s="48">
        <v>43250</v>
      </c>
      <c r="B30" s="49" t="s">
        <v>130</v>
      </c>
      <c r="C30" s="50" t="s">
        <v>94</v>
      </c>
      <c r="D30" s="51">
        <v>500</v>
      </c>
      <c r="E30" s="12">
        <v>2</v>
      </c>
      <c r="F30" s="69">
        <f t="shared" si="0"/>
        <v>8.9128867211289577</v>
      </c>
      <c r="G30" s="49">
        <v>0</v>
      </c>
    </row>
    <row r="31" spans="1:7" x14ac:dyDescent="0.25">
      <c r="A31" s="48">
        <v>43265</v>
      </c>
      <c r="B31" s="49" t="s">
        <v>130</v>
      </c>
      <c r="C31" s="50" t="s">
        <v>95</v>
      </c>
      <c r="D31" s="51">
        <v>500</v>
      </c>
      <c r="E31" s="12">
        <v>5</v>
      </c>
      <c r="F31" s="69">
        <f t="shared" si="0"/>
        <v>8.9128867211289577</v>
      </c>
      <c r="G31" s="49">
        <v>0</v>
      </c>
    </row>
    <row r="32" spans="1:7" x14ac:dyDescent="0.25">
      <c r="A32" s="48">
        <v>43307</v>
      </c>
      <c r="B32" s="49" t="s">
        <v>130</v>
      </c>
      <c r="C32" s="50" t="s">
        <v>96</v>
      </c>
      <c r="D32" s="51">
        <v>500</v>
      </c>
      <c r="E32" s="12">
        <v>3</v>
      </c>
      <c r="F32" s="69">
        <f t="shared" si="0"/>
        <v>8.9128867211289577</v>
      </c>
      <c r="G32" s="49">
        <v>0</v>
      </c>
    </row>
    <row r="33" spans="1:7" x14ac:dyDescent="0.25">
      <c r="A33" s="48">
        <v>43307</v>
      </c>
      <c r="B33" s="49" t="s">
        <v>130</v>
      </c>
      <c r="C33" s="50" t="s">
        <v>97</v>
      </c>
      <c r="D33" s="51">
        <v>500</v>
      </c>
      <c r="E33" s="12">
        <v>3</v>
      </c>
      <c r="F33" s="69">
        <f t="shared" si="0"/>
        <v>8.9128867211289577</v>
      </c>
      <c r="G33" s="49">
        <v>0</v>
      </c>
    </row>
    <row r="34" spans="1:7" x14ac:dyDescent="0.25">
      <c r="A34" s="48">
        <v>43307</v>
      </c>
      <c r="B34" s="49" t="s">
        <v>130</v>
      </c>
      <c r="C34" s="50" t="s">
        <v>98</v>
      </c>
      <c r="D34" s="51">
        <v>500</v>
      </c>
      <c r="E34" s="12">
        <v>4</v>
      </c>
      <c r="F34" s="69">
        <f t="shared" si="0"/>
        <v>8.9128867211289577</v>
      </c>
      <c r="G34" s="49">
        <v>0</v>
      </c>
    </row>
    <row r="35" spans="1:7" x14ac:dyDescent="0.25">
      <c r="A35" s="48">
        <v>43311</v>
      </c>
      <c r="B35" s="49" t="s">
        <v>130</v>
      </c>
      <c r="C35" s="50" t="s">
        <v>99</v>
      </c>
      <c r="D35" s="51">
        <v>500</v>
      </c>
      <c r="E35" s="12">
        <v>0</v>
      </c>
      <c r="F35" s="69">
        <f t="shared" si="0"/>
        <v>8.9128867211289577</v>
      </c>
      <c r="G35" s="49">
        <v>0</v>
      </c>
    </row>
    <row r="36" spans="1:7" x14ac:dyDescent="0.25">
      <c r="A36" s="48">
        <v>43311</v>
      </c>
      <c r="B36" s="49" t="s">
        <v>130</v>
      </c>
      <c r="C36" s="50" t="s">
        <v>100</v>
      </c>
      <c r="D36" s="51">
        <v>500</v>
      </c>
      <c r="E36" s="12">
        <v>3</v>
      </c>
      <c r="F36" s="69">
        <f t="shared" si="0"/>
        <v>8.9128867211289577</v>
      </c>
      <c r="G36" s="49">
        <v>0</v>
      </c>
    </row>
    <row r="37" spans="1:7" x14ac:dyDescent="0.25">
      <c r="A37" s="48">
        <v>43368</v>
      </c>
      <c r="B37" s="49" t="s">
        <v>130</v>
      </c>
      <c r="C37" s="50" t="s">
        <v>101</v>
      </c>
      <c r="D37" s="51">
        <v>500</v>
      </c>
      <c r="E37" s="12">
        <v>3</v>
      </c>
      <c r="F37" s="69">
        <f t="shared" si="0"/>
        <v>8.9128867211289577</v>
      </c>
      <c r="G37" s="49">
        <v>0</v>
      </c>
    </row>
    <row r="38" spans="1:7" x14ac:dyDescent="0.25">
      <c r="A38" s="48">
        <v>43368</v>
      </c>
      <c r="B38" s="49" t="s">
        <v>130</v>
      </c>
      <c r="C38" s="50" t="s">
        <v>102</v>
      </c>
      <c r="D38" s="51">
        <v>500</v>
      </c>
      <c r="E38" s="12">
        <v>3</v>
      </c>
      <c r="F38" s="69">
        <f t="shared" si="0"/>
        <v>8.9128867211289577</v>
      </c>
      <c r="G38" s="49">
        <v>0</v>
      </c>
    </row>
    <row r="39" spans="1:7" x14ac:dyDescent="0.25">
      <c r="A39" s="48">
        <v>43383</v>
      </c>
      <c r="B39" s="49" t="s">
        <v>130</v>
      </c>
      <c r="C39" s="50" t="s">
        <v>103</v>
      </c>
      <c r="D39" s="51">
        <v>500</v>
      </c>
      <c r="E39" s="12">
        <v>3</v>
      </c>
      <c r="F39" s="69">
        <f t="shared" si="0"/>
        <v>8.9128867211289577</v>
      </c>
      <c r="G39" s="49">
        <v>0</v>
      </c>
    </row>
    <row r="40" spans="1:7" x14ac:dyDescent="0.25">
      <c r="A40" s="48">
        <v>43383</v>
      </c>
      <c r="B40" s="49" t="s">
        <v>130</v>
      </c>
      <c r="C40" s="50" t="s">
        <v>104</v>
      </c>
      <c r="D40" s="51">
        <v>500</v>
      </c>
      <c r="E40" s="12">
        <v>4</v>
      </c>
      <c r="F40" s="69">
        <f t="shared" si="0"/>
        <v>8.9128867211289577</v>
      </c>
      <c r="G40" s="49">
        <v>0</v>
      </c>
    </row>
    <row r="41" spans="1:7" x14ac:dyDescent="0.25">
      <c r="A41" s="48">
        <v>43383</v>
      </c>
      <c r="B41" s="49" t="s">
        <v>130</v>
      </c>
      <c r="C41" s="50" t="s">
        <v>105</v>
      </c>
      <c r="D41" s="51">
        <v>500</v>
      </c>
      <c r="E41" s="12">
        <v>3</v>
      </c>
      <c r="F41" s="69">
        <f t="shared" si="0"/>
        <v>8.9128867211289577</v>
      </c>
      <c r="G41" s="49">
        <v>0</v>
      </c>
    </row>
    <row r="42" spans="1:7" x14ac:dyDescent="0.25">
      <c r="A42" s="48">
        <v>43383</v>
      </c>
      <c r="B42" s="49" t="s">
        <v>130</v>
      </c>
      <c r="C42" s="50" t="s">
        <v>106</v>
      </c>
      <c r="D42" s="51">
        <v>500</v>
      </c>
      <c r="E42" s="12">
        <v>5</v>
      </c>
      <c r="F42" s="69">
        <f t="shared" si="0"/>
        <v>8.9128867211289577</v>
      </c>
      <c r="G42" s="49">
        <v>0</v>
      </c>
    </row>
    <row r="43" spans="1:7" x14ac:dyDescent="0.25">
      <c r="A43" s="48">
        <v>43396</v>
      </c>
      <c r="B43" s="49" t="s">
        <v>130</v>
      </c>
      <c r="C43" s="50" t="s">
        <v>107</v>
      </c>
      <c r="D43" s="51">
        <v>500</v>
      </c>
      <c r="E43" s="12">
        <v>3</v>
      </c>
      <c r="F43" s="69">
        <f t="shared" si="0"/>
        <v>8.9128867211289577</v>
      </c>
      <c r="G43" s="49">
        <v>0</v>
      </c>
    </row>
    <row r="44" spans="1:7" x14ac:dyDescent="0.25">
      <c r="A44" s="48">
        <v>43396</v>
      </c>
      <c r="B44" s="49" t="s">
        <v>130</v>
      </c>
      <c r="C44" s="50" t="s">
        <v>108</v>
      </c>
      <c r="D44" s="51">
        <v>500</v>
      </c>
      <c r="E44" s="12">
        <v>19</v>
      </c>
      <c r="F44" s="69">
        <f t="shared" si="0"/>
        <v>8.9128867211289577</v>
      </c>
      <c r="G44" s="49">
        <v>0</v>
      </c>
    </row>
    <row r="45" spans="1:7" x14ac:dyDescent="0.25">
      <c r="A45" s="48">
        <v>43396</v>
      </c>
      <c r="B45" s="49" t="s">
        <v>130</v>
      </c>
      <c r="C45" s="50" t="s">
        <v>109</v>
      </c>
      <c r="D45" s="51">
        <v>500</v>
      </c>
      <c r="E45" s="12">
        <v>2</v>
      </c>
      <c r="F45" s="69">
        <f t="shared" si="0"/>
        <v>8.9128867211289577</v>
      </c>
      <c r="G45" s="49">
        <v>0</v>
      </c>
    </row>
    <row r="46" spans="1:7" x14ac:dyDescent="0.25">
      <c r="A46" s="48">
        <v>43396</v>
      </c>
      <c r="B46" s="49" t="s">
        <v>130</v>
      </c>
      <c r="C46" s="50" t="s">
        <v>110</v>
      </c>
      <c r="D46" s="51">
        <v>500</v>
      </c>
      <c r="E46" s="12">
        <v>0</v>
      </c>
      <c r="F46" s="69">
        <f>$D$53</f>
        <v>8.9128867211289577</v>
      </c>
      <c r="G46" s="49">
        <v>0</v>
      </c>
    </row>
    <row r="47" spans="1:7" x14ac:dyDescent="0.25">
      <c r="F47" s="57"/>
      <c r="G47" s="58"/>
    </row>
    <row r="48" spans="1:7" ht="15" customHeight="1" x14ac:dyDescent="0.25">
      <c r="B48" s="59" t="s">
        <v>119</v>
      </c>
      <c r="C48" s="60"/>
      <c r="D48" s="61" t="s">
        <v>120</v>
      </c>
      <c r="E48" s="61"/>
      <c r="F48" s="59" t="s">
        <v>121</v>
      </c>
      <c r="G48" s="62"/>
    </row>
    <row r="49" spans="1:6" ht="30" customHeight="1" x14ac:dyDescent="0.25">
      <c r="A49" s="54" t="s">
        <v>122</v>
      </c>
      <c r="B49" s="55">
        <f>COUNT(D2:D46)</f>
        <v>45</v>
      </c>
      <c r="D49" s="63">
        <f>SUM(D2:D46)</f>
        <v>22500</v>
      </c>
      <c r="F49" s="64">
        <f>SUM(E2:E46)</f>
        <v>153</v>
      </c>
    </row>
    <row r="50" spans="1:6" ht="15" customHeight="1" x14ac:dyDescent="0.25">
      <c r="D50" s="63"/>
      <c r="F50" s="64"/>
    </row>
    <row r="51" spans="1:6" ht="30" customHeight="1" x14ac:dyDescent="0.25">
      <c r="A51" s="71" t="s">
        <v>131</v>
      </c>
      <c r="B51" s="65">
        <f>F49/B49</f>
        <v>3.4</v>
      </c>
      <c r="C51" s="56" t="s">
        <v>124</v>
      </c>
      <c r="D51" s="66">
        <f>F49/D49</f>
        <v>6.7999999999999996E-3</v>
      </c>
    </row>
    <row r="53" spans="1:6" ht="30" customHeight="1" x14ac:dyDescent="0.25">
      <c r="A53" s="47" t="s">
        <v>132</v>
      </c>
      <c r="B53" s="72">
        <f>3*SQRT(B51*(1-D51))</f>
        <v>5.5128867211289583</v>
      </c>
      <c r="C53" s="56" t="s">
        <v>63</v>
      </c>
      <c r="D53" s="73">
        <f>B51+B53</f>
        <v>8.9128867211289577</v>
      </c>
      <c r="E53" s="54" t="s">
        <v>64</v>
      </c>
      <c r="F53" s="72">
        <f>B51-B53</f>
        <v>-2.1128867211289584</v>
      </c>
    </row>
  </sheetData>
  <dataConsolidate/>
  <conditionalFormatting sqref="E1">
    <cfRule type="expression" dxfId="1" priority="1">
      <formula>$E1&lt;&gt;SUM(#REF!)</formula>
    </cfRule>
  </conditionalFormatting>
  <pageMargins left="0.7" right="0.7" top="0.51" bottom="0.48" header="0.3" footer="0.3"/>
  <pageSetup scale="21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379B-EAF2-4B8D-B2F7-B8B91F3FC2A0}">
  <sheetPr>
    <pageSetUpPr fitToPage="1"/>
  </sheetPr>
  <dimension ref="A1:G53"/>
  <sheetViews>
    <sheetView zoomScaleNormal="100" workbookViewId="0">
      <pane ySplit="1" topLeftCell="A35" activePane="bottomLeft" state="frozen"/>
      <selection activeCell="L23" sqref="L23"/>
      <selection pane="bottomLeft" activeCell="B51" sqref="B51"/>
    </sheetView>
  </sheetViews>
  <sheetFormatPr defaultColWidth="9.140625" defaultRowHeight="15" x14ac:dyDescent="0.25"/>
  <cols>
    <col min="1" max="1" width="11.140625" style="54" customWidth="1"/>
    <col min="2" max="2" width="10" style="55" customWidth="1"/>
    <col min="3" max="3" width="14.140625" style="56" customWidth="1"/>
    <col min="4" max="5" width="11.7109375" style="57" customWidth="1"/>
    <col min="6" max="6" width="11" style="55" customWidth="1"/>
    <col min="7" max="7" width="11.7109375" style="47" customWidth="1"/>
    <col min="8" max="8" width="8.7109375" style="47" customWidth="1"/>
    <col min="9" max="16384" width="9.140625" style="47"/>
  </cols>
  <sheetData>
    <row r="1" spans="1:6" ht="63" customHeight="1" x14ac:dyDescent="0.25">
      <c r="A1" s="43" t="s">
        <v>56</v>
      </c>
      <c r="B1" s="44" t="s">
        <v>57</v>
      </c>
      <c r="C1" s="45" t="s">
        <v>133</v>
      </c>
      <c r="D1" s="44" t="s">
        <v>134</v>
      </c>
      <c r="E1" s="44" t="s">
        <v>135</v>
      </c>
      <c r="F1" s="44" t="s">
        <v>136</v>
      </c>
    </row>
    <row r="2" spans="1:6" x14ac:dyDescent="0.25">
      <c r="A2" s="48">
        <v>43102</v>
      </c>
      <c r="B2" s="49" t="s">
        <v>130</v>
      </c>
      <c r="C2" s="50" t="s">
        <v>66</v>
      </c>
      <c r="D2" s="12">
        <v>2</v>
      </c>
      <c r="E2" s="69">
        <f t="shared" ref="E2:E45" si="0">$D$53</f>
        <v>9.4112293132046947</v>
      </c>
      <c r="F2" s="49">
        <v>0</v>
      </c>
    </row>
    <row r="3" spans="1:6" x14ac:dyDescent="0.25">
      <c r="A3" s="48">
        <v>43102</v>
      </c>
      <c r="B3" s="49" t="s">
        <v>130</v>
      </c>
      <c r="C3" s="50" t="s">
        <v>67</v>
      </c>
      <c r="D3" s="70">
        <v>2</v>
      </c>
      <c r="E3" s="69">
        <f t="shared" si="0"/>
        <v>9.4112293132046947</v>
      </c>
      <c r="F3" s="49">
        <v>0</v>
      </c>
    </row>
    <row r="4" spans="1:6" x14ac:dyDescent="0.25">
      <c r="A4" s="48">
        <v>43102</v>
      </c>
      <c r="B4" s="49" t="s">
        <v>130</v>
      </c>
      <c r="C4" s="50" t="s">
        <v>68</v>
      </c>
      <c r="D4" s="12">
        <v>3</v>
      </c>
      <c r="E4" s="69">
        <f t="shared" si="0"/>
        <v>9.4112293132046947</v>
      </c>
      <c r="F4" s="49">
        <v>0</v>
      </c>
    </row>
    <row r="5" spans="1:6" x14ac:dyDescent="0.25">
      <c r="A5" s="48">
        <v>43102</v>
      </c>
      <c r="B5" s="49" t="s">
        <v>130</v>
      </c>
      <c r="C5" s="50" t="s">
        <v>69</v>
      </c>
      <c r="D5" s="12">
        <v>2</v>
      </c>
      <c r="E5" s="69">
        <f t="shared" si="0"/>
        <v>9.4112293132046947</v>
      </c>
      <c r="F5" s="49">
        <v>0</v>
      </c>
    </row>
    <row r="6" spans="1:6" x14ac:dyDescent="0.25">
      <c r="A6" s="48">
        <v>43102</v>
      </c>
      <c r="B6" s="49" t="s">
        <v>130</v>
      </c>
      <c r="C6" s="50" t="s">
        <v>70</v>
      </c>
      <c r="D6" s="12">
        <v>18</v>
      </c>
      <c r="E6" s="69">
        <f t="shared" si="0"/>
        <v>9.4112293132046947</v>
      </c>
      <c r="F6" s="49">
        <v>0</v>
      </c>
    </row>
    <row r="7" spans="1:6" x14ac:dyDescent="0.25">
      <c r="A7" s="48">
        <v>43116</v>
      </c>
      <c r="B7" s="49" t="s">
        <v>130</v>
      </c>
      <c r="C7" s="50" t="s">
        <v>71</v>
      </c>
      <c r="D7" s="12">
        <v>4</v>
      </c>
      <c r="E7" s="69">
        <f t="shared" si="0"/>
        <v>9.4112293132046947</v>
      </c>
      <c r="F7" s="49">
        <v>0</v>
      </c>
    </row>
    <row r="8" spans="1:6" x14ac:dyDescent="0.25">
      <c r="A8" s="48">
        <v>43116</v>
      </c>
      <c r="B8" s="49" t="s">
        <v>130</v>
      </c>
      <c r="C8" s="50" t="s">
        <v>72</v>
      </c>
      <c r="D8" s="12">
        <v>3</v>
      </c>
      <c r="E8" s="69">
        <f t="shared" si="0"/>
        <v>9.4112293132046947</v>
      </c>
      <c r="F8" s="49">
        <v>0</v>
      </c>
    </row>
    <row r="9" spans="1:6" x14ac:dyDescent="0.25">
      <c r="A9" s="48">
        <v>43116</v>
      </c>
      <c r="B9" s="49" t="s">
        <v>130</v>
      </c>
      <c r="C9" s="50" t="s">
        <v>73</v>
      </c>
      <c r="D9" s="12">
        <v>6</v>
      </c>
      <c r="E9" s="69">
        <f t="shared" si="0"/>
        <v>9.4112293132046947</v>
      </c>
      <c r="F9" s="49">
        <v>0</v>
      </c>
    </row>
    <row r="10" spans="1:6" x14ac:dyDescent="0.25">
      <c r="A10" s="48">
        <v>43117</v>
      </c>
      <c r="B10" s="49" t="s">
        <v>130</v>
      </c>
      <c r="C10" s="50" t="s">
        <v>74</v>
      </c>
      <c r="D10" s="12">
        <v>2</v>
      </c>
      <c r="E10" s="69">
        <f t="shared" si="0"/>
        <v>9.4112293132046947</v>
      </c>
      <c r="F10" s="49">
        <v>0</v>
      </c>
    </row>
    <row r="11" spans="1:6" x14ac:dyDescent="0.25">
      <c r="A11" s="48">
        <v>43149</v>
      </c>
      <c r="B11" s="49" t="s">
        <v>130</v>
      </c>
      <c r="C11" s="50" t="s">
        <v>75</v>
      </c>
      <c r="D11" s="12">
        <v>1</v>
      </c>
      <c r="E11" s="69">
        <f t="shared" si="0"/>
        <v>9.4112293132046947</v>
      </c>
      <c r="F11" s="49">
        <v>0</v>
      </c>
    </row>
    <row r="12" spans="1:6" x14ac:dyDescent="0.25">
      <c r="A12" s="48">
        <v>43149</v>
      </c>
      <c r="B12" s="49" t="s">
        <v>130</v>
      </c>
      <c r="C12" s="50" t="s">
        <v>76</v>
      </c>
      <c r="D12" s="12">
        <v>4</v>
      </c>
      <c r="E12" s="69">
        <f t="shared" si="0"/>
        <v>9.4112293132046947</v>
      </c>
      <c r="F12" s="49">
        <v>0</v>
      </c>
    </row>
    <row r="13" spans="1:6" x14ac:dyDescent="0.25">
      <c r="A13" s="48">
        <v>43150</v>
      </c>
      <c r="B13" s="49" t="s">
        <v>130</v>
      </c>
      <c r="C13" s="50" t="s">
        <v>77</v>
      </c>
      <c r="D13" s="12">
        <v>14</v>
      </c>
      <c r="E13" s="69">
        <f t="shared" si="0"/>
        <v>9.4112293132046947</v>
      </c>
      <c r="F13" s="49">
        <v>0</v>
      </c>
    </row>
    <row r="14" spans="1:6" x14ac:dyDescent="0.25">
      <c r="A14" s="48">
        <v>43150</v>
      </c>
      <c r="B14" s="49" t="s">
        <v>130</v>
      </c>
      <c r="C14" s="50" t="s">
        <v>78</v>
      </c>
      <c r="D14" s="12">
        <v>2</v>
      </c>
      <c r="E14" s="69">
        <f t="shared" si="0"/>
        <v>9.4112293132046947</v>
      </c>
      <c r="F14" s="49">
        <v>0</v>
      </c>
    </row>
    <row r="15" spans="1:6" x14ac:dyDescent="0.25">
      <c r="A15" s="48">
        <v>43150</v>
      </c>
      <c r="B15" s="49" t="s">
        <v>130</v>
      </c>
      <c r="C15" s="50" t="s">
        <v>79</v>
      </c>
      <c r="D15" s="12">
        <v>4</v>
      </c>
      <c r="E15" s="69">
        <f t="shared" si="0"/>
        <v>9.4112293132046947</v>
      </c>
      <c r="F15" s="49">
        <v>0</v>
      </c>
    </row>
    <row r="16" spans="1:6" x14ac:dyDescent="0.25">
      <c r="A16" s="48">
        <v>43170</v>
      </c>
      <c r="B16" s="49" t="s">
        <v>130</v>
      </c>
      <c r="C16" s="50" t="s">
        <v>80</v>
      </c>
      <c r="D16" s="12">
        <v>0</v>
      </c>
      <c r="E16" s="69">
        <f t="shared" si="0"/>
        <v>9.4112293132046947</v>
      </c>
      <c r="F16" s="49">
        <v>0</v>
      </c>
    </row>
    <row r="17" spans="1:6" x14ac:dyDescent="0.25">
      <c r="A17" s="48">
        <v>43170</v>
      </c>
      <c r="B17" s="49" t="s">
        <v>130</v>
      </c>
      <c r="C17" s="50" t="s">
        <v>81</v>
      </c>
      <c r="D17" s="12">
        <v>2</v>
      </c>
      <c r="E17" s="69">
        <f t="shared" si="0"/>
        <v>9.4112293132046947</v>
      </c>
      <c r="F17" s="49">
        <v>0</v>
      </c>
    </row>
    <row r="18" spans="1:6" x14ac:dyDescent="0.25">
      <c r="A18" s="48">
        <v>43170</v>
      </c>
      <c r="B18" s="49" t="s">
        <v>130</v>
      </c>
      <c r="C18" s="50" t="s">
        <v>82</v>
      </c>
      <c r="D18" s="12">
        <v>2</v>
      </c>
      <c r="E18" s="69">
        <f t="shared" si="0"/>
        <v>9.4112293132046947</v>
      </c>
      <c r="F18" s="49">
        <v>0</v>
      </c>
    </row>
    <row r="19" spans="1:6" x14ac:dyDescent="0.25">
      <c r="A19" s="48">
        <v>43170</v>
      </c>
      <c r="B19" s="49" t="s">
        <v>130</v>
      </c>
      <c r="C19" s="50" t="s">
        <v>83</v>
      </c>
      <c r="D19" s="12">
        <v>5</v>
      </c>
      <c r="E19" s="69">
        <f t="shared" si="0"/>
        <v>9.4112293132046947</v>
      </c>
      <c r="F19" s="49">
        <v>0</v>
      </c>
    </row>
    <row r="20" spans="1:6" x14ac:dyDescent="0.25">
      <c r="A20" s="48">
        <v>43171</v>
      </c>
      <c r="B20" s="49" t="s">
        <v>130</v>
      </c>
      <c r="C20" s="50" t="s">
        <v>84</v>
      </c>
      <c r="D20" s="12">
        <v>2</v>
      </c>
      <c r="E20" s="69">
        <f t="shared" si="0"/>
        <v>9.4112293132046947</v>
      </c>
      <c r="F20" s="49">
        <v>0</v>
      </c>
    </row>
    <row r="21" spans="1:6" x14ac:dyDescent="0.25">
      <c r="A21" s="48">
        <v>43187</v>
      </c>
      <c r="B21" s="49" t="s">
        <v>130</v>
      </c>
      <c r="C21" s="50" t="s">
        <v>85</v>
      </c>
      <c r="D21" s="12">
        <v>2</v>
      </c>
      <c r="E21" s="69">
        <f t="shared" si="0"/>
        <v>9.4112293132046947</v>
      </c>
      <c r="F21" s="49">
        <v>0</v>
      </c>
    </row>
    <row r="22" spans="1:6" x14ac:dyDescent="0.25">
      <c r="A22" s="48">
        <v>43211</v>
      </c>
      <c r="B22" s="49" t="s">
        <v>130</v>
      </c>
      <c r="C22" s="50" t="s">
        <v>86</v>
      </c>
      <c r="D22" s="12">
        <v>2</v>
      </c>
      <c r="E22" s="69">
        <f t="shared" si="0"/>
        <v>9.4112293132046947</v>
      </c>
      <c r="F22" s="49">
        <v>0</v>
      </c>
    </row>
    <row r="23" spans="1:6" x14ac:dyDescent="0.25">
      <c r="A23" s="48">
        <v>43212</v>
      </c>
      <c r="B23" s="49" t="s">
        <v>130</v>
      </c>
      <c r="C23" s="50" t="s">
        <v>87</v>
      </c>
      <c r="D23" s="12">
        <v>3</v>
      </c>
      <c r="E23" s="69">
        <f t="shared" si="0"/>
        <v>9.4112293132046947</v>
      </c>
      <c r="F23" s="49">
        <v>0</v>
      </c>
    </row>
    <row r="24" spans="1:6" x14ac:dyDescent="0.25">
      <c r="A24" s="48">
        <v>43212</v>
      </c>
      <c r="B24" s="49" t="s">
        <v>130</v>
      </c>
      <c r="C24" s="50" t="s">
        <v>88</v>
      </c>
      <c r="D24" s="12">
        <v>2</v>
      </c>
      <c r="E24" s="69">
        <f t="shared" si="0"/>
        <v>9.4112293132046947</v>
      </c>
      <c r="F24" s="49">
        <v>0</v>
      </c>
    </row>
    <row r="25" spans="1:6" x14ac:dyDescent="0.25">
      <c r="A25" s="48">
        <v>43212</v>
      </c>
      <c r="B25" s="49" t="s">
        <v>130</v>
      </c>
      <c r="C25" s="50" t="s">
        <v>89</v>
      </c>
      <c r="D25" s="12">
        <v>2</v>
      </c>
      <c r="E25" s="69">
        <f t="shared" si="0"/>
        <v>9.4112293132046947</v>
      </c>
      <c r="F25" s="49">
        <v>0</v>
      </c>
    </row>
    <row r="26" spans="1:6" x14ac:dyDescent="0.25">
      <c r="A26" s="48">
        <v>43212</v>
      </c>
      <c r="B26" s="49" t="s">
        <v>130</v>
      </c>
      <c r="C26" s="50" t="s">
        <v>90</v>
      </c>
      <c r="D26" s="12">
        <v>4</v>
      </c>
      <c r="E26" s="69">
        <f t="shared" si="0"/>
        <v>9.4112293132046947</v>
      </c>
      <c r="F26" s="49">
        <v>0</v>
      </c>
    </row>
    <row r="27" spans="1:6" x14ac:dyDescent="0.25">
      <c r="A27" s="48">
        <v>43229</v>
      </c>
      <c r="B27" s="49" t="s">
        <v>130</v>
      </c>
      <c r="C27" s="50" t="s">
        <v>91</v>
      </c>
      <c r="D27" s="12">
        <v>2</v>
      </c>
      <c r="E27" s="69">
        <f t="shared" si="0"/>
        <v>9.4112293132046947</v>
      </c>
      <c r="F27" s="49">
        <v>0</v>
      </c>
    </row>
    <row r="28" spans="1:6" x14ac:dyDescent="0.25">
      <c r="A28" s="48">
        <v>43229</v>
      </c>
      <c r="B28" s="49" t="s">
        <v>130</v>
      </c>
      <c r="C28" s="50" t="s">
        <v>92</v>
      </c>
      <c r="D28" s="12">
        <v>3</v>
      </c>
      <c r="E28" s="69">
        <f t="shared" si="0"/>
        <v>9.4112293132046947</v>
      </c>
      <c r="F28" s="49">
        <v>0</v>
      </c>
    </row>
    <row r="29" spans="1:6" x14ac:dyDescent="0.25">
      <c r="A29" s="48">
        <v>43229</v>
      </c>
      <c r="B29" s="49" t="s">
        <v>130</v>
      </c>
      <c r="C29" s="50" t="s">
        <v>93</v>
      </c>
      <c r="D29" s="12">
        <v>2</v>
      </c>
      <c r="E29" s="69">
        <f t="shared" si="0"/>
        <v>9.4112293132046947</v>
      </c>
      <c r="F29" s="49">
        <v>0</v>
      </c>
    </row>
    <row r="30" spans="1:6" x14ac:dyDescent="0.25">
      <c r="A30" s="48">
        <v>43250</v>
      </c>
      <c r="B30" s="49" t="s">
        <v>130</v>
      </c>
      <c r="C30" s="50" t="s">
        <v>94</v>
      </c>
      <c r="D30" s="12">
        <v>2</v>
      </c>
      <c r="E30" s="69">
        <f t="shared" si="0"/>
        <v>9.4112293132046947</v>
      </c>
      <c r="F30" s="49">
        <v>0</v>
      </c>
    </row>
    <row r="31" spans="1:6" x14ac:dyDescent="0.25">
      <c r="A31" s="48">
        <v>43265</v>
      </c>
      <c r="B31" s="49" t="s">
        <v>130</v>
      </c>
      <c r="C31" s="50" t="s">
        <v>95</v>
      </c>
      <c r="D31" s="12">
        <v>5</v>
      </c>
      <c r="E31" s="69">
        <f t="shared" si="0"/>
        <v>9.4112293132046947</v>
      </c>
      <c r="F31" s="49">
        <v>0</v>
      </c>
    </row>
    <row r="32" spans="1:6" x14ac:dyDescent="0.25">
      <c r="A32" s="48">
        <v>43307</v>
      </c>
      <c r="B32" s="49" t="s">
        <v>130</v>
      </c>
      <c r="C32" s="50" t="s">
        <v>96</v>
      </c>
      <c r="D32" s="12">
        <v>3</v>
      </c>
      <c r="E32" s="69">
        <f t="shared" si="0"/>
        <v>9.4112293132046947</v>
      </c>
      <c r="F32" s="49">
        <v>0</v>
      </c>
    </row>
    <row r="33" spans="1:7" x14ac:dyDescent="0.25">
      <c r="A33" s="48">
        <v>43307</v>
      </c>
      <c r="B33" s="49" t="s">
        <v>130</v>
      </c>
      <c r="C33" s="50" t="s">
        <v>97</v>
      </c>
      <c r="D33" s="12">
        <v>3</v>
      </c>
      <c r="E33" s="69">
        <f t="shared" si="0"/>
        <v>9.4112293132046947</v>
      </c>
      <c r="F33" s="49">
        <v>0</v>
      </c>
    </row>
    <row r="34" spans="1:7" x14ac:dyDescent="0.25">
      <c r="A34" s="48">
        <v>43307</v>
      </c>
      <c r="B34" s="49" t="s">
        <v>130</v>
      </c>
      <c r="C34" s="50" t="s">
        <v>98</v>
      </c>
      <c r="D34" s="12">
        <v>4</v>
      </c>
      <c r="E34" s="69">
        <f t="shared" si="0"/>
        <v>9.4112293132046947</v>
      </c>
      <c r="F34" s="49">
        <v>0</v>
      </c>
    </row>
    <row r="35" spans="1:7" x14ac:dyDescent="0.25">
      <c r="A35" s="48">
        <v>43311</v>
      </c>
      <c r="B35" s="49" t="s">
        <v>130</v>
      </c>
      <c r="C35" s="50" t="s">
        <v>99</v>
      </c>
      <c r="D35" s="12">
        <v>0</v>
      </c>
      <c r="E35" s="69">
        <f t="shared" si="0"/>
        <v>9.4112293132046947</v>
      </c>
      <c r="F35" s="49">
        <v>0</v>
      </c>
    </row>
    <row r="36" spans="1:7" x14ac:dyDescent="0.25">
      <c r="A36" s="48">
        <v>43311</v>
      </c>
      <c r="B36" s="49" t="s">
        <v>130</v>
      </c>
      <c r="C36" s="50" t="s">
        <v>100</v>
      </c>
      <c r="D36" s="12">
        <v>3</v>
      </c>
      <c r="E36" s="69">
        <f t="shared" si="0"/>
        <v>9.4112293132046947</v>
      </c>
      <c r="F36" s="49">
        <v>0</v>
      </c>
    </row>
    <row r="37" spans="1:7" x14ac:dyDescent="0.25">
      <c r="A37" s="48">
        <v>43368</v>
      </c>
      <c r="B37" s="49" t="s">
        <v>130</v>
      </c>
      <c r="C37" s="50" t="s">
        <v>101</v>
      </c>
      <c r="D37" s="12">
        <v>3</v>
      </c>
      <c r="E37" s="69">
        <f t="shared" si="0"/>
        <v>9.4112293132046947</v>
      </c>
      <c r="F37" s="49">
        <v>0</v>
      </c>
    </row>
    <row r="38" spans="1:7" x14ac:dyDescent="0.25">
      <c r="A38" s="48">
        <v>43368</v>
      </c>
      <c r="B38" s="49" t="s">
        <v>130</v>
      </c>
      <c r="C38" s="50" t="s">
        <v>102</v>
      </c>
      <c r="D38" s="12">
        <v>3</v>
      </c>
      <c r="E38" s="69">
        <f t="shared" si="0"/>
        <v>9.4112293132046947</v>
      </c>
      <c r="F38" s="49">
        <v>0</v>
      </c>
    </row>
    <row r="39" spans="1:7" x14ac:dyDescent="0.25">
      <c r="A39" s="48">
        <v>43383</v>
      </c>
      <c r="B39" s="49" t="s">
        <v>130</v>
      </c>
      <c r="C39" s="50" t="s">
        <v>103</v>
      </c>
      <c r="D39" s="12">
        <v>3</v>
      </c>
      <c r="E39" s="69">
        <f t="shared" si="0"/>
        <v>9.4112293132046947</v>
      </c>
      <c r="F39" s="49">
        <v>0</v>
      </c>
    </row>
    <row r="40" spans="1:7" x14ac:dyDescent="0.25">
      <c r="A40" s="48">
        <v>43383</v>
      </c>
      <c r="B40" s="49" t="s">
        <v>130</v>
      </c>
      <c r="C40" s="50" t="s">
        <v>104</v>
      </c>
      <c r="D40" s="12">
        <v>4</v>
      </c>
      <c r="E40" s="69">
        <f t="shared" si="0"/>
        <v>9.4112293132046947</v>
      </c>
      <c r="F40" s="49">
        <v>0</v>
      </c>
    </row>
    <row r="41" spans="1:7" x14ac:dyDescent="0.25">
      <c r="A41" s="48">
        <v>43383</v>
      </c>
      <c r="B41" s="49" t="s">
        <v>130</v>
      </c>
      <c r="C41" s="50" t="s">
        <v>105</v>
      </c>
      <c r="D41" s="12">
        <v>3</v>
      </c>
      <c r="E41" s="69">
        <f t="shared" si="0"/>
        <v>9.4112293132046947</v>
      </c>
      <c r="F41" s="49">
        <v>0</v>
      </c>
    </row>
    <row r="42" spans="1:7" x14ac:dyDescent="0.25">
      <c r="A42" s="48">
        <v>43383</v>
      </c>
      <c r="B42" s="49" t="s">
        <v>130</v>
      </c>
      <c r="C42" s="50" t="s">
        <v>106</v>
      </c>
      <c r="D42" s="12">
        <v>5</v>
      </c>
      <c r="E42" s="69">
        <f t="shared" si="0"/>
        <v>9.4112293132046947</v>
      </c>
      <c r="F42" s="49">
        <v>0</v>
      </c>
    </row>
    <row r="43" spans="1:7" x14ac:dyDescent="0.25">
      <c r="A43" s="48">
        <v>43396</v>
      </c>
      <c r="B43" s="49" t="s">
        <v>130</v>
      </c>
      <c r="C43" s="50" t="s">
        <v>107</v>
      </c>
      <c r="D43" s="12">
        <v>3</v>
      </c>
      <c r="E43" s="69">
        <f t="shared" si="0"/>
        <v>9.4112293132046947</v>
      </c>
      <c r="F43" s="49">
        <v>0</v>
      </c>
    </row>
    <row r="44" spans="1:7" x14ac:dyDescent="0.25">
      <c r="A44" s="48">
        <v>43396</v>
      </c>
      <c r="B44" s="49" t="s">
        <v>130</v>
      </c>
      <c r="C44" s="50" t="s">
        <v>108</v>
      </c>
      <c r="D44" s="12">
        <v>19</v>
      </c>
      <c r="E44" s="69">
        <f t="shared" si="0"/>
        <v>9.4112293132046947</v>
      </c>
      <c r="F44" s="49">
        <v>0</v>
      </c>
    </row>
    <row r="45" spans="1:7" x14ac:dyDescent="0.25">
      <c r="A45" s="48">
        <v>43396</v>
      </c>
      <c r="B45" s="49" t="s">
        <v>130</v>
      </c>
      <c r="C45" s="50" t="s">
        <v>109</v>
      </c>
      <c r="D45" s="12">
        <v>2</v>
      </c>
      <c r="E45" s="69">
        <f t="shared" si="0"/>
        <v>9.4112293132046947</v>
      </c>
      <c r="F45" s="49">
        <v>0</v>
      </c>
    </row>
    <row r="46" spans="1:7" x14ac:dyDescent="0.25">
      <c r="A46" s="48">
        <v>43396</v>
      </c>
      <c r="B46" s="49" t="s">
        <v>130</v>
      </c>
      <c r="C46" s="50" t="s">
        <v>110</v>
      </c>
      <c r="D46" s="12">
        <v>0</v>
      </c>
      <c r="E46" s="69">
        <f>$D$53</f>
        <v>9.4112293132046947</v>
      </c>
      <c r="F46" s="49">
        <v>0</v>
      </c>
    </row>
    <row r="47" spans="1:7" x14ac:dyDescent="0.25">
      <c r="F47" s="57"/>
      <c r="G47" s="58"/>
    </row>
    <row r="48" spans="1:7" ht="33" customHeight="1" x14ac:dyDescent="0.25">
      <c r="B48" s="59" t="s">
        <v>137</v>
      </c>
      <c r="C48" s="60"/>
      <c r="D48" s="59" t="s">
        <v>138</v>
      </c>
      <c r="E48" s="61"/>
      <c r="G48" s="62"/>
    </row>
    <row r="49" spans="1:6" ht="30" customHeight="1" x14ac:dyDescent="0.25">
      <c r="A49" s="54" t="s">
        <v>122</v>
      </c>
      <c r="B49" s="55">
        <f>COUNT(D2:D46)</f>
        <v>45</v>
      </c>
      <c r="D49" s="63">
        <f>SUM(D2:D46)</f>
        <v>165</v>
      </c>
      <c r="F49" s="64"/>
    </row>
    <row r="50" spans="1:6" ht="15" customHeight="1" x14ac:dyDescent="0.25">
      <c r="D50" s="63"/>
      <c r="F50" s="64"/>
    </row>
    <row r="51" spans="1:6" ht="34.5" customHeight="1" x14ac:dyDescent="0.25">
      <c r="A51" s="71" t="s">
        <v>139</v>
      </c>
      <c r="B51" s="65">
        <f>D49/B49</f>
        <v>3.6666666666666665</v>
      </c>
      <c r="D51" s="66"/>
    </row>
    <row r="53" spans="1:6" ht="30" customHeight="1" x14ac:dyDescent="0.25">
      <c r="A53" s="47" t="s">
        <v>140</v>
      </c>
      <c r="B53" s="72">
        <f>3*SQRT(B51)</f>
        <v>5.7445626465380286</v>
      </c>
      <c r="C53" s="56" t="s">
        <v>135</v>
      </c>
      <c r="D53" s="73">
        <f>B51+B53</f>
        <v>9.4112293132046947</v>
      </c>
      <c r="E53" s="54" t="s">
        <v>136</v>
      </c>
      <c r="F53" s="72">
        <f>B51-B53</f>
        <v>-2.0778959798713621</v>
      </c>
    </row>
  </sheetData>
  <dataConsolidate/>
  <conditionalFormatting sqref="D1">
    <cfRule type="expression" dxfId="0" priority="1">
      <formula>$D1&lt;&gt;SUM(#REF!)</formula>
    </cfRule>
  </conditionalFormatting>
  <pageMargins left="0.7" right="0.7" top="0.51" bottom="0.48" header="0.3" footer="0.3"/>
  <pageSetup scale="2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956C-A358-4FA7-8EB4-10768003C4D3}">
  <sheetPr>
    <pageSetUpPr fitToPage="1"/>
  </sheetPr>
  <dimension ref="A1:H61"/>
  <sheetViews>
    <sheetView zoomScaleNormal="100" workbookViewId="0">
      <pane ySplit="1" topLeftCell="A2" activePane="bottomLeft" state="frozen"/>
      <selection activeCell="L23" sqref="L23"/>
      <selection pane="bottomLeft" activeCell="B59" sqref="B59"/>
    </sheetView>
  </sheetViews>
  <sheetFormatPr defaultColWidth="9.140625" defaultRowHeight="15" x14ac:dyDescent="0.25"/>
  <cols>
    <col min="1" max="1" width="10.5703125" style="54" customWidth="1"/>
    <col min="2" max="2" width="10" style="55" customWidth="1"/>
    <col min="3" max="3" width="14.140625" style="56" customWidth="1"/>
    <col min="4" max="5" width="11.7109375" style="57" customWidth="1"/>
    <col min="6" max="8" width="8.7109375" style="47" customWidth="1"/>
    <col min="9" max="16384" width="9.140625" style="47"/>
  </cols>
  <sheetData>
    <row r="1" spans="1:8" ht="73.5" customHeight="1" x14ac:dyDescent="0.25">
      <c r="A1" s="43" t="s">
        <v>56</v>
      </c>
      <c r="B1" s="44" t="s">
        <v>57</v>
      </c>
      <c r="C1" s="45" t="s">
        <v>141</v>
      </c>
      <c r="D1" s="46" t="s">
        <v>142</v>
      </c>
      <c r="E1" s="46" t="s">
        <v>143</v>
      </c>
      <c r="F1" s="44" t="s">
        <v>144</v>
      </c>
      <c r="G1" s="44" t="s">
        <v>145</v>
      </c>
      <c r="H1" s="44" t="s">
        <v>146</v>
      </c>
    </row>
    <row r="2" spans="1:8" x14ac:dyDescent="0.25">
      <c r="A2" s="48">
        <v>43102</v>
      </c>
      <c r="B2" s="49" t="s">
        <v>147</v>
      </c>
      <c r="C2" s="50" t="s">
        <v>66</v>
      </c>
      <c r="D2" s="74">
        <v>3.6</v>
      </c>
      <c r="E2" s="51">
        <v>3</v>
      </c>
      <c r="F2" s="69">
        <f>E2/D2</f>
        <v>0.83333333333333326</v>
      </c>
      <c r="G2" s="69">
        <f t="shared" ref="G2:G53" si="0">$D$61</f>
        <v>4.9646184721301996</v>
      </c>
      <c r="H2" s="69">
        <v>0</v>
      </c>
    </row>
    <row r="3" spans="1:8" x14ac:dyDescent="0.25">
      <c r="A3" s="48">
        <v>43102</v>
      </c>
      <c r="B3" s="49" t="s">
        <v>147</v>
      </c>
      <c r="C3" s="50" t="s">
        <v>67</v>
      </c>
      <c r="D3" s="74">
        <v>2</v>
      </c>
      <c r="E3" s="51">
        <v>5</v>
      </c>
      <c r="F3" s="69">
        <f t="shared" ref="F3:F54" si="1">E3/D3</f>
        <v>2.5</v>
      </c>
      <c r="G3" s="69">
        <f t="shared" si="0"/>
        <v>4.9646184721301996</v>
      </c>
      <c r="H3" s="69">
        <v>0</v>
      </c>
    </row>
    <row r="4" spans="1:8" x14ac:dyDescent="0.25">
      <c r="A4" s="48">
        <v>43102</v>
      </c>
      <c r="B4" s="49" t="s">
        <v>147</v>
      </c>
      <c r="C4" s="50" t="s">
        <v>68</v>
      </c>
      <c r="D4" s="74">
        <v>3.3</v>
      </c>
      <c r="E4" s="51">
        <v>4</v>
      </c>
      <c r="F4" s="69">
        <f t="shared" si="1"/>
        <v>1.2121212121212122</v>
      </c>
      <c r="G4" s="69">
        <f t="shared" si="0"/>
        <v>4.9646184721301996</v>
      </c>
      <c r="H4" s="69">
        <v>0</v>
      </c>
    </row>
    <row r="5" spans="1:8" x14ac:dyDescent="0.25">
      <c r="A5" s="48">
        <v>43102</v>
      </c>
      <c r="B5" s="49" t="s">
        <v>147</v>
      </c>
      <c r="C5" s="50" t="s">
        <v>69</v>
      </c>
      <c r="D5" s="74">
        <v>2.4</v>
      </c>
      <c r="E5" s="51">
        <v>7</v>
      </c>
      <c r="F5" s="69">
        <f t="shared" si="1"/>
        <v>2.916666666666667</v>
      </c>
      <c r="G5" s="69">
        <f t="shared" si="0"/>
        <v>4.9646184721301996</v>
      </c>
      <c r="H5" s="69">
        <v>0</v>
      </c>
    </row>
    <row r="6" spans="1:8" x14ac:dyDescent="0.25">
      <c r="A6" s="48">
        <v>43102</v>
      </c>
      <c r="B6" s="49" t="s">
        <v>147</v>
      </c>
      <c r="C6" s="50" t="s">
        <v>70</v>
      </c>
      <c r="D6" s="74">
        <v>2.9</v>
      </c>
      <c r="E6" s="51">
        <v>8</v>
      </c>
      <c r="F6" s="69">
        <f t="shared" si="1"/>
        <v>2.7586206896551726</v>
      </c>
      <c r="G6" s="69">
        <f t="shared" si="0"/>
        <v>4.9646184721301996</v>
      </c>
      <c r="H6" s="69">
        <v>0</v>
      </c>
    </row>
    <row r="7" spans="1:8" x14ac:dyDescent="0.25">
      <c r="A7" s="48">
        <v>43116</v>
      </c>
      <c r="B7" s="49" t="s">
        <v>147</v>
      </c>
      <c r="C7" s="50" t="s">
        <v>71</v>
      </c>
      <c r="D7" s="74">
        <v>4</v>
      </c>
      <c r="E7" s="51">
        <v>1</v>
      </c>
      <c r="F7" s="69">
        <f t="shared" si="1"/>
        <v>0.25</v>
      </c>
      <c r="G7" s="69">
        <f t="shared" si="0"/>
        <v>4.9646184721301996</v>
      </c>
      <c r="H7" s="69">
        <v>0</v>
      </c>
    </row>
    <row r="8" spans="1:8" x14ac:dyDescent="0.25">
      <c r="A8" s="48">
        <v>43116</v>
      </c>
      <c r="B8" s="49" t="s">
        <v>147</v>
      </c>
      <c r="C8" s="50" t="s">
        <v>72</v>
      </c>
      <c r="D8" s="74">
        <v>3.9</v>
      </c>
      <c r="E8" s="51">
        <v>7</v>
      </c>
      <c r="F8" s="69">
        <f t="shared" si="1"/>
        <v>1.7948717948717949</v>
      </c>
      <c r="G8" s="69">
        <f t="shared" si="0"/>
        <v>4.9646184721301996</v>
      </c>
      <c r="H8" s="69">
        <v>0</v>
      </c>
    </row>
    <row r="9" spans="1:8" x14ac:dyDescent="0.25">
      <c r="A9" s="48">
        <v>43116</v>
      </c>
      <c r="B9" s="49" t="s">
        <v>147</v>
      </c>
      <c r="C9" s="50" t="s">
        <v>73</v>
      </c>
      <c r="D9" s="74">
        <v>3.3</v>
      </c>
      <c r="E9" s="51">
        <v>5</v>
      </c>
      <c r="F9" s="69">
        <f t="shared" si="1"/>
        <v>1.5151515151515151</v>
      </c>
      <c r="G9" s="69">
        <f t="shared" si="0"/>
        <v>4.9646184721301996</v>
      </c>
      <c r="H9" s="69">
        <v>0</v>
      </c>
    </row>
    <row r="10" spans="1:8" x14ac:dyDescent="0.25">
      <c r="A10" s="48">
        <v>43117</v>
      </c>
      <c r="B10" s="49" t="s">
        <v>147</v>
      </c>
      <c r="C10" s="50" t="s">
        <v>74</v>
      </c>
      <c r="D10" s="74">
        <v>2.5</v>
      </c>
      <c r="E10" s="51">
        <v>1</v>
      </c>
      <c r="F10" s="69">
        <f t="shared" si="1"/>
        <v>0.4</v>
      </c>
      <c r="G10" s="69">
        <f t="shared" si="0"/>
        <v>4.9646184721301996</v>
      </c>
      <c r="H10" s="69">
        <v>0</v>
      </c>
    </row>
    <row r="11" spans="1:8" x14ac:dyDescent="0.25">
      <c r="A11" s="48">
        <v>43149</v>
      </c>
      <c r="B11" s="49" t="s">
        <v>147</v>
      </c>
      <c r="C11" s="50" t="s">
        <v>75</v>
      </c>
      <c r="D11" s="74">
        <v>2.9</v>
      </c>
      <c r="E11" s="51">
        <v>4</v>
      </c>
      <c r="F11" s="69">
        <f t="shared" si="1"/>
        <v>1.3793103448275863</v>
      </c>
      <c r="G11" s="69">
        <f t="shared" si="0"/>
        <v>4.9646184721301996</v>
      </c>
      <c r="H11" s="69">
        <v>0</v>
      </c>
    </row>
    <row r="12" spans="1:8" x14ac:dyDescent="0.25">
      <c r="A12" s="48">
        <v>43149</v>
      </c>
      <c r="B12" s="49" t="s">
        <v>147</v>
      </c>
      <c r="C12" s="50" t="s">
        <v>76</v>
      </c>
      <c r="D12" s="74">
        <v>4.0999999999999996</v>
      </c>
      <c r="E12" s="51">
        <v>6</v>
      </c>
      <c r="F12" s="69">
        <f t="shared" si="1"/>
        <v>1.4634146341463417</v>
      </c>
      <c r="G12" s="69">
        <f t="shared" si="0"/>
        <v>4.9646184721301996</v>
      </c>
      <c r="H12" s="69">
        <v>0</v>
      </c>
    </row>
    <row r="13" spans="1:8" x14ac:dyDescent="0.25">
      <c r="A13" s="48">
        <v>43150</v>
      </c>
      <c r="B13" s="49" t="s">
        <v>147</v>
      </c>
      <c r="C13" s="50" t="s">
        <v>77</v>
      </c>
      <c r="D13" s="74">
        <v>4.0999999999999996</v>
      </c>
      <c r="E13" s="51">
        <v>7</v>
      </c>
      <c r="F13" s="69">
        <f t="shared" si="1"/>
        <v>1.7073170731707319</v>
      </c>
      <c r="G13" s="69">
        <f t="shared" si="0"/>
        <v>4.9646184721301996</v>
      </c>
      <c r="H13" s="69">
        <v>0</v>
      </c>
    </row>
    <row r="14" spans="1:8" x14ac:dyDescent="0.25">
      <c r="A14" s="48">
        <v>43150</v>
      </c>
      <c r="B14" s="49" t="s">
        <v>147</v>
      </c>
      <c r="C14" s="50" t="s">
        <v>78</v>
      </c>
      <c r="D14" s="74">
        <v>4</v>
      </c>
      <c r="E14" s="51">
        <v>7</v>
      </c>
      <c r="F14" s="69">
        <f t="shared" si="1"/>
        <v>1.75</v>
      </c>
      <c r="G14" s="69">
        <f t="shared" si="0"/>
        <v>4.9646184721301996</v>
      </c>
      <c r="H14" s="69">
        <v>0</v>
      </c>
    </row>
    <row r="15" spans="1:8" x14ac:dyDescent="0.25">
      <c r="A15" s="48">
        <v>43150</v>
      </c>
      <c r="B15" s="49" t="s">
        <v>147</v>
      </c>
      <c r="C15" s="50" t="s">
        <v>79</v>
      </c>
      <c r="D15" s="74">
        <v>3.7</v>
      </c>
      <c r="E15" s="51">
        <v>1</v>
      </c>
      <c r="F15" s="69">
        <f t="shared" si="1"/>
        <v>0.27027027027027023</v>
      </c>
      <c r="G15" s="69">
        <f t="shared" si="0"/>
        <v>4.9646184721301996</v>
      </c>
      <c r="H15" s="69">
        <v>0</v>
      </c>
    </row>
    <row r="16" spans="1:8" x14ac:dyDescent="0.25">
      <c r="A16" s="48">
        <v>43170</v>
      </c>
      <c r="B16" s="49" t="s">
        <v>147</v>
      </c>
      <c r="C16" s="50" t="s">
        <v>80</v>
      </c>
      <c r="D16" s="74">
        <v>1.7</v>
      </c>
      <c r="E16" s="51">
        <v>5</v>
      </c>
      <c r="F16" s="69">
        <f t="shared" si="1"/>
        <v>2.9411764705882355</v>
      </c>
      <c r="G16" s="69">
        <f t="shared" si="0"/>
        <v>4.9646184721301996</v>
      </c>
      <c r="H16" s="69">
        <v>0</v>
      </c>
    </row>
    <row r="17" spans="1:8" x14ac:dyDescent="0.25">
      <c r="A17" s="48">
        <v>43170</v>
      </c>
      <c r="B17" s="49" t="s">
        <v>147</v>
      </c>
      <c r="C17" s="50" t="s">
        <v>81</v>
      </c>
      <c r="D17" s="74">
        <v>4.5</v>
      </c>
      <c r="E17" s="51">
        <v>8</v>
      </c>
      <c r="F17" s="69">
        <f t="shared" si="1"/>
        <v>1.7777777777777777</v>
      </c>
      <c r="G17" s="69">
        <f t="shared" si="0"/>
        <v>4.9646184721301996</v>
      </c>
      <c r="H17" s="69">
        <v>0</v>
      </c>
    </row>
    <row r="18" spans="1:8" x14ac:dyDescent="0.25">
      <c r="A18" s="48">
        <v>43170</v>
      </c>
      <c r="B18" s="49" t="s">
        <v>147</v>
      </c>
      <c r="C18" s="50" t="s">
        <v>82</v>
      </c>
      <c r="D18" s="74">
        <v>2.2000000000000002</v>
      </c>
      <c r="E18" s="51">
        <v>1</v>
      </c>
      <c r="F18" s="69">
        <f t="shared" si="1"/>
        <v>0.45454545454545453</v>
      </c>
      <c r="G18" s="69">
        <f t="shared" si="0"/>
        <v>4.9646184721301996</v>
      </c>
      <c r="H18" s="69">
        <v>0</v>
      </c>
    </row>
    <row r="19" spans="1:8" x14ac:dyDescent="0.25">
      <c r="A19" s="48">
        <v>43170</v>
      </c>
      <c r="B19" s="49" t="s">
        <v>147</v>
      </c>
      <c r="C19" s="50" t="s">
        <v>83</v>
      </c>
      <c r="D19" s="74">
        <v>1.7</v>
      </c>
      <c r="E19" s="51">
        <v>7</v>
      </c>
      <c r="F19" s="69">
        <f t="shared" si="1"/>
        <v>4.1176470588235299</v>
      </c>
      <c r="G19" s="69">
        <f t="shared" si="0"/>
        <v>4.9646184721301996</v>
      </c>
      <c r="H19" s="69">
        <v>0</v>
      </c>
    </row>
    <row r="20" spans="1:8" x14ac:dyDescent="0.25">
      <c r="A20" s="48">
        <v>43171</v>
      </c>
      <c r="B20" s="49" t="s">
        <v>147</v>
      </c>
      <c r="C20" s="50" t="s">
        <v>84</v>
      </c>
      <c r="D20" s="74">
        <v>3.3</v>
      </c>
      <c r="E20" s="51">
        <v>5</v>
      </c>
      <c r="F20" s="69">
        <f t="shared" si="1"/>
        <v>1.5151515151515151</v>
      </c>
      <c r="G20" s="69">
        <f t="shared" si="0"/>
        <v>4.9646184721301996</v>
      </c>
      <c r="H20" s="69">
        <v>0</v>
      </c>
    </row>
    <row r="21" spans="1:8" x14ac:dyDescent="0.25">
      <c r="A21" s="48">
        <v>43187</v>
      </c>
      <c r="B21" s="49" t="s">
        <v>147</v>
      </c>
      <c r="C21" s="50" t="s">
        <v>85</v>
      </c>
      <c r="D21" s="74">
        <v>1.3</v>
      </c>
      <c r="E21" s="51">
        <v>5</v>
      </c>
      <c r="F21" s="69">
        <f t="shared" si="1"/>
        <v>3.8461538461538458</v>
      </c>
      <c r="G21" s="69">
        <f t="shared" si="0"/>
        <v>4.9646184721301996</v>
      </c>
      <c r="H21" s="69">
        <v>0</v>
      </c>
    </row>
    <row r="22" spans="1:8" x14ac:dyDescent="0.25">
      <c r="A22" s="48">
        <v>43211</v>
      </c>
      <c r="B22" s="49" t="s">
        <v>147</v>
      </c>
      <c r="C22" s="50" t="s">
        <v>86</v>
      </c>
      <c r="D22" s="74">
        <v>4.5</v>
      </c>
      <c r="E22" s="51">
        <v>5</v>
      </c>
      <c r="F22" s="69">
        <f t="shared" si="1"/>
        <v>1.1111111111111112</v>
      </c>
      <c r="G22" s="69">
        <f t="shared" si="0"/>
        <v>4.9646184721301996</v>
      </c>
      <c r="H22" s="69">
        <v>0</v>
      </c>
    </row>
    <row r="23" spans="1:8" x14ac:dyDescent="0.25">
      <c r="A23" s="48">
        <v>43212</v>
      </c>
      <c r="B23" s="49" t="s">
        <v>147</v>
      </c>
      <c r="C23" s="50" t="s">
        <v>87</v>
      </c>
      <c r="D23" s="74">
        <v>3.8</v>
      </c>
      <c r="E23" s="51">
        <v>3</v>
      </c>
      <c r="F23" s="69">
        <f t="shared" si="1"/>
        <v>0.78947368421052633</v>
      </c>
      <c r="G23" s="69">
        <f t="shared" si="0"/>
        <v>4.9646184721301996</v>
      </c>
      <c r="H23" s="69">
        <v>0</v>
      </c>
    </row>
    <row r="24" spans="1:8" x14ac:dyDescent="0.25">
      <c r="A24" s="48">
        <v>43212</v>
      </c>
      <c r="B24" s="49" t="s">
        <v>147</v>
      </c>
      <c r="C24" s="50" t="s">
        <v>88</v>
      </c>
      <c r="D24" s="74">
        <v>4.0999999999999996</v>
      </c>
      <c r="E24" s="51">
        <v>14</v>
      </c>
      <c r="F24" s="69">
        <f t="shared" si="1"/>
        <v>3.4146341463414638</v>
      </c>
      <c r="G24" s="69">
        <f t="shared" si="0"/>
        <v>4.9646184721301996</v>
      </c>
      <c r="H24" s="69">
        <v>0</v>
      </c>
    </row>
    <row r="25" spans="1:8" x14ac:dyDescent="0.25">
      <c r="A25" s="48">
        <v>43212</v>
      </c>
      <c r="B25" s="49" t="s">
        <v>147</v>
      </c>
      <c r="C25" s="50" t="s">
        <v>89</v>
      </c>
      <c r="D25" s="74">
        <v>2.8</v>
      </c>
      <c r="E25" s="51">
        <v>3</v>
      </c>
      <c r="F25" s="69">
        <f t="shared" si="1"/>
        <v>1.0714285714285714</v>
      </c>
      <c r="G25" s="69">
        <f t="shared" si="0"/>
        <v>4.9646184721301996</v>
      </c>
      <c r="H25" s="69">
        <v>0</v>
      </c>
    </row>
    <row r="26" spans="1:8" x14ac:dyDescent="0.25">
      <c r="A26" s="48">
        <v>43212</v>
      </c>
      <c r="B26" s="49" t="s">
        <v>147</v>
      </c>
      <c r="C26" s="50" t="s">
        <v>90</v>
      </c>
      <c r="D26" s="74">
        <v>4.0999999999999996</v>
      </c>
      <c r="E26" s="51">
        <v>6</v>
      </c>
      <c r="F26" s="69">
        <f t="shared" si="1"/>
        <v>1.4634146341463417</v>
      </c>
      <c r="G26" s="69">
        <f t="shared" si="0"/>
        <v>4.9646184721301996</v>
      </c>
      <c r="H26" s="69">
        <v>0</v>
      </c>
    </row>
    <row r="27" spans="1:8" x14ac:dyDescent="0.25">
      <c r="A27" s="48">
        <v>43229</v>
      </c>
      <c r="B27" s="49" t="s">
        <v>147</v>
      </c>
      <c r="C27" s="50" t="s">
        <v>91</v>
      </c>
      <c r="D27" s="74">
        <v>1.1000000000000001</v>
      </c>
      <c r="E27" s="51">
        <v>6</v>
      </c>
      <c r="F27" s="69">
        <f t="shared" si="1"/>
        <v>5.4545454545454541</v>
      </c>
      <c r="G27" s="69">
        <f t="shared" si="0"/>
        <v>4.9646184721301996</v>
      </c>
      <c r="H27" s="69">
        <v>0</v>
      </c>
    </row>
    <row r="28" spans="1:8" x14ac:dyDescent="0.25">
      <c r="A28" s="48">
        <v>43229</v>
      </c>
      <c r="B28" s="49" t="s">
        <v>147</v>
      </c>
      <c r="C28" s="50" t="s">
        <v>92</v>
      </c>
      <c r="D28" s="74">
        <v>3.6</v>
      </c>
      <c r="E28" s="51">
        <v>6</v>
      </c>
      <c r="F28" s="69">
        <f t="shared" si="1"/>
        <v>1.6666666666666665</v>
      </c>
      <c r="G28" s="69">
        <f t="shared" si="0"/>
        <v>4.9646184721301996</v>
      </c>
      <c r="H28" s="69">
        <v>0</v>
      </c>
    </row>
    <row r="29" spans="1:8" x14ac:dyDescent="0.25">
      <c r="A29" s="48">
        <v>43229</v>
      </c>
      <c r="B29" s="49" t="s">
        <v>147</v>
      </c>
      <c r="C29" s="50" t="s">
        <v>93</v>
      </c>
      <c r="D29" s="74">
        <v>4.2</v>
      </c>
      <c r="E29" s="51">
        <v>6</v>
      </c>
      <c r="F29" s="69">
        <f t="shared" si="1"/>
        <v>1.4285714285714286</v>
      </c>
      <c r="G29" s="69">
        <f t="shared" si="0"/>
        <v>4.9646184721301996</v>
      </c>
      <c r="H29" s="69">
        <v>0</v>
      </c>
    </row>
    <row r="30" spans="1:8" x14ac:dyDescent="0.25">
      <c r="A30" s="48">
        <v>43250</v>
      </c>
      <c r="B30" s="49" t="s">
        <v>147</v>
      </c>
      <c r="C30" s="50" t="s">
        <v>94</v>
      </c>
      <c r="D30" s="74">
        <v>4.0999999999999996</v>
      </c>
      <c r="E30" s="51">
        <v>1</v>
      </c>
      <c r="F30" s="69">
        <f t="shared" si="1"/>
        <v>0.24390243902439027</v>
      </c>
      <c r="G30" s="69">
        <f t="shared" si="0"/>
        <v>4.9646184721301996</v>
      </c>
      <c r="H30" s="69">
        <v>0</v>
      </c>
    </row>
    <row r="31" spans="1:8" x14ac:dyDescent="0.25">
      <c r="A31" s="48">
        <v>43265</v>
      </c>
      <c r="B31" s="49" t="s">
        <v>147</v>
      </c>
      <c r="C31" s="50" t="s">
        <v>95</v>
      </c>
      <c r="D31" s="74">
        <v>2.7</v>
      </c>
      <c r="E31" s="51">
        <v>6</v>
      </c>
      <c r="F31" s="69">
        <f t="shared" si="1"/>
        <v>2.2222222222222219</v>
      </c>
      <c r="G31" s="69">
        <f t="shared" si="0"/>
        <v>4.9646184721301996</v>
      </c>
      <c r="H31" s="69">
        <v>0</v>
      </c>
    </row>
    <row r="32" spans="1:8" x14ac:dyDescent="0.25">
      <c r="A32" s="48">
        <v>43307</v>
      </c>
      <c r="B32" s="49" t="s">
        <v>147</v>
      </c>
      <c r="C32" s="50" t="s">
        <v>96</v>
      </c>
      <c r="D32" s="74">
        <v>3.4</v>
      </c>
      <c r="E32" s="51">
        <v>5</v>
      </c>
      <c r="F32" s="69">
        <f t="shared" si="1"/>
        <v>1.4705882352941178</v>
      </c>
      <c r="G32" s="69">
        <f t="shared" si="0"/>
        <v>4.9646184721301996</v>
      </c>
      <c r="H32" s="69">
        <v>0</v>
      </c>
    </row>
    <row r="33" spans="1:8" x14ac:dyDescent="0.25">
      <c r="A33" s="48">
        <v>43307</v>
      </c>
      <c r="B33" s="49" t="s">
        <v>147</v>
      </c>
      <c r="C33" s="50" t="s">
        <v>97</v>
      </c>
      <c r="D33" s="74">
        <v>4.8</v>
      </c>
      <c r="E33" s="51">
        <v>0</v>
      </c>
      <c r="F33" s="69">
        <f t="shared" si="1"/>
        <v>0</v>
      </c>
      <c r="G33" s="69">
        <f t="shared" si="0"/>
        <v>4.9646184721301996</v>
      </c>
      <c r="H33" s="69">
        <v>0</v>
      </c>
    </row>
    <row r="34" spans="1:8" x14ac:dyDescent="0.25">
      <c r="A34" s="48">
        <v>43307</v>
      </c>
      <c r="B34" s="49" t="s">
        <v>147</v>
      </c>
      <c r="C34" s="50" t="s">
        <v>98</v>
      </c>
      <c r="D34" s="74">
        <v>4.8</v>
      </c>
      <c r="E34" s="51">
        <v>8</v>
      </c>
      <c r="F34" s="69">
        <f t="shared" si="1"/>
        <v>1.6666666666666667</v>
      </c>
      <c r="G34" s="69">
        <f t="shared" si="0"/>
        <v>4.9646184721301996</v>
      </c>
      <c r="H34" s="69">
        <v>0</v>
      </c>
    </row>
    <row r="35" spans="1:8" x14ac:dyDescent="0.25">
      <c r="A35" s="48">
        <v>43311</v>
      </c>
      <c r="B35" s="49" t="s">
        <v>147</v>
      </c>
      <c r="C35" s="50" t="s">
        <v>99</v>
      </c>
      <c r="D35" s="74">
        <v>3.9</v>
      </c>
      <c r="E35" s="51">
        <v>4</v>
      </c>
      <c r="F35" s="69">
        <f t="shared" si="1"/>
        <v>1.0256410256410258</v>
      </c>
      <c r="G35" s="69">
        <f t="shared" si="0"/>
        <v>4.9646184721301996</v>
      </c>
      <c r="H35" s="69">
        <v>0</v>
      </c>
    </row>
    <row r="36" spans="1:8" x14ac:dyDescent="0.25">
      <c r="A36" s="48">
        <v>43311</v>
      </c>
      <c r="B36" s="49" t="s">
        <v>147</v>
      </c>
      <c r="C36" s="50" t="s">
        <v>100</v>
      </c>
      <c r="D36" s="74">
        <v>0.7</v>
      </c>
      <c r="E36" s="51">
        <v>2</v>
      </c>
      <c r="F36" s="69">
        <f t="shared" si="1"/>
        <v>2.8571428571428572</v>
      </c>
      <c r="G36" s="69">
        <f t="shared" si="0"/>
        <v>4.9646184721301996</v>
      </c>
      <c r="H36" s="69">
        <v>0</v>
      </c>
    </row>
    <row r="37" spans="1:8" x14ac:dyDescent="0.25">
      <c r="A37" s="48">
        <v>43368</v>
      </c>
      <c r="B37" s="49" t="s">
        <v>147</v>
      </c>
      <c r="C37" s="50" t="s">
        <v>101</v>
      </c>
      <c r="D37" s="74">
        <v>3.5</v>
      </c>
      <c r="E37" s="51">
        <v>2</v>
      </c>
      <c r="F37" s="69">
        <f t="shared" si="1"/>
        <v>0.5714285714285714</v>
      </c>
      <c r="G37" s="69">
        <f t="shared" si="0"/>
        <v>4.9646184721301996</v>
      </c>
      <c r="H37" s="69">
        <v>0</v>
      </c>
    </row>
    <row r="38" spans="1:8" x14ac:dyDescent="0.25">
      <c r="A38" s="48">
        <v>43368</v>
      </c>
      <c r="B38" s="49" t="s">
        <v>147</v>
      </c>
      <c r="C38" s="50" t="s">
        <v>102</v>
      </c>
      <c r="D38" s="74">
        <v>3.3</v>
      </c>
      <c r="E38" s="51">
        <v>8</v>
      </c>
      <c r="F38" s="69">
        <f t="shared" si="1"/>
        <v>2.4242424242424243</v>
      </c>
      <c r="G38" s="69">
        <f t="shared" si="0"/>
        <v>4.9646184721301996</v>
      </c>
      <c r="H38" s="69">
        <v>0</v>
      </c>
    </row>
    <row r="39" spans="1:8" x14ac:dyDescent="0.25">
      <c r="A39" s="48">
        <v>43383</v>
      </c>
      <c r="B39" s="49" t="s">
        <v>147</v>
      </c>
      <c r="C39" s="50" t="s">
        <v>103</v>
      </c>
      <c r="D39" s="74">
        <v>3.3</v>
      </c>
      <c r="E39" s="51">
        <v>3</v>
      </c>
      <c r="F39" s="69">
        <f t="shared" si="1"/>
        <v>0.90909090909090917</v>
      </c>
      <c r="G39" s="69">
        <f t="shared" si="0"/>
        <v>4.9646184721301996</v>
      </c>
      <c r="H39" s="69">
        <v>0</v>
      </c>
    </row>
    <row r="40" spans="1:8" x14ac:dyDescent="0.25">
      <c r="A40" s="48">
        <v>43383</v>
      </c>
      <c r="B40" s="49" t="s">
        <v>147</v>
      </c>
      <c r="C40" s="50" t="s">
        <v>104</v>
      </c>
      <c r="D40" s="74">
        <v>1.7</v>
      </c>
      <c r="E40" s="51">
        <v>2</v>
      </c>
      <c r="F40" s="69">
        <f t="shared" si="1"/>
        <v>1.1764705882352942</v>
      </c>
      <c r="G40" s="69">
        <f t="shared" si="0"/>
        <v>4.9646184721301996</v>
      </c>
      <c r="H40" s="69">
        <v>0</v>
      </c>
    </row>
    <row r="41" spans="1:8" x14ac:dyDescent="0.25">
      <c r="A41" s="48">
        <v>43383</v>
      </c>
      <c r="B41" s="49" t="s">
        <v>147</v>
      </c>
      <c r="C41" s="50" t="s">
        <v>105</v>
      </c>
      <c r="D41" s="74">
        <v>3.3</v>
      </c>
      <c r="E41" s="51">
        <v>2</v>
      </c>
      <c r="F41" s="69">
        <f t="shared" si="1"/>
        <v>0.60606060606060608</v>
      </c>
      <c r="G41" s="69">
        <f t="shared" si="0"/>
        <v>4.9646184721301996</v>
      </c>
      <c r="H41" s="69">
        <v>0</v>
      </c>
    </row>
    <row r="42" spans="1:8" x14ac:dyDescent="0.25">
      <c r="A42" s="48">
        <v>43383</v>
      </c>
      <c r="B42" s="49" t="s">
        <v>147</v>
      </c>
      <c r="C42" s="50" t="s">
        <v>106</v>
      </c>
      <c r="D42" s="74">
        <v>4.5</v>
      </c>
      <c r="E42" s="51">
        <v>4</v>
      </c>
      <c r="F42" s="69">
        <f t="shared" si="1"/>
        <v>0.88888888888888884</v>
      </c>
      <c r="G42" s="69">
        <f t="shared" si="0"/>
        <v>4.9646184721301996</v>
      </c>
      <c r="H42" s="69">
        <v>0</v>
      </c>
    </row>
    <row r="43" spans="1:8" x14ac:dyDescent="0.25">
      <c r="A43" s="48">
        <v>43396</v>
      </c>
      <c r="B43" s="49" t="s">
        <v>147</v>
      </c>
      <c r="C43" s="50" t="s">
        <v>107</v>
      </c>
      <c r="D43" s="74">
        <v>3.6</v>
      </c>
      <c r="E43" s="51">
        <v>3</v>
      </c>
      <c r="F43" s="69">
        <f t="shared" si="1"/>
        <v>0.83333333333333326</v>
      </c>
      <c r="G43" s="69">
        <f t="shared" si="0"/>
        <v>4.9646184721301996</v>
      </c>
      <c r="H43" s="69">
        <v>0</v>
      </c>
    </row>
    <row r="44" spans="1:8" x14ac:dyDescent="0.25">
      <c r="A44" s="48">
        <v>43396</v>
      </c>
      <c r="B44" s="49" t="s">
        <v>147</v>
      </c>
      <c r="C44" s="50" t="s">
        <v>108</v>
      </c>
      <c r="D44" s="74">
        <v>3.5</v>
      </c>
      <c r="E44" s="51">
        <v>4</v>
      </c>
      <c r="F44" s="69">
        <f t="shared" si="1"/>
        <v>1.1428571428571428</v>
      </c>
      <c r="G44" s="69">
        <f t="shared" si="0"/>
        <v>4.9646184721301996</v>
      </c>
      <c r="H44" s="69">
        <v>0</v>
      </c>
    </row>
    <row r="45" spans="1:8" x14ac:dyDescent="0.25">
      <c r="A45" s="48">
        <v>43396</v>
      </c>
      <c r="B45" s="49" t="s">
        <v>147</v>
      </c>
      <c r="C45" s="50" t="s">
        <v>109</v>
      </c>
      <c r="D45" s="74">
        <v>3.1</v>
      </c>
      <c r="E45" s="51">
        <v>2</v>
      </c>
      <c r="F45" s="69">
        <f t="shared" si="1"/>
        <v>0.64516129032258063</v>
      </c>
      <c r="G45" s="69">
        <f t="shared" si="0"/>
        <v>4.9646184721301996</v>
      </c>
      <c r="H45" s="69">
        <v>0</v>
      </c>
    </row>
    <row r="46" spans="1:8" x14ac:dyDescent="0.25">
      <c r="A46" s="48">
        <v>43396</v>
      </c>
      <c r="B46" s="49" t="s">
        <v>147</v>
      </c>
      <c r="C46" s="50" t="s">
        <v>110</v>
      </c>
      <c r="D46" s="74">
        <v>3.8</v>
      </c>
      <c r="E46" s="51">
        <v>0</v>
      </c>
      <c r="F46" s="69">
        <f t="shared" si="1"/>
        <v>0</v>
      </c>
      <c r="G46" s="69">
        <f t="shared" si="0"/>
        <v>4.9646184721301996</v>
      </c>
      <c r="H46" s="69">
        <v>0</v>
      </c>
    </row>
    <row r="47" spans="1:8" x14ac:dyDescent="0.25">
      <c r="A47" s="48">
        <v>43396</v>
      </c>
      <c r="B47" s="49" t="s">
        <v>147</v>
      </c>
      <c r="C47" s="50" t="s">
        <v>111</v>
      </c>
      <c r="D47" s="74">
        <v>3.5</v>
      </c>
      <c r="E47" s="51">
        <v>4</v>
      </c>
      <c r="F47" s="69">
        <f t="shared" si="1"/>
        <v>1.1428571428571428</v>
      </c>
      <c r="G47" s="69">
        <f t="shared" si="0"/>
        <v>4.9646184721301996</v>
      </c>
      <c r="H47" s="69">
        <v>0</v>
      </c>
    </row>
    <row r="48" spans="1:8" x14ac:dyDescent="0.25">
      <c r="A48" s="48">
        <v>43396</v>
      </c>
      <c r="B48" s="49" t="s">
        <v>147</v>
      </c>
      <c r="C48" s="50" t="s">
        <v>112</v>
      </c>
      <c r="D48" s="74">
        <v>3.5</v>
      </c>
      <c r="E48" s="51">
        <v>4</v>
      </c>
      <c r="F48" s="69">
        <f t="shared" si="1"/>
        <v>1.1428571428571428</v>
      </c>
      <c r="G48" s="69">
        <f t="shared" si="0"/>
        <v>4.9646184721301996</v>
      </c>
      <c r="H48" s="69">
        <v>0</v>
      </c>
    </row>
    <row r="49" spans="1:8" x14ac:dyDescent="0.25">
      <c r="A49" s="48">
        <v>43412</v>
      </c>
      <c r="B49" s="49" t="s">
        <v>147</v>
      </c>
      <c r="C49" s="50" t="s">
        <v>113</v>
      </c>
      <c r="D49" s="74">
        <v>3.5</v>
      </c>
      <c r="E49" s="51">
        <v>16</v>
      </c>
      <c r="F49" s="69">
        <f t="shared" si="1"/>
        <v>4.5714285714285712</v>
      </c>
      <c r="G49" s="69">
        <f t="shared" si="0"/>
        <v>4.9646184721301996</v>
      </c>
      <c r="H49" s="69">
        <v>0</v>
      </c>
    </row>
    <row r="50" spans="1:8" x14ac:dyDescent="0.25">
      <c r="A50" s="48">
        <v>43412</v>
      </c>
      <c r="B50" s="49" t="s">
        <v>147</v>
      </c>
      <c r="C50" s="50" t="s">
        <v>114</v>
      </c>
      <c r="D50" s="74">
        <v>3.5</v>
      </c>
      <c r="E50" s="51">
        <v>2</v>
      </c>
      <c r="F50" s="69">
        <f t="shared" si="1"/>
        <v>0.5714285714285714</v>
      </c>
      <c r="G50" s="69">
        <f t="shared" si="0"/>
        <v>4.9646184721301996</v>
      </c>
      <c r="H50" s="69">
        <v>0</v>
      </c>
    </row>
    <row r="51" spans="1:8" x14ac:dyDescent="0.25">
      <c r="A51" s="48">
        <v>43412</v>
      </c>
      <c r="B51" s="49" t="s">
        <v>147</v>
      </c>
      <c r="C51" s="50" t="s">
        <v>115</v>
      </c>
      <c r="D51" s="74">
        <v>3.5</v>
      </c>
      <c r="E51" s="51">
        <v>8</v>
      </c>
      <c r="F51" s="69">
        <f t="shared" si="1"/>
        <v>2.2857142857142856</v>
      </c>
      <c r="G51" s="69">
        <f t="shared" si="0"/>
        <v>4.9646184721301996</v>
      </c>
      <c r="H51" s="69">
        <v>0</v>
      </c>
    </row>
    <row r="52" spans="1:8" x14ac:dyDescent="0.25">
      <c r="A52" s="48">
        <v>43412</v>
      </c>
      <c r="B52" s="49" t="s">
        <v>147</v>
      </c>
      <c r="C52" s="50" t="s">
        <v>116</v>
      </c>
      <c r="D52" s="74">
        <v>3.5</v>
      </c>
      <c r="E52" s="51">
        <v>6</v>
      </c>
      <c r="F52" s="69">
        <f t="shared" si="1"/>
        <v>1.7142857142857142</v>
      </c>
      <c r="G52" s="69">
        <f t="shared" si="0"/>
        <v>4.9646184721301996</v>
      </c>
      <c r="H52" s="69">
        <v>0</v>
      </c>
    </row>
    <row r="53" spans="1:8" x14ac:dyDescent="0.25">
      <c r="A53" s="48">
        <v>43412</v>
      </c>
      <c r="B53" s="49" t="s">
        <v>147</v>
      </c>
      <c r="C53" s="50" t="s">
        <v>117</v>
      </c>
      <c r="D53" s="74">
        <v>3.5</v>
      </c>
      <c r="E53" s="51">
        <v>1</v>
      </c>
      <c r="F53" s="69">
        <f t="shared" si="1"/>
        <v>0.2857142857142857</v>
      </c>
      <c r="G53" s="69">
        <f t="shared" si="0"/>
        <v>4.9646184721301996</v>
      </c>
      <c r="H53" s="69">
        <v>0</v>
      </c>
    </row>
    <row r="54" spans="1:8" x14ac:dyDescent="0.25">
      <c r="A54" s="48">
        <v>43412</v>
      </c>
      <c r="B54" s="49" t="s">
        <v>147</v>
      </c>
      <c r="C54" s="50" t="s">
        <v>118</v>
      </c>
      <c r="D54" s="74">
        <v>3.5</v>
      </c>
      <c r="E54" s="51">
        <v>4</v>
      </c>
      <c r="F54" s="69">
        <f t="shared" si="1"/>
        <v>1.1428571428571428</v>
      </c>
      <c r="G54" s="69">
        <f>$D$61</f>
        <v>4.9646184721301996</v>
      </c>
      <c r="H54" s="69">
        <v>0</v>
      </c>
    </row>
    <row r="55" spans="1:8" x14ac:dyDescent="0.25">
      <c r="F55" s="58"/>
    </row>
    <row r="56" spans="1:8" ht="38.25" customHeight="1" x14ac:dyDescent="0.25">
      <c r="B56" s="59" t="s">
        <v>119</v>
      </c>
      <c r="C56" s="60"/>
      <c r="D56" s="61" t="s">
        <v>148</v>
      </c>
      <c r="E56" s="61"/>
      <c r="F56" s="75" t="s">
        <v>134</v>
      </c>
    </row>
    <row r="57" spans="1:8" ht="30" customHeight="1" x14ac:dyDescent="0.25">
      <c r="A57" s="54" t="s">
        <v>122</v>
      </c>
      <c r="B57" s="55">
        <f>COUNT(D2:D54)</f>
        <v>53</v>
      </c>
      <c r="D57" s="76">
        <f>SUM(D2:D54)</f>
        <v>175.6</v>
      </c>
      <c r="F57" s="77">
        <f>SUM(E2:E54)</f>
        <v>247</v>
      </c>
    </row>
    <row r="58" spans="1:8" ht="15" customHeight="1" x14ac:dyDescent="0.25">
      <c r="D58" s="63"/>
    </row>
    <row r="59" spans="1:8" ht="33.75" x14ac:dyDescent="0.25">
      <c r="A59" s="71" t="s">
        <v>149</v>
      </c>
      <c r="B59" s="65">
        <f>F57/D57</f>
        <v>1.4066059225512528</v>
      </c>
      <c r="D59" s="66"/>
    </row>
    <row r="61" spans="1:8" ht="30" customHeight="1" x14ac:dyDescent="0.25">
      <c r="A61" s="47" t="s">
        <v>150</v>
      </c>
      <c r="B61" s="72">
        <f>3*SQRT(B59)</f>
        <v>3.5580125495789465</v>
      </c>
      <c r="C61" s="56" t="s">
        <v>63</v>
      </c>
      <c r="D61" s="73">
        <f>B59+B61</f>
        <v>4.9646184721301996</v>
      </c>
      <c r="E61" s="54" t="s">
        <v>64</v>
      </c>
      <c r="F61" s="78">
        <f>B59-B61</f>
        <v>-2.1514066270276935</v>
      </c>
    </row>
  </sheetData>
  <dataConsolidate/>
  <pageMargins left="0.7" right="0.7" top="0.51" bottom="0.48" header="0.3" footer="0.3"/>
  <pageSetup scale="2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Control Chart Selection Process</vt:lpstr>
      <vt:lpstr>Table Of Control Chart Constant</vt:lpstr>
      <vt:lpstr>Xbar&amp;R</vt:lpstr>
      <vt:lpstr>Xbar&amp;s</vt:lpstr>
      <vt:lpstr>IXMR</vt:lpstr>
      <vt:lpstr>p chart</vt:lpstr>
      <vt:lpstr>np chart</vt:lpstr>
      <vt:lpstr>c chart</vt:lpstr>
      <vt:lpstr>u chart</vt:lpstr>
      <vt:lpstr>'c chart'!Print_Area</vt:lpstr>
      <vt:lpstr>'Control Chart Selection Process'!Print_Area</vt:lpstr>
      <vt:lpstr>'np chart'!Print_Area</vt:lpstr>
      <vt:lpstr>'p chart'!Print_Area</vt:lpstr>
      <vt:lpstr>'u chart'!Print_Area</vt:lpstr>
    </vt:vector>
  </TitlesOfParts>
  <Company>OhioStarForge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Harkins</dc:creator>
  <cp:lastModifiedBy>rhark</cp:lastModifiedBy>
  <cp:lastPrinted>2018-12-28T19:15:34Z</cp:lastPrinted>
  <dcterms:created xsi:type="dcterms:W3CDTF">2018-12-20T16:43:00Z</dcterms:created>
  <dcterms:modified xsi:type="dcterms:W3CDTF">2020-05-25T13:37:59Z</dcterms:modified>
</cp:coreProperties>
</file>