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fvamt" vbProcedure="false">Sheet1!$C$6</definedName>
    <definedName function="false" hidden="false" name="nper" vbProcedure="false">Sheet1!$C$4</definedName>
    <definedName function="false" hidden="false" name="period" vbProcedure="false">Sheet1!$C$8</definedName>
    <definedName function="false" hidden="false" name="pvamt" vbProcedure="false">Sheet1!$C$7</definedName>
    <definedName function="false" hidden="false" name="pymt" vbProcedure="false">Sheet1!$C$5</definedName>
    <definedName function="false" hidden="false" name="rate" vbProcedure="false">Sheet1!$C$3</definedName>
    <definedName function="false" hidden="false" name="values" vbProcedure="false">Sheet1!$C$9:$G$9</definedName>
    <definedName function="false" hidden="false" name="values2" vbProcedure="false">Sheet1!$C$10:$H$10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<sst xmlns="http://schemas.openxmlformats.org/spreadsheetml/2006/main" count="62" uniqueCount="28">
  <si>
    <t xml:space="preserve">rate</t>
  </si>
  <si>
    <t xml:space="preserve">nper</t>
  </si>
  <si>
    <t xml:space="preserve">pymt</t>
  </si>
  <si>
    <t xml:space="preserve">fvamt</t>
  </si>
  <si>
    <t xml:space="preserve">pvamt</t>
  </si>
  <si>
    <t xml:space="preserve">period</t>
  </si>
  <si>
    <t xml:space="preserve">values</t>
  </si>
  <si>
    <t xml:space="preserve">values2</t>
  </si>
  <si>
    <t xml:space="preserve">pv</t>
  </si>
  <si>
    <t xml:space="preserve">add fv</t>
  </si>
  <si>
    <t xml:space="preserve">add type</t>
  </si>
  <si>
    <t xml:space="preserve">It appears that the “type” parameters only affects the payment stream; the PV/FV amount must already adhere to that period convention?</t>
  </si>
  <si>
    <t xml:space="preserve">add fv, type</t>
  </si>
  <si>
    <t xml:space="preserve">fv</t>
  </si>
  <si>
    <t xml:space="preserve">add pv</t>
  </si>
  <si>
    <t xml:space="preserve">add pv, type</t>
  </si>
  <si>
    <t xml:space="preserve">no extra params</t>
  </si>
  <si>
    <t xml:space="preserve">npv</t>
  </si>
  <si>
    <t xml:space="preserve">irr</t>
  </si>
  <si>
    <t xml:space="preserve">add only pv</t>
  </si>
  <si>
    <t xml:space="preserve">pmt</t>
  </si>
  <si>
    <t xml:space="preserve">add only fv</t>
  </si>
  <si>
    <t xml:space="preserve">add pv and fv</t>
  </si>
  <si>
    <t xml:space="preserve">add only pv and type</t>
  </si>
  <si>
    <t xml:space="preserve">add only fv and type</t>
  </si>
  <si>
    <t xml:space="preserve">add pv and fv and type</t>
  </si>
  <si>
    <t xml:space="preserve">ipmt</t>
  </si>
  <si>
    <t xml:space="preserve">ppmt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</si>
</sst>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0"/>
    <numFmt numFmtId="166" formatCode="[$$-409]#,##0.00;[RED]\-[$$-409]#,##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H41"/>
  <sheetViews>
    <sheetView showFormulas="false" showGridLines="true" showRowColHeaders="true" showZeros="true" rightToLeft="false" tabSelected="true" showOutlineSymbols="true" defaultGridColor="true" view="normal" topLeftCell="A22" colorId="64" zoomScale="250" zoomScaleNormal="250" zoomScalePageLayoutView="100" workbookViewId="0">
      <selection pane="topLeft" activeCell="C33" activeCellId="0" sqref="C33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0.71"/>
    <col collapsed="false" customWidth="true" hidden="false" outlineLevel="0" max="3" min="3" style="1" width="18.12"/>
  </cols>
  <sheetData>
    <row r="3" customFormat="false" ht="12.8" hidden="false" customHeight="false" outlineLevel="0" collapsed="false">
      <c r="B3" s="2" t="s">
        <v>0</v>
      </c>
      <c r="C3" s="1" t="n">
        <v>0.05</v>
      </c>
    </row>
    <row r="4" customFormat="false" ht="12.8" hidden="false" customHeight="false" outlineLevel="0" collapsed="false">
      <c r="B4" s="2" t="s">
        <v>1</v>
      </c>
      <c r="C4" s="1" t="n">
        <v>20</v>
      </c>
    </row>
    <row r="5" customFormat="false" ht="12.8" hidden="false" customHeight="false" outlineLevel="0" collapsed="false">
      <c r="B5" s="2" t="s">
        <v>2</v>
      </c>
      <c r="C5" s="1" t="n">
        <v>2</v>
      </c>
    </row>
    <row r="6" customFormat="false" ht="12.8" hidden="false" customHeight="false" outlineLevel="0" collapsed="false">
      <c r="B6" s="2" t="s">
        <v>3</v>
      </c>
      <c r="C6" s="1" t="n">
        <v>3</v>
      </c>
    </row>
    <row r="7" customFormat="false" ht="12.8" hidden="false" customHeight="false" outlineLevel="0" collapsed="false">
      <c r="B7" s="2" t="s">
        <v>4</v>
      </c>
      <c r="C7" s="1" t="n">
        <v>110</v>
      </c>
    </row>
    <row r="8" customFormat="false" ht="12.8" hidden="false" customHeight="false" outlineLevel="0" collapsed="false">
      <c r="B8" s="2" t="s">
        <v>5</v>
      </c>
      <c r="C8" s="1" t="n">
        <v>5</v>
      </c>
    </row>
    <row r="9" customFormat="false" ht="12.8" hidden="false" customHeight="false" outlineLevel="0" collapsed="false">
      <c r="B9" s="2" t="s">
        <v>6</v>
      </c>
      <c r="C9" s="1" t="n">
        <v>1</v>
      </c>
      <c r="D9" s="2" t="n">
        <v>2</v>
      </c>
      <c r="E9" s="2" t="n">
        <v>3</v>
      </c>
      <c r="F9" s="2" t="n">
        <v>4</v>
      </c>
      <c r="G9" s="2" t="n">
        <v>5</v>
      </c>
    </row>
    <row r="10" customFormat="false" ht="12.8" hidden="false" customHeight="false" outlineLevel="0" collapsed="false">
      <c r="B10" s="2" t="s">
        <v>7</v>
      </c>
      <c r="C10" s="1" t="n">
        <v>-10</v>
      </c>
      <c r="D10" s="2" t="n">
        <v>1</v>
      </c>
      <c r="E10" s="2" t="n">
        <v>2</v>
      </c>
      <c r="F10" s="2" t="n">
        <v>3</v>
      </c>
      <c r="G10" s="2" t="n">
        <v>4</v>
      </c>
      <c r="H10" s="2" t="n">
        <v>5</v>
      </c>
    </row>
    <row r="13" customFormat="false" ht="12.8" hidden="false" customHeight="false" outlineLevel="0" collapsed="false">
      <c r="B13" s="2" t="s">
        <v>8</v>
      </c>
      <c r="C13" s="1" t="n">
        <f aca="false">PV($C$3,$C$4,$C$5,0,0)</f>
        <v>-24.92442068508</v>
      </c>
    </row>
    <row r="14" customFormat="false" ht="12.8" hidden="false" customHeight="false" outlineLevel="0" collapsed="false">
      <c r="A14" s="2" t="s">
        <v>9</v>
      </c>
      <c r="B14" s="2" t="s">
        <v>8</v>
      </c>
      <c r="C14" s="1" t="n">
        <f aca="false">PV($C$3,$C$4,$C$5, $C$6)</f>
        <v>-26.055089133699</v>
      </c>
    </row>
    <row r="15" customFormat="false" ht="12.8" hidden="false" customHeight="false" outlineLevel="0" collapsed="false">
      <c r="A15" s="2" t="s">
        <v>10</v>
      </c>
      <c r="B15" s="2" t="s">
        <v>8</v>
      </c>
      <c r="C15" s="1" t="n">
        <f aca="false">PV($C$3,$C$4,$C$5,0,1)</f>
        <v>-26.170641719334</v>
      </c>
      <c r="D15" s="3" t="n">
        <f aca="false">1.05*C13</f>
        <v>-26.170641719334</v>
      </c>
      <c r="E15" s="2" t="s">
        <v>11</v>
      </c>
    </row>
    <row r="16" customFormat="false" ht="12.8" hidden="false" customHeight="false" outlineLevel="0" collapsed="false">
      <c r="A16" s="2" t="s">
        <v>12</v>
      </c>
      <c r="B16" s="2" t="s">
        <v>8</v>
      </c>
      <c r="C16" s="1" t="n">
        <f aca="false">PV($C$3,$C$4,$C$5, $C$6,1)</f>
        <v>-27.301310167953</v>
      </c>
      <c r="D16" s="3" t="n">
        <f aca="false">1.05*C14</f>
        <v>-27.3578435903839</v>
      </c>
    </row>
    <row r="17" customFormat="false" ht="12.8" hidden="false" customHeight="false" outlineLevel="0" collapsed="false">
      <c r="B17" s="2" t="s">
        <v>13</v>
      </c>
      <c r="C17" s="1" t="n">
        <f aca="false">FV($C$3,$C$4,$C$5,0,0)</f>
        <v>-66.1319082057769</v>
      </c>
    </row>
    <row r="18" customFormat="false" ht="12.8" hidden="false" customHeight="false" outlineLevel="0" collapsed="false">
      <c r="A18" s="2" t="s">
        <v>14</v>
      </c>
      <c r="B18" s="2" t="s">
        <v>13</v>
      </c>
      <c r="C18" s="1" t="n">
        <f aca="false">FV($C$3,$C$4,$C$5,$C$7,0)</f>
        <v>-357.994655771663</v>
      </c>
    </row>
    <row r="19" customFormat="false" ht="12.8" hidden="false" customHeight="false" outlineLevel="0" collapsed="false">
      <c r="A19" s="2" t="s">
        <v>10</v>
      </c>
      <c r="B19" s="2" t="s">
        <v>13</v>
      </c>
      <c r="C19" s="1" t="n">
        <f aca="false">FV($C$3,$C$4,$C$5,0,1)</f>
        <v>-69.4385036160657</v>
      </c>
      <c r="D19" s="3" t="n">
        <f aca="false">1.05*C17</f>
        <v>-69.4385036160657</v>
      </c>
    </row>
    <row r="20" customFormat="false" ht="12.8" hidden="false" customHeight="false" outlineLevel="0" collapsed="false">
      <c r="A20" s="2" t="s">
        <v>15</v>
      </c>
      <c r="B20" s="2" t="s">
        <v>13</v>
      </c>
      <c r="C20" s="1" t="n">
        <f aca="false">FV($C$3,$C$4,$C$5,$C$7,1)</f>
        <v>-361.301251181952</v>
      </c>
      <c r="D20" s="3" t="n">
        <f aca="false">1.05*C18</f>
        <v>-375.894388560246</v>
      </c>
    </row>
    <row r="21" customFormat="false" ht="12.8" hidden="false" customHeight="false" outlineLevel="0" collapsed="false">
      <c r="A21" s="0" t="s">
        <v>16</v>
      </c>
      <c r="B21" s="0" t="s">
        <v>17</v>
      </c>
      <c r="C21" s="1" t="n">
        <f aca="false">NPV(rate, values)</f>
        <v>12.5663934364013</v>
      </c>
    </row>
    <row r="22" customFormat="false" ht="12.8" hidden="false" customHeight="false" outlineLevel="0" collapsed="false">
      <c r="B22" s="0" t="s">
        <v>18</v>
      </c>
      <c r="C22" s="1" t="n">
        <f aca="false">IRR(values2, 0.1)</f>
        <v>0.120057619541963</v>
      </c>
    </row>
    <row r="23" customFormat="false" ht="12.8" hidden="false" customHeight="false" outlineLevel="0" collapsed="false">
      <c r="A23" s="0" t="s">
        <v>19</v>
      </c>
      <c r="B23" s="0" t="s">
        <v>20</v>
      </c>
      <c r="C23" s="1" t="n">
        <f aca="false">PMT(rate,nper,pvamt, 0, 0)</f>
        <v>-8.82668459097605</v>
      </c>
    </row>
    <row r="24" customFormat="false" ht="12.8" hidden="false" customHeight="false" outlineLevel="0" collapsed="false">
      <c r="A24" s="0" t="s">
        <v>21</v>
      </c>
      <c r="B24" s="0" t="s">
        <v>20</v>
      </c>
      <c r="C24" s="1" t="n">
        <f aca="false">PMT(rate,nper, 0, fvamt, 0)</f>
        <v>-0.090727761572074</v>
      </c>
    </row>
    <row r="25" customFormat="false" ht="12.8" hidden="false" customHeight="false" outlineLevel="0" collapsed="false">
      <c r="A25" s="0" t="s">
        <v>22</v>
      </c>
      <c r="B25" s="0" t="s">
        <v>20</v>
      </c>
      <c r="C25" s="1" t="n">
        <f aca="false">PMT(rate,nper,pvamt, fvamt, 0)</f>
        <v>-8.91741235254812</v>
      </c>
    </row>
    <row r="26" customFormat="false" ht="12.8" hidden="false" customHeight="false" outlineLevel="0" collapsed="false">
      <c r="A26" s="0" t="s">
        <v>23</v>
      </c>
      <c r="B26" s="0" t="s">
        <v>20</v>
      </c>
      <c r="C26" s="1" t="n">
        <f aca="false">PMT(rate,nper,pvamt, 0, 1)</f>
        <v>-8.40636627712004</v>
      </c>
    </row>
    <row r="27" customFormat="false" ht="12.8" hidden="false" customHeight="false" outlineLevel="0" collapsed="false">
      <c r="A27" s="0" t="s">
        <v>24</v>
      </c>
      <c r="B27" s="0" t="s">
        <v>20</v>
      </c>
      <c r="C27" s="1" t="n">
        <f aca="false">PMT(rate,nper,0, fvamt, 1)</f>
        <v>-0.0864073919734038</v>
      </c>
    </row>
    <row r="28" customFormat="false" ht="12.8" hidden="false" customHeight="false" outlineLevel="0" collapsed="false">
      <c r="A28" s="0" t="s">
        <v>25</v>
      </c>
      <c r="B28" s="0" t="s">
        <v>20</v>
      </c>
      <c r="C28" s="1" t="n">
        <f aca="false">PMT(rate,nper,pvamt, fvamt, 1)</f>
        <v>-8.49277366909345</v>
      </c>
    </row>
    <row r="30" customFormat="false" ht="12.8" hidden="false" customHeight="false" outlineLevel="0" collapsed="false">
      <c r="A30" s="0" t="s">
        <v>19</v>
      </c>
      <c r="B30" s="0" t="s">
        <v>26</v>
      </c>
      <c r="C30" s="1" t="n">
        <f aca="false">IPMT(rate,period,nper,pvamt, 0, 0)</f>
        <v>-4.78307867886597</v>
      </c>
    </row>
    <row r="31" customFormat="false" ht="12.8" hidden="false" customHeight="false" outlineLevel="0" collapsed="false">
      <c r="A31" s="0" t="s">
        <v>21</v>
      </c>
      <c r="B31" s="0" t="s">
        <v>26</v>
      </c>
      <c r="C31" s="1" t="n">
        <f aca="false">IPMT(rate, period, nper, 0, fvamt, 0)</f>
        <v>0.0195523996672918</v>
      </c>
    </row>
    <row r="32" customFormat="false" ht="12.8" hidden="false" customHeight="false" outlineLevel="0" collapsed="false">
      <c r="A32" s="0" t="s">
        <v>22</v>
      </c>
      <c r="B32" s="0" t="s">
        <v>26</v>
      </c>
      <c r="C32" s="1" t="n">
        <f aca="false">IPMT(rate, period, nper,pvamt, fvamt, 0)</f>
        <v>-4.76352627919868</v>
      </c>
    </row>
    <row r="33" customFormat="false" ht="12.8" hidden="false" customHeight="false" outlineLevel="0" collapsed="false">
      <c r="A33" s="0" t="s">
        <v>23</v>
      </c>
      <c r="B33" s="0" t="s">
        <v>26</v>
      </c>
      <c r="C33" s="1" t="n">
        <f aca="false">IPMT(rate, period, nper,pvamt, 0, 1)</f>
        <v>-4.5553130274914</v>
      </c>
    </row>
    <row r="34" customFormat="false" ht="12.8" hidden="false" customHeight="false" outlineLevel="0" collapsed="false">
      <c r="A34" s="0" t="s">
        <v>24</v>
      </c>
      <c r="B34" s="0" t="s">
        <v>26</v>
      </c>
      <c r="C34" s="1" t="n">
        <f aca="false">IPMT(rate, period, nper,0, fvamt, 1)</f>
        <v>0.0186213330164684</v>
      </c>
    </row>
    <row r="35" customFormat="false" ht="12.8" hidden="false" customHeight="false" outlineLevel="0" collapsed="false">
      <c r="A35" s="0" t="s">
        <v>25</v>
      </c>
      <c r="B35" s="0" t="s">
        <v>26</v>
      </c>
      <c r="C35" s="1" t="n">
        <f aca="false">IPMT(rate,period, nper,pvamt, fvamt, 1)</f>
        <v>-4.53669169447493</v>
      </c>
    </row>
    <row r="36" customFormat="false" ht="12.8" hidden="false" customHeight="false" outlineLevel="0" collapsed="false">
      <c r="A36" s="0" t="s">
        <v>19</v>
      </c>
      <c r="B36" s="0" t="s">
        <v>27</v>
      </c>
      <c r="C36" s="1" t="n">
        <f aca="false">PPMT(rate, period, nper,pvamt, 0, 0)</f>
        <v>-4.04360591211008</v>
      </c>
    </row>
    <row r="37" customFormat="false" ht="12.8" hidden="false" customHeight="false" outlineLevel="0" collapsed="false">
      <c r="A37" s="0" t="s">
        <v>21</v>
      </c>
      <c r="B37" s="0" t="s">
        <v>27</v>
      </c>
      <c r="C37" s="1" t="n">
        <f aca="false">PPMT(rate,period, nper, 0, fvamt, 0)</f>
        <v>-0.110280161239366</v>
      </c>
    </row>
    <row r="38" customFormat="false" ht="12.8" hidden="false" customHeight="false" outlineLevel="0" collapsed="false">
      <c r="A38" s="0" t="s">
        <v>22</v>
      </c>
      <c r="B38" s="0" t="s">
        <v>27</v>
      </c>
      <c r="C38" s="1" t="n">
        <f aca="false">PPMT(rate,period, nper,pvamt, fvamt, 0)</f>
        <v>-4.15388607334944</v>
      </c>
    </row>
    <row r="39" customFormat="false" ht="12.8" hidden="false" customHeight="false" outlineLevel="0" collapsed="false">
      <c r="A39" s="0" t="s">
        <v>23</v>
      </c>
      <c r="B39" s="0" t="s">
        <v>27</v>
      </c>
      <c r="C39" s="1" t="n">
        <f aca="false">PPMT(rate,period, nper,pvamt, 0, 1)</f>
        <v>-3.85105324962864</v>
      </c>
    </row>
    <row r="40" customFormat="false" ht="12.8" hidden="false" customHeight="false" outlineLevel="0" collapsed="false">
      <c r="A40" s="0" t="s">
        <v>24</v>
      </c>
      <c r="B40" s="0" t="s">
        <v>27</v>
      </c>
      <c r="C40" s="1" t="n">
        <f aca="false">PPMT(rate,period, nper,0, fvamt, 1)</f>
        <v>-0.105028724989872</v>
      </c>
    </row>
    <row r="41" customFormat="false" ht="12.8" hidden="false" customHeight="false" outlineLevel="0" collapsed="false">
      <c r="A41" s="0" t="s">
        <v>25</v>
      </c>
      <c r="B41" s="0" t="s">
        <v>27</v>
      </c>
      <c r="C41" s="1" t="n">
        <f aca="false">PPMT(rate,period, nper,pvamt, fvamt, 1)</f>
        <v>-3.95608197461851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1690</TotalTime>
  <Application>LibreOffice/7.3.1.3$Linux_X86_64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2022-03-20T09:41:28Z</dcterms:created>
  <dc:creator>Robert McDonald</dc:creator>
  <dc:description/>
  <dc:language>en-US</dc:language>
  <cp:lastModifiedBy>Robert McDonald</cp:lastModifiedBy>
  <dcterms:modified xsi:type="dcterms:W3CDTF">2022-03-28T21:49:29Z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