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doltsecurities-my.sharepoint.com/personal/ryan_mckiernan_landoltsecurities_com/Documents/Documents/"/>
    </mc:Choice>
  </mc:AlternateContent>
  <xr:revisionPtr revIDLastSave="182" documentId="8_{923F255D-8B19-47F2-90E2-C3D6B8B37005}" xr6:coauthVersionLast="47" xr6:coauthVersionMax="47" xr10:uidLastSave="{48AF02B1-9364-4657-8648-375DCD07A30A}"/>
  <bookViews>
    <workbookView xWindow="2790" yWindow="465" windowWidth="21128" windowHeight="15135" activeTab="1" xr2:uid="{7BDF1EE7-14A3-4D51-9B9A-D39B28E227CA}"/>
  </bookViews>
  <sheets>
    <sheet name="wk5_powerRatings" sheetId="1" r:id="rId1"/>
    <sheet name="match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3" i="2"/>
  <c r="H2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" i="2"/>
  <c r="F3" i="2"/>
  <c r="D55" i="2"/>
  <c r="D53" i="2"/>
  <c r="D51" i="2"/>
  <c r="C55" i="2"/>
  <c r="C53" i="2"/>
  <c r="C51" i="2"/>
  <c r="B50" i="2"/>
  <c r="B51" i="2"/>
  <c r="B52" i="2"/>
  <c r="B53" i="2"/>
  <c r="B54" i="2"/>
  <c r="B55" i="2"/>
  <c r="C5" i="2"/>
  <c r="C7" i="2"/>
  <c r="C9" i="2"/>
  <c r="C11" i="2"/>
  <c r="D11" i="2" s="1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D39" i="2" s="1"/>
  <c r="C41" i="2"/>
  <c r="C43" i="2"/>
  <c r="C45" i="2"/>
  <c r="C47" i="2"/>
  <c r="C49" i="2"/>
  <c r="D5" i="2"/>
  <c r="C3" i="2"/>
  <c r="D3" i="2" s="1"/>
  <c r="D7" i="2"/>
  <c r="D9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41" i="2"/>
  <c r="D43" i="2"/>
  <c r="D45" i="2"/>
  <c r="D47" i="2"/>
  <c r="D4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</calcChain>
</file>

<file path=xl/sharedStrings.xml><?xml version="1.0" encoding="utf-8"?>
<sst xmlns="http://schemas.openxmlformats.org/spreadsheetml/2006/main" count="209" uniqueCount="155">
  <si>
    <t>OFF</t>
  </si>
  <si>
    <t>PASS</t>
  </si>
  <si>
    <t>PBLK</t>
  </si>
  <si>
    <t>RECV</t>
  </si>
  <si>
    <t>RUN</t>
  </si>
  <si>
    <t>RBLK</t>
  </si>
  <si>
    <t>DEF</t>
  </si>
  <si>
    <t>RDEF</t>
  </si>
  <si>
    <t>TACK</t>
  </si>
  <si>
    <t>PRSH</t>
  </si>
  <si>
    <t>COV</t>
  </si>
  <si>
    <t>Air Force</t>
  </si>
  <si>
    <t>Akron</t>
  </si>
  <si>
    <t>Alabama</t>
  </si>
  <si>
    <t>Appalachian State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</si>
  <si>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</si>
  <si>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</si>
  <si>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</si>
  <si>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</si>
  <si>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</si>
  <si>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</si>
  <si>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</si>
  <si>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</si>
  <si>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</si>
  <si>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</si>
  <si>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</si>
  <si>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</si>
  <si>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</si>
  <si>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California</t>
  </si>
  <si>
    <t>Central Michigan</t>
  </si>
  <si>
    <t>Charlotte</t>
  </si>
  <si>
    <t>Cincinnati</t>
  </si>
  <si>
    <t>Clemson</t>
  </si>
  <si>
    <t>Coastal Carolina</t>
  </si>
  <si>
    <t>Colorado</t>
  </si>
  <si>
    <t>Colorado State</t>
  </si>
  <si>
    <t>Connecticut</t>
  </si>
  <si>
    <t>Duke</t>
  </si>
  <si>
    <t>East Carolina</t>
  </si>
  <si>
    <t>Eastern Michigan</t>
  </si>
  <si>
    <t>Florida</t>
  </si>
  <si>
    <t>Florida Atlantic</t>
  </si>
  <si>
    <t>Florida International</t>
  </si>
  <si>
    <t>Florida State</t>
  </si>
  <si>
    <t>Fresno State</t>
  </si>
  <si>
    <t>Georgia</t>
  </si>
  <si>
    <t>Georgia Southern</t>
  </si>
  <si>
    <t>Georgia State</t>
  </si>
  <si>
    <t>Georgia Tech</t>
  </si>
  <si>
    <t>Hawaii</t>
  </si>
  <si>
    <t>Houston</t>
  </si>
  <si>
    <t>Illinois</t>
  </si>
  <si>
    <t>Indiana</t>
  </si>
  <si>
    <t>Iowa</t>
  </si>
  <si>
    <t>Iowa State</t>
  </si>
  <si>
    <t>Jacksonville State</t>
  </si>
  <si>
    <t>James Madison</t>
  </si>
  <si>
    <t>Kansas</t>
  </si>
  <si>
    <t>Kansas State</t>
  </si>
  <si>
    <t>Kennesaw State</t>
  </si>
  <si>
    <t>Kent State</t>
  </si>
  <si>
    <t>Kentucky</t>
  </si>
  <si>
    <t>Liberty</t>
  </si>
  <si>
    <t>Louisiana</t>
  </si>
  <si>
    <t>Louisiana Tech</t>
  </si>
  <si>
    <t>Louisiana-Monroe</t>
  </si>
  <si>
    <t>Louisville</t>
  </si>
  <si>
    <t>LSU</t>
  </si>
  <si>
    <t>Marshall</t>
  </si>
  <si>
    <t>Maryland</t>
  </si>
  <si>
    <t>Massachusetts</t>
  </si>
  <si>
    <t>Memphis</t>
  </si>
  <si>
    <t>Miami (FL)</t>
  </si>
  <si>
    <t>Miami (OH)</t>
  </si>
  <si>
    <t>Michigan</t>
  </si>
  <si>
    <t>Michigan State</t>
  </si>
  <si>
    <t>Middle Tennessee</t>
  </si>
  <si>
    <t>Minnesota</t>
  </si>
  <si>
    <t>Mississippi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</si>
  <si>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</si>
  <si>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</si>
  <si>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</si>
  <si>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</si>
  <si>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</si>
  <si>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</si>
  <si>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</si>
  <si>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</si>
  <si>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North Carolina State</t>
  </si>
  <si>
    <t>North Texas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</si>
  <si>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</si>
  <si>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</si>
  <si>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</si>
  <si>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</si>
  <si>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</si>
  <si>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</si>
  <si>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</si>
  <si>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Old Dominion</t>
  </si>
  <si>
    <t>Oregon</t>
  </si>
  <si>
    <t>Oregon State</t>
  </si>
  <si>
    <t>Penn State</t>
  </si>
  <si>
    <t>Pittsburgh</t>
  </si>
  <si>
    <t>Purdue</t>
  </si>
  <si>
    <t>Rice</t>
  </si>
  <si>
    <t>Rutgers</t>
  </si>
  <si>
    <t>Sam Houston State</t>
  </si>
  <si>
    <t>San Diego State</t>
  </si>
  <si>
    <t>San Jose State</t>
  </si>
  <si>
    <t>SMU</t>
  </si>
  <si>
    <t>South Alabama</t>
  </si>
  <si>
    <t>South Carolina</t>
  </si>
  <si>
    <t>Southern Miss</t>
  </si>
  <si>
    <t>Stanford</t>
  </si>
  <si>
    <t>Syracuse</t>
  </si>
  <si>
    <t>TCU</t>
  </si>
  <si>
    <t>Temple</t>
  </si>
  <si>
    <t>Tennessee</t>
  </si>
  <si>
    <t>Texas</t>
  </si>
  <si>
    <t>Texas A&amp;M</t>
  </si>
  <si>
    <t>Texas State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</si>
  <si>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</si>
  <si>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</si>
  <si>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</si>
  <si>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</si>
  <si>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</si>
  <si>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</si>
  <si>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</si>
  <si>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</si>
  <si>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UNLV</t>
  </si>
  <si>
    <t>USC</t>
  </si>
  <si>
    <t>USF</t>
  </si>
  <si>
    <t>Utah</t>
  </si>
  <si>
    <t>Utah State</t>
  </si>
  <si>
    <t>UTEP</t>
  </si>
  <si>
    <t>UTSA</t>
  </si>
  <si>
    <t>Vanderbilt</t>
  </si>
  <si>
    <t>Virginia</t>
  </si>
  <si>
    <t>Virginia Tech</t>
  </si>
  <si>
    <t>Wake Forest</t>
  </si>
  <si>
    <t>Washington</t>
  </si>
  <si>
    <t>Washington State</t>
  </si>
  <si>
    <t>West Virginia</t>
  </si>
  <si>
    <t>Western Kentucky</t>
  </si>
  <si>
    <t>Western Michigan</t>
  </si>
  <si>
    <t>Wisconsin</t>
  </si>
  <si>
    <t>Wyoming</t>
  </si>
  <si>
    <t>Team</t>
  </si>
  <si>
    <t>Rating</t>
  </si>
  <si>
    <t>PR</t>
  </si>
  <si>
    <t>Rate Edge</t>
  </si>
  <si>
    <t>Spread</t>
  </si>
  <si>
    <t>Adj Edge</t>
  </si>
  <si>
    <t>Delta_HF</t>
  </si>
  <si>
    <t>Bet Side</t>
  </si>
  <si>
    <t>Units</t>
  </si>
  <si>
    <t>Total Units 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</si>
</sst>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 tint="0.3999755851924192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16" fillId="35" borderId="0" xfId="0" applyFont="1" applyFill="1"/>
    <xf numFmtId="0" fontId="0" fillId="35" borderId="0" xfId="0" applyFill="1"/>
    <xf numFmtId="2" fontId="18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066F-F743-48DE-90DE-593D5C6279D2}">
  <dimension ref="A1:M135"/>
  <sheetViews>
    <sheetView topLeftCell="A121" workbookViewId="0">
      <selection activeCell="A6" sqref="A6"/>
    </sheetView>
  </sheetViews>
  <sheetFormatPr defaultRowHeight="14.25" x14ac:dyDescent="0.45"/>
  <cols>
    <col min="1" max="1" width="16.59765625" bestFit="1" customWidth="1"/>
    <col min="2" max="2" width="9.06640625" style="1"/>
  </cols>
  <sheetData>
    <row r="1" spans="1:13" x14ac:dyDescent="0.45">
      <c r="A1" t="s">
        <v>145</v>
      </c>
      <c r="B1" s="1" t="s">
        <v>146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45">
      <c r="A2" t="s">
        <v>72</v>
      </c>
      <c r="B2" s="1">
        <v>54.027871139972</v>
      </c>
      <c r="C2">
        <v>93.2</v>
      </c>
      <c r="D2">
        <v>91.6</v>
      </c>
      <c r="E2">
        <v>74.099999999999994</v>
      </c>
      <c r="F2">
        <v>88.8</v>
      </c>
      <c r="G2">
        <v>93.2</v>
      </c>
      <c r="H2">
        <v>66</v>
      </c>
      <c r="I2">
        <v>91.3</v>
      </c>
      <c r="J2">
        <v>90</v>
      </c>
      <c r="K2">
        <v>62.4</v>
      </c>
      <c r="L2">
        <v>84</v>
      </c>
      <c r="M2">
        <v>90.8</v>
      </c>
    </row>
    <row r="3" spans="1:13" x14ac:dyDescent="0.45">
      <c r="A3" t="s">
        <v>78</v>
      </c>
      <c r="B3" s="1">
        <v>51.816321363329997</v>
      </c>
      <c r="C3">
        <v>92.2</v>
      </c>
      <c r="D3">
        <v>91.9</v>
      </c>
      <c r="E3">
        <v>76.8</v>
      </c>
      <c r="F3">
        <v>83.1</v>
      </c>
      <c r="G3">
        <v>87</v>
      </c>
      <c r="H3">
        <v>74.3</v>
      </c>
      <c r="I3">
        <v>93.2</v>
      </c>
      <c r="J3">
        <v>95.9</v>
      </c>
      <c r="K3">
        <v>77.8</v>
      </c>
      <c r="L3">
        <v>85.8</v>
      </c>
      <c r="M3">
        <v>82.6</v>
      </c>
    </row>
    <row r="4" spans="1:13" x14ac:dyDescent="0.45">
      <c r="A4" t="s">
        <v>52</v>
      </c>
      <c r="B4" s="1">
        <v>50.660265188591303</v>
      </c>
      <c r="C4">
        <v>92.2</v>
      </c>
      <c r="D4">
        <v>88.3</v>
      </c>
      <c r="E4">
        <v>76.099999999999994</v>
      </c>
      <c r="F4">
        <v>87.5</v>
      </c>
      <c r="G4">
        <v>87.8</v>
      </c>
      <c r="H4">
        <v>71</v>
      </c>
      <c r="I4">
        <v>91</v>
      </c>
      <c r="J4">
        <v>88.7</v>
      </c>
      <c r="K4">
        <v>78.2</v>
      </c>
      <c r="L4">
        <v>84.9</v>
      </c>
      <c r="M4">
        <v>89.8</v>
      </c>
    </row>
    <row r="5" spans="1:13" x14ac:dyDescent="0.45">
      <c r="A5" t="s">
        <v>93</v>
      </c>
      <c r="B5" s="1">
        <v>49.175003111704598</v>
      </c>
      <c r="C5">
        <v>89.8</v>
      </c>
      <c r="D5">
        <v>74.5</v>
      </c>
      <c r="E5">
        <v>77.099999999999994</v>
      </c>
      <c r="F5">
        <v>81.2</v>
      </c>
      <c r="G5">
        <v>92.2</v>
      </c>
      <c r="H5">
        <v>74</v>
      </c>
      <c r="I5">
        <v>91.6</v>
      </c>
      <c r="J5">
        <v>92.5</v>
      </c>
      <c r="K5">
        <v>71.5</v>
      </c>
      <c r="L5">
        <v>79</v>
      </c>
      <c r="M5">
        <v>89.4</v>
      </c>
    </row>
    <row r="6" spans="1:13" x14ac:dyDescent="0.45">
      <c r="A6" t="s">
        <v>99</v>
      </c>
      <c r="B6" s="1">
        <v>44.558414818897397</v>
      </c>
      <c r="C6">
        <v>86.4</v>
      </c>
      <c r="D6">
        <v>83.4</v>
      </c>
      <c r="E6">
        <v>75.599999999999994</v>
      </c>
      <c r="F6">
        <v>81.3</v>
      </c>
      <c r="G6">
        <v>90.2</v>
      </c>
      <c r="H6">
        <v>62.9</v>
      </c>
      <c r="I6">
        <v>90</v>
      </c>
      <c r="J6">
        <v>91.1</v>
      </c>
      <c r="K6">
        <v>69.2</v>
      </c>
      <c r="L6">
        <v>85.3</v>
      </c>
      <c r="M6">
        <v>81.7</v>
      </c>
    </row>
    <row r="7" spans="1:13" x14ac:dyDescent="0.45">
      <c r="A7" t="s">
        <v>53</v>
      </c>
      <c r="B7" s="1">
        <v>44.4830297008901</v>
      </c>
      <c r="C7">
        <v>82.7</v>
      </c>
      <c r="D7">
        <v>73.2</v>
      </c>
      <c r="E7">
        <v>81.2</v>
      </c>
      <c r="F7">
        <v>64.099999999999994</v>
      </c>
      <c r="G7">
        <v>85.2</v>
      </c>
      <c r="H7">
        <v>75.599999999999994</v>
      </c>
      <c r="I7">
        <v>91.3</v>
      </c>
      <c r="J7">
        <v>87.2</v>
      </c>
      <c r="K7">
        <v>77</v>
      </c>
      <c r="L7">
        <v>73.8</v>
      </c>
      <c r="M7">
        <v>91.5</v>
      </c>
    </row>
    <row r="8" spans="1:13" x14ac:dyDescent="0.45">
      <c r="A8" t="s">
        <v>116</v>
      </c>
      <c r="B8" s="1">
        <v>44.216669438365699</v>
      </c>
      <c r="C8">
        <v>84.3</v>
      </c>
      <c r="D8">
        <v>88.6</v>
      </c>
      <c r="E8">
        <v>92.3</v>
      </c>
      <c r="F8">
        <v>82.1</v>
      </c>
      <c r="G8">
        <v>78.5</v>
      </c>
      <c r="H8">
        <v>63.7</v>
      </c>
      <c r="I8">
        <v>92.8</v>
      </c>
      <c r="J8">
        <v>84.2</v>
      </c>
      <c r="K8">
        <v>69.5</v>
      </c>
      <c r="L8">
        <v>82.7</v>
      </c>
      <c r="M8">
        <v>93.4</v>
      </c>
    </row>
    <row r="9" spans="1:13" x14ac:dyDescent="0.45">
      <c r="A9" t="s">
        <v>103</v>
      </c>
      <c r="B9" s="1">
        <v>42.608745625480701</v>
      </c>
      <c r="C9">
        <v>90.7</v>
      </c>
      <c r="D9">
        <v>78.3</v>
      </c>
      <c r="E9">
        <v>71.7</v>
      </c>
      <c r="F9">
        <v>73.7</v>
      </c>
      <c r="G9">
        <v>82.6</v>
      </c>
      <c r="H9">
        <v>86.6</v>
      </c>
      <c r="I9">
        <v>81.599999999999994</v>
      </c>
      <c r="J9">
        <v>73.900000000000006</v>
      </c>
      <c r="K9">
        <v>66.5</v>
      </c>
      <c r="L9">
        <v>72.099999999999994</v>
      </c>
      <c r="M9">
        <v>86.5</v>
      </c>
    </row>
    <row r="10" spans="1:13" x14ac:dyDescent="0.45">
      <c r="A10" t="s">
        <v>66</v>
      </c>
      <c r="B10" s="1">
        <v>41.599555168952598</v>
      </c>
      <c r="C10">
        <v>84.6</v>
      </c>
      <c r="D10">
        <v>87.1</v>
      </c>
      <c r="E10">
        <v>67.099999999999994</v>
      </c>
      <c r="F10">
        <v>82.5</v>
      </c>
      <c r="G10">
        <v>84.3</v>
      </c>
      <c r="H10">
        <v>62.9</v>
      </c>
      <c r="I10">
        <v>90.5</v>
      </c>
      <c r="J10">
        <v>93.3</v>
      </c>
      <c r="K10">
        <v>65.5</v>
      </c>
      <c r="L10">
        <v>83</v>
      </c>
      <c r="M10">
        <v>70.2</v>
      </c>
    </row>
    <row r="11" spans="1:13" x14ac:dyDescent="0.45">
      <c r="A11" t="s">
        <v>13</v>
      </c>
      <c r="B11" s="1">
        <v>39.274705715742797</v>
      </c>
      <c r="C11">
        <v>80</v>
      </c>
      <c r="D11">
        <v>89.1</v>
      </c>
      <c r="E11">
        <v>70.7</v>
      </c>
      <c r="F11">
        <v>77.099999999999994</v>
      </c>
      <c r="G11">
        <v>79.400000000000006</v>
      </c>
      <c r="H11">
        <v>60.2</v>
      </c>
      <c r="I11">
        <v>91.6</v>
      </c>
      <c r="J11">
        <v>91.4</v>
      </c>
      <c r="K11">
        <v>72</v>
      </c>
      <c r="L11">
        <v>73.5</v>
      </c>
      <c r="M11">
        <v>91.6</v>
      </c>
    </row>
    <row r="12" spans="1:13" x14ac:dyDescent="0.45">
      <c r="A12" t="s">
        <v>81</v>
      </c>
      <c r="B12" s="1">
        <v>38.646904818421199</v>
      </c>
      <c r="C12">
        <v>93.4</v>
      </c>
      <c r="D12">
        <v>84.9</v>
      </c>
      <c r="E12">
        <v>82.2</v>
      </c>
      <c r="F12">
        <v>88.5</v>
      </c>
      <c r="G12">
        <v>90.3</v>
      </c>
      <c r="H12">
        <v>79.3</v>
      </c>
      <c r="I12">
        <v>80.7</v>
      </c>
      <c r="J12">
        <v>76</v>
      </c>
      <c r="K12">
        <v>65.900000000000006</v>
      </c>
      <c r="L12">
        <v>65.7</v>
      </c>
      <c r="M12">
        <v>89.4</v>
      </c>
    </row>
    <row r="13" spans="1:13" x14ac:dyDescent="0.45">
      <c r="A13" t="s">
        <v>19</v>
      </c>
      <c r="B13" s="1">
        <v>38.506657303964801</v>
      </c>
      <c r="C13">
        <v>96.8</v>
      </c>
      <c r="D13">
        <v>90</v>
      </c>
      <c r="E13">
        <v>58.8</v>
      </c>
      <c r="F13">
        <v>76.2</v>
      </c>
      <c r="G13">
        <v>91.9</v>
      </c>
      <c r="H13">
        <v>90.5</v>
      </c>
      <c r="I13">
        <v>72.5</v>
      </c>
      <c r="J13">
        <v>71.7</v>
      </c>
      <c r="K13">
        <v>70.7</v>
      </c>
      <c r="L13">
        <v>66.2</v>
      </c>
      <c r="M13">
        <v>73.2</v>
      </c>
    </row>
    <row r="14" spans="1:13" x14ac:dyDescent="0.45">
      <c r="A14" t="s">
        <v>115</v>
      </c>
      <c r="B14" s="1">
        <v>38.319534867741602</v>
      </c>
      <c r="C14">
        <v>78.900000000000006</v>
      </c>
      <c r="D14">
        <v>76.400000000000006</v>
      </c>
      <c r="E14">
        <v>73.599999999999994</v>
      </c>
      <c r="F14">
        <v>78.3</v>
      </c>
      <c r="G14">
        <v>83.3</v>
      </c>
      <c r="H14">
        <v>57.3</v>
      </c>
      <c r="I14">
        <v>92</v>
      </c>
      <c r="J14">
        <v>93.6</v>
      </c>
      <c r="K14">
        <v>75</v>
      </c>
      <c r="L14">
        <v>81.8</v>
      </c>
      <c r="M14">
        <v>89.4</v>
      </c>
    </row>
    <row r="15" spans="1:13" x14ac:dyDescent="0.45">
      <c r="A15" t="s">
        <v>97</v>
      </c>
      <c r="B15" s="1">
        <v>37.737314170033201</v>
      </c>
      <c r="C15">
        <v>80.3</v>
      </c>
      <c r="D15">
        <v>89.2</v>
      </c>
      <c r="E15">
        <v>75</v>
      </c>
      <c r="F15">
        <v>69.8</v>
      </c>
      <c r="G15">
        <v>73.2</v>
      </c>
      <c r="H15">
        <v>74.599999999999994</v>
      </c>
      <c r="I15">
        <v>90.7</v>
      </c>
      <c r="J15">
        <v>76</v>
      </c>
      <c r="K15">
        <v>80.400000000000006</v>
      </c>
      <c r="L15">
        <v>79.2</v>
      </c>
      <c r="M15">
        <v>92.2</v>
      </c>
    </row>
    <row r="16" spans="1:13" x14ac:dyDescent="0.45">
      <c r="A16" t="s">
        <v>107</v>
      </c>
      <c r="B16" s="1">
        <v>37.477835298010703</v>
      </c>
      <c r="C16">
        <v>80</v>
      </c>
      <c r="D16">
        <v>82.9</v>
      </c>
      <c r="E16">
        <v>78.3</v>
      </c>
      <c r="F16">
        <v>68.2</v>
      </c>
      <c r="G16">
        <v>84.1</v>
      </c>
      <c r="H16">
        <v>68.5</v>
      </c>
      <c r="I16">
        <v>90.7</v>
      </c>
      <c r="J16">
        <v>92.4</v>
      </c>
      <c r="K16">
        <v>63.1</v>
      </c>
      <c r="L16">
        <v>74</v>
      </c>
      <c r="M16">
        <v>85</v>
      </c>
    </row>
    <row r="17" spans="1:13" x14ac:dyDescent="0.45">
      <c r="A17" t="s">
        <v>56</v>
      </c>
      <c r="B17" s="1">
        <v>36.954426931704504</v>
      </c>
      <c r="C17">
        <v>83.3</v>
      </c>
      <c r="D17">
        <v>90</v>
      </c>
      <c r="E17">
        <v>84.3</v>
      </c>
      <c r="F17">
        <v>66.7</v>
      </c>
      <c r="G17">
        <v>74.2</v>
      </c>
      <c r="H17">
        <v>82.1</v>
      </c>
      <c r="I17">
        <v>85.4</v>
      </c>
      <c r="J17">
        <v>67.8</v>
      </c>
      <c r="K17">
        <v>57.2</v>
      </c>
      <c r="L17">
        <v>71.900000000000006</v>
      </c>
      <c r="M17">
        <v>91.4</v>
      </c>
    </row>
    <row r="18" spans="1:13" x14ac:dyDescent="0.45">
      <c r="A18" t="s">
        <v>138</v>
      </c>
      <c r="B18" s="1">
        <v>36.716445176379402</v>
      </c>
      <c r="C18">
        <v>83.8</v>
      </c>
      <c r="D18">
        <v>84.3</v>
      </c>
      <c r="E18">
        <v>74.599999999999994</v>
      </c>
      <c r="F18">
        <v>80.900000000000006</v>
      </c>
      <c r="G18">
        <v>83.1</v>
      </c>
      <c r="H18">
        <v>62.8</v>
      </c>
      <c r="I18">
        <v>85.1</v>
      </c>
      <c r="J18">
        <v>85.4</v>
      </c>
      <c r="K18">
        <v>82.4</v>
      </c>
      <c r="L18">
        <v>70</v>
      </c>
      <c r="M18">
        <v>89.6</v>
      </c>
    </row>
    <row r="19" spans="1:13" x14ac:dyDescent="0.45">
      <c r="A19" t="s">
        <v>37</v>
      </c>
      <c r="B19" s="1">
        <v>34.674996623973598</v>
      </c>
      <c r="C19">
        <v>78.099999999999994</v>
      </c>
      <c r="D19">
        <v>76.900000000000006</v>
      </c>
      <c r="E19">
        <v>78.400000000000006</v>
      </c>
      <c r="F19">
        <v>67.400000000000006</v>
      </c>
      <c r="G19">
        <v>75.2</v>
      </c>
      <c r="H19">
        <v>73.3</v>
      </c>
      <c r="I19">
        <v>87.9</v>
      </c>
      <c r="J19">
        <v>72.599999999999994</v>
      </c>
      <c r="K19">
        <v>54.8</v>
      </c>
      <c r="L19">
        <v>79.7</v>
      </c>
      <c r="M19">
        <v>91.2</v>
      </c>
    </row>
    <row r="20" spans="1:13" x14ac:dyDescent="0.45">
      <c r="A20" t="s">
        <v>74</v>
      </c>
      <c r="B20" s="1">
        <v>34.378541143901998</v>
      </c>
      <c r="C20">
        <v>75.3</v>
      </c>
      <c r="D20">
        <v>69.400000000000006</v>
      </c>
      <c r="E20">
        <v>58</v>
      </c>
      <c r="F20">
        <v>61.4</v>
      </c>
      <c r="G20">
        <v>83.6</v>
      </c>
      <c r="H20">
        <v>70.2</v>
      </c>
      <c r="I20">
        <v>90.4</v>
      </c>
      <c r="J20">
        <v>87.2</v>
      </c>
      <c r="K20">
        <v>76.400000000000006</v>
      </c>
      <c r="L20">
        <v>86.3</v>
      </c>
      <c r="M20">
        <v>89.4</v>
      </c>
    </row>
    <row r="21" spans="1:13" x14ac:dyDescent="0.45">
      <c r="A21" t="s">
        <v>24</v>
      </c>
      <c r="B21" s="1">
        <v>34.201169096292503</v>
      </c>
      <c r="C21">
        <v>76.099999999999994</v>
      </c>
      <c r="D21">
        <v>81.8</v>
      </c>
      <c r="E21">
        <v>80.8</v>
      </c>
      <c r="F21">
        <v>65.5</v>
      </c>
      <c r="G21">
        <v>72.599999999999994</v>
      </c>
      <c r="H21">
        <v>66.099999999999994</v>
      </c>
      <c r="I21">
        <v>90.4</v>
      </c>
      <c r="J21">
        <v>93.5</v>
      </c>
      <c r="K21">
        <v>76.2</v>
      </c>
      <c r="L21">
        <v>65</v>
      </c>
      <c r="M21">
        <v>83.8</v>
      </c>
    </row>
    <row r="22" spans="1:13" x14ac:dyDescent="0.45">
      <c r="A22" t="s">
        <v>31</v>
      </c>
      <c r="B22" s="1">
        <v>33.5919901729578</v>
      </c>
      <c r="C22">
        <v>85.1</v>
      </c>
      <c r="D22">
        <v>84.5</v>
      </c>
      <c r="E22">
        <v>74.5</v>
      </c>
      <c r="F22">
        <v>77.8</v>
      </c>
      <c r="G22">
        <v>82.7</v>
      </c>
      <c r="H22">
        <v>69.900000000000006</v>
      </c>
      <c r="I22">
        <v>78.900000000000006</v>
      </c>
      <c r="J22">
        <v>68.8</v>
      </c>
      <c r="K22">
        <v>62.5</v>
      </c>
      <c r="L22">
        <v>68.599999999999994</v>
      </c>
      <c r="M22">
        <v>87.9</v>
      </c>
    </row>
    <row r="23" spans="1:13" x14ac:dyDescent="0.45">
      <c r="A23" t="s">
        <v>82</v>
      </c>
      <c r="B23" s="1">
        <v>33.559541742183903</v>
      </c>
      <c r="C23">
        <v>80</v>
      </c>
      <c r="D23">
        <v>79</v>
      </c>
      <c r="E23">
        <v>67.900000000000006</v>
      </c>
      <c r="F23">
        <v>75.8</v>
      </c>
      <c r="G23">
        <v>82</v>
      </c>
      <c r="H23">
        <v>66.099999999999994</v>
      </c>
      <c r="I23">
        <v>87</v>
      </c>
      <c r="J23">
        <v>83.7</v>
      </c>
      <c r="K23">
        <v>72</v>
      </c>
      <c r="L23">
        <v>79</v>
      </c>
      <c r="M23">
        <v>88.3</v>
      </c>
    </row>
    <row r="24" spans="1:13" x14ac:dyDescent="0.45">
      <c r="A24" t="s">
        <v>112</v>
      </c>
      <c r="B24" s="1">
        <v>33.362316115650998</v>
      </c>
      <c r="C24">
        <v>82.9</v>
      </c>
      <c r="D24">
        <v>88.7</v>
      </c>
      <c r="E24">
        <v>67.3</v>
      </c>
      <c r="F24">
        <v>79.400000000000006</v>
      </c>
      <c r="G24">
        <v>77.599999999999994</v>
      </c>
      <c r="H24">
        <v>60.3</v>
      </c>
      <c r="I24">
        <v>79</v>
      </c>
      <c r="J24">
        <v>72.900000000000006</v>
      </c>
      <c r="K24">
        <v>62.8</v>
      </c>
      <c r="L24">
        <v>77.7</v>
      </c>
      <c r="M24">
        <v>79.599999999999994</v>
      </c>
    </row>
    <row r="25" spans="1:13" x14ac:dyDescent="0.45">
      <c r="A25" t="s">
        <v>20</v>
      </c>
      <c r="B25" s="1">
        <v>32.923811618971001</v>
      </c>
      <c r="C25">
        <v>79.5</v>
      </c>
      <c r="D25">
        <v>77.900000000000006</v>
      </c>
      <c r="E25">
        <v>74.599999999999994</v>
      </c>
      <c r="F25">
        <v>72.900000000000006</v>
      </c>
      <c r="G25">
        <v>76.400000000000006</v>
      </c>
      <c r="H25">
        <v>68.099999999999994</v>
      </c>
      <c r="I25">
        <v>87.3</v>
      </c>
      <c r="J25">
        <v>91</v>
      </c>
      <c r="K25">
        <v>70.099999999999994</v>
      </c>
      <c r="L25">
        <v>74.2</v>
      </c>
      <c r="M25">
        <v>73.900000000000006</v>
      </c>
    </row>
    <row r="26" spans="1:13" x14ac:dyDescent="0.45">
      <c r="A26" t="s">
        <v>91</v>
      </c>
      <c r="B26" s="1">
        <v>32.298372098956797</v>
      </c>
      <c r="C26">
        <v>74</v>
      </c>
      <c r="D26">
        <v>64.900000000000006</v>
      </c>
      <c r="E26">
        <v>55.9</v>
      </c>
      <c r="F26">
        <v>67.2</v>
      </c>
      <c r="G26">
        <v>85.7</v>
      </c>
      <c r="H26">
        <v>67</v>
      </c>
      <c r="I26">
        <v>90.1</v>
      </c>
      <c r="J26">
        <v>75.7</v>
      </c>
      <c r="K26">
        <v>78.900000000000006</v>
      </c>
      <c r="L26">
        <v>75.8</v>
      </c>
      <c r="M26">
        <v>92.6</v>
      </c>
    </row>
    <row r="27" spans="1:13" x14ac:dyDescent="0.45">
      <c r="A27" t="s">
        <v>125</v>
      </c>
      <c r="B27" s="1">
        <v>31.977261561082599</v>
      </c>
      <c r="C27">
        <v>79.900000000000006</v>
      </c>
      <c r="D27">
        <v>64.5</v>
      </c>
      <c r="E27">
        <v>86.8</v>
      </c>
      <c r="F27">
        <v>65.400000000000006</v>
      </c>
      <c r="G27">
        <v>86.3</v>
      </c>
      <c r="H27">
        <v>71</v>
      </c>
      <c r="I27">
        <v>84.3</v>
      </c>
      <c r="J27">
        <v>90.4</v>
      </c>
      <c r="K27">
        <v>72.400000000000006</v>
      </c>
      <c r="L27">
        <v>71</v>
      </c>
      <c r="M27">
        <v>79.599999999999994</v>
      </c>
    </row>
    <row r="28" spans="1:13" x14ac:dyDescent="0.45">
      <c r="A28" t="s">
        <v>109</v>
      </c>
      <c r="B28" s="1">
        <v>31.841786078607601</v>
      </c>
      <c r="C28">
        <v>71.400000000000006</v>
      </c>
      <c r="D28">
        <v>66.099999999999994</v>
      </c>
      <c r="E28">
        <v>62.3</v>
      </c>
      <c r="F28">
        <v>68.2</v>
      </c>
      <c r="G28">
        <v>81.099999999999994</v>
      </c>
      <c r="H28">
        <v>57.9</v>
      </c>
      <c r="I28">
        <v>90</v>
      </c>
      <c r="J28">
        <v>75.599999999999994</v>
      </c>
      <c r="K28">
        <v>53.8</v>
      </c>
      <c r="L28">
        <v>86</v>
      </c>
      <c r="M28">
        <v>90.7</v>
      </c>
    </row>
    <row r="29" spans="1:13" x14ac:dyDescent="0.45">
      <c r="A29" t="s">
        <v>80</v>
      </c>
      <c r="B29" s="1">
        <v>31.681264878703399</v>
      </c>
      <c r="C29">
        <v>79.7</v>
      </c>
      <c r="D29">
        <v>71.099999999999994</v>
      </c>
      <c r="E29">
        <v>80.2</v>
      </c>
      <c r="F29">
        <v>66.8</v>
      </c>
      <c r="G29">
        <v>81.099999999999994</v>
      </c>
      <c r="H29">
        <v>79.099999999999994</v>
      </c>
      <c r="I29">
        <v>88.6</v>
      </c>
      <c r="J29">
        <v>87.1</v>
      </c>
      <c r="K29">
        <v>73.400000000000006</v>
      </c>
      <c r="L29">
        <v>80.8</v>
      </c>
      <c r="M29">
        <v>78.7</v>
      </c>
    </row>
    <row r="30" spans="1:13" x14ac:dyDescent="0.45">
      <c r="A30" t="s">
        <v>34</v>
      </c>
      <c r="B30" s="1">
        <v>31.238319634983998</v>
      </c>
      <c r="C30">
        <v>78.599999999999994</v>
      </c>
      <c r="D30">
        <v>90.2</v>
      </c>
      <c r="E30">
        <v>65.2</v>
      </c>
      <c r="F30">
        <v>73.900000000000006</v>
      </c>
      <c r="G30">
        <v>78.400000000000006</v>
      </c>
      <c r="H30">
        <v>59.4</v>
      </c>
      <c r="I30">
        <v>84.3</v>
      </c>
      <c r="J30">
        <v>90.1</v>
      </c>
      <c r="K30">
        <v>74.7</v>
      </c>
      <c r="L30">
        <v>61.2</v>
      </c>
      <c r="M30">
        <v>87.9</v>
      </c>
    </row>
    <row r="31" spans="1:13" x14ac:dyDescent="0.45">
      <c r="A31" t="s">
        <v>23</v>
      </c>
      <c r="B31" s="1">
        <v>30.0063977591929</v>
      </c>
      <c r="C31">
        <v>82.7</v>
      </c>
      <c r="D31">
        <v>68.400000000000006</v>
      </c>
      <c r="E31">
        <v>65.2</v>
      </c>
      <c r="F31">
        <v>70.5</v>
      </c>
      <c r="G31">
        <v>96</v>
      </c>
      <c r="H31">
        <v>67.2</v>
      </c>
      <c r="I31">
        <v>74.599999999999994</v>
      </c>
      <c r="J31">
        <v>62.9</v>
      </c>
      <c r="K31">
        <v>60.6</v>
      </c>
      <c r="L31">
        <v>70.3</v>
      </c>
      <c r="M31">
        <v>81.599999999999994</v>
      </c>
    </row>
    <row r="32" spans="1:13" x14ac:dyDescent="0.45">
      <c r="A32" t="s">
        <v>27</v>
      </c>
      <c r="B32" s="1">
        <v>29.530231556558501</v>
      </c>
      <c r="C32">
        <v>77.900000000000006</v>
      </c>
      <c r="D32">
        <v>77.599999999999994</v>
      </c>
      <c r="E32">
        <v>83</v>
      </c>
      <c r="F32">
        <v>70.400000000000006</v>
      </c>
      <c r="G32">
        <v>74.2</v>
      </c>
      <c r="H32">
        <v>65.7</v>
      </c>
      <c r="I32">
        <v>84.5</v>
      </c>
      <c r="J32">
        <v>87.3</v>
      </c>
      <c r="K32">
        <v>77.2</v>
      </c>
      <c r="L32">
        <v>69.400000000000006</v>
      </c>
      <c r="M32">
        <v>81.099999999999994</v>
      </c>
    </row>
    <row r="33" spans="1:13" x14ac:dyDescent="0.45">
      <c r="A33" t="s">
        <v>62</v>
      </c>
      <c r="B33" s="1">
        <v>29.152260942064601</v>
      </c>
      <c r="C33">
        <v>79.900000000000006</v>
      </c>
      <c r="D33">
        <v>80.2</v>
      </c>
      <c r="E33">
        <v>62.8</v>
      </c>
      <c r="F33">
        <v>70</v>
      </c>
      <c r="G33">
        <v>73</v>
      </c>
      <c r="H33">
        <v>77.5</v>
      </c>
      <c r="I33">
        <v>83.6</v>
      </c>
      <c r="J33">
        <v>84.9</v>
      </c>
      <c r="K33">
        <v>69.7</v>
      </c>
      <c r="L33">
        <v>69.8</v>
      </c>
      <c r="M33">
        <v>81.3</v>
      </c>
    </row>
    <row r="34" spans="1:13" x14ac:dyDescent="0.45">
      <c r="A34" t="s">
        <v>71</v>
      </c>
      <c r="B34" s="1">
        <v>28.717585334105099</v>
      </c>
      <c r="C34">
        <v>79.7</v>
      </c>
      <c r="D34">
        <v>73.8</v>
      </c>
      <c r="E34">
        <v>84.2</v>
      </c>
      <c r="F34">
        <v>68.7</v>
      </c>
      <c r="G34">
        <v>83.7</v>
      </c>
      <c r="H34">
        <v>71</v>
      </c>
      <c r="I34">
        <v>82.8</v>
      </c>
      <c r="J34">
        <v>81</v>
      </c>
      <c r="K34">
        <v>62.5</v>
      </c>
      <c r="L34">
        <v>73.099999999999994</v>
      </c>
      <c r="M34">
        <v>80</v>
      </c>
    </row>
    <row r="35" spans="1:13" x14ac:dyDescent="0.45">
      <c r="A35" t="s">
        <v>98</v>
      </c>
      <c r="B35" s="1">
        <v>27.923101340119</v>
      </c>
      <c r="C35">
        <v>79.7</v>
      </c>
      <c r="D35">
        <v>73.3</v>
      </c>
      <c r="E35">
        <v>73.7</v>
      </c>
      <c r="F35">
        <v>64.7</v>
      </c>
      <c r="G35">
        <v>82.5</v>
      </c>
      <c r="H35">
        <v>72.5</v>
      </c>
      <c r="I35">
        <v>76.8</v>
      </c>
      <c r="J35">
        <v>63.6</v>
      </c>
      <c r="K35">
        <v>63.3</v>
      </c>
      <c r="L35">
        <v>70.599999999999994</v>
      </c>
      <c r="M35">
        <v>85.4</v>
      </c>
    </row>
    <row r="36" spans="1:13" x14ac:dyDescent="0.45">
      <c r="A36" t="s">
        <v>32</v>
      </c>
      <c r="B36" s="1">
        <v>27.913825947409499</v>
      </c>
      <c r="C36">
        <v>79.2</v>
      </c>
      <c r="D36">
        <v>85.6</v>
      </c>
      <c r="E36">
        <v>81.5</v>
      </c>
      <c r="F36">
        <v>72.3</v>
      </c>
      <c r="G36">
        <v>79.3</v>
      </c>
      <c r="H36">
        <v>58.5</v>
      </c>
      <c r="I36">
        <v>77.099999999999994</v>
      </c>
      <c r="J36">
        <v>68.400000000000006</v>
      </c>
      <c r="K36">
        <v>68.8</v>
      </c>
      <c r="L36">
        <v>65.8</v>
      </c>
      <c r="M36">
        <v>88.9</v>
      </c>
    </row>
    <row r="37" spans="1:13" x14ac:dyDescent="0.45">
      <c r="A37" t="s">
        <v>127</v>
      </c>
      <c r="B37" s="1">
        <v>27.856174455646901</v>
      </c>
      <c r="C37">
        <v>82.2</v>
      </c>
      <c r="D37">
        <v>75.7</v>
      </c>
      <c r="E37">
        <v>82.4</v>
      </c>
      <c r="F37">
        <v>75.099999999999994</v>
      </c>
      <c r="G37">
        <v>77.8</v>
      </c>
      <c r="H37">
        <v>71.400000000000006</v>
      </c>
      <c r="I37">
        <v>77.5</v>
      </c>
      <c r="J37">
        <v>69.900000000000006</v>
      </c>
      <c r="K37">
        <v>63.3</v>
      </c>
      <c r="L37">
        <v>70.7</v>
      </c>
      <c r="M37">
        <v>84.1</v>
      </c>
    </row>
    <row r="38" spans="1:13" x14ac:dyDescent="0.45">
      <c r="A38" t="s">
        <v>88</v>
      </c>
      <c r="B38" s="1">
        <v>27.5582373619308</v>
      </c>
      <c r="C38">
        <v>78.400000000000006</v>
      </c>
      <c r="D38">
        <v>90.4</v>
      </c>
      <c r="E38">
        <v>62.9</v>
      </c>
      <c r="F38">
        <v>76.900000000000006</v>
      </c>
      <c r="G38">
        <v>78.8</v>
      </c>
      <c r="H38">
        <v>53.8</v>
      </c>
      <c r="I38">
        <v>78.599999999999994</v>
      </c>
      <c r="J38">
        <v>78.5</v>
      </c>
      <c r="K38">
        <v>76.599999999999994</v>
      </c>
      <c r="L38">
        <v>58.5</v>
      </c>
      <c r="M38">
        <v>86.4</v>
      </c>
    </row>
    <row r="39" spans="1:13" x14ac:dyDescent="0.45">
      <c r="A39" t="s">
        <v>130</v>
      </c>
      <c r="B39" s="1">
        <v>27.263539280550599</v>
      </c>
      <c r="C39">
        <v>76.8</v>
      </c>
      <c r="D39">
        <v>53.9</v>
      </c>
      <c r="E39">
        <v>66.5</v>
      </c>
      <c r="F39">
        <v>72</v>
      </c>
      <c r="G39">
        <v>74.5</v>
      </c>
      <c r="H39">
        <v>80.5</v>
      </c>
      <c r="I39">
        <v>85.7</v>
      </c>
      <c r="J39">
        <v>81.900000000000006</v>
      </c>
      <c r="K39">
        <v>61.1</v>
      </c>
      <c r="L39">
        <v>68.099999999999994</v>
      </c>
      <c r="M39">
        <v>89.8</v>
      </c>
    </row>
    <row r="40" spans="1:13" x14ac:dyDescent="0.45">
      <c r="A40" t="s">
        <v>54</v>
      </c>
      <c r="B40" s="1">
        <v>27.196482472738499</v>
      </c>
      <c r="C40">
        <v>74.3</v>
      </c>
      <c r="D40">
        <v>70.2</v>
      </c>
      <c r="E40">
        <v>54.3</v>
      </c>
      <c r="F40">
        <v>76.599999999999994</v>
      </c>
      <c r="G40">
        <v>80.400000000000006</v>
      </c>
      <c r="H40">
        <v>57.2</v>
      </c>
      <c r="I40">
        <v>82.4</v>
      </c>
      <c r="J40">
        <v>68</v>
      </c>
      <c r="K40">
        <v>62.7</v>
      </c>
      <c r="L40">
        <v>66.900000000000006</v>
      </c>
      <c r="M40">
        <v>90.6</v>
      </c>
    </row>
    <row r="41" spans="1:13" x14ac:dyDescent="0.45">
      <c r="A41" t="s">
        <v>139</v>
      </c>
      <c r="B41" s="1">
        <v>27.0156395238632</v>
      </c>
      <c r="C41">
        <v>77.099999999999994</v>
      </c>
      <c r="D41">
        <v>69.2</v>
      </c>
      <c r="E41">
        <v>81.5</v>
      </c>
      <c r="F41">
        <v>71.8</v>
      </c>
      <c r="G41">
        <v>85.9</v>
      </c>
      <c r="H41">
        <v>60.1</v>
      </c>
      <c r="I41">
        <v>78.5</v>
      </c>
      <c r="J41">
        <v>66.5</v>
      </c>
      <c r="K41">
        <v>29.4</v>
      </c>
      <c r="L41">
        <v>70.599999999999994</v>
      </c>
      <c r="M41">
        <v>87</v>
      </c>
    </row>
    <row r="42" spans="1:13" x14ac:dyDescent="0.45">
      <c r="A42" t="s">
        <v>40</v>
      </c>
      <c r="B42" s="1">
        <v>26.8922804064042</v>
      </c>
      <c r="C42">
        <v>77</v>
      </c>
      <c r="D42">
        <v>70.3</v>
      </c>
      <c r="E42">
        <v>85.3</v>
      </c>
      <c r="F42">
        <v>74.099999999999994</v>
      </c>
      <c r="G42">
        <v>71.900000000000006</v>
      </c>
      <c r="H42">
        <v>67</v>
      </c>
      <c r="I42">
        <v>84.1</v>
      </c>
      <c r="J42">
        <v>86.5</v>
      </c>
      <c r="K42">
        <v>60.3</v>
      </c>
      <c r="L42">
        <v>65.8</v>
      </c>
      <c r="M42">
        <v>80.2</v>
      </c>
    </row>
    <row r="43" spans="1:13" x14ac:dyDescent="0.45">
      <c r="A43" t="s">
        <v>89</v>
      </c>
      <c r="B43" s="1">
        <v>25.9790468330926</v>
      </c>
      <c r="C43">
        <v>73.7</v>
      </c>
      <c r="D43">
        <v>57</v>
      </c>
      <c r="E43">
        <v>73.599999999999994</v>
      </c>
      <c r="F43">
        <v>64.900000000000006</v>
      </c>
      <c r="G43">
        <v>73.900000000000006</v>
      </c>
      <c r="H43">
        <v>73.7</v>
      </c>
      <c r="I43">
        <v>85.6</v>
      </c>
      <c r="J43">
        <v>86</v>
      </c>
      <c r="K43">
        <v>69</v>
      </c>
      <c r="L43">
        <v>67</v>
      </c>
      <c r="M43">
        <v>87.3</v>
      </c>
    </row>
    <row r="44" spans="1:13" x14ac:dyDescent="0.45">
      <c r="A44" t="s">
        <v>15</v>
      </c>
      <c r="B44" s="1">
        <v>25.927777431479001</v>
      </c>
      <c r="C44">
        <v>79.8</v>
      </c>
      <c r="D44">
        <v>90.1</v>
      </c>
      <c r="E44">
        <v>77.400000000000006</v>
      </c>
      <c r="F44">
        <v>71</v>
      </c>
      <c r="G44">
        <v>80.099999999999994</v>
      </c>
      <c r="H44">
        <v>59.8</v>
      </c>
      <c r="I44">
        <v>75.599999999999994</v>
      </c>
      <c r="J44">
        <v>71.7</v>
      </c>
      <c r="K44">
        <v>57.8</v>
      </c>
      <c r="L44">
        <v>75.099999999999994</v>
      </c>
      <c r="M44">
        <v>79.7</v>
      </c>
    </row>
    <row r="45" spans="1:13" x14ac:dyDescent="0.45">
      <c r="A45" t="s">
        <v>57</v>
      </c>
      <c r="B45" s="1">
        <v>25.600606619719699</v>
      </c>
      <c r="C45">
        <v>82.4</v>
      </c>
      <c r="D45">
        <v>60.6</v>
      </c>
      <c r="E45">
        <v>76</v>
      </c>
      <c r="F45">
        <v>68.3</v>
      </c>
      <c r="G45">
        <v>82.8</v>
      </c>
      <c r="H45">
        <v>85.7</v>
      </c>
      <c r="I45">
        <v>78.7</v>
      </c>
      <c r="J45">
        <v>79.2</v>
      </c>
      <c r="K45">
        <v>66</v>
      </c>
      <c r="L45">
        <v>68.7</v>
      </c>
      <c r="M45">
        <v>72.3</v>
      </c>
    </row>
    <row r="46" spans="1:13" x14ac:dyDescent="0.45">
      <c r="A46" t="s">
        <v>28</v>
      </c>
      <c r="B46" s="1">
        <v>25.468866410560899</v>
      </c>
      <c r="C46">
        <v>70.3</v>
      </c>
      <c r="D46">
        <v>78.599999999999994</v>
      </c>
      <c r="E46">
        <v>52.2</v>
      </c>
      <c r="F46">
        <v>66.099999999999994</v>
      </c>
      <c r="G46">
        <v>77.5</v>
      </c>
      <c r="H46">
        <v>58.9</v>
      </c>
      <c r="I46">
        <v>86.1</v>
      </c>
      <c r="J46">
        <v>77.7</v>
      </c>
      <c r="K46">
        <v>54.3</v>
      </c>
      <c r="L46">
        <v>72.400000000000006</v>
      </c>
      <c r="M46">
        <v>90.1</v>
      </c>
    </row>
    <row r="47" spans="1:13" x14ac:dyDescent="0.45">
      <c r="A47" t="s">
        <v>102</v>
      </c>
      <c r="B47" s="1">
        <v>25.367700993158302</v>
      </c>
      <c r="C47">
        <v>68.900000000000006</v>
      </c>
      <c r="D47">
        <v>71.5</v>
      </c>
      <c r="E47">
        <v>86.5</v>
      </c>
      <c r="F47">
        <v>60.9</v>
      </c>
      <c r="G47">
        <v>79.8</v>
      </c>
      <c r="H47">
        <v>52.9</v>
      </c>
      <c r="I47">
        <v>86.9</v>
      </c>
      <c r="J47">
        <v>80.5</v>
      </c>
      <c r="K47">
        <v>83.6</v>
      </c>
      <c r="L47">
        <v>65.599999999999994</v>
      </c>
      <c r="M47">
        <v>90.7</v>
      </c>
    </row>
    <row r="48" spans="1:13" x14ac:dyDescent="0.45">
      <c r="A48" t="s">
        <v>38</v>
      </c>
      <c r="B48" s="1">
        <v>23.5400652791852</v>
      </c>
      <c r="C48">
        <v>65.8</v>
      </c>
      <c r="D48">
        <v>57.3</v>
      </c>
      <c r="E48">
        <v>66.599999999999994</v>
      </c>
      <c r="F48">
        <v>66.8</v>
      </c>
      <c r="G48">
        <v>71.7</v>
      </c>
      <c r="H48">
        <v>58.4</v>
      </c>
      <c r="I48">
        <v>92.1</v>
      </c>
      <c r="J48">
        <v>92.6</v>
      </c>
      <c r="K48">
        <v>70</v>
      </c>
      <c r="L48">
        <v>71.3</v>
      </c>
      <c r="M48">
        <v>91.5</v>
      </c>
    </row>
    <row r="49" spans="1:13" x14ac:dyDescent="0.45">
      <c r="A49" t="s">
        <v>67</v>
      </c>
      <c r="B49" s="1">
        <v>23.217971497183601</v>
      </c>
      <c r="C49">
        <v>79.8</v>
      </c>
      <c r="D49">
        <v>84.8</v>
      </c>
      <c r="E49">
        <v>82.2</v>
      </c>
      <c r="F49">
        <v>78.2</v>
      </c>
      <c r="G49">
        <v>73</v>
      </c>
      <c r="H49">
        <v>62.3</v>
      </c>
      <c r="I49">
        <v>78.3</v>
      </c>
      <c r="J49">
        <v>78.400000000000006</v>
      </c>
      <c r="K49">
        <v>73.8</v>
      </c>
      <c r="L49">
        <v>80.599999999999994</v>
      </c>
      <c r="M49">
        <v>65.2</v>
      </c>
    </row>
    <row r="50" spans="1:13" x14ac:dyDescent="0.45">
      <c r="A50" t="s">
        <v>128</v>
      </c>
      <c r="B50" s="1">
        <v>23.204992490173701</v>
      </c>
      <c r="C50">
        <v>73.2</v>
      </c>
      <c r="D50">
        <v>83.8</v>
      </c>
      <c r="E50">
        <v>38.4</v>
      </c>
      <c r="F50">
        <v>74.599999999999994</v>
      </c>
      <c r="G50">
        <v>86.7</v>
      </c>
      <c r="H50">
        <v>51.7</v>
      </c>
      <c r="I50">
        <v>82.1</v>
      </c>
      <c r="J50">
        <v>80.400000000000006</v>
      </c>
      <c r="K50">
        <v>74.599999999999994</v>
      </c>
      <c r="L50">
        <v>66.900000000000006</v>
      </c>
      <c r="M50">
        <v>82.9</v>
      </c>
    </row>
    <row r="51" spans="1:13" x14ac:dyDescent="0.45">
      <c r="A51" t="s">
        <v>49</v>
      </c>
      <c r="B51" s="1">
        <v>22.634598382014499</v>
      </c>
      <c r="C51">
        <v>67.8</v>
      </c>
      <c r="D51">
        <v>71.5</v>
      </c>
      <c r="E51">
        <v>71.400000000000006</v>
      </c>
      <c r="F51">
        <v>61.4</v>
      </c>
      <c r="G51">
        <v>72.2</v>
      </c>
      <c r="H51">
        <v>63.9</v>
      </c>
      <c r="I51">
        <v>88.6</v>
      </c>
      <c r="J51">
        <v>79.599999999999994</v>
      </c>
      <c r="K51">
        <v>71.599999999999994</v>
      </c>
      <c r="L51">
        <v>66.2</v>
      </c>
      <c r="M51">
        <v>92.2</v>
      </c>
    </row>
    <row r="52" spans="1:13" x14ac:dyDescent="0.45">
      <c r="A52" t="s">
        <v>113</v>
      </c>
      <c r="B52" s="1">
        <v>22.516922150029998</v>
      </c>
      <c r="C52">
        <v>76.7</v>
      </c>
      <c r="D52">
        <v>82</v>
      </c>
      <c r="E52">
        <v>64.599999999999994</v>
      </c>
      <c r="F52">
        <v>78.5</v>
      </c>
      <c r="G52">
        <v>68.400000000000006</v>
      </c>
      <c r="H52">
        <v>59.4</v>
      </c>
      <c r="I52">
        <v>77.400000000000006</v>
      </c>
      <c r="J52">
        <v>75.099999999999994</v>
      </c>
      <c r="K52">
        <v>79.599999999999994</v>
      </c>
      <c r="L52">
        <v>64</v>
      </c>
      <c r="M52">
        <v>83</v>
      </c>
    </row>
    <row r="53" spans="1:13" x14ac:dyDescent="0.45">
      <c r="A53" t="s">
        <v>45</v>
      </c>
      <c r="B53" s="1">
        <v>22.3259659411443</v>
      </c>
      <c r="C53">
        <v>76</v>
      </c>
      <c r="D53">
        <v>74.5</v>
      </c>
      <c r="E53">
        <v>82.7</v>
      </c>
      <c r="F53">
        <v>64.7</v>
      </c>
      <c r="G53">
        <v>81</v>
      </c>
      <c r="H53">
        <v>69.7</v>
      </c>
      <c r="I53">
        <v>81.3</v>
      </c>
      <c r="J53">
        <v>81.5</v>
      </c>
      <c r="K53">
        <v>68.099999999999994</v>
      </c>
      <c r="L53">
        <v>68.900000000000006</v>
      </c>
      <c r="M53">
        <v>79.8</v>
      </c>
    </row>
    <row r="54" spans="1:13" x14ac:dyDescent="0.45">
      <c r="A54" t="s">
        <v>134</v>
      </c>
      <c r="B54" s="1">
        <v>22.283858480337901</v>
      </c>
      <c r="C54">
        <v>75</v>
      </c>
      <c r="D54">
        <v>90</v>
      </c>
      <c r="E54">
        <v>56.8</v>
      </c>
      <c r="F54">
        <v>72.400000000000006</v>
      </c>
      <c r="G54">
        <v>77.599999999999994</v>
      </c>
      <c r="H54">
        <v>55.9</v>
      </c>
      <c r="I54">
        <v>80.099999999999994</v>
      </c>
      <c r="J54">
        <v>87.8</v>
      </c>
      <c r="K54">
        <v>67.8</v>
      </c>
      <c r="L54">
        <v>63.1</v>
      </c>
      <c r="M54">
        <v>76.900000000000006</v>
      </c>
    </row>
    <row r="55" spans="1:13" x14ac:dyDescent="0.45">
      <c r="A55" t="s">
        <v>48</v>
      </c>
      <c r="B55" s="1">
        <v>22.193405916414001</v>
      </c>
      <c r="C55">
        <v>84.1</v>
      </c>
      <c r="D55">
        <v>90.2</v>
      </c>
      <c r="E55">
        <v>65.8</v>
      </c>
      <c r="F55">
        <v>82.4</v>
      </c>
      <c r="G55">
        <v>77</v>
      </c>
      <c r="H55">
        <v>66.599999999999994</v>
      </c>
      <c r="I55">
        <v>74.2</v>
      </c>
      <c r="J55">
        <v>90.2</v>
      </c>
      <c r="K55">
        <v>62.6</v>
      </c>
      <c r="L55">
        <v>61.8</v>
      </c>
      <c r="M55">
        <v>56.6</v>
      </c>
    </row>
    <row r="56" spans="1:13" x14ac:dyDescent="0.45">
      <c r="A56" t="s">
        <v>61</v>
      </c>
      <c r="B56" s="1">
        <v>22.1677973803558</v>
      </c>
      <c r="C56">
        <v>71.900000000000006</v>
      </c>
      <c r="D56">
        <v>69.5</v>
      </c>
      <c r="E56">
        <v>57.4</v>
      </c>
      <c r="F56">
        <v>68</v>
      </c>
      <c r="G56">
        <v>78.400000000000006</v>
      </c>
      <c r="H56">
        <v>61.1</v>
      </c>
      <c r="I56">
        <v>82.8</v>
      </c>
      <c r="J56">
        <v>78.5</v>
      </c>
      <c r="K56">
        <v>71.3</v>
      </c>
      <c r="L56">
        <v>79</v>
      </c>
      <c r="M56">
        <v>78.599999999999994</v>
      </c>
    </row>
    <row r="57" spans="1:13" x14ac:dyDescent="0.45">
      <c r="A57" t="s">
        <v>100</v>
      </c>
      <c r="B57" s="1">
        <v>21.969931432215201</v>
      </c>
      <c r="C57">
        <v>74.099999999999994</v>
      </c>
      <c r="D57">
        <v>63.4</v>
      </c>
      <c r="E57">
        <v>71.2</v>
      </c>
      <c r="F57">
        <v>73.5</v>
      </c>
      <c r="G57">
        <v>88.4</v>
      </c>
      <c r="H57">
        <v>52.4</v>
      </c>
      <c r="I57">
        <v>78.400000000000006</v>
      </c>
      <c r="J57">
        <v>74.8</v>
      </c>
      <c r="K57">
        <v>68.2</v>
      </c>
      <c r="L57">
        <v>70.3</v>
      </c>
      <c r="M57">
        <v>80.5</v>
      </c>
    </row>
    <row r="58" spans="1:13" x14ac:dyDescent="0.45">
      <c r="A58" t="s">
        <v>63</v>
      </c>
      <c r="B58" s="1">
        <v>21.877852004453</v>
      </c>
      <c r="C58">
        <v>79.3</v>
      </c>
      <c r="D58">
        <v>79.7</v>
      </c>
      <c r="E58">
        <v>66.2</v>
      </c>
      <c r="F58">
        <v>71</v>
      </c>
      <c r="G58">
        <v>82.9</v>
      </c>
      <c r="H58">
        <v>66.099999999999994</v>
      </c>
      <c r="I58">
        <v>74.5</v>
      </c>
      <c r="J58">
        <v>79.7</v>
      </c>
      <c r="K58">
        <v>63.1</v>
      </c>
      <c r="L58">
        <v>53.1</v>
      </c>
      <c r="M58">
        <v>76.5</v>
      </c>
    </row>
    <row r="59" spans="1:13" x14ac:dyDescent="0.45">
      <c r="A59" t="s">
        <v>77</v>
      </c>
      <c r="B59" s="1">
        <v>21.781401842198601</v>
      </c>
      <c r="C59">
        <v>73.3</v>
      </c>
      <c r="D59">
        <v>76.599999999999994</v>
      </c>
      <c r="E59">
        <v>66.400000000000006</v>
      </c>
      <c r="F59">
        <v>64.3</v>
      </c>
      <c r="G59">
        <v>76.2</v>
      </c>
      <c r="H59">
        <v>69.2</v>
      </c>
      <c r="I59">
        <v>81.900000000000006</v>
      </c>
      <c r="J59">
        <v>75.2</v>
      </c>
      <c r="K59">
        <v>60</v>
      </c>
      <c r="L59">
        <v>69.599999999999994</v>
      </c>
      <c r="M59">
        <v>86.7</v>
      </c>
    </row>
    <row r="60" spans="1:13" x14ac:dyDescent="0.45">
      <c r="A60" t="s">
        <v>122</v>
      </c>
      <c r="B60" s="1">
        <v>21.240911800202799</v>
      </c>
      <c r="C60">
        <v>80.599999999999994</v>
      </c>
      <c r="D60">
        <v>73.400000000000006</v>
      </c>
      <c r="E60">
        <v>64.2</v>
      </c>
      <c r="F60">
        <v>78.7</v>
      </c>
      <c r="G60">
        <v>80.7</v>
      </c>
      <c r="H60">
        <v>68.2</v>
      </c>
      <c r="I60">
        <v>75</v>
      </c>
      <c r="J60">
        <v>73.7</v>
      </c>
      <c r="K60">
        <v>52.4</v>
      </c>
      <c r="L60">
        <v>78.8</v>
      </c>
      <c r="M60">
        <v>64.8</v>
      </c>
    </row>
    <row r="61" spans="1:13" x14ac:dyDescent="0.45">
      <c r="A61" t="s">
        <v>137</v>
      </c>
      <c r="B61" s="1">
        <v>20.254968889563099</v>
      </c>
      <c r="C61">
        <v>81</v>
      </c>
      <c r="D61">
        <v>91</v>
      </c>
      <c r="E61">
        <v>75.5</v>
      </c>
      <c r="F61">
        <v>70.3</v>
      </c>
      <c r="G61">
        <v>77.099999999999994</v>
      </c>
      <c r="H61">
        <v>64.900000000000006</v>
      </c>
      <c r="I61">
        <v>70.900000000000006</v>
      </c>
      <c r="J61">
        <v>73.8</v>
      </c>
      <c r="K61">
        <v>74.5</v>
      </c>
      <c r="L61">
        <v>65.400000000000006</v>
      </c>
      <c r="M61">
        <v>63.5</v>
      </c>
    </row>
    <row r="62" spans="1:13" x14ac:dyDescent="0.45">
      <c r="A62" t="s">
        <v>106</v>
      </c>
      <c r="B62" s="1">
        <v>20.0528764141349</v>
      </c>
      <c r="C62">
        <v>73</v>
      </c>
      <c r="D62">
        <v>76</v>
      </c>
      <c r="E62">
        <v>54.3</v>
      </c>
      <c r="F62">
        <v>76.2</v>
      </c>
      <c r="G62">
        <v>73.900000000000006</v>
      </c>
      <c r="H62">
        <v>48.9</v>
      </c>
      <c r="I62">
        <v>75.8</v>
      </c>
      <c r="J62">
        <v>72.900000000000006</v>
      </c>
      <c r="K62">
        <v>71.099999999999994</v>
      </c>
      <c r="L62">
        <v>74.5</v>
      </c>
      <c r="M62">
        <v>70.900000000000006</v>
      </c>
    </row>
    <row r="63" spans="1:13" x14ac:dyDescent="0.45">
      <c r="A63" t="s">
        <v>42</v>
      </c>
      <c r="B63" s="1">
        <v>19.8149092436961</v>
      </c>
      <c r="C63">
        <v>70.099999999999994</v>
      </c>
      <c r="D63">
        <v>63.3</v>
      </c>
      <c r="E63">
        <v>60.2</v>
      </c>
      <c r="F63">
        <v>67.599999999999994</v>
      </c>
      <c r="G63">
        <v>71.7</v>
      </c>
      <c r="H63">
        <v>69.5</v>
      </c>
      <c r="I63">
        <v>84.2</v>
      </c>
      <c r="J63">
        <v>72.900000000000006</v>
      </c>
      <c r="K63">
        <v>73.099999999999994</v>
      </c>
      <c r="L63">
        <v>66.8</v>
      </c>
      <c r="M63">
        <v>91.1</v>
      </c>
    </row>
    <row r="64" spans="1:13" x14ac:dyDescent="0.45">
      <c r="A64" t="s">
        <v>83</v>
      </c>
      <c r="B64" s="1">
        <v>19.3725768327567</v>
      </c>
      <c r="C64">
        <v>75.599999999999994</v>
      </c>
      <c r="D64">
        <v>80</v>
      </c>
      <c r="E64">
        <v>75.400000000000006</v>
      </c>
      <c r="F64">
        <v>72.099999999999994</v>
      </c>
      <c r="G64">
        <v>78</v>
      </c>
      <c r="H64">
        <v>58</v>
      </c>
      <c r="I64">
        <v>74.099999999999994</v>
      </c>
      <c r="J64">
        <v>68</v>
      </c>
      <c r="K64">
        <v>51.8</v>
      </c>
      <c r="L64">
        <v>67.2</v>
      </c>
      <c r="M64">
        <v>86.4</v>
      </c>
    </row>
    <row r="65" spans="1:13" x14ac:dyDescent="0.45">
      <c r="A65" t="s">
        <v>69</v>
      </c>
      <c r="B65" s="1">
        <v>19.073271816025098</v>
      </c>
      <c r="C65">
        <v>72</v>
      </c>
      <c r="D65">
        <v>76.8</v>
      </c>
      <c r="E65">
        <v>48.5</v>
      </c>
      <c r="F65">
        <v>77</v>
      </c>
      <c r="G65">
        <v>83</v>
      </c>
      <c r="H65">
        <v>47.2</v>
      </c>
      <c r="I65">
        <v>79.5</v>
      </c>
      <c r="J65">
        <v>82.8</v>
      </c>
      <c r="K65">
        <v>61</v>
      </c>
      <c r="L65">
        <v>75</v>
      </c>
      <c r="M65">
        <v>67.3</v>
      </c>
    </row>
    <row r="66" spans="1:13" x14ac:dyDescent="0.45">
      <c r="A66" t="s">
        <v>95</v>
      </c>
      <c r="B66" s="1">
        <v>18.739237892009001</v>
      </c>
      <c r="C66">
        <v>73.7</v>
      </c>
      <c r="D66">
        <v>68.099999999999994</v>
      </c>
      <c r="E66">
        <v>86.8</v>
      </c>
      <c r="F66">
        <v>74.7</v>
      </c>
      <c r="G66">
        <v>67.400000000000006</v>
      </c>
      <c r="H66">
        <v>56.7</v>
      </c>
      <c r="I66">
        <v>75.7</v>
      </c>
      <c r="J66">
        <v>71.8</v>
      </c>
      <c r="K66">
        <v>62.4</v>
      </c>
      <c r="L66">
        <v>68.3</v>
      </c>
      <c r="M66">
        <v>76.099999999999994</v>
      </c>
    </row>
    <row r="67" spans="1:13" x14ac:dyDescent="0.45">
      <c r="A67" t="s">
        <v>118</v>
      </c>
      <c r="B67" s="1">
        <v>18.690598585174499</v>
      </c>
      <c r="C67">
        <v>75.3</v>
      </c>
      <c r="D67">
        <v>81.3</v>
      </c>
      <c r="E67">
        <v>83.8</v>
      </c>
      <c r="F67">
        <v>73.099999999999994</v>
      </c>
      <c r="G67">
        <v>67</v>
      </c>
      <c r="H67">
        <v>59.7</v>
      </c>
      <c r="I67">
        <v>78.7</v>
      </c>
      <c r="J67">
        <v>87.3</v>
      </c>
      <c r="K67">
        <v>76.7</v>
      </c>
      <c r="L67">
        <v>79.400000000000006</v>
      </c>
      <c r="M67">
        <v>62.9</v>
      </c>
    </row>
    <row r="68" spans="1:13" x14ac:dyDescent="0.45">
      <c r="A68" t="s">
        <v>117</v>
      </c>
      <c r="B68" s="1">
        <v>18.2287444204118</v>
      </c>
      <c r="C68">
        <v>74.7</v>
      </c>
      <c r="D68">
        <v>57.8</v>
      </c>
      <c r="E68">
        <v>79.7</v>
      </c>
      <c r="F68">
        <v>64.2</v>
      </c>
      <c r="G68">
        <v>82.4</v>
      </c>
      <c r="H68">
        <v>70.2</v>
      </c>
      <c r="I68">
        <v>78.099999999999994</v>
      </c>
      <c r="J68">
        <v>84.3</v>
      </c>
      <c r="K68">
        <v>64</v>
      </c>
      <c r="L68">
        <v>68.599999999999994</v>
      </c>
      <c r="M68">
        <v>69.400000000000006</v>
      </c>
    </row>
    <row r="69" spans="1:13" x14ac:dyDescent="0.45">
      <c r="A69" t="s">
        <v>143</v>
      </c>
      <c r="B69" s="1">
        <v>17.902406874258901</v>
      </c>
      <c r="C69">
        <v>72.099999999999994</v>
      </c>
      <c r="D69">
        <v>71</v>
      </c>
      <c r="E69">
        <v>83.3</v>
      </c>
      <c r="F69">
        <v>62.8</v>
      </c>
      <c r="G69">
        <v>80.400000000000006</v>
      </c>
      <c r="H69">
        <v>59.3</v>
      </c>
      <c r="I69">
        <v>77</v>
      </c>
      <c r="J69">
        <v>71.400000000000006</v>
      </c>
      <c r="K69">
        <v>77</v>
      </c>
      <c r="L69">
        <v>67.7</v>
      </c>
      <c r="M69">
        <v>84</v>
      </c>
    </row>
    <row r="70" spans="1:13" x14ac:dyDescent="0.45">
      <c r="A70" t="s">
        <v>17</v>
      </c>
      <c r="B70" s="1">
        <v>17.7298893514571</v>
      </c>
      <c r="C70">
        <v>80.900000000000006</v>
      </c>
      <c r="D70">
        <v>78.2</v>
      </c>
      <c r="E70">
        <v>64.2</v>
      </c>
      <c r="F70">
        <v>71.2</v>
      </c>
      <c r="G70">
        <v>88.8</v>
      </c>
      <c r="H70">
        <v>69.8</v>
      </c>
      <c r="I70">
        <v>71.900000000000006</v>
      </c>
      <c r="J70">
        <v>82.3</v>
      </c>
      <c r="K70">
        <v>55.4</v>
      </c>
      <c r="L70">
        <v>63.1</v>
      </c>
      <c r="M70">
        <v>61.8</v>
      </c>
    </row>
    <row r="71" spans="1:13" x14ac:dyDescent="0.45">
      <c r="A71" t="s">
        <v>68</v>
      </c>
      <c r="B71" s="1">
        <v>17.4114460101774</v>
      </c>
      <c r="C71">
        <v>68.099999999999994</v>
      </c>
      <c r="D71">
        <v>63.7</v>
      </c>
      <c r="E71">
        <v>76.3</v>
      </c>
      <c r="F71">
        <v>61.1</v>
      </c>
      <c r="G71">
        <v>79.599999999999994</v>
      </c>
      <c r="H71">
        <v>56</v>
      </c>
      <c r="I71">
        <v>78.7</v>
      </c>
      <c r="J71">
        <v>62.9</v>
      </c>
      <c r="K71">
        <v>72.5</v>
      </c>
      <c r="L71">
        <v>76.599999999999994</v>
      </c>
      <c r="M71">
        <v>89.5</v>
      </c>
    </row>
    <row r="72" spans="1:13" x14ac:dyDescent="0.45">
      <c r="A72" t="s">
        <v>58</v>
      </c>
      <c r="B72" s="1">
        <v>16.932843226595601</v>
      </c>
      <c r="C72">
        <v>72.099999999999994</v>
      </c>
      <c r="D72">
        <v>65.8</v>
      </c>
      <c r="E72">
        <v>70.400000000000006</v>
      </c>
      <c r="F72">
        <v>59.3</v>
      </c>
      <c r="G72">
        <v>84.4</v>
      </c>
      <c r="H72">
        <v>65.099999999999994</v>
      </c>
      <c r="I72">
        <v>78</v>
      </c>
      <c r="J72">
        <v>83.8</v>
      </c>
      <c r="K72">
        <v>78.8</v>
      </c>
      <c r="L72">
        <v>60.7</v>
      </c>
      <c r="M72">
        <v>73.099999999999994</v>
      </c>
    </row>
    <row r="73" spans="1:13" x14ac:dyDescent="0.45">
      <c r="A73" t="s">
        <v>51</v>
      </c>
      <c r="B73" s="1">
        <v>16.8835348068462</v>
      </c>
      <c r="C73">
        <v>76.5</v>
      </c>
      <c r="D73">
        <v>75.3</v>
      </c>
      <c r="E73">
        <v>61.1</v>
      </c>
      <c r="F73">
        <v>76.7</v>
      </c>
      <c r="G73">
        <v>77.3</v>
      </c>
      <c r="H73">
        <v>63.6</v>
      </c>
      <c r="I73">
        <v>73.8</v>
      </c>
      <c r="J73">
        <v>64.400000000000006</v>
      </c>
      <c r="K73">
        <v>73</v>
      </c>
      <c r="L73">
        <v>71.900000000000006</v>
      </c>
      <c r="M73">
        <v>79.2</v>
      </c>
    </row>
    <row r="74" spans="1:13" x14ac:dyDescent="0.45">
      <c r="A74" t="s">
        <v>120</v>
      </c>
      <c r="B74" s="1">
        <v>16.442975920806301</v>
      </c>
      <c r="C74">
        <v>65.599999999999994</v>
      </c>
      <c r="D74">
        <v>59</v>
      </c>
      <c r="E74">
        <v>35.200000000000003</v>
      </c>
      <c r="F74">
        <v>76.599999999999994</v>
      </c>
      <c r="G74">
        <v>70.400000000000006</v>
      </c>
      <c r="H74">
        <v>57</v>
      </c>
      <c r="I74">
        <v>87.3</v>
      </c>
      <c r="J74">
        <v>88.4</v>
      </c>
      <c r="K74">
        <v>73.599999999999994</v>
      </c>
      <c r="L74">
        <v>70.099999999999994</v>
      </c>
      <c r="M74">
        <v>86.1</v>
      </c>
    </row>
    <row r="75" spans="1:13" x14ac:dyDescent="0.45">
      <c r="A75" t="s">
        <v>136</v>
      </c>
      <c r="B75" s="1">
        <v>16.097904506936001</v>
      </c>
      <c r="C75">
        <v>72.099999999999994</v>
      </c>
      <c r="D75">
        <v>78.5</v>
      </c>
      <c r="E75">
        <v>66.7</v>
      </c>
      <c r="F75">
        <v>63.6</v>
      </c>
      <c r="G75">
        <v>83.7</v>
      </c>
      <c r="H75">
        <v>54.6</v>
      </c>
      <c r="I75">
        <v>74.7</v>
      </c>
      <c r="J75">
        <v>73</v>
      </c>
      <c r="K75">
        <v>66.5</v>
      </c>
      <c r="L75">
        <v>73.400000000000006</v>
      </c>
      <c r="M75">
        <v>68.599999999999994</v>
      </c>
    </row>
    <row r="76" spans="1:13" x14ac:dyDescent="0.45">
      <c r="A76" t="s">
        <v>92</v>
      </c>
      <c r="B76" s="1">
        <v>15.837271003781</v>
      </c>
      <c r="C76">
        <v>72</v>
      </c>
      <c r="D76">
        <v>66</v>
      </c>
      <c r="E76">
        <v>61</v>
      </c>
      <c r="F76">
        <v>67.5</v>
      </c>
      <c r="G76">
        <v>83.8</v>
      </c>
      <c r="H76">
        <v>59.3</v>
      </c>
      <c r="I76">
        <v>75.8</v>
      </c>
      <c r="J76">
        <v>72.400000000000006</v>
      </c>
      <c r="K76">
        <v>59.3</v>
      </c>
      <c r="L76">
        <v>74.599999999999994</v>
      </c>
      <c r="M76">
        <v>74.7</v>
      </c>
    </row>
    <row r="77" spans="1:13" x14ac:dyDescent="0.45">
      <c r="A77" t="s">
        <v>94</v>
      </c>
      <c r="B77" s="1">
        <v>15.765501920381499</v>
      </c>
      <c r="C77">
        <v>60.3</v>
      </c>
      <c r="D77">
        <v>62.8</v>
      </c>
      <c r="E77">
        <v>65</v>
      </c>
      <c r="F77">
        <v>60.7</v>
      </c>
      <c r="G77">
        <v>64.900000000000006</v>
      </c>
      <c r="H77">
        <v>53</v>
      </c>
      <c r="I77">
        <v>90.6</v>
      </c>
      <c r="J77">
        <v>91.2</v>
      </c>
      <c r="K77">
        <v>70.7</v>
      </c>
      <c r="L77">
        <v>82.9</v>
      </c>
      <c r="M77">
        <v>74.400000000000006</v>
      </c>
    </row>
    <row r="78" spans="1:13" x14ac:dyDescent="0.45">
      <c r="A78" t="s">
        <v>87</v>
      </c>
      <c r="B78" s="1">
        <v>15.7502808118328</v>
      </c>
      <c r="C78">
        <v>71.400000000000006</v>
      </c>
      <c r="D78">
        <v>72.3</v>
      </c>
      <c r="E78">
        <v>80</v>
      </c>
      <c r="F78">
        <v>65.599999999999994</v>
      </c>
      <c r="G78">
        <v>69</v>
      </c>
      <c r="H78">
        <v>66.3</v>
      </c>
      <c r="I78">
        <v>79.2</v>
      </c>
      <c r="J78">
        <v>75.8</v>
      </c>
      <c r="K78">
        <v>76</v>
      </c>
      <c r="L78">
        <v>68.599999999999994</v>
      </c>
      <c r="M78">
        <v>82.2</v>
      </c>
    </row>
    <row r="79" spans="1:13" x14ac:dyDescent="0.45">
      <c r="A79" t="s">
        <v>36</v>
      </c>
      <c r="B79" s="1">
        <v>15.6630866363354</v>
      </c>
      <c r="C79">
        <v>81.400000000000006</v>
      </c>
      <c r="D79">
        <v>64.2</v>
      </c>
      <c r="E79">
        <v>73.8</v>
      </c>
      <c r="F79">
        <v>64.2</v>
      </c>
      <c r="G79">
        <v>82.5</v>
      </c>
      <c r="H79">
        <v>83.4</v>
      </c>
      <c r="I79">
        <v>66.8</v>
      </c>
      <c r="J79">
        <v>64.7</v>
      </c>
      <c r="K79">
        <v>61.8</v>
      </c>
      <c r="L79">
        <v>61.7</v>
      </c>
      <c r="M79">
        <v>71.7</v>
      </c>
    </row>
    <row r="80" spans="1:13" x14ac:dyDescent="0.45">
      <c r="A80" t="s">
        <v>135</v>
      </c>
      <c r="B80" s="1">
        <v>15.203551968508799</v>
      </c>
      <c r="C80">
        <v>75.5</v>
      </c>
      <c r="D80">
        <v>74.8</v>
      </c>
      <c r="E80">
        <v>69.099999999999994</v>
      </c>
      <c r="F80">
        <v>64.7</v>
      </c>
      <c r="G80">
        <v>74.900000000000006</v>
      </c>
      <c r="H80">
        <v>73.900000000000006</v>
      </c>
      <c r="I80">
        <v>73.8</v>
      </c>
      <c r="J80">
        <v>67.8</v>
      </c>
      <c r="K80">
        <v>71.900000000000006</v>
      </c>
      <c r="L80">
        <v>67.599999999999994</v>
      </c>
      <c r="M80">
        <v>77.900000000000006</v>
      </c>
    </row>
    <row r="81" spans="1:13" x14ac:dyDescent="0.45">
      <c r="A81" t="s">
        <v>46</v>
      </c>
      <c r="B81" s="1">
        <v>14.5085330133975</v>
      </c>
      <c r="C81">
        <v>74.599999999999994</v>
      </c>
      <c r="D81">
        <v>69.2</v>
      </c>
      <c r="E81">
        <v>73.8</v>
      </c>
      <c r="F81">
        <v>63.5</v>
      </c>
      <c r="G81">
        <v>75.099999999999994</v>
      </c>
      <c r="H81">
        <v>75.900000000000006</v>
      </c>
      <c r="I81">
        <v>73.5</v>
      </c>
      <c r="J81">
        <v>65.5</v>
      </c>
      <c r="K81">
        <v>66.400000000000006</v>
      </c>
      <c r="L81">
        <v>58</v>
      </c>
      <c r="M81">
        <v>89.7</v>
      </c>
    </row>
    <row r="82" spans="1:13" x14ac:dyDescent="0.45">
      <c r="A82" t="s">
        <v>16</v>
      </c>
      <c r="B82" s="1">
        <v>14.4898148552724</v>
      </c>
      <c r="C82">
        <v>68.7</v>
      </c>
      <c r="D82">
        <v>67.8</v>
      </c>
      <c r="E82">
        <v>78.400000000000006</v>
      </c>
      <c r="F82">
        <v>58.6</v>
      </c>
      <c r="G82">
        <v>78.400000000000006</v>
      </c>
      <c r="H82">
        <v>59.1</v>
      </c>
      <c r="I82">
        <v>78.3</v>
      </c>
      <c r="J82">
        <v>82.9</v>
      </c>
      <c r="K82">
        <v>64.2</v>
      </c>
      <c r="L82">
        <v>63.6</v>
      </c>
      <c r="M82">
        <v>73.5</v>
      </c>
    </row>
    <row r="83" spans="1:13" x14ac:dyDescent="0.45">
      <c r="A83" t="s">
        <v>105</v>
      </c>
      <c r="B83" s="1">
        <v>14.335453605173999</v>
      </c>
      <c r="C83">
        <v>71.2</v>
      </c>
      <c r="D83">
        <v>68.2</v>
      </c>
      <c r="E83">
        <v>62</v>
      </c>
      <c r="F83">
        <v>64.400000000000006</v>
      </c>
      <c r="G83">
        <v>73.900000000000006</v>
      </c>
      <c r="H83">
        <v>70.099999999999994</v>
      </c>
      <c r="I83">
        <v>75.099999999999994</v>
      </c>
      <c r="J83">
        <v>56.3</v>
      </c>
      <c r="K83">
        <v>60.8</v>
      </c>
      <c r="L83">
        <v>70.599999999999994</v>
      </c>
      <c r="M83">
        <v>90.6</v>
      </c>
    </row>
    <row r="84" spans="1:13" x14ac:dyDescent="0.45">
      <c r="A84" t="s">
        <v>104</v>
      </c>
      <c r="B84" s="1">
        <v>14.2900073901478</v>
      </c>
      <c r="C84">
        <v>67.7</v>
      </c>
      <c r="D84">
        <v>54.4</v>
      </c>
      <c r="E84">
        <v>59.3</v>
      </c>
      <c r="F84">
        <v>74.3</v>
      </c>
      <c r="G84">
        <v>76.3</v>
      </c>
      <c r="H84">
        <v>51.3</v>
      </c>
      <c r="I84">
        <v>77.900000000000006</v>
      </c>
      <c r="J84">
        <v>66</v>
      </c>
      <c r="K84">
        <v>77.400000000000006</v>
      </c>
      <c r="L84">
        <v>76.400000000000006</v>
      </c>
      <c r="M84">
        <v>82.1</v>
      </c>
    </row>
    <row r="85" spans="1:13" x14ac:dyDescent="0.45">
      <c r="A85" t="s">
        <v>90</v>
      </c>
      <c r="B85" s="1">
        <v>14.278610646973901</v>
      </c>
      <c r="C85">
        <v>66.7</v>
      </c>
      <c r="D85">
        <v>61.7</v>
      </c>
      <c r="E85">
        <v>81.7</v>
      </c>
      <c r="F85">
        <v>59.3</v>
      </c>
      <c r="G85">
        <v>66.400000000000006</v>
      </c>
      <c r="H85">
        <v>67.5</v>
      </c>
      <c r="I85">
        <v>83.1</v>
      </c>
      <c r="J85">
        <v>83.1</v>
      </c>
      <c r="K85">
        <v>60.3</v>
      </c>
      <c r="L85">
        <v>73.2</v>
      </c>
      <c r="M85">
        <v>77.400000000000006</v>
      </c>
    </row>
    <row r="86" spans="1:13" x14ac:dyDescent="0.45">
      <c r="A86" t="s">
        <v>141</v>
      </c>
      <c r="B86" s="1">
        <v>13.947873905889001</v>
      </c>
      <c r="C86">
        <v>71.099999999999994</v>
      </c>
      <c r="D86">
        <v>74.5</v>
      </c>
      <c r="E86">
        <v>70.900000000000006</v>
      </c>
      <c r="F86">
        <v>66.900000000000006</v>
      </c>
      <c r="G86">
        <v>73.5</v>
      </c>
      <c r="H86">
        <v>59.4</v>
      </c>
      <c r="I86">
        <v>79.400000000000006</v>
      </c>
      <c r="J86">
        <v>90.9</v>
      </c>
      <c r="K86">
        <v>78</v>
      </c>
      <c r="L86">
        <v>70.400000000000006</v>
      </c>
      <c r="M86">
        <v>52.6</v>
      </c>
    </row>
    <row r="87" spans="1:13" x14ac:dyDescent="0.45">
      <c r="A87" t="s">
        <v>33</v>
      </c>
      <c r="B87" s="1">
        <v>13.869032432279401</v>
      </c>
      <c r="C87">
        <v>79</v>
      </c>
      <c r="D87">
        <v>73.8</v>
      </c>
      <c r="E87">
        <v>75.099999999999994</v>
      </c>
      <c r="F87">
        <v>67.599999999999994</v>
      </c>
      <c r="G87">
        <v>78.8</v>
      </c>
      <c r="H87">
        <v>71.900000000000006</v>
      </c>
      <c r="I87">
        <v>66.2</v>
      </c>
      <c r="J87">
        <v>61.7</v>
      </c>
      <c r="K87">
        <v>50.2</v>
      </c>
      <c r="L87">
        <v>65</v>
      </c>
      <c r="M87">
        <v>69.3</v>
      </c>
    </row>
    <row r="88" spans="1:13" x14ac:dyDescent="0.45">
      <c r="A88" t="s">
        <v>26</v>
      </c>
      <c r="B88" s="1">
        <v>13.627834712495799</v>
      </c>
      <c r="C88">
        <v>59.7</v>
      </c>
      <c r="D88">
        <v>49.8</v>
      </c>
      <c r="E88">
        <v>49.3</v>
      </c>
      <c r="F88">
        <v>59.3</v>
      </c>
      <c r="G88">
        <v>69</v>
      </c>
      <c r="H88">
        <v>57.8</v>
      </c>
      <c r="I88">
        <v>85.7</v>
      </c>
      <c r="J88">
        <v>75.8</v>
      </c>
      <c r="K88">
        <v>83.1</v>
      </c>
      <c r="L88">
        <v>63.7</v>
      </c>
      <c r="M88">
        <v>92.8</v>
      </c>
    </row>
    <row r="89" spans="1:13" x14ac:dyDescent="0.45">
      <c r="A89" t="s">
        <v>44</v>
      </c>
      <c r="B89" s="1">
        <v>13.251092601463901</v>
      </c>
      <c r="C89">
        <v>75.3</v>
      </c>
      <c r="D89">
        <v>81.8</v>
      </c>
      <c r="E89">
        <v>55.3</v>
      </c>
      <c r="F89">
        <v>71.5</v>
      </c>
      <c r="G89">
        <v>65.2</v>
      </c>
      <c r="H89">
        <v>69.900000000000006</v>
      </c>
      <c r="I89">
        <v>71.2</v>
      </c>
      <c r="J89">
        <v>68.400000000000006</v>
      </c>
      <c r="K89">
        <v>62.1</v>
      </c>
      <c r="L89">
        <v>67.400000000000006</v>
      </c>
      <c r="M89">
        <v>74</v>
      </c>
    </row>
    <row r="90" spans="1:13" x14ac:dyDescent="0.45">
      <c r="A90" t="s">
        <v>108</v>
      </c>
      <c r="B90" s="1">
        <v>12.5126913523938</v>
      </c>
      <c r="C90">
        <v>77</v>
      </c>
      <c r="D90">
        <v>65.400000000000006</v>
      </c>
      <c r="E90">
        <v>64.5</v>
      </c>
      <c r="F90">
        <v>70.5</v>
      </c>
      <c r="G90">
        <v>93.6</v>
      </c>
      <c r="H90">
        <v>63.7</v>
      </c>
      <c r="I90">
        <v>68.599999999999994</v>
      </c>
      <c r="J90">
        <v>68.900000000000006</v>
      </c>
      <c r="K90">
        <v>47.8</v>
      </c>
      <c r="L90">
        <v>65.5</v>
      </c>
      <c r="M90">
        <v>65.900000000000006</v>
      </c>
    </row>
    <row r="91" spans="1:13" x14ac:dyDescent="0.45">
      <c r="A91" t="s">
        <v>25</v>
      </c>
      <c r="B91" s="1">
        <v>12.033956132771699</v>
      </c>
      <c r="C91">
        <v>71.8</v>
      </c>
      <c r="D91">
        <v>71.400000000000006</v>
      </c>
      <c r="E91">
        <v>59</v>
      </c>
      <c r="F91">
        <v>74.900000000000006</v>
      </c>
      <c r="G91">
        <v>80.900000000000006</v>
      </c>
      <c r="H91">
        <v>50.6</v>
      </c>
      <c r="I91">
        <v>72.099999999999994</v>
      </c>
      <c r="J91">
        <v>71.599999999999994</v>
      </c>
      <c r="K91">
        <v>64.400000000000006</v>
      </c>
      <c r="L91">
        <v>64.7</v>
      </c>
      <c r="M91">
        <v>70.2</v>
      </c>
    </row>
    <row r="92" spans="1:13" x14ac:dyDescent="0.45">
      <c r="A92" t="s">
        <v>11</v>
      </c>
      <c r="B92" s="1">
        <v>9.4535327444531205</v>
      </c>
      <c r="C92">
        <v>64.599999999999994</v>
      </c>
      <c r="D92">
        <v>51.9</v>
      </c>
      <c r="E92">
        <v>28.8</v>
      </c>
      <c r="F92">
        <v>50</v>
      </c>
      <c r="G92">
        <v>63</v>
      </c>
      <c r="H92">
        <v>76.900000000000006</v>
      </c>
      <c r="I92">
        <v>74.900000000000006</v>
      </c>
      <c r="J92">
        <v>74.8</v>
      </c>
      <c r="K92">
        <v>56.8</v>
      </c>
      <c r="L92">
        <v>78.099999999999994</v>
      </c>
      <c r="M92">
        <v>63</v>
      </c>
    </row>
    <row r="93" spans="1:13" x14ac:dyDescent="0.45">
      <c r="A93" t="s">
        <v>111</v>
      </c>
      <c r="B93" s="1">
        <v>9.2705189336226592</v>
      </c>
      <c r="C93">
        <v>64</v>
      </c>
      <c r="D93">
        <v>62.4</v>
      </c>
      <c r="E93">
        <v>72.2</v>
      </c>
      <c r="F93">
        <v>61.3</v>
      </c>
      <c r="G93">
        <v>76.099999999999994</v>
      </c>
      <c r="H93">
        <v>49.1</v>
      </c>
      <c r="I93">
        <v>78.2</v>
      </c>
      <c r="J93">
        <v>84.5</v>
      </c>
      <c r="K93">
        <v>72.400000000000006</v>
      </c>
      <c r="L93">
        <v>70.099999999999994</v>
      </c>
      <c r="M93">
        <v>70.2</v>
      </c>
    </row>
    <row r="94" spans="1:13" x14ac:dyDescent="0.45">
      <c r="A94" t="s">
        <v>75</v>
      </c>
      <c r="B94" s="1">
        <v>9.0334193594487804</v>
      </c>
      <c r="C94">
        <v>69</v>
      </c>
      <c r="D94">
        <v>68.8</v>
      </c>
      <c r="E94">
        <v>45.2</v>
      </c>
      <c r="F94">
        <v>66.2</v>
      </c>
      <c r="G94">
        <v>78.8</v>
      </c>
      <c r="H94">
        <v>62.8</v>
      </c>
      <c r="I94">
        <v>76.400000000000006</v>
      </c>
      <c r="J94">
        <v>83.2</v>
      </c>
      <c r="K94">
        <v>69.3</v>
      </c>
      <c r="L94">
        <v>68.099999999999994</v>
      </c>
      <c r="M94">
        <v>68.900000000000006</v>
      </c>
    </row>
    <row r="95" spans="1:13" x14ac:dyDescent="0.45">
      <c r="A95" t="s">
        <v>133</v>
      </c>
      <c r="B95" s="1">
        <v>8.3674490802347705</v>
      </c>
      <c r="C95">
        <v>65</v>
      </c>
      <c r="D95">
        <v>69.900000000000006</v>
      </c>
      <c r="E95">
        <v>62.3</v>
      </c>
      <c r="F95">
        <v>60.3</v>
      </c>
      <c r="G95">
        <v>72.599999999999994</v>
      </c>
      <c r="H95">
        <v>56.5</v>
      </c>
      <c r="I95">
        <v>78.7</v>
      </c>
      <c r="J95">
        <v>87.8</v>
      </c>
      <c r="K95">
        <v>55.7</v>
      </c>
      <c r="L95">
        <v>76.3</v>
      </c>
      <c r="M95">
        <v>59.6</v>
      </c>
    </row>
    <row r="96" spans="1:13" x14ac:dyDescent="0.45">
      <c r="A96" t="s">
        <v>29</v>
      </c>
      <c r="B96" s="1">
        <v>8.3259346256330105</v>
      </c>
      <c r="C96">
        <v>68.400000000000006</v>
      </c>
      <c r="D96">
        <v>66</v>
      </c>
      <c r="E96">
        <v>54</v>
      </c>
      <c r="F96">
        <v>65.900000000000006</v>
      </c>
      <c r="G96">
        <v>77.3</v>
      </c>
      <c r="H96">
        <v>59.8</v>
      </c>
      <c r="I96">
        <v>74.900000000000006</v>
      </c>
      <c r="J96">
        <v>77.900000000000006</v>
      </c>
      <c r="K96">
        <v>73.8</v>
      </c>
      <c r="L96">
        <v>71.3</v>
      </c>
      <c r="M96">
        <v>68.900000000000006</v>
      </c>
    </row>
    <row r="97" spans="1:13" x14ac:dyDescent="0.45">
      <c r="A97" t="s">
        <v>22</v>
      </c>
      <c r="B97" s="1">
        <v>8.0866972002202999</v>
      </c>
      <c r="C97">
        <v>67.599999999999994</v>
      </c>
      <c r="D97">
        <v>62</v>
      </c>
      <c r="E97">
        <v>70.099999999999994</v>
      </c>
      <c r="F97">
        <v>67.2</v>
      </c>
      <c r="G97">
        <v>70.2</v>
      </c>
      <c r="H97">
        <v>57.2</v>
      </c>
      <c r="I97">
        <v>75.3</v>
      </c>
      <c r="J97">
        <v>80.599999999999994</v>
      </c>
      <c r="K97">
        <v>73.400000000000006</v>
      </c>
      <c r="L97">
        <v>68.2</v>
      </c>
      <c r="M97">
        <v>59.5</v>
      </c>
    </row>
    <row r="98" spans="1:13" x14ac:dyDescent="0.45">
      <c r="A98" t="s">
        <v>70</v>
      </c>
      <c r="B98" s="1">
        <v>7.8787457428207803</v>
      </c>
      <c r="C98">
        <v>63.4</v>
      </c>
      <c r="D98">
        <v>66.400000000000006</v>
      </c>
      <c r="E98">
        <v>70.900000000000006</v>
      </c>
      <c r="F98">
        <v>55.5</v>
      </c>
      <c r="G98">
        <v>69.599999999999994</v>
      </c>
      <c r="H98">
        <v>59.3</v>
      </c>
      <c r="I98">
        <v>79.2</v>
      </c>
      <c r="J98">
        <v>84</v>
      </c>
      <c r="K98">
        <v>85.1</v>
      </c>
      <c r="L98">
        <v>64.5</v>
      </c>
      <c r="M98">
        <v>77.2</v>
      </c>
    </row>
    <row r="99" spans="1:13" x14ac:dyDescent="0.45">
      <c r="A99" t="s">
        <v>43</v>
      </c>
      <c r="B99" s="1">
        <v>6.6509782791698697</v>
      </c>
      <c r="C99">
        <v>66.099999999999994</v>
      </c>
      <c r="D99">
        <v>71.7</v>
      </c>
      <c r="E99">
        <v>64.2</v>
      </c>
      <c r="F99">
        <v>66.8</v>
      </c>
      <c r="G99">
        <v>66.900000000000006</v>
      </c>
      <c r="H99">
        <v>52.8</v>
      </c>
      <c r="I99">
        <v>73.900000000000006</v>
      </c>
      <c r="J99">
        <v>74.8</v>
      </c>
      <c r="K99">
        <v>68.599999999999994</v>
      </c>
      <c r="L99">
        <v>71.5</v>
      </c>
      <c r="M99">
        <v>63.7</v>
      </c>
    </row>
    <row r="100" spans="1:13" x14ac:dyDescent="0.45">
      <c r="A100" t="s">
        <v>140</v>
      </c>
      <c r="B100" s="1">
        <v>6.40530031341184</v>
      </c>
      <c r="C100">
        <v>79.2</v>
      </c>
      <c r="D100">
        <v>70</v>
      </c>
      <c r="E100">
        <v>70.599999999999994</v>
      </c>
      <c r="F100">
        <v>69.8</v>
      </c>
      <c r="G100">
        <v>76.3</v>
      </c>
      <c r="H100">
        <v>77.599999999999994</v>
      </c>
      <c r="I100">
        <v>66.2</v>
      </c>
      <c r="J100">
        <v>80.7</v>
      </c>
      <c r="K100">
        <v>73.599999999999994</v>
      </c>
      <c r="L100">
        <v>67.099999999999994</v>
      </c>
      <c r="M100">
        <v>42.7</v>
      </c>
    </row>
    <row r="101" spans="1:13" x14ac:dyDescent="0.45">
      <c r="A101" t="s">
        <v>142</v>
      </c>
      <c r="B101" s="1">
        <v>5.8219183488356503</v>
      </c>
      <c r="C101">
        <v>71.400000000000006</v>
      </c>
      <c r="D101">
        <v>61.9</v>
      </c>
      <c r="E101">
        <v>68.599999999999994</v>
      </c>
      <c r="F101">
        <v>63.7</v>
      </c>
      <c r="G101">
        <v>82.6</v>
      </c>
      <c r="H101">
        <v>60.2</v>
      </c>
      <c r="I101">
        <v>64.400000000000006</v>
      </c>
      <c r="J101">
        <v>58.8</v>
      </c>
      <c r="K101">
        <v>65.099999999999994</v>
      </c>
      <c r="L101">
        <v>59.4</v>
      </c>
      <c r="M101">
        <v>72.7</v>
      </c>
    </row>
    <row r="102" spans="1:13" x14ac:dyDescent="0.45">
      <c r="A102" t="s">
        <v>35</v>
      </c>
      <c r="B102" s="1">
        <v>5.1752322116310099</v>
      </c>
      <c r="C102">
        <v>66.900000000000006</v>
      </c>
      <c r="D102">
        <v>59.9</v>
      </c>
      <c r="E102">
        <v>67.8</v>
      </c>
      <c r="F102">
        <v>58.1</v>
      </c>
      <c r="G102">
        <v>72</v>
      </c>
      <c r="H102">
        <v>69.2</v>
      </c>
      <c r="I102">
        <v>74.3</v>
      </c>
      <c r="J102">
        <v>77.400000000000006</v>
      </c>
      <c r="K102">
        <v>67.2</v>
      </c>
      <c r="L102">
        <v>65.900000000000006</v>
      </c>
      <c r="M102">
        <v>70.3</v>
      </c>
    </row>
    <row r="103" spans="1:13" x14ac:dyDescent="0.45">
      <c r="A103" t="s">
        <v>121</v>
      </c>
      <c r="B103" s="1">
        <v>5.0711721156893201</v>
      </c>
      <c r="C103">
        <v>66.8</v>
      </c>
      <c r="D103">
        <v>74.900000000000006</v>
      </c>
      <c r="E103">
        <v>62.7</v>
      </c>
      <c r="F103">
        <v>64.599999999999994</v>
      </c>
      <c r="G103">
        <v>81.8</v>
      </c>
      <c r="H103">
        <v>43.7</v>
      </c>
      <c r="I103">
        <v>67.400000000000006</v>
      </c>
      <c r="J103">
        <v>64.099999999999994</v>
      </c>
      <c r="K103">
        <v>61.2</v>
      </c>
      <c r="L103">
        <v>66.8</v>
      </c>
      <c r="M103">
        <v>70.599999999999994</v>
      </c>
    </row>
    <row r="104" spans="1:13" x14ac:dyDescent="0.45">
      <c r="A104" t="s">
        <v>39</v>
      </c>
      <c r="B104" s="1">
        <v>5.0603795848405397</v>
      </c>
      <c r="C104">
        <v>73.3</v>
      </c>
      <c r="D104">
        <v>83.3</v>
      </c>
      <c r="E104">
        <v>73.2</v>
      </c>
      <c r="F104">
        <v>67.2</v>
      </c>
      <c r="G104">
        <v>68.8</v>
      </c>
      <c r="H104">
        <v>60.6</v>
      </c>
      <c r="I104">
        <v>68.099999999999994</v>
      </c>
      <c r="J104">
        <v>85.1</v>
      </c>
      <c r="K104">
        <v>70.900000000000006</v>
      </c>
      <c r="L104">
        <v>72.2</v>
      </c>
      <c r="M104">
        <v>43.2</v>
      </c>
    </row>
    <row r="105" spans="1:13" x14ac:dyDescent="0.45">
      <c r="A105" t="s">
        <v>123</v>
      </c>
      <c r="B105" s="1">
        <v>4.9874419743824197</v>
      </c>
      <c r="C105">
        <v>74.8</v>
      </c>
      <c r="D105">
        <v>68.7</v>
      </c>
      <c r="E105">
        <v>66.5</v>
      </c>
      <c r="F105">
        <v>70.400000000000006</v>
      </c>
      <c r="G105">
        <v>81.099999999999994</v>
      </c>
      <c r="H105">
        <v>63.3</v>
      </c>
      <c r="I105">
        <v>66.3</v>
      </c>
      <c r="J105">
        <v>76.900000000000006</v>
      </c>
      <c r="K105">
        <v>55.4</v>
      </c>
      <c r="L105">
        <v>70.5</v>
      </c>
      <c r="M105">
        <v>43.2</v>
      </c>
    </row>
    <row r="106" spans="1:13" x14ac:dyDescent="0.45">
      <c r="A106" t="s">
        <v>101</v>
      </c>
      <c r="B106" s="1">
        <v>3.3462646240503302</v>
      </c>
      <c r="C106">
        <v>74.099999999999994</v>
      </c>
      <c r="D106">
        <v>83.7</v>
      </c>
      <c r="E106">
        <v>62.9</v>
      </c>
      <c r="F106">
        <v>64.900000000000006</v>
      </c>
      <c r="G106">
        <v>73.900000000000006</v>
      </c>
      <c r="H106">
        <v>68.900000000000006</v>
      </c>
      <c r="I106">
        <v>64.7</v>
      </c>
      <c r="J106">
        <v>67.099999999999994</v>
      </c>
      <c r="K106">
        <v>55.5</v>
      </c>
      <c r="L106">
        <v>65.400000000000006</v>
      </c>
      <c r="M106">
        <v>56.3</v>
      </c>
    </row>
    <row r="107" spans="1:13" x14ac:dyDescent="0.45">
      <c r="A107" t="s">
        <v>14</v>
      </c>
      <c r="B107" s="1">
        <v>2.77618744242965</v>
      </c>
      <c r="C107">
        <v>66.7</v>
      </c>
      <c r="D107">
        <v>56.5</v>
      </c>
      <c r="E107">
        <v>72.599999999999994</v>
      </c>
      <c r="F107">
        <v>65.3</v>
      </c>
      <c r="G107">
        <v>79.5</v>
      </c>
      <c r="H107">
        <v>56.2</v>
      </c>
      <c r="I107">
        <v>71</v>
      </c>
      <c r="J107">
        <v>71.3</v>
      </c>
      <c r="K107">
        <v>53.8</v>
      </c>
      <c r="L107">
        <v>74.099999999999994</v>
      </c>
      <c r="M107">
        <v>59.8</v>
      </c>
    </row>
    <row r="108" spans="1:13" x14ac:dyDescent="0.45">
      <c r="A108" t="s">
        <v>119</v>
      </c>
      <c r="B108" s="1">
        <v>2.4322395894268198</v>
      </c>
      <c r="C108">
        <v>76.099999999999994</v>
      </c>
      <c r="D108">
        <v>72</v>
      </c>
      <c r="E108">
        <v>84.6</v>
      </c>
      <c r="F108">
        <v>70.5</v>
      </c>
      <c r="G108">
        <v>83.3</v>
      </c>
      <c r="H108">
        <v>62.5</v>
      </c>
      <c r="I108">
        <v>63.2</v>
      </c>
      <c r="J108">
        <v>75.099999999999994</v>
      </c>
      <c r="K108">
        <v>48.2</v>
      </c>
      <c r="L108">
        <v>64.900000000000006</v>
      </c>
      <c r="M108">
        <v>46.2</v>
      </c>
    </row>
    <row r="109" spans="1:13" x14ac:dyDescent="0.45">
      <c r="A109" t="s">
        <v>86</v>
      </c>
      <c r="B109" s="1">
        <v>2.3337827599170802</v>
      </c>
      <c r="C109">
        <v>74.099999999999994</v>
      </c>
      <c r="D109">
        <v>61.2</v>
      </c>
      <c r="E109">
        <v>63.5</v>
      </c>
      <c r="F109">
        <v>65.2</v>
      </c>
      <c r="G109">
        <v>84.1</v>
      </c>
      <c r="H109">
        <v>75.7</v>
      </c>
      <c r="I109">
        <v>66.900000000000006</v>
      </c>
      <c r="J109">
        <v>71.8</v>
      </c>
      <c r="K109">
        <v>66.400000000000006</v>
      </c>
      <c r="L109">
        <v>66.7</v>
      </c>
      <c r="M109">
        <v>64.3</v>
      </c>
    </row>
    <row r="110" spans="1:13" x14ac:dyDescent="0.45">
      <c r="A110" t="s">
        <v>84</v>
      </c>
      <c r="B110" s="1">
        <v>1.8805715679410999</v>
      </c>
      <c r="C110">
        <v>79</v>
      </c>
      <c r="D110">
        <v>86.6</v>
      </c>
      <c r="E110">
        <v>68.2</v>
      </c>
      <c r="F110">
        <v>67.400000000000006</v>
      </c>
      <c r="G110">
        <v>79</v>
      </c>
      <c r="H110">
        <v>71.7</v>
      </c>
      <c r="I110">
        <v>56</v>
      </c>
      <c r="J110">
        <v>54.5</v>
      </c>
      <c r="K110">
        <v>41.7</v>
      </c>
      <c r="L110">
        <v>60.1</v>
      </c>
      <c r="M110">
        <v>63.9</v>
      </c>
    </row>
    <row r="111" spans="1:13" x14ac:dyDescent="0.45">
      <c r="A111" t="s">
        <v>79</v>
      </c>
      <c r="B111" s="1">
        <v>0.83727019969656102</v>
      </c>
      <c r="C111">
        <v>72.5</v>
      </c>
      <c r="D111">
        <v>85.9</v>
      </c>
      <c r="E111">
        <v>65.7</v>
      </c>
      <c r="F111">
        <v>69.900000000000006</v>
      </c>
      <c r="G111">
        <v>69.5</v>
      </c>
      <c r="H111">
        <v>58.6</v>
      </c>
      <c r="I111">
        <v>64.599999999999994</v>
      </c>
      <c r="J111">
        <v>83.4</v>
      </c>
      <c r="K111">
        <v>56</v>
      </c>
      <c r="L111">
        <v>50.9</v>
      </c>
      <c r="M111">
        <v>43.2</v>
      </c>
    </row>
    <row r="112" spans="1:13" x14ac:dyDescent="0.45">
      <c r="A112" t="s">
        <v>96</v>
      </c>
      <c r="B112" s="1">
        <v>0.367844742135716</v>
      </c>
      <c r="C112">
        <v>55.8</v>
      </c>
      <c r="D112">
        <v>42</v>
      </c>
      <c r="E112">
        <v>47.3</v>
      </c>
      <c r="F112">
        <v>55.1</v>
      </c>
      <c r="G112">
        <v>74</v>
      </c>
      <c r="H112">
        <v>55.1</v>
      </c>
      <c r="I112">
        <v>78.7</v>
      </c>
      <c r="J112">
        <v>80.3</v>
      </c>
      <c r="K112">
        <v>54</v>
      </c>
      <c r="L112">
        <v>65.400000000000006</v>
      </c>
      <c r="M112">
        <v>70.900000000000006</v>
      </c>
    </row>
    <row r="113" spans="1:13" x14ac:dyDescent="0.45">
      <c r="A113" t="s">
        <v>65</v>
      </c>
      <c r="B113" s="1">
        <v>0.31898198054219001</v>
      </c>
      <c r="C113">
        <v>58.6</v>
      </c>
      <c r="D113">
        <v>40.5</v>
      </c>
      <c r="E113">
        <v>60.7</v>
      </c>
      <c r="F113">
        <v>59.7</v>
      </c>
      <c r="G113">
        <v>79.599999999999994</v>
      </c>
      <c r="H113">
        <v>51</v>
      </c>
      <c r="I113">
        <v>74.099999999999994</v>
      </c>
      <c r="J113">
        <v>67.400000000000006</v>
      </c>
      <c r="K113">
        <v>62.6</v>
      </c>
      <c r="L113">
        <v>66.5</v>
      </c>
      <c r="M113">
        <v>80.599999999999994</v>
      </c>
    </row>
    <row r="114" spans="1:13" x14ac:dyDescent="0.45">
      <c r="A114" t="s">
        <v>50</v>
      </c>
      <c r="B114" s="1">
        <v>-1.39874203078846E-2</v>
      </c>
      <c r="C114">
        <v>60.5</v>
      </c>
      <c r="D114">
        <v>51.5</v>
      </c>
      <c r="E114">
        <v>75.8</v>
      </c>
      <c r="F114">
        <v>55.4</v>
      </c>
      <c r="G114">
        <v>70</v>
      </c>
      <c r="H114">
        <v>56.8</v>
      </c>
      <c r="I114">
        <v>73</v>
      </c>
      <c r="J114">
        <v>75.400000000000006</v>
      </c>
      <c r="K114">
        <v>68.8</v>
      </c>
      <c r="L114">
        <v>59.2</v>
      </c>
      <c r="M114">
        <v>73.3</v>
      </c>
    </row>
    <row r="115" spans="1:13" x14ac:dyDescent="0.45">
      <c r="A115" t="s">
        <v>124</v>
      </c>
      <c r="B115" s="1">
        <v>-1.2306914912451501</v>
      </c>
      <c r="C115">
        <v>67.599999999999994</v>
      </c>
      <c r="D115">
        <v>67.599999999999994</v>
      </c>
      <c r="E115">
        <v>59.7</v>
      </c>
      <c r="F115">
        <v>57.3</v>
      </c>
      <c r="G115">
        <v>75.3</v>
      </c>
      <c r="H115">
        <v>69</v>
      </c>
      <c r="I115">
        <v>65.400000000000006</v>
      </c>
      <c r="J115">
        <v>56.7</v>
      </c>
      <c r="K115">
        <v>59</v>
      </c>
      <c r="L115">
        <v>73</v>
      </c>
      <c r="M115">
        <v>74.099999999999994</v>
      </c>
    </row>
    <row r="116" spans="1:13" x14ac:dyDescent="0.45">
      <c r="A116" t="s">
        <v>144</v>
      </c>
      <c r="B116" s="1">
        <v>-1.4379020640937701</v>
      </c>
      <c r="C116">
        <v>62.8</v>
      </c>
      <c r="D116">
        <v>58</v>
      </c>
      <c r="E116">
        <v>62.9</v>
      </c>
      <c r="F116">
        <v>53</v>
      </c>
      <c r="G116">
        <v>67</v>
      </c>
      <c r="H116">
        <v>68.3</v>
      </c>
      <c r="I116">
        <v>72.2</v>
      </c>
      <c r="J116">
        <v>80.099999999999994</v>
      </c>
      <c r="K116">
        <v>71.3</v>
      </c>
      <c r="L116">
        <v>60.8</v>
      </c>
      <c r="M116">
        <v>61.9</v>
      </c>
    </row>
    <row r="117" spans="1:13" x14ac:dyDescent="0.45">
      <c r="A117" t="s">
        <v>41</v>
      </c>
      <c r="B117" s="1">
        <v>-1.7180205854972801</v>
      </c>
      <c r="C117">
        <v>68</v>
      </c>
      <c r="D117">
        <v>61.5</v>
      </c>
      <c r="E117">
        <v>72.8</v>
      </c>
      <c r="F117">
        <v>59.6</v>
      </c>
      <c r="G117">
        <v>66.099999999999994</v>
      </c>
      <c r="H117">
        <v>74.099999999999994</v>
      </c>
      <c r="I117">
        <v>65</v>
      </c>
      <c r="J117">
        <v>56</v>
      </c>
      <c r="K117">
        <v>51</v>
      </c>
      <c r="L117">
        <v>67.599999999999994</v>
      </c>
      <c r="M117">
        <v>79.099999999999994</v>
      </c>
    </row>
    <row r="118" spans="1:13" x14ac:dyDescent="0.45">
      <c r="A118" t="s">
        <v>114</v>
      </c>
      <c r="B118" s="1">
        <v>-1.72212462970902</v>
      </c>
      <c r="C118">
        <v>62.4</v>
      </c>
      <c r="D118">
        <v>72.5</v>
      </c>
      <c r="E118">
        <v>61.2</v>
      </c>
      <c r="F118">
        <v>66</v>
      </c>
      <c r="G118">
        <v>58.6</v>
      </c>
      <c r="H118">
        <v>48.8</v>
      </c>
      <c r="I118">
        <v>66.5</v>
      </c>
      <c r="J118">
        <v>59.6</v>
      </c>
      <c r="K118">
        <v>74.3</v>
      </c>
      <c r="L118">
        <v>61.2</v>
      </c>
      <c r="M118">
        <v>76.5</v>
      </c>
    </row>
    <row r="119" spans="1:13" x14ac:dyDescent="0.45">
      <c r="A119" t="s">
        <v>64</v>
      </c>
      <c r="B119" s="1">
        <v>-1.8690886643523701</v>
      </c>
      <c r="C119">
        <v>63.6</v>
      </c>
      <c r="D119">
        <v>63.6</v>
      </c>
      <c r="E119">
        <v>77.3</v>
      </c>
      <c r="F119">
        <v>61.8</v>
      </c>
      <c r="G119">
        <v>66.900000000000006</v>
      </c>
      <c r="H119">
        <v>51.8</v>
      </c>
      <c r="I119">
        <v>66.900000000000006</v>
      </c>
      <c r="J119">
        <v>70.900000000000006</v>
      </c>
      <c r="K119">
        <v>60.3</v>
      </c>
      <c r="L119">
        <v>59.7</v>
      </c>
      <c r="M119">
        <v>64.900000000000006</v>
      </c>
    </row>
    <row r="120" spans="1:13" x14ac:dyDescent="0.45">
      <c r="A120" t="s">
        <v>129</v>
      </c>
      <c r="B120" s="1">
        <v>-2.50019904984355</v>
      </c>
      <c r="C120">
        <v>59.6</v>
      </c>
      <c r="D120">
        <v>55.7</v>
      </c>
      <c r="E120">
        <v>44.1</v>
      </c>
      <c r="F120">
        <v>64.099999999999994</v>
      </c>
      <c r="G120">
        <v>76.5</v>
      </c>
      <c r="H120">
        <v>45.8</v>
      </c>
      <c r="I120">
        <v>73.599999999999994</v>
      </c>
      <c r="J120">
        <v>84.8</v>
      </c>
      <c r="K120">
        <v>68.7</v>
      </c>
      <c r="L120">
        <v>72.599999999999994</v>
      </c>
      <c r="M120">
        <v>49.2</v>
      </c>
    </row>
    <row r="121" spans="1:13" x14ac:dyDescent="0.45">
      <c r="A121" t="s">
        <v>131</v>
      </c>
      <c r="B121" s="1">
        <v>-3.09893442672203</v>
      </c>
      <c r="C121">
        <v>66.900000000000006</v>
      </c>
      <c r="D121">
        <v>52.8</v>
      </c>
      <c r="E121">
        <v>69.400000000000006</v>
      </c>
      <c r="F121">
        <v>64.400000000000006</v>
      </c>
      <c r="G121">
        <v>78</v>
      </c>
      <c r="H121">
        <v>65.099999999999994</v>
      </c>
      <c r="I121">
        <v>65.2</v>
      </c>
      <c r="J121">
        <v>56.9</v>
      </c>
      <c r="K121">
        <v>61.2</v>
      </c>
      <c r="L121">
        <v>58.9</v>
      </c>
      <c r="M121">
        <v>78.099999999999994</v>
      </c>
    </row>
    <row r="122" spans="1:13" x14ac:dyDescent="0.45">
      <c r="A122" t="s">
        <v>47</v>
      </c>
      <c r="B122" s="1">
        <v>-3.24579592553689</v>
      </c>
      <c r="C122">
        <v>69</v>
      </c>
      <c r="D122">
        <v>66.8</v>
      </c>
      <c r="E122">
        <v>69.5</v>
      </c>
      <c r="F122">
        <v>67</v>
      </c>
      <c r="G122">
        <v>73.8</v>
      </c>
      <c r="H122">
        <v>57.7</v>
      </c>
      <c r="I122">
        <v>60.9</v>
      </c>
      <c r="J122">
        <v>55.5</v>
      </c>
      <c r="K122">
        <v>68.900000000000006</v>
      </c>
      <c r="L122">
        <v>65.8</v>
      </c>
      <c r="M122">
        <v>62.2</v>
      </c>
    </row>
    <row r="123" spans="1:13" x14ac:dyDescent="0.45">
      <c r="A123" t="s">
        <v>55</v>
      </c>
      <c r="B123" s="1">
        <v>-4.4135022021157502</v>
      </c>
      <c r="C123">
        <v>66.599999999999994</v>
      </c>
      <c r="D123">
        <v>63.1</v>
      </c>
      <c r="E123">
        <v>47.5</v>
      </c>
      <c r="F123">
        <v>68.099999999999994</v>
      </c>
      <c r="G123">
        <v>76.099999999999994</v>
      </c>
      <c r="H123">
        <v>54.3</v>
      </c>
      <c r="I123">
        <v>62.9</v>
      </c>
      <c r="J123">
        <v>67.7</v>
      </c>
      <c r="K123">
        <v>76.099999999999994</v>
      </c>
      <c r="L123">
        <v>57.3</v>
      </c>
      <c r="M123">
        <v>58.2</v>
      </c>
    </row>
    <row r="124" spans="1:13" x14ac:dyDescent="0.45">
      <c r="A124" t="s">
        <v>85</v>
      </c>
      <c r="B124" s="1">
        <v>-5.0194346013982303</v>
      </c>
      <c r="C124">
        <v>56.5</v>
      </c>
      <c r="D124">
        <v>39.6</v>
      </c>
      <c r="E124">
        <v>52.7</v>
      </c>
      <c r="F124">
        <v>49.3</v>
      </c>
      <c r="G124">
        <v>70.900000000000006</v>
      </c>
      <c r="H124">
        <v>67.5</v>
      </c>
      <c r="I124">
        <v>74.900000000000006</v>
      </c>
      <c r="J124">
        <v>72.900000000000006</v>
      </c>
      <c r="K124">
        <v>83.3</v>
      </c>
      <c r="L124">
        <v>61.9</v>
      </c>
      <c r="M124">
        <v>79.7</v>
      </c>
    </row>
    <row r="125" spans="1:13" x14ac:dyDescent="0.45">
      <c r="A125" t="s">
        <v>110</v>
      </c>
      <c r="B125" s="1">
        <v>-5.3649784958164801</v>
      </c>
      <c r="C125">
        <v>61.9</v>
      </c>
      <c r="D125">
        <v>65.599999999999994</v>
      </c>
      <c r="E125">
        <v>68</v>
      </c>
      <c r="F125">
        <v>65.599999999999994</v>
      </c>
      <c r="G125">
        <v>61</v>
      </c>
      <c r="H125">
        <v>48.1</v>
      </c>
      <c r="I125">
        <v>63.9</v>
      </c>
      <c r="J125">
        <v>62.4</v>
      </c>
      <c r="K125">
        <v>48.2</v>
      </c>
      <c r="L125">
        <v>63.8</v>
      </c>
      <c r="M125">
        <v>64.3</v>
      </c>
    </row>
    <row r="126" spans="1:13" x14ac:dyDescent="0.45">
      <c r="A126" t="s">
        <v>30</v>
      </c>
      <c r="B126" s="1">
        <v>-6.1825374062426697</v>
      </c>
      <c r="C126">
        <v>64.3</v>
      </c>
      <c r="D126">
        <v>49.3</v>
      </c>
      <c r="E126">
        <v>79.3</v>
      </c>
      <c r="F126">
        <v>65.900000000000006</v>
      </c>
      <c r="G126">
        <v>70.3</v>
      </c>
      <c r="H126">
        <v>56.2</v>
      </c>
      <c r="I126">
        <v>63.6</v>
      </c>
      <c r="J126">
        <v>62</v>
      </c>
      <c r="K126">
        <v>61.2</v>
      </c>
      <c r="L126">
        <v>62.1</v>
      </c>
      <c r="M126">
        <v>66.599999999999994</v>
      </c>
    </row>
    <row r="127" spans="1:13" x14ac:dyDescent="0.45">
      <c r="A127" t="s">
        <v>132</v>
      </c>
      <c r="B127" s="1">
        <v>-6.5829462331449502</v>
      </c>
      <c r="C127">
        <v>61.6</v>
      </c>
      <c r="D127">
        <v>55</v>
      </c>
      <c r="E127">
        <v>70.7</v>
      </c>
      <c r="F127">
        <v>66.3</v>
      </c>
      <c r="G127">
        <v>65.900000000000006</v>
      </c>
      <c r="H127">
        <v>51.3</v>
      </c>
      <c r="I127">
        <v>66.7</v>
      </c>
      <c r="J127">
        <v>70.3</v>
      </c>
      <c r="K127">
        <v>64.7</v>
      </c>
      <c r="L127">
        <v>59.5</v>
      </c>
      <c r="M127">
        <v>60.9</v>
      </c>
    </row>
    <row r="128" spans="1:13" x14ac:dyDescent="0.45">
      <c r="A128" t="s">
        <v>60</v>
      </c>
      <c r="B128" s="1">
        <v>-6.84137393675325</v>
      </c>
      <c r="C128">
        <v>56.2</v>
      </c>
      <c r="D128">
        <v>56.5</v>
      </c>
      <c r="E128">
        <v>54.7</v>
      </c>
      <c r="F128">
        <v>64.900000000000006</v>
      </c>
      <c r="G128">
        <v>59.5</v>
      </c>
      <c r="H128">
        <v>46</v>
      </c>
      <c r="I128">
        <v>71.5</v>
      </c>
      <c r="J128">
        <v>75.3</v>
      </c>
      <c r="K128">
        <v>57.2</v>
      </c>
      <c r="L128">
        <v>66.599999999999994</v>
      </c>
      <c r="M128">
        <v>61.9</v>
      </c>
    </row>
    <row r="129" spans="1:13" x14ac:dyDescent="0.45">
      <c r="A129" t="s">
        <v>18</v>
      </c>
      <c r="B129" s="1">
        <v>-10.2687776433264</v>
      </c>
      <c r="C129">
        <v>60.4</v>
      </c>
      <c r="D129">
        <v>57.3</v>
      </c>
      <c r="E129">
        <v>59.8</v>
      </c>
      <c r="F129">
        <v>60.7</v>
      </c>
      <c r="G129">
        <v>67.599999999999994</v>
      </c>
      <c r="H129">
        <v>53</v>
      </c>
      <c r="I129">
        <v>62.3</v>
      </c>
      <c r="J129">
        <v>62</v>
      </c>
      <c r="K129">
        <v>50.6</v>
      </c>
      <c r="L129">
        <v>63</v>
      </c>
      <c r="M129">
        <v>58.8</v>
      </c>
    </row>
    <row r="130" spans="1:13" x14ac:dyDescent="0.45">
      <c r="A130" t="s">
        <v>59</v>
      </c>
      <c r="B130" s="1">
        <v>-11.6639817523261</v>
      </c>
      <c r="C130">
        <v>45.3</v>
      </c>
      <c r="D130">
        <v>31.1</v>
      </c>
      <c r="E130">
        <v>36.6</v>
      </c>
      <c r="F130">
        <v>54.8</v>
      </c>
      <c r="G130">
        <v>58.9</v>
      </c>
      <c r="H130">
        <v>51.3</v>
      </c>
      <c r="I130">
        <v>81.5</v>
      </c>
      <c r="J130">
        <v>87</v>
      </c>
      <c r="K130">
        <v>68.8</v>
      </c>
      <c r="L130">
        <v>63.7</v>
      </c>
      <c r="M130">
        <v>73.7</v>
      </c>
    </row>
    <row r="131" spans="1:13" x14ac:dyDescent="0.45">
      <c r="A131" t="s">
        <v>76</v>
      </c>
      <c r="B131" s="1">
        <v>-13.2698403092036</v>
      </c>
      <c r="C131">
        <v>57.9</v>
      </c>
      <c r="D131">
        <v>70.599999999999994</v>
      </c>
      <c r="E131">
        <v>25.9</v>
      </c>
      <c r="F131">
        <v>61.3</v>
      </c>
      <c r="G131">
        <v>64.5</v>
      </c>
      <c r="H131">
        <v>54.1</v>
      </c>
      <c r="I131">
        <v>63.9</v>
      </c>
      <c r="J131">
        <v>65.7</v>
      </c>
      <c r="K131">
        <v>58.4</v>
      </c>
      <c r="L131">
        <v>57</v>
      </c>
      <c r="M131">
        <v>67.099999999999994</v>
      </c>
    </row>
    <row r="132" spans="1:13" x14ac:dyDescent="0.45">
      <c r="A132" t="s">
        <v>21</v>
      </c>
      <c r="B132" s="1">
        <v>-13.754244430981201</v>
      </c>
      <c r="C132">
        <v>70</v>
      </c>
      <c r="D132">
        <v>71.099999999999994</v>
      </c>
      <c r="E132">
        <v>69.3</v>
      </c>
      <c r="F132">
        <v>65.400000000000006</v>
      </c>
      <c r="G132">
        <v>68.099999999999994</v>
      </c>
      <c r="H132">
        <v>62</v>
      </c>
      <c r="I132">
        <v>50.2</v>
      </c>
      <c r="J132">
        <v>51.8</v>
      </c>
      <c r="K132">
        <v>53.1</v>
      </c>
      <c r="L132">
        <v>63.8</v>
      </c>
      <c r="M132">
        <v>41.3</v>
      </c>
    </row>
    <row r="133" spans="1:13" x14ac:dyDescent="0.45">
      <c r="A133" t="s">
        <v>126</v>
      </c>
      <c r="B133" s="1">
        <v>-14.3329264148083</v>
      </c>
      <c r="C133">
        <v>57.4</v>
      </c>
      <c r="D133">
        <v>47.8</v>
      </c>
      <c r="E133">
        <v>46</v>
      </c>
      <c r="F133">
        <v>60.1</v>
      </c>
      <c r="G133">
        <v>68</v>
      </c>
      <c r="H133">
        <v>60.5</v>
      </c>
      <c r="I133">
        <v>65.900000000000006</v>
      </c>
      <c r="J133">
        <v>66.900000000000006</v>
      </c>
      <c r="K133">
        <v>64.8</v>
      </c>
      <c r="L133">
        <v>59.5</v>
      </c>
      <c r="M133">
        <v>69.900000000000006</v>
      </c>
    </row>
    <row r="134" spans="1:13" x14ac:dyDescent="0.45">
      <c r="A134" t="s">
        <v>73</v>
      </c>
      <c r="B134" s="1">
        <v>-15.021696776554499</v>
      </c>
      <c r="C134">
        <v>62.8</v>
      </c>
      <c r="D134">
        <v>54.9</v>
      </c>
      <c r="E134">
        <v>51.7</v>
      </c>
      <c r="F134">
        <v>61.3</v>
      </c>
      <c r="G134">
        <v>64.8</v>
      </c>
      <c r="H134">
        <v>70.900000000000006</v>
      </c>
      <c r="I134">
        <v>60</v>
      </c>
      <c r="J134">
        <v>61.3</v>
      </c>
      <c r="K134">
        <v>34.799999999999997</v>
      </c>
      <c r="L134">
        <v>57.8</v>
      </c>
      <c r="M134">
        <v>59.9</v>
      </c>
    </row>
    <row r="135" spans="1:13" x14ac:dyDescent="0.45">
      <c r="A135" t="s">
        <v>12</v>
      </c>
      <c r="B135" s="1">
        <v>-26.402154251702999</v>
      </c>
      <c r="C135">
        <v>53.1</v>
      </c>
      <c r="D135">
        <v>56.7</v>
      </c>
      <c r="E135">
        <v>50.1</v>
      </c>
      <c r="F135">
        <v>55.6</v>
      </c>
      <c r="G135">
        <v>71.7</v>
      </c>
      <c r="H135">
        <v>38.700000000000003</v>
      </c>
      <c r="I135">
        <v>52.9</v>
      </c>
      <c r="J135">
        <v>56.7</v>
      </c>
      <c r="K135">
        <v>31.6</v>
      </c>
      <c r="L135">
        <v>69.599999999999994</v>
      </c>
      <c r="M135">
        <v>34</v>
      </c>
    </row>
  </sheetData>
  <sortState xmlns:xlrd2="http://schemas.microsoft.com/office/spreadsheetml/2017/richdata2" ref="A2:M135">
    <sortCondition descending="1" ref="B2:B1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6B3F-4170-47CF-A345-DFADFF79A49A}">
  <dimension ref="A1:L55"/>
  <sheetViews>
    <sheetView tabSelected="1" topLeftCell="A22" workbookViewId="0">
      <selection sqref="A1:L57"/>
    </sheetView>
  </sheetViews>
  <sheetFormatPr defaultRowHeight="14.25" x14ac:dyDescent="0.45"/>
  <cols>
    <col min="1" max="1" width="16.59765625" bestFit="1" customWidth="1"/>
    <col min="2" max="2" width="9.06640625" style="1"/>
    <col min="4" max="4" width="9.06640625" style="1"/>
    <col min="6" max="6" width="9.06640625" customWidth="1"/>
    <col min="7" max="7" width="0.86328125" customWidth="1"/>
    <col min="8" max="8" width="16.33203125" customWidth="1"/>
    <col min="9" max="9" width="9.06640625" style="1"/>
  </cols>
  <sheetData>
    <row r="1" spans="1:12" x14ac:dyDescent="0.45">
      <c r="B1" s="1" t="s">
        <v>147</v>
      </c>
      <c r="C1" t="s">
        <v>148</v>
      </c>
      <c r="D1" s="1" t="s">
        <v>150</v>
      </c>
      <c r="E1" t="s">
        <v>149</v>
      </c>
      <c r="F1" s="1" t="s">
        <v>151</v>
      </c>
      <c r="H1" s="1" t="s">
        <v>152</v>
      </c>
      <c r="I1" s="1" t="s">
        <v>153</v>
      </c>
    </row>
    <row r="2" spans="1:12" x14ac:dyDescent="0.45">
      <c r="A2" t="s">
        <v>126</v>
      </c>
      <c r="B2" s="1">
        <f>VLOOKUP(A2,wk5_powerRatings!$A$2:$B$135,2,FALSE)</f>
        <v>-14.3329264148083</v>
      </c>
      <c r="H2" s="2" t="str">
        <f>IF(F3&gt;0,A2,"")</f>
        <v/>
      </c>
      <c r="I2" s="3"/>
      <c r="K2" s="6" t="s">
        <v>154</v>
      </c>
      <c r="L2" s="7"/>
    </row>
    <row r="3" spans="1:12" x14ac:dyDescent="0.45">
      <c r="A3" t="s">
        <v>99</v>
      </c>
      <c r="B3" s="1">
        <f>VLOOKUP(A3,wk5_powerRatings!$A$2:$B$135,2,FALSE)</f>
        <v>44.558414818897397</v>
      </c>
      <c r="C3" s="1">
        <f>B2-B3</f>
        <v>-58.891341233705695</v>
      </c>
      <c r="D3" s="1">
        <f>C3/2</f>
        <v>-29.445670616852848</v>
      </c>
      <c r="E3">
        <v>-29.5</v>
      </c>
      <c r="F3" s="1">
        <f>D3-E3-2</f>
        <v>-1.9456706168528477</v>
      </c>
      <c r="H3" s="2" t="str">
        <f>IF(F3&lt;0,A3,"")</f>
        <v>Penn State</v>
      </c>
      <c r="I3" s="3">
        <f>ABS(F3/10)*2</f>
        <v>0.38913412337056952</v>
      </c>
      <c r="K3" s="8">
        <f>-I3-I5+I7-I9-I11+I13+I15-I17+I19-I21+I23-I25-I27-I29+I31+I33+I35+I37+I39-I41+I43-I45-I47-I49-I51+I53+I55</f>
        <v>2.9538080993935054</v>
      </c>
      <c r="L3" s="7"/>
    </row>
    <row r="4" spans="1:12" x14ac:dyDescent="0.45">
      <c r="A4" t="s">
        <v>80</v>
      </c>
      <c r="B4" s="1">
        <f>VLOOKUP(A4,wk5_powerRatings!$A$2:$B$135,2,FALSE)</f>
        <v>31.681264878703399</v>
      </c>
      <c r="F4" s="1"/>
      <c r="H4" s="2" t="str">
        <f t="shared" ref="H4:H35" si="0">IF(F5&gt;0,A4,"")</f>
        <v>Missouri</v>
      </c>
      <c r="I4" s="3"/>
    </row>
    <row r="5" spans="1:12" x14ac:dyDescent="0.45">
      <c r="A5" t="s">
        <v>117</v>
      </c>
      <c r="B5" s="1">
        <f>VLOOKUP(A5,wk5_powerRatings!$A$2:$B$135,2,FALSE)</f>
        <v>18.2287444204118</v>
      </c>
      <c r="C5" s="1">
        <f t="shared" ref="C5" si="1">B4-B5</f>
        <v>13.452520458291598</v>
      </c>
      <c r="D5" s="1">
        <f t="shared" ref="D5" si="2">C5/2</f>
        <v>6.7262602291457991</v>
      </c>
      <c r="E5">
        <v>-2.5</v>
      </c>
      <c r="F5" s="1">
        <f t="shared" ref="F5" si="3">D5-E5-2</f>
        <v>7.2262602291457991</v>
      </c>
      <c r="H5" s="2" t="str">
        <f t="shared" ref="H5:H36" si="4">IF(F5&lt;0,A5,"")</f>
        <v/>
      </c>
      <c r="I5" s="3">
        <f t="shared" ref="I5:I36" si="5">ABS(F5/10)*2</f>
        <v>1.4452520458291598</v>
      </c>
    </row>
    <row r="6" spans="1:12" x14ac:dyDescent="0.45">
      <c r="A6" t="s">
        <v>107</v>
      </c>
      <c r="B6" s="1">
        <f>VLOOKUP(A6,wk5_powerRatings!$A$2:$B$135,2,FALSE)</f>
        <v>37.477835298010703</v>
      </c>
      <c r="H6" s="4" t="str">
        <f t="shared" ref="H6:H37" si="6">IF(F7&gt;0,A6,"")</f>
        <v>SMU</v>
      </c>
      <c r="I6" s="5"/>
    </row>
    <row r="7" spans="1:12" x14ac:dyDescent="0.45">
      <c r="A7" t="s">
        <v>66</v>
      </c>
      <c r="B7" s="1">
        <f>VLOOKUP(A7,wk5_powerRatings!$A$2:$B$135,2,FALSE)</f>
        <v>41.599555168952598</v>
      </c>
      <c r="C7" s="1">
        <f t="shared" ref="C7" si="7">B6-B7</f>
        <v>-4.1217198709418952</v>
      </c>
      <c r="D7" s="1">
        <f t="shared" ref="D7" si="8">C7/2</f>
        <v>-2.0608599354709476</v>
      </c>
      <c r="E7">
        <v>-6.5</v>
      </c>
      <c r="F7" s="1">
        <f t="shared" ref="F7" si="9">D7-E7-2</f>
        <v>2.4391400645290524</v>
      </c>
      <c r="H7" s="4" t="str">
        <f t="shared" ref="H7:H38" si="10">IF(F7&lt;0,A7,"")</f>
        <v/>
      </c>
      <c r="I7" s="5">
        <f t="shared" ref="I7:I38" si="11">ABS(F7/10)*2</f>
        <v>0.48782801290581046</v>
      </c>
    </row>
    <row r="8" spans="1:12" x14ac:dyDescent="0.45">
      <c r="A8" t="s">
        <v>101</v>
      </c>
      <c r="B8" s="1">
        <f>VLOOKUP(A8,wk5_powerRatings!$A$2:$B$135,2,FALSE)</f>
        <v>3.3462646240503302</v>
      </c>
      <c r="F8" s="1"/>
      <c r="H8" s="2" t="str">
        <f t="shared" ref="H8:H55" si="12">IF(F9&gt;0,A8,"")</f>
        <v>Purdue</v>
      </c>
      <c r="I8" s="3"/>
    </row>
    <row r="9" spans="1:12" x14ac:dyDescent="0.45">
      <c r="A9" t="s">
        <v>143</v>
      </c>
      <c r="B9" s="1">
        <f>VLOOKUP(A9,wk5_powerRatings!$A$2:$B$135,2,FALSE)</f>
        <v>17.902406874258901</v>
      </c>
      <c r="C9" s="1">
        <f t="shared" ref="C9" si="13">B8-B9</f>
        <v>-14.55614225020857</v>
      </c>
      <c r="D9" s="1">
        <f t="shared" ref="D9" si="14">C9/2</f>
        <v>-7.2780711251042849</v>
      </c>
      <c r="E9">
        <v>-11.5</v>
      </c>
      <c r="F9" s="1">
        <f t="shared" ref="F9:F53" si="15">D9-E9-2</f>
        <v>2.2219288748957151</v>
      </c>
      <c r="H9" s="2" t="str">
        <f t="shared" ref="H9:H55" si="16">IF(F9&lt;0,A9,"")</f>
        <v/>
      </c>
      <c r="I9" s="3">
        <f t="shared" ref="I9:I55" si="17">ABS(F9/10)*2</f>
        <v>0.444385774979143</v>
      </c>
    </row>
    <row r="10" spans="1:12" x14ac:dyDescent="0.45">
      <c r="A10" t="s">
        <v>24</v>
      </c>
      <c r="B10" s="1">
        <f>VLOOKUP(A10,wk5_powerRatings!$A$2:$B$135,2,FALSE)</f>
        <v>34.201169096292503</v>
      </c>
      <c r="H10" s="2" t="str">
        <f t="shared" ref="H10:H55" si="18">IF(F11&gt;0,A10,"")</f>
        <v>Boston College</v>
      </c>
      <c r="I10" s="3"/>
    </row>
    <row r="11" spans="1:12" x14ac:dyDescent="0.45">
      <c r="A11" t="s">
        <v>135</v>
      </c>
      <c r="B11" s="1">
        <f>VLOOKUP(A11,wk5_powerRatings!$A$2:$B$135,2,FALSE)</f>
        <v>15.203551968508799</v>
      </c>
      <c r="C11" s="1">
        <f t="shared" ref="C11" si="19">B10-B11</f>
        <v>18.997617127783705</v>
      </c>
      <c r="D11" s="1">
        <f t="shared" ref="D11" si="20">C11/2</f>
        <v>9.4988085638918527</v>
      </c>
      <c r="E11">
        <v>-1.5</v>
      </c>
      <c r="F11" s="1">
        <f t="shared" ref="F11" si="21">D11-E11-2</f>
        <v>8.9988085638918527</v>
      </c>
      <c r="H11" s="2" t="str">
        <f t="shared" ref="H11:H55" si="22">IF(F11&lt;0,A11,"")</f>
        <v/>
      </c>
      <c r="I11" s="3">
        <f t="shared" ref="I11:I55" si="23">ABS(F11/10)*2</f>
        <v>1.7997617127783705</v>
      </c>
    </row>
    <row r="12" spans="1:12" x14ac:dyDescent="0.45">
      <c r="A12" t="s">
        <v>100</v>
      </c>
      <c r="B12" s="1">
        <f>VLOOKUP(A12,wk5_powerRatings!$A$2:$B$135,2,FALSE)</f>
        <v>21.969931432215201</v>
      </c>
      <c r="F12" s="1"/>
      <c r="H12" s="4" t="str">
        <f t="shared" ref="H12:H55" si="24">IF(F13&gt;0,A12,"")</f>
        <v>Pittsburgh</v>
      </c>
      <c r="I12" s="5"/>
    </row>
    <row r="13" spans="1:12" x14ac:dyDescent="0.45">
      <c r="A13" t="s">
        <v>86</v>
      </c>
      <c r="B13" s="1">
        <f>VLOOKUP(A13,wk5_powerRatings!$A$2:$B$135,2,FALSE)</f>
        <v>2.3337827599170802</v>
      </c>
      <c r="C13" s="1">
        <f t="shared" ref="C13" si="25">B12-B13</f>
        <v>19.63614867229812</v>
      </c>
      <c r="D13" s="1">
        <f t="shared" ref="D13" si="26">C13/2</f>
        <v>9.8180743361490599</v>
      </c>
      <c r="E13">
        <v>2.5</v>
      </c>
      <c r="F13" s="1">
        <f t="shared" si="15"/>
        <v>5.3180743361490599</v>
      </c>
      <c r="H13" s="4" t="str">
        <f t="shared" ref="H13:H55" si="27">IF(F13&lt;0,A13,"")</f>
        <v/>
      </c>
      <c r="I13" s="5">
        <f t="shared" ref="I13:I55" si="28">ABS(F13/10)*2</f>
        <v>1.063614867229812</v>
      </c>
    </row>
    <row r="14" spans="1:12" x14ac:dyDescent="0.45">
      <c r="A14" t="s">
        <v>137</v>
      </c>
      <c r="B14" s="1">
        <f>VLOOKUP(A14,wk5_powerRatings!$A$2:$B$135,2,FALSE)</f>
        <v>20.254968889563099</v>
      </c>
      <c r="H14" s="4" t="str">
        <f t="shared" ref="H14:H55" si="29">IF(F15&gt;0,A14,"")</f>
        <v>Wake Forest</v>
      </c>
      <c r="I14" s="5"/>
    </row>
    <row r="15" spans="1:12" x14ac:dyDescent="0.45">
      <c r="A15" t="s">
        <v>87</v>
      </c>
      <c r="B15" s="1">
        <f>VLOOKUP(A15,wk5_powerRatings!$A$2:$B$135,2,FALSE)</f>
        <v>15.7502808118328</v>
      </c>
      <c r="C15" s="1">
        <f t="shared" ref="C15" si="30">B14-B15</f>
        <v>4.5046880777302984</v>
      </c>
      <c r="D15" s="1">
        <f t="shared" ref="D15" si="31">C15/2</f>
        <v>2.2523440388651492</v>
      </c>
      <c r="E15">
        <v>-4.5</v>
      </c>
      <c r="F15" s="1">
        <f t="shared" ref="F15" si="32">D15-E15-2</f>
        <v>4.7523440388651492</v>
      </c>
      <c r="H15" s="4" t="str">
        <f t="shared" ref="H15:H55" si="33">IF(F15&lt;0,A15,"")</f>
        <v/>
      </c>
      <c r="I15" s="5">
        <f t="shared" ref="I15:I55" si="34">ABS(F15/10)*2</f>
        <v>0.95046880777302989</v>
      </c>
    </row>
    <row r="16" spans="1:12" x14ac:dyDescent="0.45">
      <c r="A16" t="s">
        <v>53</v>
      </c>
      <c r="B16" s="1">
        <f>VLOOKUP(A16,wk5_powerRatings!$A$2:$B$135,2,FALSE)</f>
        <v>44.4830297008901</v>
      </c>
      <c r="F16" s="1"/>
      <c r="H16" s="2" t="str">
        <f t="shared" ref="H16:H55" si="35">IF(F17&gt;0,A16,"")</f>
        <v>Iowa</v>
      </c>
      <c r="I16" s="3"/>
    </row>
    <row r="17" spans="1:9" x14ac:dyDescent="0.45">
      <c r="A17" t="s">
        <v>93</v>
      </c>
      <c r="B17" s="1">
        <f>VLOOKUP(A17,wk5_powerRatings!$A$2:$B$135,2,FALSE)</f>
        <v>49.175003111704598</v>
      </c>
      <c r="C17" s="1">
        <f t="shared" ref="C17" si="36">B16-B17</f>
        <v>-4.6919734108144979</v>
      </c>
      <c r="D17" s="1">
        <f t="shared" ref="D17" si="37">C17/2</f>
        <v>-2.345986705407249</v>
      </c>
      <c r="E17">
        <v>-17.5</v>
      </c>
      <c r="F17" s="1">
        <f t="shared" si="15"/>
        <v>13.154013294592751</v>
      </c>
      <c r="H17" s="2" t="str">
        <f t="shared" ref="H17:H55" si="38">IF(F17&lt;0,A17,"")</f>
        <v/>
      </c>
      <c r="I17" s="3">
        <f t="shared" ref="I17:I55" si="39">ABS(F17/10)*2</f>
        <v>2.63080265891855</v>
      </c>
    </row>
    <row r="18" spans="1:9" x14ac:dyDescent="0.45">
      <c r="A18" t="s">
        <v>20</v>
      </c>
      <c r="B18" s="1">
        <f>VLOOKUP(A18,wk5_powerRatings!$A$2:$B$135,2,FALSE)</f>
        <v>32.923811618971001</v>
      </c>
      <c r="H18" s="4" t="str">
        <f t="shared" ref="H18:H55" si="40">IF(F19&gt;0,A18,"")</f>
        <v>Auburn</v>
      </c>
      <c r="I18" s="5"/>
    </row>
    <row r="19" spans="1:9" x14ac:dyDescent="0.45">
      <c r="A19" t="s">
        <v>45</v>
      </c>
      <c r="B19" s="1">
        <f>VLOOKUP(A19,wk5_powerRatings!$A$2:$B$135,2,FALSE)</f>
        <v>22.3259659411443</v>
      </c>
      <c r="C19" s="1">
        <f t="shared" ref="C19" si="41">B18-B19</f>
        <v>10.597845677826701</v>
      </c>
      <c r="D19" s="1">
        <f t="shared" ref="D19" si="42">C19/2</f>
        <v>5.2989228389133505</v>
      </c>
      <c r="E19">
        <v>-21.5</v>
      </c>
      <c r="F19" s="1">
        <f t="shared" ref="F19" si="43">D19-E19-2</f>
        <v>24.798922838913349</v>
      </c>
      <c r="H19" s="4" t="str">
        <f t="shared" ref="H19:H55" si="44">IF(F19&lt;0,A19,"")</f>
        <v/>
      </c>
      <c r="I19" s="5">
        <f t="shared" ref="I19:I55" si="45">ABS(F19/10)*2</f>
        <v>4.9597845677826697</v>
      </c>
    </row>
    <row r="20" spans="1:9" x14ac:dyDescent="0.45">
      <c r="A20" t="s">
        <v>78</v>
      </c>
      <c r="B20" s="1">
        <f>VLOOKUP(A20,wk5_powerRatings!$A$2:$B$135,2,FALSE)</f>
        <v>51.816321363329997</v>
      </c>
      <c r="F20" s="1"/>
      <c r="H20" s="2" t="str">
        <f t="shared" ref="H20:H55" si="46">IF(F21&gt;0,A20,"")</f>
        <v/>
      </c>
      <c r="I20" s="3"/>
    </row>
    <row r="21" spans="1:9" x14ac:dyDescent="0.45">
      <c r="A21" t="s">
        <v>109</v>
      </c>
      <c r="B21" s="1">
        <f>VLOOKUP(A21,wk5_powerRatings!$A$2:$B$135,2,FALSE)</f>
        <v>31.841786078607601</v>
      </c>
      <c r="C21" s="1">
        <f t="shared" ref="C21" si="47">B20-B21</f>
        <v>19.974535284722396</v>
      </c>
      <c r="D21" s="1">
        <f t="shared" ref="D21" si="48">C21/2</f>
        <v>9.9872676423611981</v>
      </c>
      <c r="E21">
        <v>10.5</v>
      </c>
      <c r="F21" s="1">
        <f t="shared" si="15"/>
        <v>-2.5127323576388019</v>
      </c>
      <c r="H21" s="2" t="str">
        <f t="shared" ref="H21:H55" si="49">IF(F21&lt;0,A21,"")</f>
        <v>South Carolina</v>
      </c>
      <c r="I21" s="3">
        <f t="shared" ref="I21:I55" si="50">ABS(F21/10)*2</f>
        <v>0.50254647152776033</v>
      </c>
    </row>
    <row r="22" spans="1:9" x14ac:dyDescent="0.45">
      <c r="A22" t="s">
        <v>52</v>
      </c>
      <c r="B22" s="1">
        <f>VLOOKUP(A22,wk5_powerRatings!$A$2:$B$135,2,FALSE)</f>
        <v>50.660265188591303</v>
      </c>
      <c r="H22" s="4" t="str">
        <f t="shared" ref="H22:H55" si="51">IF(F23&gt;0,A22,"")</f>
        <v>Indiana</v>
      </c>
      <c r="I22" s="5"/>
    </row>
    <row r="23" spans="1:9" x14ac:dyDescent="0.45">
      <c r="A23" t="s">
        <v>90</v>
      </c>
      <c r="B23" s="1">
        <f>VLOOKUP(A23,wk5_powerRatings!$A$2:$B$135,2,FALSE)</f>
        <v>14.278610646973901</v>
      </c>
      <c r="C23" s="1">
        <f t="shared" ref="C23" si="52">B22-B23</f>
        <v>36.381654541617401</v>
      </c>
      <c r="D23" s="1">
        <f t="shared" ref="D23" si="53">C23/2</f>
        <v>18.1908272708087</v>
      </c>
      <c r="E23">
        <v>12.5</v>
      </c>
      <c r="F23" s="1">
        <f t="shared" ref="F23" si="54">D23-E23-2</f>
        <v>3.6908272708087004</v>
      </c>
      <c r="H23" s="4" t="str">
        <f t="shared" ref="H23:H55" si="55">IF(F23&lt;0,A23,"")</f>
        <v/>
      </c>
      <c r="I23" s="5">
        <f t="shared" ref="I23:I55" si="56">ABS(F23/10)*2</f>
        <v>0.73816545416174006</v>
      </c>
    </row>
    <row r="24" spans="1:9" x14ac:dyDescent="0.45">
      <c r="A24" t="s">
        <v>136</v>
      </c>
      <c r="B24" s="1">
        <f>VLOOKUP(A24,wk5_powerRatings!$A$2:$B$135,2,FALSE)</f>
        <v>16.097904506936001</v>
      </c>
      <c r="F24" s="1"/>
      <c r="H24" s="2" t="str">
        <f t="shared" ref="H24:H55" si="57">IF(F25&gt;0,A24,"")</f>
        <v/>
      </c>
      <c r="I24" s="3"/>
    </row>
    <row r="25" spans="1:9" x14ac:dyDescent="0.45">
      <c r="A25" t="s">
        <v>111</v>
      </c>
      <c r="B25" s="1">
        <f>VLOOKUP(A25,wk5_powerRatings!$A$2:$B$135,2,FALSE)</f>
        <v>9.2705189336226592</v>
      </c>
      <c r="C25" s="1">
        <f t="shared" ref="C25" si="58">B24-B25</f>
        <v>6.8273855733133413</v>
      </c>
      <c r="D25" s="1">
        <f t="shared" ref="D25" si="59">C25/2</f>
        <v>3.4136927866566706</v>
      </c>
      <c r="E25">
        <v>9.5</v>
      </c>
      <c r="F25" s="1">
        <f t="shared" si="15"/>
        <v>-8.0863072133433285</v>
      </c>
      <c r="H25" s="2" t="str">
        <f t="shared" ref="H25:H55" si="60">IF(F25&lt;0,A25,"")</f>
        <v>Stanford</v>
      </c>
      <c r="I25" s="3">
        <f t="shared" ref="I25:I55" si="61">ABS(F25/10)*2</f>
        <v>1.6172614426686658</v>
      </c>
    </row>
    <row r="26" spans="1:9" x14ac:dyDescent="0.45">
      <c r="A26" t="s">
        <v>103</v>
      </c>
      <c r="B26" s="1">
        <f>VLOOKUP(A26,wk5_powerRatings!$A$2:$B$135,2,FALSE)</f>
        <v>42.608745625480701</v>
      </c>
      <c r="H26" s="2" t="str">
        <f t="shared" ref="H26:H55" si="62">IF(F27&gt;0,A26,"")</f>
        <v>Rutgers</v>
      </c>
      <c r="I26" s="3"/>
    </row>
    <row r="27" spans="1:9" x14ac:dyDescent="0.45">
      <c r="A27" t="s">
        <v>82</v>
      </c>
      <c r="B27" s="1">
        <f>VLOOKUP(A27,wk5_powerRatings!$A$2:$B$135,2,FALSE)</f>
        <v>33.559541742183903</v>
      </c>
      <c r="C27" s="1">
        <f t="shared" ref="C27" si="63">B26-B27</f>
        <v>9.0492038832967978</v>
      </c>
      <c r="D27" s="1">
        <f t="shared" ref="D27" si="64">C27/2</f>
        <v>4.5246019416483989</v>
      </c>
      <c r="E27">
        <v>-5.5</v>
      </c>
      <c r="F27" s="1">
        <f t="shared" ref="F27" si="65">D27-E27-2</f>
        <v>8.0246019416483989</v>
      </c>
      <c r="H27" s="2" t="str">
        <f t="shared" ref="H27:H55" si="66">IF(F27&lt;0,A27,"")</f>
        <v/>
      </c>
      <c r="I27" s="3">
        <f t="shared" ref="I27:I55" si="67">ABS(F27/10)*2</f>
        <v>1.6049203883296799</v>
      </c>
    </row>
    <row r="28" spans="1:9" x14ac:dyDescent="0.45">
      <c r="A28" t="s">
        <v>140</v>
      </c>
      <c r="B28" s="1">
        <f>VLOOKUP(A28,wk5_powerRatings!$A$2:$B$135,2,FALSE)</f>
        <v>6.40530031341184</v>
      </c>
      <c r="F28" s="1"/>
      <c r="H28" s="2" t="str">
        <f t="shared" ref="H28:H55" si="68">IF(F29&gt;0,A28,"")</f>
        <v/>
      </c>
      <c r="I28" s="3"/>
    </row>
    <row r="29" spans="1:9" x14ac:dyDescent="0.45">
      <c r="A29" t="s">
        <v>95</v>
      </c>
      <c r="B29" s="1">
        <f>VLOOKUP(A29,wk5_powerRatings!$A$2:$B$135,2,FALSE)</f>
        <v>18.739237892009001</v>
      </c>
      <c r="C29" s="1">
        <f t="shared" ref="C29" si="69">B28-B29</f>
        <v>-12.333937578597162</v>
      </c>
      <c r="D29" s="1">
        <f t="shared" ref="D29" si="70">C29/2</f>
        <v>-6.1669687892985809</v>
      </c>
      <c r="E29">
        <v>-2.5</v>
      </c>
      <c r="F29" s="1">
        <f t="shared" si="15"/>
        <v>-5.6669687892985809</v>
      </c>
      <c r="H29" s="2" t="str">
        <f t="shared" ref="H29:H55" si="71">IF(F29&lt;0,A29,"")</f>
        <v>Oklahoma State</v>
      </c>
      <c r="I29" s="3">
        <f t="shared" ref="I29:I55" si="72">ABS(F29/10)*2</f>
        <v>1.1333937578597162</v>
      </c>
    </row>
    <row r="30" spans="1:9" x14ac:dyDescent="0.45">
      <c r="A30" t="s">
        <v>13</v>
      </c>
      <c r="B30" s="1">
        <f>VLOOKUP(A30,wk5_powerRatings!$A$2:$B$135,2,FALSE)</f>
        <v>39.274705715742797</v>
      </c>
      <c r="H30" s="4" t="str">
        <f t="shared" ref="H30:H55" si="73">IF(F31&gt;0,A30,"")</f>
        <v/>
      </c>
      <c r="I30" s="5"/>
    </row>
    <row r="31" spans="1:9" x14ac:dyDescent="0.45">
      <c r="A31" t="s">
        <v>134</v>
      </c>
      <c r="B31" s="1">
        <f>VLOOKUP(A31,wk5_powerRatings!$A$2:$B$135,2,FALSE)</f>
        <v>22.283858480337901</v>
      </c>
      <c r="C31" s="1">
        <f t="shared" ref="C31" si="74">B30-B31</f>
        <v>16.990847235404896</v>
      </c>
      <c r="D31" s="1">
        <f t="shared" ref="D31" si="75">C31/2</f>
        <v>8.495423617702448</v>
      </c>
      <c r="E31">
        <v>22.5</v>
      </c>
      <c r="F31" s="1">
        <f t="shared" ref="F31" si="76">D31-E31-2</f>
        <v>-16.00457638229755</v>
      </c>
      <c r="H31" s="4" t="str">
        <f t="shared" ref="H31:H55" si="77">IF(F31&lt;0,A31,"")</f>
        <v>Vanderbilt</v>
      </c>
      <c r="I31" s="5">
        <f t="shared" ref="I31:I55" si="78">ABS(F31/10)*2</f>
        <v>3.2009152764595101</v>
      </c>
    </row>
    <row r="32" spans="1:9" x14ac:dyDescent="0.45">
      <c r="A32" t="s">
        <v>32</v>
      </c>
      <c r="B32" s="1">
        <f>VLOOKUP(A32,wk5_powerRatings!$A$2:$B$135,2,FALSE)</f>
        <v>27.913825947409499</v>
      </c>
      <c r="F32" s="1"/>
      <c r="H32" s="4" t="str">
        <f t="shared" ref="H32:H55" si="79">IF(F33&gt;0,A32,"")</f>
        <v/>
      </c>
      <c r="I32" s="5"/>
    </row>
    <row r="33" spans="1:9" x14ac:dyDescent="0.45">
      <c r="A33" t="s">
        <v>43</v>
      </c>
      <c r="B33" s="1">
        <f>VLOOKUP(A33,wk5_powerRatings!$A$2:$B$135,2,FALSE)</f>
        <v>6.6509782791698697</v>
      </c>
      <c r="C33" s="1">
        <f t="shared" ref="C33" si="80">B32-B33</f>
        <v>21.26284766823963</v>
      </c>
      <c r="D33" s="1">
        <f t="shared" ref="D33" si="81">C33/2</f>
        <v>10.631423834119815</v>
      </c>
      <c r="E33">
        <v>16.5</v>
      </c>
      <c r="F33" s="1">
        <f t="shared" si="15"/>
        <v>-7.8685761658801852</v>
      </c>
      <c r="H33" s="4" t="str">
        <f t="shared" ref="H33:H55" si="82">IF(F33&lt;0,A33,"")</f>
        <v>Florida State</v>
      </c>
      <c r="I33" s="5">
        <f t="shared" ref="I33:I55" si="83">ABS(F33/10)*2</f>
        <v>1.5737152331760371</v>
      </c>
    </row>
    <row r="34" spans="1:9" x14ac:dyDescent="0.45">
      <c r="A34" t="s">
        <v>115</v>
      </c>
      <c r="B34" s="1">
        <f>VLOOKUP(A34,wk5_powerRatings!$A$2:$B$135,2,FALSE)</f>
        <v>38.319534867741602</v>
      </c>
      <c r="H34" s="4" t="str">
        <f t="shared" ref="H34:H55" si="84">IF(F35&gt;0,A34,"")</f>
        <v/>
      </c>
      <c r="I34" s="5"/>
    </row>
    <row r="35" spans="1:9" x14ac:dyDescent="0.45">
      <c r="A35" t="s">
        <v>17</v>
      </c>
      <c r="B35" s="1">
        <f>VLOOKUP(A35,wk5_powerRatings!$A$2:$B$135,2,FALSE)</f>
        <v>17.7298893514571</v>
      </c>
      <c r="C35" s="1">
        <f t="shared" ref="C35" si="85">B34-B35</f>
        <v>20.589645516284502</v>
      </c>
      <c r="D35" s="1">
        <f t="shared" ref="D35" si="86">C35/2</f>
        <v>10.294822758142251</v>
      </c>
      <c r="E35">
        <v>14.5</v>
      </c>
      <c r="F35" s="1">
        <f t="shared" ref="F35" si="87">D35-E35-2</f>
        <v>-6.2051772418577489</v>
      </c>
      <c r="H35" s="4" t="str">
        <f t="shared" ref="H35:H55" si="88">IF(F35&lt;0,A35,"")</f>
        <v>Arkansas</v>
      </c>
      <c r="I35" s="5">
        <f t="shared" ref="I35:I55" si="89">ABS(F35/10)*2</f>
        <v>1.2410354483715498</v>
      </c>
    </row>
    <row r="36" spans="1:9" x14ac:dyDescent="0.45">
      <c r="A36" t="s">
        <v>74</v>
      </c>
      <c r="B36" s="1">
        <f>VLOOKUP(A36,wk5_powerRatings!$A$2:$B$135,2,FALSE)</f>
        <v>34.378541143901998</v>
      </c>
      <c r="F36" s="1"/>
      <c r="H36" s="4" t="str">
        <f t="shared" ref="H36:H55" si="90">IF(F37&gt;0,A36,"")</f>
        <v/>
      </c>
      <c r="I36" s="5"/>
    </row>
    <row r="37" spans="1:9" x14ac:dyDescent="0.45">
      <c r="A37" t="s">
        <v>138</v>
      </c>
      <c r="B37" s="1">
        <f>VLOOKUP(A37,wk5_powerRatings!$A$2:$B$135,2,FALSE)</f>
        <v>36.716445176379402</v>
      </c>
      <c r="C37" s="1">
        <f t="shared" ref="C37" si="91">B36-B37</f>
        <v>-2.3379040324774039</v>
      </c>
      <c r="D37" s="1">
        <f t="shared" ref="D37" si="92">C37/2</f>
        <v>-1.1689520162387019</v>
      </c>
      <c r="E37">
        <v>-1.5</v>
      </c>
      <c r="F37" s="1">
        <f t="shared" si="15"/>
        <v>-1.6689520162387019</v>
      </c>
      <c r="H37" s="4" t="str">
        <f t="shared" ref="H37:H55" si="93">IF(F37&lt;0,A37,"")</f>
        <v>Washington</v>
      </c>
      <c r="I37" s="5">
        <f t="shared" ref="I37:I55" si="94">ABS(F37/10)*2</f>
        <v>0.3337904032477404</v>
      </c>
    </row>
    <row r="38" spans="1:9" x14ac:dyDescent="0.45">
      <c r="A38" t="s">
        <v>128</v>
      </c>
      <c r="B38" s="1">
        <f>VLOOKUP(A38,wk5_powerRatings!$A$2:$B$135,2,FALSE)</f>
        <v>23.204992490173701</v>
      </c>
      <c r="H38" s="4" t="str">
        <f t="shared" ref="H38:H55" si="95">IF(F39&gt;0,A38,"")</f>
        <v/>
      </c>
      <c r="I38" s="5"/>
    </row>
    <row r="39" spans="1:9" x14ac:dyDescent="0.45">
      <c r="A39" t="s">
        <v>77</v>
      </c>
      <c r="B39" s="1">
        <f>VLOOKUP(A39,wk5_powerRatings!$A$2:$B$135,2,FALSE)</f>
        <v>21.781401842198601</v>
      </c>
      <c r="C39" s="1">
        <f t="shared" ref="C39" si="96">B38-B39</f>
        <v>1.4235906479751002</v>
      </c>
      <c r="D39" s="1">
        <f t="shared" ref="D39" si="97">C39/2</f>
        <v>0.71179532398755008</v>
      </c>
      <c r="E39">
        <v>9.5</v>
      </c>
      <c r="F39" s="1">
        <f t="shared" ref="F39" si="98">D39-E39-2</f>
        <v>-10.78820467601245</v>
      </c>
      <c r="H39" s="4" t="str">
        <f t="shared" ref="H39:H55" si="99">IF(F39&lt;0,A39,"")</f>
        <v>Minnesota</v>
      </c>
      <c r="I39" s="5">
        <f t="shared" ref="I39:I55" si="100">ABS(F39/10)*2</f>
        <v>2.1576409352024899</v>
      </c>
    </row>
    <row r="40" spans="1:9" x14ac:dyDescent="0.45">
      <c r="A40" t="s">
        <v>22</v>
      </c>
      <c r="B40" s="1">
        <f>VLOOKUP(A40,wk5_powerRatings!$A$2:$B$135,2,FALSE)</f>
        <v>8.0866972002202999</v>
      </c>
      <c r="F40" s="1"/>
      <c r="H40" s="2" t="str">
        <f t="shared" ref="H40:H55" si="101">IF(F41&gt;0,A40,"")</f>
        <v>Baylor</v>
      </c>
      <c r="I40" s="3"/>
    </row>
    <row r="41" spans="1:9" x14ac:dyDescent="0.45">
      <c r="A41" t="s">
        <v>54</v>
      </c>
      <c r="B41" s="1">
        <f>VLOOKUP(A41,wk5_powerRatings!$A$2:$B$135,2,FALSE)</f>
        <v>27.196482472738499</v>
      </c>
      <c r="C41" s="1">
        <f t="shared" ref="C41" si="102">B40-B41</f>
        <v>-19.109785272518199</v>
      </c>
      <c r="D41" s="1">
        <f t="shared" ref="D41" si="103">C41/2</f>
        <v>-9.5548926362590993</v>
      </c>
      <c r="E41">
        <v>-12.5</v>
      </c>
      <c r="F41" s="1">
        <f t="shared" si="15"/>
        <v>0.94510736374090065</v>
      </c>
      <c r="H41" s="2" t="str">
        <f t="shared" ref="H41:H55" si="104">IF(F41&lt;0,A41,"")</f>
        <v/>
      </c>
      <c r="I41" s="3">
        <f t="shared" ref="I41:I55" si="105">ABS(F41/10)*2</f>
        <v>0.18902147274818012</v>
      </c>
    </row>
    <row r="42" spans="1:9" x14ac:dyDescent="0.45">
      <c r="A42" t="s">
        <v>125</v>
      </c>
      <c r="B42" s="1">
        <f>VLOOKUP(A42,wk5_powerRatings!$A$2:$B$135,2,FALSE)</f>
        <v>31.977261561082599</v>
      </c>
      <c r="H42" s="4" t="str">
        <f t="shared" ref="H42:H55" si="106">IF(F43&gt;0,A42,"")</f>
        <v/>
      </c>
      <c r="I42" s="5"/>
    </row>
    <row r="43" spans="1:9" x14ac:dyDescent="0.45">
      <c r="A43" t="s">
        <v>40</v>
      </c>
      <c r="B43" s="1">
        <f>VLOOKUP(A43,wk5_powerRatings!$A$2:$B$135,2,FALSE)</f>
        <v>26.8922804064042</v>
      </c>
      <c r="C43" s="1">
        <f t="shared" ref="C43" si="107">B42-B43</f>
        <v>5.084981154678399</v>
      </c>
      <c r="D43" s="1">
        <f t="shared" ref="D43" si="108">C43/2</f>
        <v>2.5424905773391995</v>
      </c>
      <c r="E43">
        <v>1.5</v>
      </c>
      <c r="F43" s="1">
        <f t="shared" ref="F43" si="109">D43-E43-2</f>
        <v>-0.95750942266080052</v>
      </c>
      <c r="H43" s="4" t="str">
        <f t="shared" ref="H43:H55" si="110">IF(F43&lt;0,A43,"")</f>
        <v>Florida</v>
      </c>
      <c r="I43" s="5">
        <f t="shared" ref="I43:I55" si="111">ABS(F43/10)*2</f>
        <v>0.1915018845321601</v>
      </c>
    </row>
    <row r="44" spans="1:9" x14ac:dyDescent="0.45">
      <c r="A44" t="s">
        <v>37</v>
      </c>
      <c r="B44" s="1">
        <f>VLOOKUP(A44,wk5_powerRatings!$A$2:$B$135,2,FALSE)</f>
        <v>34.674996623973598</v>
      </c>
      <c r="F44" s="1"/>
      <c r="H44" s="2" t="str">
        <f t="shared" ref="H44:H55" si="112">IF(F45&gt;0,A44,"")</f>
        <v>Duke</v>
      </c>
      <c r="I44" s="3"/>
    </row>
    <row r="45" spans="1:9" x14ac:dyDescent="0.45">
      <c r="A45" t="s">
        <v>48</v>
      </c>
      <c r="B45" s="1">
        <f>VLOOKUP(A45,wk5_powerRatings!$A$2:$B$135,2,FALSE)</f>
        <v>22.193405916414001</v>
      </c>
      <c r="C45" s="1">
        <f t="shared" ref="C45" si="113">B44-B45</f>
        <v>12.481590707559597</v>
      </c>
      <c r="D45" s="1">
        <f t="shared" ref="D45" si="114">C45/2</f>
        <v>6.2407953537797987</v>
      </c>
      <c r="E45">
        <v>3</v>
      </c>
      <c r="F45" s="1">
        <f t="shared" si="15"/>
        <v>1.2407953537797987</v>
      </c>
      <c r="H45" s="2" t="str">
        <f t="shared" ref="H45:H55" si="115">IF(F45&lt;0,A45,"")</f>
        <v/>
      </c>
      <c r="I45" s="3">
        <f t="shared" ref="I45:I55" si="116">ABS(F45/10)*2</f>
        <v>0.24815907075595972</v>
      </c>
    </row>
    <row r="46" spans="1:9" x14ac:dyDescent="0.45">
      <c r="A46" t="s">
        <v>72</v>
      </c>
      <c r="B46" s="1">
        <f>VLOOKUP(A46,wk5_powerRatings!$A$2:$B$135,2,FALSE)</f>
        <v>54.027871139972</v>
      </c>
      <c r="H46" s="2" t="str">
        <f t="shared" ref="H46:H55" si="117">IF(F47&gt;0,A46,"")</f>
        <v>Miami (FL)</v>
      </c>
      <c r="I46" s="3"/>
    </row>
    <row r="47" spans="1:9" x14ac:dyDescent="0.45">
      <c r="A47" t="s">
        <v>28</v>
      </c>
      <c r="B47" s="1">
        <f>VLOOKUP(A47,wk5_powerRatings!$A$2:$B$135,2,FALSE)</f>
        <v>25.468866410560899</v>
      </c>
      <c r="C47" s="1">
        <f t="shared" ref="C47" si="118">B46-B47</f>
        <v>28.5590047294111</v>
      </c>
      <c r="D47" s="1">
        <f t="shared" ref="D47" si="119">C47/2</f>
        <v>14.27950236470555</v>
      </c>
      <c r="E47">
        <v>8.5</v>
      </c>
      <c r="F47" s="1">
        <f t="shared" ref="F47" si="120">D47-E47-2</f>
        <v>3.7795023647055501</v>
      </c>
      <c r="H47" s="2" t="str">
        <f t="shared" ref="H47:H55" si="121">IF(F47&lt;0,A47,"")</f>
        <v/>
      </c>
      <c r="I47" s="3">
        <f t="shared" ref="I47:I55" si="122">ABS(F47/10)*2</f>
        <v>0.75590047294111007</v>
      </c>
    </row>
    <row r="48" spans="1:9" x14ac:dyDescent="0.45">
      <c r="A48" t="s">
        <v>119</v>
      </c>
      <c r="B48" s="1">
        <f>VLOOKUP(A48,wk5_powerRatings!$A$2:$B$135,2,FALSE)</f>
        <v>2.4322395894268198</v>
      </c>
      <c r="F48" s="1"/>
      <c r="H48" s="2" t="str">
        <f t="shared" ref="H48:H55" si="123">IF(F49&gt;0,A48,"")</f>
        <v/>
      </c>
      <c r="I48" s="3"/>
    </row>
    <row r="49" spans="1:9" x14ac:dyDescent="0.45">
      <c r="A49" t="s">
        <v>15</v>
      </c>
      <c r="B49" s="1">
        <f>VLOOKUP(A49,wk5_powerRatings!$A$2:$B$135,2,FALSE)</f>
        <v>25.927777431479001</v>
      </c>
      <c r="C49" s="1">
        <f t="shared" ref="C49:C55" si="124">B48-B49</f>
        <v>-23.49553784205218</v>
      </c>
      <c r="D49" s="1">
        <f t="shared" ref="D49:D55" si="125">C49/2</f>
        <v>-11.74776892102609</v>
      </c>
      <c r="E49">
        <v>-5.5</v>
      </c>
      <c r="F49" s="1">
        <f t="shared" si="15"/>
        <v>-8.2477689210260898</v>
      </c>
      <c r="H49" s="2" t="str">
        <f t="shared" ref="H49:H55" si="126">IF(F49&lt;0,A49,"")</f>
        <v>Arizona</v>
      </c>
      <c r="I49" s="3">
        <f t="shared" ref="I49:I55" si="127">ABS(F49/10)*2</f>
        <v>1.6495537842052179</v>
      </c>
    </row>
    <row r="50" spans="1:9" x14ac:dyDescent="0.45">
      <c r="A50" t="s">
        <v>57</v>
      </c>
      <c r="B50" s="1">
        <f>VLOOKUP(A50,wk5_powerRatings!$A$2:$B$135,2,FALSE)</f>
        <v>25.600606619719699</v>
      </c>
      <c r="H50" s="2" t="str">
        <f t="shared" ref="H50:H55" si="128">IF(F51&gt;0,A50,"")</f>
        <v>Kansas</v>
      </c>
      <c r="I50" s="3"/>
    </row>
    <row r="51" spans="1:9" x14ac:dyDescent="0.45">
      <c r="A51" t="s">
        <v>16</v>
      </c>
      <c r="B51" s="1">
        <f>VLOOKUP(A51,wk5_powerRatings!$A$2:$B$135,2,FALSE)</f>
        <v>14.4898148552724</v>
      </c>
      <c r="C51" s="1">
        <f t="shared" si="124"/>
        <v>11.110791764447299</v>
      </c>
      <c r="D51" s="1">
        <f t="shared" si="125"/>
        <v>5.5553958822236496</v>
      </c>
      <c r="E51">
        <v>-2.5</v>
      </c>
      <c r="F51" s="1">
        <f t="shared" ref="F51" si="129">D51-E51-2</f>
        <v>6.0553958822236496</v>
      </c>
      <c r="H51" s="2" t="str">
        <f t="shared" ref="H51:H55" si="130">IF(F51&lt;0,A51,"")</f>
        <v/>
      </c>
      <c r="I51" s="3">
        <f t="shared" ref="I51:I55" si="131">ABS(F51/10)*2</f>
        <v>1.21107917644473</v>
      </c>
    </row>
    <row r="52" spans="1:9" x14ac:dyDescent="0.45">
      <c r="A52" t="s">
        <v>50</v>
      </c>
      <c r="B52" s="1">
        <f>VLOOKUP(A52,wk5_powerRatings!$A$2:$B$135,2,FALSE)</f>
        <v>-1.39874203078846E-2</v>
      </c>
      <c r="F52" s="1"/>
      <c r="H52" s="4" t="str">
        <f t="shared" ref="H52:H55" si="132">IF(F53&gt;0,A52,"")</f>
        <v>Houston</v>
      </c>
      <c r="I52" s="5"/>
    </row>
    <row r="53" spans="1:9" x14ac:dyDescent="0.45">
      <c r="A53" t="s">
        <v>113</v>
      </c>
      <c r="B53" s="1">
        <f>VLOOKUP(A53,wk5_powerRatings!$A$2:$B$135,2,FALSE)</f>
        <v>22.516922150029998</v>
      </c>
      <c r="C53" s="1">
        <f t="shared" si="124"/>
        <v>-22.530909570337883</v>
      </c>
      <c r="D53" s="1">
        <f t="shared" si="125"/>
        <v>-11.265454785168941</v>
      </c>
      <c r="E53">
        <v>-16.5</v>
      </c>
      <c r="F53" s="1">
        <f t="shared" si="15"/>
        <v>3.2345452148310585</v>
      </c>
      <c r="H53" s="4" t="str">
        <f t="shared" ref="H53:H55" si="133">IF(F53&lt;0,A53,"")</f>
        <v/>
      </c>
      <c r="I53" s="5">
        <f t="shared" ref="I53:I55" si="134">ABS(F53/10)*2</f>
        <v>0.64690904296621166</v>
      </c>
    </row>
    <row r="54" spans="1:9" x14ac:dyDescent="0.45">
      <c r="A54" t="s">
        <v>75</v>
      </c>
      <c r="B54" s="1">
        <f>VLOOKUP(A54,wk5_powerRatings!$A$2:$B$135,2,FALSE)</f>
        <v>9.0334193594487804</v>
      </c>
      <c r="H54" s="4" t="str">
        <f t="shared" ref="H54:H55" si="135">IF(F55&gt;0,A54,"")</f>
        <v>Michigan State</v>
      </c>
      <c r="I54" s="5"/>
    </row>
    <row r="55" spans="1:9" x14ac:dyDescent="0.45">
      <c r="A55" t="s">
        <v>97</v>
      </c>
      <c r="B55" s="1">
        <f>VLOOKUP(A55,wk5_powerRatings!$A$2:$B$135,2,FALSE)</f>
        <v>37.737314170033201</v>
      </c>
      <c r="C55" s="1">
        <f t="shared" si="124"/>
        <v>-28.703894810584423</v>
      </c>
      <c r="D55" s="1">
        <f t="shared" si="125"/>
        <v>-14.351947405292211</v>
      </c>
      <c r="E55">
        <v>-21.5</v>
      </c>
      <c r="F55" s="1">
        <f t="shared" ref="F55" si="136">D55-E55-2</f>
        <v>5.1480525947077886</v>
      </c>
      <c r="H55" s="4" t="str">
        <f t="shared" ref="H55" si="137">IF(F55&lt;0,A55,"")</f>
        <v/>
      </c>
      <c r="I55" s="5">
        <f t="shared" ref="I55" si="138">ABS(F55/10)*2</f>
        <v>1.0296105189415576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wk5_powerRatings</vt:lpstr>
      <vt:lpstr>matchups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McKiernan</dc:creator>
  <cp:lastModifiedBy>Ryan McKiernan</cp:lastModifiedBy>
  <dcterms:created xsi:type="dcterms:W3CDTF">2024-10-07T17:45:31Z</dcterms:created>
  <dcterms:modified xsi:type="dcterms:W3CDTF">2024-10-09T13:57:02Z</dcterms:modified>
</cp:coreProperties>
</file>