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195" documentId="8_{1A3878D6-E28E-455B-A2CD-CA54B9FD2568}" xr6:coauthVersionLast="47" xr6:coauthVersionMax="47" xr10:uidLastSave="{33D00ADC-312A-4F88-9C8E-738CB23A836F}"/>
  <bookViews>
    <workbookView xWindow="47280" yWindow="2390" windowWidth="21130" windowHeight="15140" xr2:uid="{3898CA90-9D29-47B7-BF27-F1F09BDC2C24}"/>
  </bookViews>
  <sheets>
    <sheet name="summary" sheetId="5" r:id="rId1"/>
    <sheet name="Linear Reg" sheetId="1" r:id="rId2"/>
    <sheet name="Support Vector Reg" sheetId="2" r:id="rId3"/>
    <sheet name="KNN Reg" sheetId="3" r:id="rId4"/>
    <sheet name="Random Forest Reg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B30" i="1"/>
  <c r="C31" i="1" s="1"/>
  <c r="D31" i="1" s="1"/>
  <c r="F31" i="1" s="1"/>
  <c r="B49" i="1"/>
  <c r="B51" i="1"/>
  <c r="B35" i="1"/>
  <c r="B18" i="1"/>
  <c r="B40" i="1"/>
  <c r="B10" i="1"/>
  <c r="B47" i="1"/>
  <c r="B32" i="1"/>
  <c r="B44" i="1"/>
  <c r="B43" i="1"/>
  <c r="B33" i="1"/>
  <c r="B19" i="1"/>
  <c r="B45" i="1"/>
  <c r="B22" i="1"/>
  <c r="C23" i="1" s="1"/>
  <c r="D23" i="1" s="1"/>
  <c r="F23" i="1" s="1"/>
  <c r="B16" i="1"/>
  <c r="C17" i="1" s="1"/>
  <c r="D17" i="1" s="1"/>
  <c r="F17" i="1" s="1"/>
  <c r="B41" i="1"/>
  <c r="B50" i="1"/>
  <c r="B7" i="1"/>
  <c r="B46" i="1"/>
  <c r="B36" i="1"/>
  <c r="B54" i="1"/>
  <c r="K3" i="2"/>
  <c r="K3" i="3"/>
  <c r="C43" i="3"/>
  <c r="D43" i="3" s="1"/>
  <c r="F43" i="3" s="1"/>
  <c r="C41" i="3"/>
  <c r="D41" i="3" s="1"/>
  <c r="F41" i="3" s="1"/>
  <c r="C55" i="4"/>
  <c r="D55" i="4" s="1"/>
  <c r="F55" i="4" s="1"/>
  <c r="C53" i="4"/>
  <c r="D53" i="4" s="1"/>
  <c r="F53" i="4" s="1"/>
  <c r="C51" i="4"/>
  <c r="D51" i="4" s="1"/>
  <c r="F51" i="4" s="1"/>
  <c r="C49" i="4"/>
  <c r="D49" i="4" s="1"/>
  <c r="F49" i="4" s="1"/>
  <c r="C47" i="4"/>
  <c r="D47" i="4" s="1"/>
  <c r="F47" i="4" s="1"/>
  <c r="C45" i="4"/>
  <c r="D45" i="4" s="1"/>
  <c r="F45" i="4" s="1"/>
  <c r="C43" i="4"/>
  <c r="D43" i="4" s="1"/>
  <c r="F43" i="4" s="1"/>
  <c r="C41" i="4"/>
  <c r="D41" i="4" s="1"/>
  <c r="F41" i="4" s="1"/>
  <c r="C39" i="4"/>
  <c r="D39" i="4" s="1"/>
  <c r="F39" i="4" s="1"/>
  <c r="C37" i="4"/>
  <c r="D37" i="4" s="1"/>
  <c r="F37" i="4" s="1"/>
  <c r="C35" i="4"/>
  <c r="D35" i="4" s="1"/>
  <c r="F35" i="4" s="1"/>
  <c r="C33" i="4"/>
  <c r="D33" i="4" s="1"/>
  <c r="F33" i="4" s="1"/>
  <c r="C31" i="4"/>
  <c r="D31" i="4" s="1"/>
  <c r="F31" i="4" s="1"/>
  <c r="C29" i="4"/>
  <c r="D29" i="4" s="1"/>
  <c r="F29" i="4" s="1"/>
  <c r="C27" i="4"/>
  <c r="D27" i="4" s="1"/>
  <c r="F27" i="4" s="1"/>
  <c r="C25" i="4"/>
  <c r="D25" i="4" s="1"/>
  <c r="F25" i="4" s="1"/>
  <c r="C23" i="4"/>
  <c r="D23" i="4" s="1"/>
  <c r="F23" i="4" s="1"/>
  <c r="C21" i="4"/>
  <c r="D21" i="4" s="1"/>
  <c r="F21" i="4" s="1"/>
  <c r="C19" i="4"/>
  <c r="D19" i="4" s="1"/>
  <c r="F19" i="4" s="1"/>
  <c r="C17" i="4"/>
  <c r="D17" i="4" s="1"/>
  <c r="F17" i="4" s="1"/>
  <c r="C15" i="4"/>
  <c r="D15" i="4" s="1"/>
  <c r="F15" i="4" s="1"/>
  <c r="C13" i="4"/>
  <c r="D13" i="4" s="1"/>
  <c r="F13" i="4" s="1"/>
  <c r="C11" i="4"/>
  <c r="D11" i="4" s="1"/>
  <c r="F11" i="4" s="1"/>
  <c r="C9" i="4"/>
  <c r="D9" i="4" s="1"/>
  <c r="F9" i="4" s="1"/>
  <c r="C7" i="4"/>
  <c r="D7" i="4" s="1"/>
  <c r="F7" i="4" s="1"/>
  <c r="C5" i="4"/>
  <c r="D5" i="4" s="1"/>
  <c r="F5" i="4" s="1"/>
  <c r="C3" i="4"/>
  <c r="D3" i="4" s="1"/>
  <c r="F3" i="4" s="1"/>
  <c r="C55" i="3"/>
  <c r="D55" i="3" s="1"/>
  <c r="F55" i="3" s="1"/>
  <c r="C53" i="3"/>
  <c r="D53" i="3" s="1"/>
  <c r="F53" i="3" s="1"/>
  <c r="C51" i="3"/>
  <c r="D51" i="3" s="1"/>
  <c r="F51" i="3" s="1"/>
  <c r="B48" i="3"/>
  <c r="C49" i="3" s="1"/>
  <c r="D49" i="3" s="1"/>
  <c r="F49" i="3" s="1"/>
  <c r="C47" i="3"/>
  <c r="D47" i="3" s="1"/>
  <c r="F47" i="3" s="1"/>
  <c r="C45" i="3"/>
  <c r="D45" i="3" s="1"/>
  <c r="F45" i="3" s="1"/>
  <c r="B43" i="3"/>
  <c r="C39" i="3"/>
  <c r="D39" i="3" s="1"/>
  <c r="F39" i="3" s="1"/>
  <c r="C37" i="3"/>
  <c r="D37" i="3" s="1"/>
  <c r="F37" i="3" s="1"/>
  <c r="C35" i="3"/>
  <c r="D35" i="3" s="1"/>
  <c r="F35" i="3" s="1"/>
  <c r="C33" i="3"/>
  <c r="D33" i="3" s="1"/>
  <c r="F33" i="3" s="1"/>
  <c r="C31" i="3"/>
  <c r="D31" i="3" s="1"/>
  <c r="F31" i="3" s="1"/>
  <c r="C29" i="3"/>
  <c r="D29" i="3" s="1"/>
  <c r="F29" i="3" s="1"/>
  <c r="C27" i="3"/>
  <c r="D27" i="3" s="1"/>
  <c r="F27" i="3" s="1"/>
  <c r="C25" i="3"/>
  <c r="D25" i="3" s="1"/>
  <c r="F25" i="3" s="1"/>
  <c r="C23" i="3"/>
  <c r="D23" i="3" s="1"/>
  <c r="F23" i="3" s="1"/>
  <c r="C21" i="3"/>
  <c r="D21" i="3" s="1"/>
  <c r="F21" i="3" s="1"/>
  <c r="C19" i="3"/>
  <c r="D19" i="3" s="1"/>
  <c r="F19" i="3" s="1"/>
  <c r="C17" i="3"/>
  <c r="D17" i="3" s="1"/>
  <c r="F17" i="3" s="1"/>
  <c r="C15" i="3"/>
  <c r="D15" i="3" s="1"/>
  <c r="F15" i="3" s="1"/>
  <c r="C13" i="3"/>
  <c r="D13" i="3" s="1"/>
  <c r="F13" i="3" s="1"/>
  <c r="C11" i="3"/>
  <c r="D11" i="3" s="1"/>
  <c r="F11" i="3" s="1"/>
  <c r="C9" i="3"/>
  <c r="D9" i="3" s="1"/>
  <c r="F9" i="3" s="1"/>
  <c r="C7" i="3"/>
  <c r="D7" i="3" s="1"/>
  <c r="F7" i="3" s="1"/>
  <c r="C5" i="3"/>
  <c r="D5" i="3" s="1"/>
  <c r="F5" i="3" s="1"/>
  <c r="C3" i="3"/>
  <c r="D3" i="3" s="1"/>
  <c r="F3" i="3" s="1"/>
  <c r="C55" i="2"/>
  <c r="D55" i="2" s="1"/>
  <c r="F55" i="2" s="1"/>
  <c r="C53" i="2"/>
  <c r="D53" i="2" s="1"/>
  <c r="F53" i="2" s="1"/>
  <c r="C51" i="2"/>
  <c r="D51" i="2" s="1"/>
  <c r="F51" i="2" s="1"/>
  <c r="C49" i="2"/>
  <c r="D49" i="2" s="1"/>
  <c r="F49" i="2" s="1"/>
  <c r="C47" i="2"/>
  <c r="D47" i="2" s="1"/>
  <c r="F47" i="2" s="1"/>
  <c r="C45" i="2"/>
  <c r="D45" i="2" s="1"/>
  <c r="F45" i="2" s="1"/>
  <c r="C43" i="2"/>
  <c r="D43" i="2" s="1"/>
  <c r="F43" i="2" s="1"/>
  <c r="C41" i="2"/>
  <c r="D41" i="2" s="1"/>
  <c r="F41" i="2" s="1"/>
  <c r="C39" i="2"/>
  <c r="D39" i="2" s="1"/>
  <c r="F39" i="2" s="1"/>
  <c r="C37" i="2"/>
  <c r="D37" i="2" s="1"/>
  <c r="F37" i="2" s="1"/>
  <c r="C35" i="2"/>
  <c r="D35" i="2" s="1"/>
  <c r="F35" i="2" s="1"/>
  <c r="C33" i="2"/>
  <c r="D33" i="2" s="1"/>
  <c r="F33" i="2" s="1"/>
  <c r="C31" i="2"/>
  <c r="D31" i="2" s="1"/>
  <c r="F31" i="2" s="1"/>
  <c r="C29" i="2"/>
  <c r="D29" i="2" s="1"/>
  <c r="F29" i="2" s="1"/>
  <c r="C27" i="2"/>
  <c r="D27" i="2" s="1"/>
  <c r="F27" i="2" s="1"/>
  <c r="C25" i="2"/>
  <c r="D25" i="2" s="1"/>
  <c r="F25" i="2" s="1"/>
  <c r="C21" i="2"/>
  <c r="D21" i="2" s="1"/>
  <c r="F21" i="2" s="1"/>
  <c r="C19" i="2"/>
  <c r="D19" i="2" s="1"/>
  <c r="F19" i="2" s="1"/>
  <c r="C17" i="2"/>
  <c r="D17" i="2" s="1"/>
  <c r="F17" i="2" s="1"/>
  <c r="C13" i="2"/>
  <c r="D13" i="2" s="1"/>
  <c r="F13" i="2" s="1"/>
  <c r="C11" i="2"/>
  <c r="D11" i="2" s="1"/>
  <c r="F11" i="2" s="1"/>
  <c r="C9" i="2"/>
  <c r="D9" i="2" s="1"/>
  <c r="F9" i="2" s="1"/>
  <c r="C5" i="2"/>
  <c r="D5" i="2" s="1"/>
  <c r="F5" i="2" s="1"/>
  <c r="B55" i="1"/>
  <c r="B53" i="1"/>
  <c r="B52" i="1"/>
  <c r="B48" i="1"/>
  <c r="B42" i="1"/>
  <c r="B39" i="1"/>
  <c r="B38" i="1"/>
  <c r="C39" i="1" s="1"/>
  <c r="D39" i="1" s="1"/>
  <c r="F39" i="1" s="1"/>
  <c r="B37" i="1"/>
  <c r="B34" i="1"/>
  <c r="B31" i="1"/>
  <c r="B29" i="1"/>
  <c r="B28" i="1"/>
  <c r="B27" i="1"/>
  <c r="B26" i="1"/>
  <c r="C27" i="1" s="1"/>
  <c r="D27" i="1" s="1"/>
  <c r="F27" i="1" s="1"/>
  <c r="B25" i="1"/>
  <c r="B24" i="1"/>
  <c r="C25" i="1" s="1"/>
  <c r="D25" i="1" s="1"/>
  <c r="F25" i="1" s="1"/>
  <c r="B23" i="1"/>
  <c r="B21" i="1"/>
  <c r="B20" i="1"/>
  <c r="B17" i="1"/>
  <c r="B15" i="1"/>
  <c r="B14" i="1"/>
  <c r="C15" i="1" s="1"/>
  <c r="D15" i="1" s="1"/>
  <c r="F15" i="1" s="1"/>
  <c r="B13" i="1"/>
  <c r="B12" i="1"/>
  <c r="B11" i="1"/>
  <c r="B9" i="1"/>
  <c r="B8" i="1"/>
  <c r="C9" i="1" s="1"/>
  <c r="D9" i="1" s="1"/>
  <c r="F9" i="1" s="1"/>
  <c r="B6" i="1"/>
  <c r="B5" i="1"/>
  <c r="B4" i="1"/>
  <c r="B3" i="1"/>
  <c r="B2" i="1"/>
  <c r="C3" i="1" s="1"/>
  <c r="D3" i="1" s="1"/>
  <c r="F3" i="1" s="1"/>
  <c r="C35" i="1" l="1"/>
  <c r="D35" i="1" s="1"/>
  <c r="F35" i="1" s="1"/>
  <c r="C41" i="1"/>
  <c r="D41" i="1" s="1"/>
  <c r="F41" i="1" s="1"/>
  <c r="C47" i="1"/>
  <c r="D47" i="1" s="1"/>
  <c r="F47" i="1" s="1"/>
  <c r="C33" i="1"/>
  <c r="D33" i="1" s="1"/>
  <c r="F33" i="1" s="1"/>
  <c r="C45" i="1"/>
  <c r="D45" i="1" s="1"/>
  <c r="F45" i="1" s="1"/>
  <c r="C43" i="1"/>
  <c r="D43" i="1" s="1"/>
  <c r="F43" i="1" s="1"/>
  <c r="C7" i="1"/>
  <c r="D7" i="1" s="1"/>
  <c r="F7" i="1" s="1"/>
  <c r="I7" i="4"/>
  <c r="H7" i="4"/>
  <c r="H6" i="4"/>
  <c r="I49" i="4"/>
  <c r="H49" i="4"/>
  <c r="H48" i="4"/>
  <c r="I23" i="4"/>
  <c r="H23" i="4"/>
  <c r="H22" i="4"/>
  <c r="I47" i="4"/>
  <c r="H47" i="4"/>
  <c r="H46" i="4"/>
  <c r="I9" i="4"/>
  <c r="H9" i="4"/>
  <c r="H8" i="4"/>
  <c r="I25" i="4"/>
  <c r="H25" i="4"/>
  <c r="H24" i="4"/>
  <c r="I33" i="4"/>
  <c r="H33" i="4"/>
  <c r="H32" i="4"/>
  <c r="I11" i="4"/>
  <c r="H11" i="4"/>
  <c r="H10" i="4"/>
  <c r="I19" i="4"/>
  <c r="H19" i="4"/>
  <c r="H18" i="4"/>
  <c r="I27" i="4"/>
  <c r="H27" i="4"/>
  <c r="H26" i="4"/>
  <c r="I35" i="4"/>
  <c r="H35" i="4"/>
  <c r="H34" i="4"/>
  <c r="I43" i="4"/>
  <c r="H43" i="4"/>
  <c r="H42" i="4"/>
  <c r="I51" i="4"/>
  <c r="H51" i="4"/>
  <c r="H50" i="4"/>
  <c r="I31" i="4"/>
  <c r="H31" i="4"/>
  <c r="H30" i="4"/>
  <c r="I15" i="4"/>
  <c r="H15" i="4"/>
  <c r="H14" i="4"/>
  <c r="I55" i="4"/>
  <c r="H55" i="4"/>
  <c r="H54" i="4"/>
  <c r="I17" i="4"/>
  <c r="H17" i="4"/>
  <c r="H16" i="4"/>
  <c r="I41" i="4"/>
  <c r="H41" i="4"/>
  <c r="H40" i="4"/>
  <c r="I3" i="4"/>
  <c r="H3" i="4"/>
  <c r="H2" i="4"/>
  <c r="I5" i="4"/>
  <c r="H5" i="4"/>
  <c r="H4" i="4"/>
  <c r="I13" i="4"/>
  <c r="H13" i="4"/>
  <c r="H12" i="4"/>
  <c r="I21" i="4"/>
  <c r="H21" i="4"/>
  <c r="H20" i="4"/>
  <c r="I29" i="4"/>
  <c r="H29" i="4"/>
  <c r="H28" i="4"/>
  <c r="I37" i="4"/>
  <c r="H37" i="4"/>
  <c r="H36" i="4"/>
  <c r="I45" i="4"/>
  <c r="H45" i="4"/>
  <c r="H44" i="4"/>
  <c r="I53" i="4"/>
  <c r="H53" i="4"/>
  <c r="H52" i="4"/>
  <c r="I39" i="4"/>
  <c r="H39" i="4"/>
  <c r="H38" i="4"/>
  <c r="I15" i="3"/>
  <c r="H15" i="3"/>
  <c r="H14" i="3"/>
  <c r="I31" i="3"/>
  <c r="H31" i="3"/>
  <c r="H30" i="3"/>
  <c r="I55" i="3"/>
  <c r="H55" i="3"/>
  <c r="H54" i="3"/>
  <c r="I9" i="3"/>
  <c r="H9" i="3"/>
  <c r="H8" i="3"/>
  <c r="I33" i="3"/>
  <c r="H33" i="3"/>
  <c r="H32" i="3"/>
  <c r="H2" i="3"/>
  <c r="I3" i="3"/>
  <c r="H3" i="3"/>
  <c r="I11" i="3"/>
  <c r="H11" i="3"/>
  <c r="H10" i="3"/>
  <c r="I19" i="3"/>
  <c r="H19" i="3"/>
  <c r="H18" i="3"/>
  <c r="I27" i="3"/>
  <c r="H27" i="3"/>
  <c r="H26" i="3"/>
  <c r="I35" i="3"/>
  <c r="H35" i="3"/>
  <c r="H34" i="3"/>
  <c r="I43" i="3"/>
  <c r="H43" i="3"/>
  <c r="H42" i="3"/>
  <c r="I51" i="3"/>
  <c r="H51" i="3"/>
  <c r="H50" i="3"/>
  <c r="I7" i="3"/>
  <c r="H7" i="3"/>
  <c r="H6" i="3"/>
  <c r="I39" i="3"/>
  <c r="H39" i="3"/>
  <c r="H38" i="3"/>
  <c r="I17" i="3"/>
  <c r="H17" i="3"/>
  <c r="H16" i="3"/>
  <c r="I41" i="3"/>
  <c r="H41" i="3"/>
  <c r="H40" i="3"/>
  <c r="I13" i="3"/>
  <c r="H13" i="3"/>
  <c r="H12" i="3"/>
  <c r="I37" i="3"/>
  <c r="H37" i="3"/>
  <c r="H36" i="3"/>
  <c r="I53" i="3"/>
  <c r="H53" i="3"/>
  <c r="H52" i="3"/>
  <c r="I23" i="3"/>
  <c r="H23" i="3"/>
  <c r="H22" i="3"/>
  <c r="I47" i="3"/>
  <c r="H47" i="3"/>
  <c r="H46" i="3"/>
  <c r="I25" i="3"/>
  <c r="H25" i="3"/>
  <c r="H24" i="3"/>
  <c r="I49" i="3"/>
  <c r="H49" i="3"/>
  <c r="H48" i="3"/>
  <c r="I5" i="3"/>
  <c r="H5" i="3"/>
  <c r="H4" i="3"/>
  <c r="I21" i="3"/>
  <c r="H21" i="3"/>
  <c r="H20" i="3"/>
  <c r="I29" i="3"/>
  <c r="H29" i="3"/>
  <c r="H28" i="3"/>
  <c r="I45" i="3"/>
  <c r="H45" i="3"/>
  <c r="H44" i="3"/>
  <c r="C49" i="1"/>
  <c r="D49" i="1" s="1"/>
  <c r="F49" i="1" s="1"/>
  <c r="H49" i="1" s="1"/>
  <c r="C3" i="2"/>
  <c r="D3" i="2" s="1"/>
  <c r="F3" i="2" s="1"/>
  <c r="I3" i="2" s="1"/>
  <c r="C11" i="1"/>
  <c r="D11" i="1" s="1"/>
  <c r="F11" i="1" s="1"/>
  <c r="H10" i="1" s="1"/>
  <c r="C19" i="1"/>
  <c r="D19" i="1" s="1"/>
  <c r="F19" i="1" s="1"/>
  <c r="H18" i="1" s="1"/>
  <c r="C51" i="1"/>
  <c r="D51" i="1" s="1"/>
  <c r="F51" i="1" s="1"/>
  <c r="H51" i="1" s="1"/>
  <c r="C5" i="1"/>
  <c r="D5" i="1" s="1"/>
  <c r="F5" i="1" s="1"/>
  <c r="C13" i="1"/>
  <c r="D13" i="1" s="1"/>
  <c r="F13" i="1" s="1"/>
  <c r="C21" i="1"/>
  <c r="D21" i="1" s="1"/>
  <c r="F21" i="1" s="1"/>
  <c r="I21" i="1" s="1"/>
  <c r="C29" i="1"/>
  <c r="D29" i="1" s="1"/>
  <c r="F29" i="1" s="1"/>
  <c r="C37" i="1"/>
  <c r="D37" i="1" s="1"/>
  <c r="F37" i="1" s="1"/>
  <c r="H36" i="1" s="1"/>
  <c r="C7" i="2"/>
  <c r="D7" i="2" s="1"/>
  <c r="F7" i="2" s="1"/>
  <c r="H7" i="2" s="1"/>
  <c r="C15" i="2"/>
  <c r="D15" i="2" s="1"/>
  <c r="F15" i="2" s="1"/>
  <c r="I15" i="2" s="1"/>
  <c r="C23" i="2"/>
  <c r="D23" i="2" s="1"/>
  <c r="F23" i="2" s="1"/>
  <c r="I23" i="2" s="1"/>
  <c r="C55" i="1"/>
  <c r="D55" i="1" s="1"/>
  <c r="F55" i="1" s="1"/>
  <c r="I55" i="1" s="1"/>
  <c r="C53" i="1"/>
  <c r="D53" i="1" s="1"/>
  <c r="F53" i="1" s="1"/>
  <c r="I49" i="2"/>
  <c r="H49" i="2"/>
  <c r="H48" i="2"/>
  <c r="I33" i="2"/>
  <c r="H33" i="2"/>
  <c r="H32" i="2"/>
  <c r="I19" i="2"/>
  <c r="H19" i="2"/>
  <c r="H18" i="2"/>
  <c r="I35" i="2"/>
  <c r="H35" i="2"/>
  <c r="H34" i="2"/>
  <c r="I43" i="2"/>
  <c r="H43" i="2"/>
  <c r="H42" i="2"/>
  <c r="I51" i="2"/>
  <c r="H51" i="2"/>
  <c r="H50" i="2"/>
  <c r="I17" i="2"/>
  <c r="H17" i="2"/>
  <c r="H16" i="2"/>
  <c r="I27" i="2"/>
  <c r="H27" i="2"/>
  <c r="H26" i="2"/>
  <c r="I9" i="2"/>
  <c r="H9" i="2"/>
  <c r="H8" i="2"/>
  <c r="I37" i="2"/>
  <c r="H37" i="2"/>
  <c r="H36" i="2"/>
  <c r="I53" i="2"/>
  <c r="H53" i="2"/>
  <c r="H52" i="2"/>
  <c r="I25" i="2"/>
  <c r="H25" i="2"/>
  <c r="H24" i="2"/>
  <c r="I11" i="2"/>
  <c r="H11" i="2"/>
  <c r="H10" i="2"/>
  <c r="I13" i="2"/>
  <c r="H13" i="2"/>
  <c r="H12" i="2"/>
  <c r="I29" i="2"/>
  <c r="H29" i="2"/>
  <c r="H28" i="2"/>
  <c r="I45" i="2"/>
  <c r="H45" i="2"/>
  <c r="H44" i="2"/>
  <c r="I21" i="2"/>
  <c r="H21" i="2"/>
  <c r="H20" i="2"/>
  <c r="I39" i="2"/>
  <c r="H39" i="2"/>
  <c r="H38" i="2"/>
  <c r="I55" i="2"/>
  <c r="H55" i="2"/>
  <c r="H54" i="2"/>
  <c r="I41" i="2"/>
  <c r="H41" i="2"/>
  <c r="H40" i="2"/>
  <c r="I5" i="2"/>
  <c r="H5" i="2"/>
  <c r="H4" i="2"/>
  <c r="I31" i="2"/>
  <c r="H31" i="2"/>
  <c r="H30" i="2"/>
  <c r="I47" i="2"/>
  <c r="H47" i="2"/>
  <c r="H46" i="2"/>
  <c r="I9" i="1"/>
  <c r="H9" i="1"/>
  <c r="H8" i="1"/>
  <c r="I25" i="1"/>
  <c r="H25" i="1"/>
  <c r="H24" i="1"/>
  <c r="I41" i="1"/>
  <c r="H41" i="1"/>
  <c r="H40" i="1"/>
  <c r="I17" i="1"/>
  <c r="H17" i="1"/>
  <c r="H16" i="1"/>
  <c r="I33" i="1"/>
  <c r="H33" i="1"/>
  <c r="H32" i="1"/>
  <c r="I27" i="1"/>
  <c r="H27" i="1"/>
  <c r="H26" i="1"/>
  <c r="I35" i="1"/>
  <c r="H35" i="1"/>
  <c r="H34" i="1"/>
  <c r="I43" i="1"/>
  <c r="H43" i="1"/>
  <c r="H42" i="1"/>
  <c r="I3" i="1"/>
  <c r="H3" i="1"/>
  <c r="H2" i="1"/>
  <c r="I5" i="1"/>
  <c r="H5" i="1"/>
  <c r="H4" i="1"/>
  <c r="I13" i="1"/>
  <c r="H13" i="1"/>
  <c r="H12" i="1"/>
  <c r="H20" i="1"/>
  <c r="I29" i="1"/>
  <c r="H29" i="1"/>
  <c r="H28" i="1"/>
  <c r="I45" i="1"/>
  <c r="H45" i="1"/>
  <c r="H44" i="1"/>
  <c r="I53" i="1"/>
  <c r="H53" i="1"/>
  <c r="H52" i="1"/>
  <c r="I7" i="1"/>
  <c r="H7" i="1"/>
  <c r="H6" i="1"/>
  <c r="I15" i="1"/>
  <c r="H15" i="1"/>
  <c r="H14" i="1"/>
  <c r="I23" i="1"/>
  <c r="H23" i="1"/>
  <c r="H22" i="1"/>
  <c r="I31" i="1"/>
  <c r="H31" i="1"/>
  <c r="H30" i="1"/>
  <c r="I39" i="1"/>
  <c r="H39" i="1"/>
  <c r="H38" i="1"/>
  <c r="I47" i="1"/>
  <c r="H47" i="1"/>
  <c r="H46" i="1"/>
  <c r="I49" i="1" l="1"/>
  <c r="H55" i="1"/>
  <c r="H54" i="1"/>
  <c r="H37" i="1"/>
  <c r="I37" i="1"/>
  <c r="H11" i="1"/>
  <c r="I11" i="1"/>
  <c r="H19" i="1"/>
  <c r="I19" i="1"/>
  <c r="I51" i="1"/>
  <c r="H48" i="1"/>
  <c r="H22" i="2"/>
  <c r="H14" i="2"/>
  <c r="H15" i="2"/>
  <c r="I7" i="2"/>
  <c r="H6" i="2"/>
  <c r="H2" i="2"/>
  <c r="H3" i="2"/>
  <c r="H21" i="1"/>
  <c r="H50" i="1"/>
  <c r="H23" i="2"/>
  <c r="K3" i="1" l="1"/>
</calcChain>
</file>

<file path=xl/sharedStrings.xml><?xml version="1.0" encoding="utf-8"?>
<sst xmlns="http://schemas.openxmlformats.org/spreadsheetml/2006/main" count="259" uniqueCount="69">
  <si>
    <t>PR</t>
  </si>
  <si>
    <t>Rate Edge</t>
  </si>
  <si>
    <t>Adj Edge</t>
  </si>
  <si>
    <t>Spread</t>
  </si>
  <si>
    <t>Delta_HF</t>
  </si>
  <si>
    <t>Bet Side</t>
  </si>
  <si>
    <t>Units</t>
  </si>
  <si>
    <t>UCLA</t>
  </si>
  <si>
    <t>Total Units (+/-)</t>
  </si>
  <si>
    <t>Penn State</t>
  </si>
  <si>
    <t>Missouri</t>
  </si>
  <si>
    <t>Texas A&amp;M</t>
  </si>
  <si>
    <t>SMU</t>
  </si>
  <si>
    <t>Louisville</t>
  </si>
  <si>
    <t>Purdue</t>
  </si>
  <si>
    <t>Wisconsin</t>
  </si>
  <si>
    <t>Boston College</t>
  </si>
  <si>
    <t>Virginia</t>
  </si>
  <si>
    <t>Pittsburgh</t>
  </si>
  <si>
    <t>North Carolina</t>
  </si>
  <si>
    <t>Wake Forest</t>
  </si>
  <si>
    <t>North Carolina State</t>
  </si>
  <si>
    <t>Iowa</t>
  </si>
  <si>
    <t>Ohio State</t>
  </si>
  <si>
    <t>Auburn</t>
  </si>
  <si>
    <t>Georgia</t>
  </si>
  <si>
    <t>Mississippi</t>
  </si>
  <si>
    <t>South Carolina</t>
  </si>
  <si>
    <t>Indiana</t>
  </si>
  <si>
    <t>Northwestern</t>
  </si>
  <si>
    <t>Virginia Tech</t>
  </si>
  <si>
    <t>Stanford</t>
  </si>
  <si>
    <t>Rutgers</t>
  </si>
  <si>
    <t>Nebraska</t>
  </si>
  <si>
    <t>West Virginia</t>
  </si>
  <si>
    <t>Oklahoma State</t>
  </si>
  <si>
    <t>Alabama</t>
  </si>
  <si>
    <t>Vanderbilt</t>
  </si>
  <si>
    <t>Clemson</t>
  </si>
  <si>
    <t>Florida State</t>
  </si>
  <si>
    <t>Tennessee</t>
  </si>
  <si>
    <t>Arkansas</t>
  </si>
  <si>
    <t>Michigan</t>
  </si>
  <si>
    <t>Washington</t>
  </si>
  <si>
    <t>USC</t>
  </si>
  <si>
    <t>Minnesota</t>
  </si>
  <si>
    <t>Baylor</t>
  </si>
  <si>
    <t>Iowa State</t>
  </si>
  <si>
    <t>UCF</t>
  </si>
  <si>
    <t>Florida</t>
  </si>
  <si>
    <t>Duke</t>
  </si>
  <si>
    <t>Georgia Tech</t>
  </si>
  <si>
    <t>Miami (FL)</t>
  </si>
  <si>
    <t>California</t>
  </si>
  <si>
    <t>Texas Tech</t>
  </si>
  <si>
    <t>Arizona</t>
  </si>
  <si>
    <t>Kansas</t>
  </si>
  <si>
    <t>Arizona State</t>
  </si>
  <si>
    <t>Houston</t>
  </si>
  <si>
    <t>TCU</t>
  </si>
  <si>
    <t>Michigan State</t>
  </si>
  <si>
    <t>Oregon</t>
  </si>
  <si>
    <t>Linear Reg</t>
  </si>
  <si>
    <t>Support Vector Reg</t>
  </si>
  <si>
    <t>KNN Reg</t>
  </si>
  <si>
    <t>Random Forest Reg</t>
  </si>
  <si>
    <t>R2 Score</t>
  </si>
  <si>
    <t>Record</t>
  </si>
  <si>
    <t>13--14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</si>
</sst>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3" borderId="0" xfId="0" applyFont="1" applyFill="1"/>
    <xf numFmtId="0" fontId="0" fillId="3" borderId="0" xfId="0" applyFill="1"/>
    <xf numFmtId="2" fontId="2" fillId="3" borderId="0" xfId="0" applyNumberFormat="1" applyFon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andoltsecurities-my.sharepoint.com/personal/ryan_mckiernan_landoltsecurities_com/Documents/Documents/wk6_Ratings_Predictions.xlsx" TargetMode="External"/><Relationship Id="rId1" Type="http://schemas.openxmlformats.org/officeDocument/2006/relationships/externalLinkPath" Target="wk6_Ratings_Predi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k5_powerRatings"/>
      <sheetName val="matchups"/>
    </sheetNames>
    <sheetDataSet>
      <sheetData sheetId="0">
        <row r="2">
          <cell r="A2" t="str">
            <v>Miami (FL)</v>
          </cell>
          <cell r="B2">
            <v>54.027871139972</v>
          </cell>
        </row>
        <row r="3">
          <cell r="A3" t="str">
            <v>Mississippi</v>
          </cell>
          <cell r="B3">
            <v>51.816321363329997</v>
          </cell>
        </row>
        <row r="4">
          <cell r="A4" t="str">
            <v>Indiana</v>
          </cell>
          <cell r="B4">
            <v>50.660265188591303</v>
          </cell>
        </row>
        <row r="5">
          <cell r="A5" t="str">
            <v>Ohio State</v>
          </cell>
          <cell r="B5">
            <v>49.175003111704598</v>
          </cell>
        </row>
        <row r="6">
          <cell r="A6" t="str">
            <v>Penn State</v>
          </cell>
          <cell r="B6">
            <v>44.558414818897397</v>
          </cell>
        </row>
        <row r="7">
          <cell r="A7" t="str">
            <v>Iowa</v>
          </cell>
          <cell r="B7">
            <v>44.4830297008901</v>
          </cell>
        </row>
        <row r="8">
          <cell r="A8" t="str">
            <v>Texas</v>
          </cell>
          <cell r="B8">
            <v>44.216669438365699</v>
          </cell>
        </row>
        <row r="9">
          <cell r="A9" t="str">
            <v>Rutgers</v>
          </cell>
          <cell r="B9">
            <v>42.608745625480701</v>
          </cell>
        </row>
        <row r="10">
          <cell r="A10" t="str">
            <v>Louisville</v>
          </cell>
          <cell r="B10">
            <v>41.599555168952598</v>
          </cell>
        </row>
        <row r="11">
          <cell r="A11" t="str">
            <v>Alabama</v>
          </cell>
          <cell r="B11">
            <v>39.274705715742797</v>
          </cell>
        </row>
        <row r="12">
          <cell r="A12" t="str">
            <v>Navy</v>
          </cell>
          <cell r="B12">
            <v>38.646904818421199</v>
          </cell>
        </row>
        <row r="13">
          <cell r="A13" t="str">
            <v>Army</v>
          </cell>
          <cell r="B13">
            <v>38.506657303964801</v>
          </cell>
        </row>
        <row r="14">
          <cell r="A14" t="str">
            <v>Tennessee</v>
          </cell>
          <cell r="B14">
            <v>38.319534867741602</v>
          </cell>
        </row>
        <row r="15">
          <cell r="A15" t="str">
            <v>Oregon</v>
          </cell>
          <cell r="B15">
            <v>37.737314170033201</v>
          </cell>
        </row>
        <row r="16">
          <cell r="A16" t="str">
            <v>SMU</v>
          </cell>
          <cell r="B16">
            <v>37.477835298010703</v>
          </cell>
        </row>
        <row r="17">
          <cell r="A17" t="str">
            <v>James Madison</v>
          </cell>
          <cell r="B17">
            <v>36.954426931704504</v>
          </cell>
        </row>
        <row r="18">
          <cell r="A18" t="str">
            <v>Washington</v>
          </cell>
          <cell r="B18">
            <v>36.716445176379402</v>
          </cell>
        </row>
        <row r="19">
          <cell r="A19" t="str">
            <v>Duke</v>
          </cell>
          <cell r="B19">
            <v>34.674996623973598</v>
          </cell>
        </row>
        <row r="20">
          <cell r="A20" t="str">
            <v>Michigan</v>
          </cell>
          <cell r="B20">
            <v>34.378541143901998</v>
          </cell>
        </row>
        <row r="21">
          <cell r="A21" t="str">
            <v>Boston College</v>
          </cell>
          <cell r="B21">
            <v>34.201169096292503</v>
          </cell>
        </row>
        <row r="22">
          <cell r="A22" t="str">
            <v>Cincinnati</v>
          </cell>
          <cell r="B22">
            <v>33.5919901729578</v>
          </cell>
        </row>
        <row r="23">
          <cell r="A23" t="str">
            <v>Nebraska</v>
          </cell>
          <cell r="B23">
            <v>33.559541742183903</v>
          </cell>
        </row>
        <row r="24">
          <cell r="A24" t="str">
            <v>Syracuse</v>
          </cell>
          <cell r="B24">
            <v>33.362316115650998</v>
          </cell>
        </row>
        <row r="25">
          <cell r="A25" t="str">
            <v>Auburn</v>
          </cell>
          <cell r="B25">
            <v>32.923811618971001</v>
          </cell>
        </row>
        <row r="26">
          <cell r="A26" t="str">
            <v>Notre Dame</v>
          </cell>
          <cell r="B26">
            <v>32.298372098956797</v>
          </cell>
        </row>
        <row r="27">
          <cell r="A27" t="str">
            <v>UCF</v>
          </cell>
          <cell r="B27">
            <v>31.977261561082599</v>
          </cell>
        </row>
        <row r="28">
          <cell r="A28" t="str">
            <v>South Carolina</v>
          </cell>
          <cell r="B28">
            <v>31.841786078607601</v>
          </cell>
        </row>
        <row r="29">
          <cell r="A29" t="str">
            <v>Missouri</v>
          </cell>
          <cell r="B29">
            <v>31.681264878703399</v>
          </cell>
        </row>
        <row r="30">
          <cell r="A30" t="str">
            <v>Colorado</v>
          </cell>
          <cell r="B30">
            <v>31.238319634983998</v>
          </cell>
        </row>
        <row r="31">
          <cell r="A31" t="str">
            <v>Boise State</v>
          </cell>
          <cell r="B31">
            <v>30.0063977591929</v>
          </cell>
        </row>
        <row r="32">
          <cell r="A32" t="str">
            <v>BYU</v>
          </cell>
          <cell r="B32">
            <v>29.530231556558501</v>
          </cell>
        </row>
        <row r="33">
          <cell r="A33" t="str">
            <v>Liberty</v>
          </cell>
          <cell r="B33">
            <v>29.152260942064601</v>
          </cell>
        </row>
        <row r="34">
          <cell r="A34" t="str">
            <v>Memphis</v>
          </cell>
          <cell r="B34">
            <v>28.717585334105099</v>
          </cell>
        </row>
        <row r="35">
          <cell r="A35" t="str">
            <v>Oregon State</v>
          </cell>
          <cell r="B35">
            <v>27.923101340119</v>
          </cell>
        </row>
        <row r="36">
          <cell r="A36" t="str">
            <v>Clemson</v>
          </cell>
          <cell r="B36">
            <v>27.913825947409499</v>
          </cell>
        </row>
        <row r="37">
          <cell r="A37" t="str">
            <v>UNLV</v>
          </cell>
          <cell r="B37">
            <v>27.856174455646901</v>
          </cell>
        </row>
        <row r="38">
          <cell r="A38" t="str">
            <v>North Texas</v>
          </cell>
          <cell r="B38">
            <v>27.5582373619308</v>
          </cell>
        </row>
        <row r="39">
          <cell r="A39" t="str">
            <v>Utah</v>
          </cell>
          <cell r="B39">
            <v>27.263539280550599</v>
          </cell>
        </row>
        <row r="40">
          <cell r="A40" t="str">
            <v>Iowa State</v>
          </cell>
          <cell r="B40">
            <v>27.196482472738499</v>
          </cell>
        </row>
        <row r="41">
          <cell r="A41" t="str">
            <v>Washington State</v>
          </cell>
          <cell r="B41">
            <v>27.0156395238632</v>
          </cell>
        </row>
        <row r="42">
          <cell r="A42" t="str">
            <v>Florida</v>
          </cell>
          <cell r="B42">
            <v>26.8922804064042</v>
          </cell>
        </row>
        <row r="43">
          <cell r="A43" t="str">
            <v>Northern Illinois</v>
          </cell>
          <cell r="B43">
            <v>25.9790468330926</v>
          </cell>
        </row>
        <row r="44">
          <cell r="A44" t="str">
            <v>Arizona</v>
          </cell>
          <cell r="B44">
            <v>25.927777431479001</v>
          </cell>
        </row>
        <row r="45">
          <cell r="A45" t="str">
            <v>Kansas</v>
          </cell>
          <cell r="B45">
            <v>25.600606619719699</v>
          </cell>
        </row>
        <row r="46">
          <cell r="A46" t="str">
            <v>California</v>
          </cell>
          <cell r="B46">
            <v>25.468866410560899</v>
          </cell>
        </row>
        <row r="47">
          <cell r="A47" t="str">
            <v>Rice</v>
          </cell>
          <cell r="B47">
            <v>25.367700993158302</v>
          </cell>
        </row>
        <row r="48">
          <cell r="A48" t="str">
            <v>East Carolina</v>
          </cell>
          <cell r="B48">
            <v>23.5400652791852</v>
          </cell>
        </row>
        <row r="49">
          <cell r="A49" t="str">
            <v>LSU</v>
          </cell>
          <cell r="B49">
            <v>23.217971497183601</v>
          </cell>
        </row>
        <row r="50">
          <cell r="A50" t="str">
            <v>USC</v>
          </cell>
          <cell r="B50">
            <v>23.204992490173701</v>
          </cell>
        </row>
        <row r="51">
          <cell r="A51" t="str">
            <v>Hawaii</v>
          </cell>
          <cell r="B51">
            <v>22.634598382014499</v>
          </cell>
        </row>
        <row r="52">
          <cell r="A52" t="str">
            <v>TCU</v>
          </cell>
          <cell r="B52">
            <v>22.516922150029998</v>
          </cell>
        </row>
        <row r="53">
          <cell r="A53" t="str">
            <v>Georgia</v>
          </cell>
          <cell r="B53">
            <v>22.3259659411443</v>
          </cell>
        </row>
        <row r="54">
          <cell r="A54" t="str">
            <v>Vanderbilt</v>
          </cell>
          <cell r="B54">
            <v>22.283858480337901</v>
          </cell>
        </row>
        <row r="55">
          <cell r="A55" t="str">
            <v>Georgia Tech</v>
          </cell>
          <cell r="B55">
            <v>22.193405916414001</v>
          </cell>
        </row>
        <row r="56">
          <cell r="A56" t="str">
            <v>Kentucky</v>
          </cell>
          <cell r="B56">
            <v>22.1677973803558</v>
          </cell>
        </row>
        <row r="57">
          <cell r="A57" t="str">
            <v>Pittsburgh</v>
          </cell>
          <cell r="B57">
            <v>21.969931432215201</v>
          </cell>
        </row>
        <row r="58">
          <cell r="A58" t="str">
            <v>Louisiana</v>
          </cell>
          <cell r="B58">
            <v>21.877852004453</v>
          </cell>
        </row>
        <row r="59">
          <cell r="A59" t="str">
            <v>Minnesota</v>
          </cell>
          <cell r="B59">
            <v>21.781401842198601</v>
          </cell>
        </row>
        <row r="60">
          <cell r="A60" t="str">
            <v>Tulane</v>
          </cell>
          <cell r="B60">
            <v>21.240911800202799</v>
          </cell>
        </row>
        <row r="61">
          <cell r="A61" t="str">
            <v>Wake Forest</v>
          </cell>
          <cell r="B61">
            <v>20.254968889563099</v>
          </cell>
        </row>
        <row r="62">
          <cell r="A62" t="str">
            <v>San Jose State</v>
          </cell>
          <cell r="B62">
            <v>20.0528764141349</v>
          </cell>
        </row>
        <row r="63">
          <cell r="A63" t="str">
            <v>Florida International</v>
          </cell>
          <cell r="B63">
            <v>19.8149092436961</v>
          </cell>
        </row>
        <row r="64">
          <cell r="A64" t="str">
            <v>Nevada</v>
          </cell>
          <cell r="B64">
            <v>19.3725768327567</v>
          </cell>
        </row>
        <row r="65">
          <cell r="A65" t="str">
            <v>Maryland</v>
          </cell>
          <cell r="B65">
            <v>19.073271816025098</v>
          </cell>
        </row>
        <row r="66">
          <cell r="A66" t="str">
            <v>Oklahoma State</v>
          </cell>
          <cell r="B66">
            <v>18.739237892009001</v>
          </cell>
        </row>
        <row r="67">
          <cell r="A67" t="str">
            <v>Texas State</v>
          </cell>
          <cell r="B67">
            <v>18.690598585174499</v>
          </cell>
        </row>
        <row r="68">
          <cell r="A68" t="str">
            <v>Texas A&amp;M</v>
          </cell>
          <cell r="B68">
            <v>18.2287444204118</v>
          </cell>
        </row>
        <row r="69">
          <cell r="A69" t="str">
            <v>Wisconsin</v>
          </cell>
          <cell r="B69">
            <v>17.902406874258901</v>
          </cell>
        </row>
        <row r="70">
          <cell r="A70" t="str">
            <v>Arkansas</v>
          </cell>
          <cell r="B70">
            <v>17.7298893514571</v>
          </cell>
        </row>
        <row r="71">
          <cell r="A71" t="str">
            <v>Marshall</v>
          </cell>
          <cell r="B71">
            <v>17.4114460101774</v>
          </cell>
        </row>
        <row r="72">
          <cell r="A72" t="str">
            <v>Kansas State</v>
          </cell>
          <cell r="B72">
            <v>16.932843226595601</v>
          </cell>
        </row>
        <row r="73">
          <cell r="A73" t="str">
            <v>Illinois</v>
          </cell>
          <cell r="B73">
            <v>16.8835348068462</v>
          </cell>
        </row>
        <row r="74">
          <cell r="A74" t="str">
            <v>Toledo</v>
          </cell>
          <cell r="B74">
            <v>16.442975920806301</v>
          </cell>
        </row>
        <row r="75">
          <cell r="A75" t="str">
            <v>Virginia Tech</v>
          </cell>
          <cell r="B75">
            <v>16.097904506936001</v>
          </cell>
        </row>
        <row r="76">
          <cell r="A76" t="str">
            <v>Ohio</v>
          </cell>
          <cell r="B76">
            <v>15.837271003781</v>
          </cell>
        </row>
        <row r="77">
          <cell r="A77" t="str">
            <v>Oklahoma</v>
          </cell>
          <cell r="B77">
            <v>15.765501920381499</v>
          </cell>
        </row>
        <row r="78">
          <cell r="A78" t="str">
            <v>North Carolina State</v>
          </cell>
          <cell r="B78">
            <v>15.7502808118328</v>
          </cell>
        </row>
        <row r="79">
          <cell r="A79" t="str">
            <v>Connecticut</v>
          </cell>
          <cell r="B79">
            <v>15.6630866363354</v>
          </cell>
        </row>
        <row r="80">
          <cell r="A80" t="str">
            <v>Virginia</v>
          </cell>
          <cell r="B80">
            <v>15.203551968508799</v>
          </cell>
        </row>
        <row r="81">
          <cell r="A81" t="str">
            <v>Georgia Southern</v>
          </cell>
          <cell r="B81">
            <v>14.5085330133975</v>
          </cell>
        </row>
        <row r="82">
          <cell r="A82" t="str">
            <v>Arizona State</v>
          </cell>
          <cell r="B82">
            <v>14.4898148552724</v>
          </cell>
        </row>
        <row r="83">
          <cell r="A83" t="str">
            <v>San Diego State</v>
          </cell>
          <cell r="B83">
            <v>14.335453605173999</v>
          </cell>
        </row>
        <row r="84">
          <cell r="A84" t="str">
            <v>Sam Houston State</v>
          </cell>
          <cell r="B84">
            <v>14.2900073901478</v>
          </cell>
        </row>
        <row r="85">
          <cell r="A85" t="str">
            <v>Northwestern</v>
          </cell>
          <cell r="B85">
            <v>14.278610646973901</v>
          </cell>
        </row>
        <row r="86">
          <cell r="A86" t="str">
            <v>Western Kentucky</v>
          </cell>
          <cell r="B86">
            <v>13.947873905889001</v>
          </cell>
        </row>
        <row r="87">
          <cell r="A87" t="str">
            <v>Coastal Carolina</v>
          </cell>
          <cell r="B87">
            <v>13.869032432279401</v>
          </cell>
        </row>
        <row r="88">
          <cell r="A88" t="str">
            <v>Buffalo</v>
          </cell>
          <cell r="B88">
            <v>13.627834712495799</v>
          </cell>
        </row>
        <row r="89">
          <cell r="A89" t="str">
            <v>Fresno State</v>
          </cell>
          <cell r="B89">
            <v>13.251092601463901</v>
          </cell>
        </row>
        <row r="90">
          <cell r="A90" t="str">
            <v>South Alabama</v>
          </cell>
          <cell r="B90">
            <v>12.5126913523938</v>
          </cell>
        </row>
        <row r="91">
          <cell r="A91" t="str">
            <v>Bowling Green</v>
          </cell>
          <cell r="B91">
            <v>12.033956132771699</v>
          </cell>
        </row>
        <row r="92">
          <cell r="A92" t="str">
            <v>Air Force</v>
          </cell>
          <cell r="B92">
            <v>9.4535327444531205</v>
          </cell>
        </row>
        <row r="93">
          <cell r="A93" t="str">
            <v>Stanford</v>
          </cell>
          <cell r="B93">
            <v>9.2705189336226592</v>
          </cell>
        </row>
        <row r="94">
          <cell r="A94" t="str">
            <v>Michigan State</v>
          </cell>
          <cell r="B94">
            <v>9.0334193594487804</v>
          </cell>
        </row>
        <row r="95">
          <cell r="A95" t="str">
            <v>UTSA</v>
          </cell>
          <cell r="B95">
            <v>8.3674490802347705</v>
          </cell>
        </row>
        <row r="96">
          <cell r="A96" t="str">
            <v>Central Michigan</v>
          </cell>
          <cell r="B96">
            <v>8.3259346256330105</v>
          </cell>
        </row>
        <row r="97">
          <cell r="A97" t="str">
            <v>Baylor</v>
          </cell>
          <cell r="B97">
            <v>8.0866972002202999</v>
          </cell>
        </row>
        <row r="98">
          <cell r="A98" t="str">
            <v>Massachusetts</v>
          </cell>
          <cell r="B98">
            <v>7.8787457428207803</v>
          </cell>
        </row>
        <row r="99">
          <cell r="A99" t="str">
            <v>Florida State</v>
          </cell>
          <cell r="B99">
            <v>6.6509782791698697</v>
          </cell>
        </row>
        <row r="100">
          <cell r="A100" t="str">
            <v>West Virginia</v>
          </cell>
          <cell r="B100">
            <v>6.40530031341184</v>
          </cell>
        </row>
        <row r="101">
          <cell r="A101" t="str">
            <v>Western Michigan</v>
          </cell>
          <cell r="B101">
            <v>5.8219183488356503</v>
          </cell>
        </row>
        <row r="102">
          <cell r="A102" t="str">
            <v>Colorado State</v>
          </cell>
          <cell r="B102">
            <v>5.1752322116310099</v>
          </cell>
        </row>
        <row r="103">
          <cell r="A103" t="str">
            <v>Troy</v>
          </cell>
          <cell r="B103">
            <v>5.0711721156893201</v>
          </cell>
        </row>
        <row r="104">
          <cell r="A104" t="str">
            <v>Eastern Michigan</v>
          </cell>
          <cell r="B104">
            <v>5.0603795848405397</v>
          </cell>
        </row>
        <row r="105">
          <cell r="A105" t="str">
            <v>Tulsa</v>
          </cell>
          <cell r="B105">
            <v>4.9874419743824197</v>
          </cell>
        </row>
        <row r="106">
          <cell r="A106" t="str">
            <v>Purdue</v>
          </cell>
          <cell r="B106">
            <v>3.3462646240503302</v>
          </cell>
        </row>
        <row r="107">
          <cell r="A107" t="str">
            <v>Appalachian State</v>
          </cell>
          <cell r="B107">
            <v>2.77618744242965</v>
          </cell>
        </row>
        <row r="108">
          <cell r="A108" t="str">
            <v>Texas Tech</v>
          </cell>
          <cell r="B108">
            <v>2.4322395894268198</v>
          </cell>
        </row>
        <row r="109">
          <cell r="A109" t="str">
            <v>North Carolina</v>
          </cell>
          <cell r="B109">
            <v>2.3337827599170802</v>
          </cell>
        </row>
        <row r="110">
          <cell r="A110" t="str">
            <v>New Mexico</v>
          </cell>
          <cell r="B110">
            <v>1.8805715679410999</v>
          </cell>
        </row>
        <row r="111">
          <cell r="A111" t="str">
            <v>Mississippi State</v>
          </cell>
          <cell r="B111">
            <v>0.83727019969656102</v>
          </cell>
        </row>
        <row r="112">
          <cell r="A112" t="str">
            <v>Old Dominion</v>
          </cell>
          <cell r="B112">
            <v>0.367844742135716</v>
          </cell>
        </row>
        <row r="113">
          <cell r="A113" t="str">
            <v>Louisiana-Monroe</v>
          </cell>
          <cell r="B113">
            <v>0.31898198054219001</v>
          </cell>
        </row>
        <row r="114">
          <cell r="A114" t="str">
            <v>Houston</v>
          </cell>
          <cell r="B114">
            <v>-1.39874203078846E-2</v>
          </cell>
        </row>
        <row r="115">
          <cell r="A115" t="str">
            <v>UAB</v>
          </cell>
          <cell r="B115">
            <v>-1.2306914912451501</v>
          </cell>
        </row>
        <row r="116">
          <cell r="A116" t="str">
            <v>Wyoming</v>
          </cell>
          <cell r="B116">
            <v>-1.4379020640937701</v>
          </cell>
        </row>
        <row r="117">
          <cell r="A117" t="str">
            <v>Florida Atlantic</v>
          </cell>
          <cell r="B117">
            <v>-1.7180205854972801</v>
          </cell>
        </row>
        <row r="118">
          <cell r="A118" t="str">
            <v>Temple</v>
          </cell>
          <cell r="B118">
            <v>-1.72212462970902</v>
          </cell>
        </row>
        <row r="119">
          <cell r="A119" t="str">
            <v>Louisiana Tech</v>
          </cell>
          <cell r="B119">
            <v>-1.8690886643523701</v>
          </cell>
        </row>
        <row r="120">
          <cell r="A120" t="str">
            <v>USF</v>
          </cell>
          <cell r="B120">
            <v>-2.50019904984355</v>
          </cell>
        </row>
        <row r="121">
          <cell r="A121" t="str">
            <v>Utah State</v>
          </cell>
          <cell r="B121">
            <v>-3.09893442672203</v>
          </cell>
        </row>
        <row r="122">
          <cell r="A122" t="str">
            <v>Georgia State</v>
          </cell>
          <cell r="B122">
            <v>-3.24579592553689</v>
          </cell>
        </row>
        <row r="123">
          <cell r="A123" t="str">
            <v>Jacksonville State</v>
          </cell>
          <cell r="B123">
            <v>-4.4135022021157502</v>
          </cell>
        </row>
        <row r="124">
          <cell r="A124" t="str">
            <v>New Mexico State</v>
          </cell>
          <cell r="B124">
            <v>-5.0194346013982303</v>
          </cell>
        </row>
        <row r="125">
          <cell r="A125" t="str">
            <v>Southern Miss</v>
          </cell>
          <cell r="B125">
            <v>-5.3649784958164801</v>
          </cell>
        </row>
        <row r="126">
          <cell r="A126" t="str">
            <v>Charlotte</v>
          </cell>
          <cell r="B126">
            <v>-6.1825374062426697</v>
          </cell>
        </row>
        <row r="127">
          <cell r="A127" t="str">
            <v>UTEP</v>
          </cell>
          <cell r="B127">
            <v>-6.5829462331449502</v>
          </cell>
        </row>
        <row r="128">
          <cell r="A128" t="str">
            <v>Kent State</v>
          </cell>
          <cell r="B128">
            <v>-6.84137393675325</v>
          </cell>
        </row>
        <row r="129">
          <cell r="A129" t="str">
            <v>Arkansas State</v>
          </cell>
          <cell r="B129">
            <v>-10.2687776433264</v>
          </cell>
        </row>
        <row r="130">
          <cell r="A130" t="str">
            <v>Kennesaw State</v>
          </cell>
          <cell r="B130">
            <v>-11.6639817523261</v>
          </cell>
        </row>
        <row r="131">
          <cell r="A131" t="str">
            <v>Middle Tennessee</v>
          </cell>
          <cell r="B131">
            <v>-13.2698403092036</v>
          </cell>
        </row>
        <row r="132">
          <cell r="A132" t="str">
            <v>Ball State</v>
          </cell>
          <cell r="B132">
            <v>-13.754244430981201</v>
          </cell>
        </row>
        <row r="133">
          <cell r="A133" t="str">
            <v>UCLA</v>
          </cell>
          <cell r="B133">
            <v>-14.3329264148083</v>
          </cell>
        </row>
        <row r="134">
          <cell r="A134" t="str">
            <v>Miami (OH)</v>
          </cell>
          <cell r="B134">
            <v>-15.021696776554499</v>
          </cell>
        </row>
        <row r="135">
          <cell r="A135" t="str">
            <v>Akron</v>
          </cell>
          <cell r="B135">
            <v>-26.402154251702999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E04B-A4CC-4D3F-9AED-4A3E76503CAE}">
  <dimension ref="A1:D5"/>
  <sheetViews>
    <sheetView tabSelected="1" workbookViewId="0">
      <selection activeCell="E5" sqref="E5"/>
    </sheetView>
  </sheetViews>
  <sheetFormatPr defaultRowHeight="14.25" x14ac:dyDescent="0.45"/>
  <cols>
    <col min="1" max="1" width="16.06640625" bestFit="1" customWidth="1"/>
  </cols>
  <sheetData>
    <row r="1" spans="1:4" x14ac:dyDescent="0.45">
      <c r="B1" t="s">
        <v>66</v>
      </c>
      <c r="C1" t="s">
        <v>67</v>
      </c>
      <c r="D1" t="s">
        <v>6</v>
      </c>
    </row>
    <row r="2" spans="1:4" x14ac:dyDescent="0.45">
      <c r="A2" t="s">
        <v>62</v>
      </c>
      <c r="B2">
        <v>59.29</v>
      </c>
      <c r="C2" t="s">
        <v>68</v>
      </c>
      <c r="D2">
        <v>2.95</v>
      </c>
    </row>
    <row r="3" spans="1:4" x14ac:dyDescent="0.45">
      <c r="A3" t="s">
        <v>63</v>
      </c>
      <c r="B3">
        <v>68.569999999999993</v>
      </c>
      <c r="C3" t="s">
        <v>68</v>
      </c>
      <c r="D3">
        <v>4.21</v>
      </c>
    </row>
    <row r="4" spans="1:4" x14ac:dyDescent="0.45">
      <c r="A4" t="s">
        <v>64</v>
      </c>
      <c r="B4">
        <v>69.02</v>
      </c>
      <c r="C4" t="s">
        <v>68</v>
      </c>
      <c r="D4">
        <v>3.36</v>
      </c>
    </row>
    <row r="5" spans="1:4" x14ac:dyDescent="0.45">
      <c r="A5" t="s">
        <v>65</v>
      </c>
      <c r="B5">
        <v>62.97</v>
      </c>
      <c r="C5" t="s">
        <v>68</v>
      </c>
      <c r="D5">
        <v>1.62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894A-47E5-41BA-9208-0BD0894FD261}">
  <dimension ref="A1:L57"/>
  <sheetViews>
    <sheetView topLeftCell="A23" workbookViewId="0">
      <selection activeCell="L7" sqref="L7"/>
    </sheetView>
  </sheetViews>
  <sheetFormatPr defaultRowHeight="14.25" x14ac:dyDescent="0.45"/>
  <sheetData>
    <row r="1" spans="1:12" x14ac:dyDescent="0.45">
      <c r="B1" s="1" t="s">
        <v>0</v>
      </c>
      <c r="C1" t="s">
        <v>1</v>
      </c>
      <c r="D1" s="1" t="s">
        <v>2</v>
      </c>
      <c r="E1" t="s">
        <v>3</v>
      </c>
      <c r="F1" s="1" t="s">
        <v>4</v>
      </c>
      <c r="H1" s="1" t="s">
        <v>5</v>
      </c>
      <c r="I1" s="1" t="s">
        <v>6</v>
      </c>
    </row>
    <row r="2" spans="1:12" x14ac:dyDescent="0.45">
      <c r="A2" t="s">
        <v>7</v>
      </c>
      <c r="B2" s="1">
        <f>VLOOKUP(A2,[1]wk5_powerRatings!$A$2:$B$135,2,FALSE)</f>
        <v>-14.3329264148083</v>
      </c>
      <c r="D2" s="1"/>
      <c r="H2" s="2" t="str">
        <f>IF(F3&gt;0,A2,"")</f>
        <v/>
      </c>
      <c r="I2" s="3"/>
      <c r="K2" s="4" t="s">
        <v>8</v>
      </c>
      <c r="L2" s="5"/>
    </row>
    <row r="3" spans="1:12" x14ac:dyDescent="0.45">
      <c r="A3" t="s">
        <v>9</v>
      </c>
      <c r="B3" s="1">
        <f>VLOOKUP(A3,[1]wk5_powerRatings!$A$2:$B$135,2,FALSE)</f>
        <v>44.558414818897397</v>
      </c>
      <c r="C3" s="1">
        <f>B2-B3</f>
        <v>-58.891341233705695</v>
      </c>
      <c r="D3" s="1">
        <f>C3/2</f>
        <v>-29.445670616852848</v>
      </c>
      <c r="E3">
        <v>-29.5</v>
      </c>
      <c r="F3" s="1">
        <f>D3-E3-2</f>
        <v>-1.9456706168528477</v>
      </c>
      <c r="H3" s="2" t="str">
        <f>IF(F3&lt;0,A3,"")</f>
        <v>Penn State</v>
      </c>
      <c r="I3" s="3">
        <f>ABS(F3/10)*2</f>
        <v>0.38913412337056952</v>
      </c>
      <c r="K3" s="6">
        <f>-I3-I5+I7-I9-I11+I13+I15-I17+I19-I21+I23-I25-I27-I29+I31+I33+I35+I37+I39-I41+I43-I45-I47-I49-I51+I53+I55</f>
        <v>2.9538080993935054</v>
      </c>
      <c r="L3" s="5"/>
    </row>
    <row r="4" spans="1:12" x14ac:dyDescent="0.45">
      <c r="A4" t="s">
        <v>10</v>
      </c>
      <c r="B4" s="1">
        <f>VLOOKUP(A4,[1]wk5_powerRatings!$A$2:$B$135,2,FALSE)</f>
        <v>31.681264878703399</v>
      </c>
      <c r="D4" s="1"/>
      <c r="F4" s="1"/>
      <c r="H4" s="2" t="str">
        <f t="shared" ref="H4:H35" si="0">IF(F5&gt;0,A4,"")</f>
        <v>Missouri</v>
      </c>
      <c r="I4" s="3"/>
    </row>
    <row r="5" spans="1:12" x14ac:dyDescent="0.45">
      <c r="A5" t="s">
        <v>11</v>
      </c>
      <c r="B5" s="1">
        <f>VLOOKUP(A5,[1]wk5_powerRatings!$A$2:$B$135,2,FALSE)</f>
        <v>18.2287444204118</v>
      </c>
      <c r="C5" s="1">
        <f t="shared" ref="C5" si="1">B4-B5</f>
        <v>13.452520458291598</v>
      </c>
      <c r="D5" s="1">
        <f t="shared" ref="D5" si="2">C5/2</f>
        <v>6.7262602291457991</v>
      </c>
      <c r="E5">
        <v>-2.5</v>
      </c>
      <c r="F5" s="1">
        <f t="shared" ref="F5" si="3">D5-E5-2</f>
        <v>7.2262602291457991</v>
      </c>
      <c r="H5" s="2" t="str">
        <f t="shared" ref="H5:H36" si="4">IF(F5&lt;0,A5,"")</f>
        <v/>
      </c>
      <c r="I5" s="3">
        <f t="shared" ref="I5:I36" si="5">ABS(F5/10)*2</f>
        <v>1.4452520458291598</v>
      </c>
    </row>
    <row r="6" spans="1:12" x14ac:dyDescent="0.45">
      <c r="A6" t="s">
        <v>12</v>
      </c>
      <c r="B6" s="1">
        <f>VLOOKUP(A6,[1]wk5_powerRatings!$A$2:$B$135,2,FALSE)</f>
        <v>37.477835298010703</v>
      </c>
      <c r="D6" s="1"/>
      <c r="H6" s="7" t="str">
        <f t="shared" ref="H6:H37" si="6">IF(F7&gt;0,A6,"")</f>
        <v>SMU</v>
      </c>
      <c r="I6" s="8"/>
    </row>
    <row r="7" spans="1:12" x14ac:dyDescent="0.45">
      <c r="A7" t="s">
        <v>13</v>
      </c>
      <c r="B7" s="1">
        <f>VLOOKUP(A7,[1]wk5_powerRatings!$A$2:$B$135,2,FALSE)</f>
        <v>41.599555168952598</v>
      </c>
      <c r="C7" s="1">
        <f t="shared" ref="C7" si="7">B6-B7</f>
        <v>-4.1217198709418952</v>
      </c>
      <c r="D7" s="1">
        <f t="shared" ref="D7" si="8">C7/2</f>
        <v>-2.0608599354709476</v>
      </c>
      <c r="E7">
        <v>-6.5</v>
      </c>
      <c r="F7" s="1">
        <f t="shared" ref="F7" si="9">D7-E7-2</f>
        <v>2.4391400645290524</v>
      </c>
      <c r="H7" s="7" t="str">
        <f t="shared" ref="H7:H38" si="10">IF(F7&lt;0,A7,"")</f>
        <v/>
      </c>
      <c r="I7" s="8">
        <f t="shared" ref="I7:I38" si="11">ABS(F7/10)*2</f>
        <v>0.48782801290581046</v>
      </c>
    </row>
    <row r="8" spans="1:12" x14ac:dyDescent="0.45">
      <c r="A8" t="s">
        <v>14</v>
      </c>
      <c r="B8" s="1">
        <f>VLOOKUP(A8,[1]wk5_powerRatings!$A$2:$B$135,2,FALSE)</f>
        <v>3.3462646240503302</v>
      </c>
      <c r="D8" s="1"/>
      <c r="F8" s="1"/>
      <c r="H8" s="2" t="str">
        <f t="shared" ref="H8:H55" si="12">IF(F9&gt;0,A8,"")</f>
        <v>Purdue</v>
      </c>
      <c r="I8" s="3"/>
    </row>
    <row r="9" spans="1:12" x14ac:dyDescent="0.45">
      <c r="A9" t="s">
        <v>15</v>
      </c>
      <c r="B9" s="1">
        <f>VLOOKUP(A9,[1]wk5_powerRatings!$A$2:$B$135,2,FALSE)</f>
        <v>17.902406874258901</v>
      </c>
      <c r="C9" s="1">
        <f t="shared" ref="C9" si="13">B8-B9</f>
        <v>-14.55614225020857</v>
      </c>
      <c r="D9" s="1">
        <f t="shared" ref="D9" si="14">C9/2</f>
        <v>-7.2780711251042849</v>
      </c>
      <c r="E9">
        <v>-11.5</v>
      </c>
      <c r="F9" s="1">
        <f t="shared" ref="F9:F53" si="15">D9-E9-2</f>
        <v>2.2219288748957151</v>
      </c>
      <c r="H9" s="2" t="str">
        <f t="shared" ref="H9:H55" si="16">IF(F9&lt;0,A9,"")</f>
        <v/>
      </c>
      <c r="I9" s="3">
        <f t="shared" ref="I9:I55" si="17">ABS(F9/10)*2</f>
        <v>0.444385774979143</v>
      </c>
    </row>
    <row r="10" spans="1:12" x14ac:dyDescent="0.45">
      <c r="A10" t="s">
        <v>16</v>
      </c>
      <c r="B10" s="1">
        <f>VLOOKUP(A10,[1]wk5_powerRatings!$A$2:$B$135,2,FALSE)</f>
        <v>34.201169096292503</v>
      </c>
      <c r="D10" s="1"/>
      <c r="H10" s="2" t="str">
        <f t="shared" ref="H10:H55" si="18">IF(F11&gt;0,A10,"")</f>
        <v>Boston College</v>
      </c>
      <c r="I10" s="3"/>
    </row>
    <row r="11" spans="1:12" x14ac:dyDescent="0.45">
      <c r="A11" t="s">
        <v>17</v>
      </c>
      <c r="B11" s="1">
        <f>VLOOKUP(A11,[1]wk5_powerRatings!$A$2:$B$135,2,FALSE)</f>
        <v>15.203551968508799</v>
      </c>
      <c r="C11" s="1">
        <f t="shared" ref="C11" si="19">B10-B11</f>
        <v>18.997617127783705</v>
      </c>
      <c r="D11" s="1">
        <f t="shared" ref="D11" si="20">C11/2</f>
        <v>9.4988085638918527</v>
      </c>
      <c r="E11">
        <v>-1.5</v>
      </c>
      <c r="F11" s="1">
        <f t="shared" ref="F11" si="21">D11-E11-2</f>
        <v>8.9988085638918527</v>
      </c>
      <c r="H11" s="2" t="str">
        <f t="shared" ref="H11:H55" si="22">IF(F11&lt;0,A11,"")</f>
        <v/>
      </c>
      <c r="I11" s="3">
        <f t="shared" ref="I11:I55" si="23">ABS(F11/10)*2</f>
        <v>1.7997617127783705</v>
      </c>
    </row>
    <row r="12" spans="1:12" x14ac:dyDescent="0.45">
      <c r="A12" t="s">
        <v>18</v>
      </c>
      <c r="B12" s="1">
        <f>VLOOKUP(A12,[1]wk5_powerRatings!$A$2:$B$135,2,FALSE)</f>
        <v>21.969931432215201</v>
      </c>
      <c r="D12" s="1"/>
      <c r="F12" s="1"/>
      <c r="H12" s="7" t="str">
        <f t="shared" ref="H12:H55" si="24">IF(F13&gt;0,A12,"")</f>
        <v>Pittsburgh</v>
      </c>
      <c r="I12" s="8"/>
    </row>
    <row r="13" spans="1:12" x14ac:dyDescent="0.45">
      <c r="A13" t="s">
        <v>19</v>
      </c>
      <c r="B13" s="1">
        <f>VLOOKUP(A13,[1]wk5_powerRatings!$A$2:$B$135,2,FALSE)</f>
        <v>2.3337827599170802</v>
      </c>
      <c r="C13" s="1">
        <f t="shared" ref="C13" si="25">B12-B13</f>
        <v>19.63614867229812</v>
      </c>
      <c r="D13" s="1">
        <f t="shared" ref="D13" si="26">C13/2</f>
        <v>9.8180743361490599</v>
      </c>
      <c r="E13">
        <v>2.5</v>
      </c>
      <c r="F13" s="1">
        <f t="shared" si="15"/>
        <v>5.3180743361490599</v>
      </c>
      <c r="H13" s="7" t="str">
        <f t="shared" ref="H13:H55" si="27">IF(F13&lt;0,A13,"")</f>
        <v/>
      </c>
      <c r="I13" s="8">
        <f t="shared" ref="I13:I55" si="28">ABS(F13/10)*2</f>
        <v>1.063614867229812</v>
      </c>
    </row>
    <row r="14" spans="1:12" x14ac:dyDescent="0.45">
      <c r="A14" t="s">
        <v>20</v>
      </c>
      <c r="B14" s="1">
        <f>VLOOKUP(A14,[1]wk5_powerRatings!$A$2:$B$135,2,FALSE)</f>
        <v>20.254968889563099</v>
      </c>
      <c r="D14" s="1"/>
      <c r="H14" s="7" t="str">
        <f t="shared" ref="H14:H55" si="29">IF(F15&gt;0,A14,"")</f>
        <v>Wake Forest</v>
      </c>
      <c r="I14" s="8"/>
    </row>
    <row r="15" spans="1:12" x14ac:dyDescent="0.45">
      <c r="A15" t="s">
        <v>21</v>
      </c>
      <c r="B15" s="1">
        <f>VLOOKUP(A15,[1]wk5_powerRatings!$A$2:$B$135,2,FALSE)</f>
        <v>15.7502808118328</v>
      </c>
      <c r="C15" s="1">
        <f t="shared" ref="C15" si="30">B14-B15</f>
        <v>4.5046880777302984</v>
      </c>
      <c r="D15" s="1">
        <f t="shared" ref="D15" si="31">C15/2</f>
        <v>2.2523440388651492</v>
      </c>
      <c r="E15">
        <v>-4.5</v>
      </c>
      <c r="F15" s="1">
        <f t="shared" ref="F15" si="32">D15-E15-2</f>
        <v>4.7523440388651492</v>
      </c>
      <c r="H15" s="7" t="str">
        <f t="shared" ref="H15:H55" si="33">IF(F15&lt;0,A15,"")</f>
        <v/>
      </c>
      <c r="I15" s="8">
        <f t="shared" ref="I15:I55" si="34">ABS(F15/10)*2</f>
        <v>0.95046880777302989</v>
      </c>
    </row>
    <row r="16" spans="1:12" x14ac:dyDescent="0.45">
      <c r="A16" t="s">
        <v>22</v>
      </c>
      <c r="B16" s="1">
        <f>VLOOKUP(A16,[1]wk5_powerRatings!$A$2:$B$135,2,FALSE)</f>
        <v>44.4830297008901</v>
      </c>
      <c r="D16" s="1"/>
      <c r="F16" s="1"/>
      <c r="H16" s="2" t="str">
        <f t="shared" ref="H16:H55" si="35">IF(F17&gt;0,A16,"")</f>
        <v>Iowa</v>
      </c>
      <c r="I16" s="3"/>
    </row>
    <row r="17" spans="1:9" x14ac:dyDescent="0.45">
      <c r="A17" t="s">
        <v>23</v>
      </c>
      <c r="B17" s="1">
        <f>VLOOKUP(A17,[1]wk5_powerRatings!$A$2:$B$135,2,FALSE)</f>
        <v>49.175003111704598</v>
      </c>
      <c r="C17" s="1">
        <f t="shared" ref="C17" si="36">B16-B17</f>
        <v>-4.6919734108144979</v>
      </c>
      <c r="D17" s="1">
        <f t="shared" ref="D17" si="37">C17/2</f>
        <v>-2.345986705407249</v>
      </c>
      <c r="E17">
        <v>-17.5</v>
      </c>
      <c r="F17" s="1">
        <f t="shared" si="15"/>
        <v>13.154013294592751</v>
      </c>
      <c r="H17" s="2" t="str">
        <f t="shared" ref="H17:H55" si="38">IF(F17&lt;0,A17,"")</f>
        <v/>
      </c>
      <c r="I17" s="3">
        <f t="shared" ref="I17:I55" si="39">ABS(F17/10)*2</f>
        <v>2.63080265891855</v>
      </c>
    </row>
    <row r="18" spans="1:9" x14ac:dyDescent="0.45">
      <c r="A18" t="s">
        <v>24</v>
      </c>
      <c r="B18" s="1">
        <f>VLOOKUP(A18,[1]wk5_powerRatings!$A$2:$B$135,2,FALSE)</f>
        <v>32.923811618971001</v>
      </c>
      <c r="D18" s="1"/>
      <c r="H18" s="7" t="str">
        <f t="shared" ref="H18:H55" si="40">IF(F19&gt;0,A18,"")</f>
        <v>Auburn</v>
      </c>
      <c r="I18" s="8"/>
    </row>
    <row r="19" spans="1:9" x14ac:dyDescent="0.45">
      <c r="A19" t="s">
        <v>25</v>
      </c>
      <c r="B19" s="1">
        <f>VLOOKUP(A19,[1]wk5_powerRatings!$A$2:$B$135,2,FALSE)</f>
        <v>22.3259659411443</v>
      </c>
      <c r="C19" s="1">
        <f t="shared" ref="C19" si="41">B18-B19</f>
        <v>10.597845677826701</v>
      </c>
      <c r="D19" s="1">
        <f t="shared" ref="D19" si="42">C19/2</f>
        <v>5.2989228389133505</v>
      </c>
      <c r="E19">
        <v>-21.5</v>
      </c>
      <c r="F19" s="1">
        <f t="shared" ref="F19" si="43">D19-E19-2</f>
        <v>24.798922838913349</v>
      </c>
      <c r="H19" s="7" t="str">
        <f t="shared" ref="H19:H55" si="44">IF(F19&lt;0,A19,"")</f>
        <v/>
      </c>
      <c r="I19" s="8">
        <f t="shared" ref="I19:I55" si="45">ABS(F19/10)*2</f>
        <v>4.9597845677826697</v>
      </c>
    </row>
    <row r="20" spans="1:9" x14ac:dyDescent="0.45">
      <c r="A20" t="s">
        <v>26</v>
      </c>
      <c r="B20" s="1">
        <f>VLOOKUP(A20,[1]wk5_powerRatings!$A$2:$B$135,2,FALSE)</f>
        <v>51.816321363329997</v>
      </c>
      <c r="D20" s="1"/>
      <c r="F20" s="1"/>
      <c r="H20" s="2" t="str">
        <f t="shared" ref="H20:H55" si="46">IF(F21&gt;0,A20,"")</f>
        <v/>
      </c>
      <c r="I20" s="3"/>
    </row>
    <row r="21" spans="1:9" x14ac:dyDescent="0.45">
      <c r="A21" t="s">
        <v>27</v>
      </c>
      <c r="B21" s="1">
        <f>VLOOKUP(A21,[1]wk5_powerRatings!$A$2:$B$135,2,FALSE)</f>
        <v>31.841786078607601</v>
      </c>
      <c r="C21" s="1">
        <f t="shared" ref="C21" si="47">B20-B21</f>
        <v>19.974535284722396</v>
      </c>
      <c r="D21" s="1">
        <f t="shared" ref="D21" si="48">C21/2</f>
        <v>9.9872676423611981</v>
      </c>
      <c r="E21">
        <v>10.5</v>
      </c>
      <c r="F21" s="1">
        <f t="shared" si="15"/>
        <v>-2.5127323576388019</v>
      </c>
      <c r="H21" s="2" t="str">
        <f t="shared" ref="H21:H55" si="49">IF(F21&lt;0,A21,"")</f>
        <v>South Carolina</v>
      </c>
      <c r="I21" s="3">
        <f t="shared" ref="I21:I55" si="50">ABS(F21/10)*2</f>
        <v>0.50254647152776033</v>
      </c>
    </row>
    <row r="22" spans="1:9" x14ac:dyDescent="0.45">
      <c r="A22" t="s">
        <v>28</v>
      </c>
      <c r="B22" s="1">
        <f>VLOOKUP(A22,[1]wk5_powerRatings!$A$2:$B$135,2,FALSE)</f>
        <v>50.660265188591303</v>
      </c>
      <c r="D22" s="1"/>
      <c r="H22" s="7" t="str">
        <f t="shared" ref="H22:H55" si="51">IF(F23&gt;0,A22,"")</f>
        <v>Indiana</v>
      </c>
      <c r="I22" s="8"/>
    </row>
    <row r="23" spans="1:9" x14ac:dyDescent="0.45">
      <c r="A23" t="s">
        <v>29</v>
      </c>
      <c r="B23" s="1">
        <f>VLOOKUP(A23,[1]wk5_powerRatings!$A$2:$B$135,2,FALSE)</f>
        <v>14.278610646973901</v>
      </c>
      <c r="C23" s="1">
        <f t="shared" ref="C23" si="52">B22-B23</f>
        <v>36.381654541617401</v>
      </c>
      <c r="D23" s="1">
        <f t="shared" ref="D23" si="53">C23/2</f>
        <v>18.1908272708087</v>
      </c>
      <c r="E23">
        <v>12.5</v>
      </c>
      <c r="F23" s="1">
        <f t="shared" ref="F23" si="54">D23-E23-2</f>
        <v>3.6908272708087004</v>
      </c>
      <c r="H23" s="7" t="str">
        <f t="shared" ref="H23:H55" si="55">IF(F23&lt;0,A23,"")</f>
        <v/>
      </c>
      <c r="I23" s="8">
        <f t="shared" ref="I23:I55" si="56">ABS(F23/10)*2</f>
        <v>0.73816545416174006</v>
      </c>
    </row>
    <row r="24" spans="1:9" x14ac:dyDescent="0.45">
      <c r="A24" t="s">
        <v>30</v>
      </c>
      <c r="B24" s="1">
        <f>VLOOKUP(A24,[1]wk5_powerRatings!$A$2:$B$135,2,FALSE)</f>
        <v>16.097904506936001</v>
      </c>
      <c r="D24" s="1"/>
      <c r="F24" s="1"/>
      <c r="H24" s="2" t="str">
        <f t="shared" ref="H24:H55" si="57">IF(F25&gt;0,A24,"")</f>
        <v/>
      </c>
      <c r="I24" s="3"/>
    </row>
    <row r="25" spans="1:9" x14ac:dyDescent="0.45">
      <c r="A25" t="s">
        <v>31</v>
      </c>
      <c r="B25" s="1">
        <f>VLOOKUP(A25,[1]wk5_powerRatings!$A$2:$B$135,2,FALSE)</f>
        <v>9.2705189336226592</v>
      </c>
      <c r="C25" s="1">
        <f t="shared" ref="C25" si="58">B24-B25</f>
        <v>6.8273855733133413</v>
      </c>
      <c r="D25" s="1">
        <f t="shared" ref="D25" si="59">C25/2</f>
        <v>3.4136927866566706</v>
      </c>
      <c r="E25">
        <v>9.5</v>
      </c>
      <c r="F25" s="1">
        <f t="shared" si="15"/>
        <v>-8.0863072133433285</v>
      </c>
      <c r="H25" s="2" t="str">
        <f t="shared" ref="H25:H55" si="60">IF(F25&lt;0,A25,"")</f>
        <v>Stanford</v>
      </c>
      <c r="I25" s="3">
        <f t="shared" ref="I25:I55" si="61">ABS(F25/10)*2</f>
        <v>1.6172614426686658</v>
      </c>
    </row>
    <row r="26" spans="1:9" x14ac:dyDescent="0.45">
      <c r="A26" t="s">
        <v>32</v>
      </c>
      <c r="B26" s="1">
        <f>VLOOKUP(A26,[1]wk5_powerRatings!$A$2:$B$135,2,FALSE)</f>
        <v>42.608745625480701</v>
      </c>
      <c r="D26" s="1"/>
      <c r="H26" s="2" t="str">
        <f t="shared" ref="H26:H55" si="62">IF(F27&gt;0,A26,"")</f>
        <v>Rutgers</v>
      </c>
      <c r="I26" s="3"/>
    </row>
    <row r="27" spans="1:9" x14ac:dyDescent="0.45">
      <c r="A27" t="s">
        <v>33</v>
      </c>
      <c r="B27" s="1">
        <f>VLOOKUP(A27,[1]wk5_powerRatings!$A$2:$B$135,2,FALSE)</f>
        <v>33.559541742183903</v>
      </c>
      <c r="C27" s="1">
        <f t="shared" ref="C27" si="63">B26-B27</f>
        <v>9.0492038832967978</v>
      </c>
      <c r="D27" s="1">
        <f t="shared" ref="D27" si="64">C27/2</f>
        <v>4.5246019416483989</v>
      </c>
      <c r="E27">
        <v>-5.5</v>
      </c>
      <c r="F27" s="1">
        <f t="shared" ref="F27" si="65">D27-E27-2</f>
        <v>8.0246019416483989</v>
      </c>
      <c r="H27" s="2" t="str">
        <f t="shared" ref="H27:H55" si="66">IF(F27&lt;0,A27,"")</f>
        <v/>
      </c>
      <c r="I27" s="3">
        <f t="shared" ref="I27:I55" si="67">ABS(F27/10)*2</f>
        <v>1.6049203883296799</v>
      </c>
    </row>
    <row r="28" spans="1:9" x14ac:dyDescent="0.45">
      <c r="A28" t="s">
        <v>34</v>
      </c>
      <c r="B28" s="1">
        <f>VLOOKUP(A28,[1]wk5_powerRatings!$A$2:$B$135,2,FALSE)</f>
        <v>6.40530031341184</v>
      </c>
      <c r="D28" s="1"/>
      <c r="F28" s="1"/>
      <c r="H28" s="2" t="str">
        <f t="shared" ref="H28:H55" si="68">IF(F29&gt;0,A28,"")</f>
        <v/>
      </c>
      <c r="I28" s="3"/>
    </row>
    <row r="29" spans="1:9" x14ac:dyDescent="0.45">
      <c r="A29" t="s">
        <v>35</v>
      </c>
      <c r="B29" s="1">
        <f>VLOOKUP(A29,[1]wk5_powerRatings!$A$2:$B$135,2,FALSE)</f>
        <v>18.739237892009001</v>
      </c>
      <c r="C29" s="1">
        <f t="shared" ref="C29" si="69">B28-B29</f>
        <v>-12.333937578597162</v>
      </c>
      <c r="D29" s="1">
        <f t="shared" ref="D29" si="70">C29/2</f>
        <v>-6.1669687892985809</v>
      </c>
      <c r="E29">
        <v>-2.5</v>
      </c>
      <c r="F29" s="1">
        <f t="shared" si="15"/>
        <v>-5.6669687892985809</v>
      </c>
      <c r="H29" s="2" t="str">
        <f t="shared" ref="H29:H55" si="71">IF(F29&lt;0,A29,"")</f>
        <v>Oklahoma State</v>
      </c>
      <c r="I29" s="3">
        <f t="shared" ref="I29:I55" si="72">ABS(F29/10)*2</f>
        <v>1.1333937578597162</v>
      </c>
    </row>
    <row r="30" spans="1:9" x14ac:dyDescent="0.45">
      <c r="A30" t="s">
        <v>36</v>
      </c>
      <c r="B30" s="1">
        <f>VLOOKUP(A30,[1]wk5_powerRatings!$A$2:$B$135,2,FALSE)</f>
        <v>39.274705715742797</v>
      </c>
      <c r="D30" s="1"/>
      <c r="H30" s="7" t="str">
        <f t="shared" ref="H30:H55" si="73">IF(F31&gt;0,A30,"")</f>
        <v/>
      </c>
      <c r="I30" s="8"/>
    </row>
    <row r="31" spans="1:9" x14ac:dyDescent="0.45">
      <c r="A31" t="s">
        <v>37</v>
      </c>
      <c r="B31" s="1">
        <f>VLOOKUP(A31,[1]wk5_powerRatings!$A$2:$B$135,2,FALSE)</f>
        <v>22.283858480337901</v>
      </c>
      <c r="C31" s="1">
        <f t="shared" ref="C31" si="74">B30-B31</f>
        <v>16.990847235404896</v>
      </c>
      <c r="D31" s="1">
        <f t="shared" ref="D31" si="75">C31/2</f>
        <v>8.495423617702448</v>
      </c>
      <c r="E31">
        <v>22.5</v>
      </c>
      <c r="F31" s="1">
        <f t="shared" ref="F31" si="76">D31-E31-2</f>
        <v>-16.00457638229755</v>
      </c>
      <c r="H31" s="7" t="str">
        <f t="shared" ref="H31:H55" si="77">IF(F31&lt;0,A31,"")</f>
        <v>Vanderbilt</v>
      </c>
      <c r="I31" s="8">
        <f t="shared" ref="I31:I55" si="78">ABS(F31/10)*2</f>
        <v>3.2009152764595101</v>
      </c>
    </row>
    <row r="32" spans="1:9" x14ac:dyDescent="0.45">
      <c r="A32" t="s">
        <v>38</v>
      </c>
      <c r="B32" s="1">
        <f>VLOOKUP(A32,[1]wk5_powerRatings!$A$2:$B$135,2,FALSE)</f>
        <v>27.913825947409499</v>
      </c>
      <c r="D32" s="1"/>
      <c r="F32" s="1"/>
      <c r="H32" s="7" t="str">
        <f t="shared" ref="H32:H55" si="79">IF(F33&gt;0,A32,"")</f>
        <v/>
      </c>
      <c r="I32" s="8"/>
    </row>
    <row r="33" spans="1:9" x14ac:dyDescent="0.45">
      <c r="A33" t="s">
        <v>39</v>
      </c>
      <c r="B33" s="1">
        <f>VLOOKUP(A33,[1]wk5_powerRatings!$A$2:$B$135,2,FALSE)</f>
        <v>6.6509782791698697</v>
      </c>
      <c r="C33" s="1">
        <f t="shared" ref="C33" si="80">B32-B33</f>
        <v>21.26284766823963</v>
      </c>
      <c r="D33" s="1">
        <f t="shared" ref="D33" si="81">C33/2</f>
        <v>10.631423834119815</v>
      </c>
      <c r="E33">
        <v>16.5</v>
      </c>
      <c r="F33" s="1">
        <f t="shared" si="15"/>
        <v>-7.8685761658801852</v>
      </c>
      <c r="H33" s="7" t="str">
        <f t="shared" ref="H33:H55" si="82">IF(F33&lt;0,A33,"")</f>
        <v>Florida State</v>
      </c>
      <c r="I33" s="8">
        <f t="shared" ref="I33:I55" si="83">ABS(F33/10)*2</f>
        <v>1.5737152331760371</v>
      </c>
    </row>
    <row r="34" spans="1:9" x14ac:dyDescent="0.45">
      <c r="A34" t="s">
        <v>40</v>
      </c>
      <c r="B34" s="1">
        <f>VLOOKUP(A34,[1]wk5_powerRatings!$A$2:$B$135,2,FALSE)</f>
        <v>38.319534867741602</v>
      </c>
      <c r="D34" s="1"/>
      <c r="H34" s="7" t="str">
        <f t="shared" ref="H34:H55" si="84">IF(F35&gt;0,A34,"")</f>
        <v/>
      </c>
      <c r="I34" s="8"/>
    </row>
    <row r="35" spans="1:9" x14ac:dyDescent="0.45">
      <c r="A35" t="s">
        <v>41</v>
      </c>
      <c r="B35" s="1">
        <f>VLOOKUP(A35,[1]wk5_powerRatings!$A$2:$B$135,2,FALSE)</f>
        <v>17.7298893514571</v>
      </c>
      <c r="C35" s="1">
        <f t="shared" ref="C35" si="85">B34-B35</f>
        <v>20.589645516284502</v>
      </c>
      <c r="D35" s="1">
        <f t="shared" ref="D35" si="86">C35/2</f>
        <v>10.294822758142251</v>
      </c>
      <c r="E35">
        <v>14.5</v>
      </c>
      <c r="F35" s="1">
        <f t="shared" ref="F35" si="87">D35-E35-2</f>
        <v>-6.2051772418577489</v>
      </c>
      <c r="H35" s="7" t="str">
        <f t="shared" ref="H35:H55" si="88">IF(F35&lt;0,A35,"")</f>
        <v>Arkansas</v>
      </c>
      <c r="I35" s="8">
        <f t="shared" ref="I35:I55" si="89">ABS(F35/10)*2</f>
        <v>1.2410354483715498</v>
      </c>
    </row>
    <row r="36" spans="1:9" x14ac:dyDescent="0.45">
      <c r="A36" t="s">
        <v>42</v>
      </c>
      <c r="B36" s="1">
        <f>VLOOKUP(A36,[1]wk5_powerRatings!$A$2:$B$135,2,FALSE)</f>
        <v>34.378541143901998</v>
      </c>
      <c r="D36" s="1"/>
      <c r="F36" s="1"/>
      <c r="H36" s="7" t="str">
        <f t="shared" ref="H36:H55" si="90">IF(F37&gt;0,A36,"")</f>
        <v/>
      </c>
      <c r="I36" s="8"/>
    </row>
    <row r="37" spans="1:9" x14ac:dyDescent="0.45">
      <c r="A37" t="s">
        <v>43</v>
      </c>
      <c r="B37" s="1">
        <f>VLOOKUP(A37,[1]wk5_powerRatings!$A$2:$B$135,2,FALSE)</f>
        <v>36.716445176379402</v>
      </c>
      <c r="C37" s="1">
        <f t="shared" ref="C37" si="91">B36-B37</f>
        <v>-2.3379040324774039</v>
      </c>
      <c r="D37" s="1">
        <f t="shared" ref="D37" si="92">C37/2</f>
        <v>-1.1689520162387019</v>
      </c>
      <c r="E37">
        <v>-1.5</v>
      </c>
      <c r="F37" s="1">
        <f t="shared" si="15"/>
        <v>-1.6689520162387019</v>
      </c>
      <c r="H37" s="7" t="str">
        <f t="shared" ref="H37:H55" si="93">IF(F37&lt;0,A37,"")</f>
        <v>Washington</v>
      </c>
      <c r="I37" s="8">
        <f t="shared" ref="I37:I55" si="94">ABS(F37/10)*2</f>
        <v>0.3337904032477404</v>
      </c>
    </row>
    <row r="38" spans="1:9" x14ac:dyDescent="0.45">
      <c r="A38" t="s">
        <v>44</v>
      </c>
      <c r="B38" s="1">
        <f>VLOOKUP(A38,[1]wk5_powerRatings!$A$2:$B$135,2,FALSE)</f>
        <v>23.204992490173701</v>
      </c>
      <c r="D38" s="1"/>
      <c r="H38" s="7" t="str">
        <f t="shared" ref="H38:H55" si="95">IF(F39&gt;0,A38,"")</f>
        <v/>
      </c>
      <c r="I38" s="8"/>
    </row>
    <row r="39" spans="1:9" x14ac:dyDescent="0.45">
      <c r="A39" t="s">
        <v>45</v>
      </c>
      <c r="B39" s="1">
        <f>VLOOKUP(A39,[1]wk5_powerRatings!$A$2:$B$135,2,FALSE)</f>
        <v>21.781401842198601</v>
      </c>
      <c r="C39" s="1">
        <f t="shared" ref="C39" si="96">B38-B39</f>
        <v>1.4235906479751002</v>
      </c>
      <c r="D39" s="1">
        <f t="shared" ref="D39" si="97">C39/2</f>
        <v>0.71179532398755008</v>
      </c>
      <c r="E39">
        <v>9.5</v>
      </c>
      <c r="F39" s="1">
        <f t="shared" ref="F39" si="98">D39-E39-2</f>
        <v>-10.78820467601245</v>
      </c>
      <c r="H39" s="7" t="str">
        <f t="shared" ref="H39:H55" si="99">IF(F39&lt;0,A39,"")</f>
        <v>Minnesota</v>
      </c>
      <c r="I39" s="8">
        <f t="shared" ref="I39:I55" si="100">ABS(F39/10)*2</f>
        <v>2.1576409352024899</v>
      </c>
    </row>
    <row r="40" spans="1:9" x14ac:dyDescent="0.45">
      <c r="A40" t="s">
        <v>46</v>
      </c>
      <c r="B40" s="1">
        <f>VLOOKUP(A40,[1]wk5_powerRatings!$A$2:$B$135,2,FALSE)</f>
        <v>8.0866972002202999</v>
      </c>
      <c r="D40" s="1"/>
      <c r="F40" s="1"/>
      <c r="H40" s="2" t="str">
        <f t="shared" ref="H40:H55" si="101">IF(F41&gt;0,A40,"")</f>
        <v>Baylor</v>
      </c>
      <c r="I40" s="3"/>
    </row>
    <row r="41" spans="1:9" x14ac:dyDescent="0.45">
      <c r="A41" t="s">
        <v>47</v>
      </c>
      <c r="B41" s="1">
        <f>VLOOKUP(A41,[1]wk5_powerRatings!$A$2:$B$135,2,FALSE)</f>
        <v>27.196482472738499</v>
      </c>
      <c r="C41" s="1">
        <f t="shared" ref="C41" si="102">B40-B41</f>
        <v>-19.109785272518199</v>
      </c>
      <c r="D41" s="1">
        <f t="shared" ref="D41" si="103">C41/2</f>
        <v>-9.5548926362590993</v>
      </c>
      <c r="E41">
        <v>-12.5</v>
      </c>
      <c r="F41" s="1">
        <f t="shared" si="15"/>
        <v>0.94510736374090065</v>
      </c>
      <c r="H41" s="2" t="str">
        <f t="shared" ref="H41:H55" si="104">IF(F41&lt;0,A41,"")</f>
        <v/>
      </c>
      <c r="I41" s="3">
        <f t="shared" ref="I41:I55" si="105">ABS(F41/10)*2</f>
        <v>0.18902147274818012</v>
      </c>
    </row>
    <row r="42" spans="1:9" x14ac:dyDescent="0.45">
      <c r="A42" t="s">
        <v>48</v>
      </c>
      <c r="B42" s="1">
        <f>VLOOKUP(A42,[1]wk5_powerRatings!$A$2:$B$135,2,FALSE)</f>
        <v>31.977261561082599</v>
      </c>
      <c r="D42" s="1"/>
      <c r="H42" s="7" t="str">
        <f t="shared" ref="H42:H55" si="106">IF(F43&gt;0,A42,"")</f>
        <v/>
      </c>
      <c r="I42" s="8"/>
    </row>
    <row r="43" spans="1:9" x14ac:dyDescent="0.45">
      <c r="A43" t="s">
        <v>49</v>
      </c>
      <c r="B43" s="1">
        <f>VLOOKUP(A43,[1]wk5_powerRatings!$A$2:$B$135,2,FALSE)</f>
        <v>26.8922804064042</v>
      </c>
      <c r="C43" s="1">
        <f t="shared" ref="C43" si="107">B42-B43</f>
        <v>5.084981154678399</v>
      </c>
      <c r="D43" s="1">
        <f t="shared" ref="D43" si="108">C43/2</f>
        <v>2.5424905773391995</v>
      </c>
      <c r="E43">
        <v>1.5</v>
      </c>
      <c r="F43" s="1">
        <f t="shared" ref="F43" si="109">D43-E43-2</f>
        <v>-0.95750942266080052</v>
      </c>
      <c r="H43" s="7" t="str">
        <f t="shared" ref="H43:H55" si="110">IF(F43&lt;0,A43,"")</f>
        <v>Florida</v>
      </c>
      <c r="I43" s="8">
        <f t="shared" ref="I43:I55" si="111">ABS(F43/10)*2</f>
        <v>0.1915018845321601</v>
      </c>
    </row>
    <row r="44" spans="1:9" x14ac:dyDescent="0.45">
      <c r="A44" t="s">
        <v>50</v>
      </c>
      <c r="B44" s="1">
        <f>VLOOKUP(A44,[1]wk5_powerRatings!$A$2:$B$135,2,FALSE)</f>
        <v>34.674996623973598</v>
      </c>
      <c r="D44" s="1"/>
      <c r="F44" s="1"/>
      <c r="H44" s="2" t="str">
        <f t="shared" ref="H44:H55" si="112">IF(F45&gt;0,A44,"")</f>
        <v>Duke</v>
      </c>
      <c r="I44" s="3"/>
    </row>
    <row r="45" spans="1:9" x14ac:dyDescent="0.45">
      <c r="A45" t="s">
        <v>51</v>
      </c>
      <c r="B45" s="1">
        <f>VLOOKUP(A45,[1]wk5_powerRatings!$A$2:$B$135,2,FALSE)</f>
        <v>22.193405916414001</v>
      </c>
      <c r="C45" s="1">
        <f t="shared" ref="C45" si="113">B44-B45</f>
        <v>12.481590707559597</v>
      </c>
      <c r="D45" s="1">
        <f t="shared" ref="D45" si="114">C45/2</f>
        <v>6.2407953537797987</v>
      </c>
      <c r="E45">
        <v>3</v>
      </c>
      <c r="F45" s="1">
        <f t="shared" si="15"/>
        <v>1.2407953537797987</v>
      </c>
      <c r="H45" s="2" t="str">
        <f t="shared" ref="H45:H55" si="115">IF(F45&lt;0,A45,"")</f>
        <v/>
      </c>
      <c r="I45" s="3">
        <f t="shared" ref="I45:I55" si="116">ABS(F45/10)*2</f>
        <v>0.24815907075595972</v>
      </c>
    </row>
    <row r="46" spans="1:9" x14ac:dyDescent="0.45">
      <c r="A46" t="s">
        <v>52</v>
      </c>
      <c r="B46" s="1">
        <f>VLOOKUP(A46,[1]wk5_powerRatings!$A$2:$B$135,2,FALSE)</f>
        <v>54.027871139972</v>
      </c>
      <c r="D46" s="1"/>
      <c r="H46" s="2" t="str">
        <f t="shared" ref="H46:H55" si="117">IF(F47&gt;0,A46,"")</f>
        <v>Miami (FL)</v>
      </c>
      <c r="I46" s="3"/>
    </row>
    <row r="47" spans="1:9" x14ac:dyDescent="0.45">
      <c r="A47" t="s">
        <v>53</v>
      </c>
      <c r="B47" s="1">
        <f>VLOOKUP(A47,[1]wk5_powerRatings!$A$2:$B$135,2,FALSE)</f>
        <v>25.468866410560899</v>
      </c>
      <c r="C47" s="1">
        <f t="shared" ref="C47" si="118">B46-B47</f>
        <v>28.5590047294111</v>
      </c>
      <c r="D47" s="1">
        <f t="shared" ref="D47" si="119">C47/2</f>
        <v>14.27950236470555</v>
      </c>
      <c r="E47">
        <v>8.5</v>
      </c>
      <c r="F47" s="1">
        <f t="shared" ref="F47" si="120">D47-E47-2</f>
        <v>3.7795023647055501</v>
      </c>
      <c r="H47" s="2" t="str">
        <f t="shared" ref="H47:H55" si="121">IF(F47&lt;0,A47,"")</f>
        <v/>
      </c>
      <c r="I47" s="3">
        <f t="shared" ref="I47:I55" si="122">ABS(F47/10)*2</f>
        <v>0.75590047294111007</v>
      </c>
    </row>
    <row r="48" spans="1:9" x14ac:dyDescent="0.45">
      <c r="A48" t="s">
        <v>54</v>
      </c>
      <c r="B48" s="1">
        <f>VLOOKUP(A48,[1]wk5_powerRatings!$A$2:$B$135,2,FALSE)</f>
        <v>2.4322395894268198</v>
      </c>
      <c r="D48" s="1"/>
      <c r="F48" s="1"/>
      <c r="H48" s="2" t="str">
        <f t="shared" ref="H48:H55" si="123">IF(F49&gt;0,A48,"")</f>
        <v/>
      </c>
      <c r="I48" s="3"/>
    </row>
    <row r="49" spans="1:9" x14ac:dyDescent="0.45">
      <c r="A49" t="s">
        <v>55</v>
      </c>
      <c r="B49" s="1">
        <f>VLOOKUP(A49,[1]wk5_powerRatings!$A$2:$B$135,2,FALSE)</f>
        <v>25.927777431479001</v>
      </c>
      <c r="C49" s="1">
        <f t="shared" ref="C49:C55" si="124">B48-B49</f>
        <v>-23.49553784205218</v>
      </c>
      <c r="D49" s="1">
        <f t="shared" ref="D49:D55" si="125">C49/2</f>
        <v>-11.74776892102609</v>
      </c>
      <c r="E49">
        <v>-5.5</v>
      </c>
      <c r="F49" s="1">
        <f t="shared" si="15"/>
        <v>-8.2477689210260898</v>
      </c>
      <c r="H49" s="2" t="str">
        <f t="shared" ref="H49:H55" si="126">IF(F49&lt;0,A49,"")</f>
        <v>Arizona</v>
      </c>
      <c r="I49" s="3">
        <f t="shared" ref="I49:I55" si="127">ABS(F49/10)*2</f>
        <v>1.6495537842052179</v>
      </c>
    </row>
    <row r="50" spans="1:9" x14ac:dyDescent="0.45">
      <c r="A50" t="s">
        <v>56</v>
      </c>
      <c r="B50" s="1">
        <f>VLOOKUP(A50,[1]wk5_powerRatings!$A$2:$B$135,2,FALSE)</f>
        <v>25.600606619719699</v>
      </c>
      <c r="D50" s="1"/>
      <c r="H50" s="2" t="str">
        <f t="shared" ref="H50:H55" si="128">IF(F51&gt;0,A50,"")</f>
        <v>Kansas</v>
      </c>
      <c r="I50" s="3"/>
    </row>
    <row r="51" spans="1:9" x14ac:dyDescent="0.45">
      <c r="A51" t="s">
        <v>57</v>
      </c>
      <c r="B51" s="1">
        <f>VLOOKUP(A51,[1]wk5_powerRatings!$A$2:$B$135,2,FALSE)</f>
        <v>14.4898148552724</v>
      </c>
      <c r="C51" s="1">
        <f t="shared" si="124"/>
        <v>11.110791764447299</v>
      </c>
      <c r="D51" s="1">
        <f t="shared" si="125"/>
        <v>5.5553958822236496</v>
      </c>
      <c r="E51">
        <v>-2.5</v>
      </c>
      <c r="F51" s="1">
        <f t="shared" ref="F51" si="129">D51-E51-2</f>
        <v>6.0553958822236496</v>
      </c>
      <c r="H51" s="2" t="str">
        <f t="shared" ref="H51:H55" si="130">IF(F51&lt;0,A51,"")</f>
        <v/>
      </c>
      <c r="I51" s="3">
        <f t="shared" ref="I51:I55" si="131">ABS(F51/10)*2</f>
        <v>1.21107917644473</v>
      </c>
    </row>
    <row r="52" spans="1:9" x14ac:dyDescent="0.45">
      <c r="A52" t="s">
        <v>58</v>
      </c>
      <c r="B52" s="1">
        <f>VLOOKUP(A52,[1]wk5_powerRatings!$A$2:$B$135,2,FALSE)</f>
        <v>-1.39874203078846E-2</v>
      </c>
      <c r="D52" s="1"/>
      <c r="F52" s="1"/>
      <c r="H52" s="7" t="str">
        <f t="shared" ref="H52:H55" si="132">IF(F53&gt;0,A52,"")</f>
        <v>Houston</v>
      </c>
      <c r="I52" s="8"/>
    </row>
    <row r="53" spans="1:9" x14ac:dyDescent="0.45">
      <c r="A53" t="s">
        <v>59</v>
      </c>
      <c r="B53" s="1">
        <f>VLOOKUP(A53,[1]wk5_powerRatings!$A$2:$B$135,2,FALSE)</f>
        <v>22.516922150029998</v>
      </c>
      <c r="C53" s="1">
        <f t="shared" si="124"/>
        <v>-22.530909570337883</v>
      </c>
      <c r="D53" s="1">
        <f t="shared" si="125"/>
        <v>-11.265454785168941</v>
      </c>
      <c r="E53">
        <v>-16.5</v>
      </c>
      <c r="F53" s="1">
        <f t="shared" si="15"/>
        <v>3.2345452148310585</v>
      </c>
      <c r="H53" s="7" t="str">
        <f t="shared" ref="H53:H55" si="133">IF(F53&lt;0,A53,"")</f>
        <v/>
      </c>
      <c r="I53" s="8">
        <f t="shared" ref="I53:I55" si="134">ABS(F53/10)*2</f>
        <v>0.64690904296621166</v>
      </c>
    </row>
    <row r="54" spans="1:9" x14ac:dyDescent="0.45">
      <c r="A54" t="s">
        <v>60</v>
      </c>
      <c r="B54" s="1">
        <f>VLOOKUP(A54,[1]wk5_powerRatings!$A$2:$B$135,2,FALSE)</f>
        <v>9.0334193594487804</v>
      </c>
      <c r="D54" s="1"/>
      <c r="H54" s="7" t="str">
        <f t="shared" ref="H54:H55" si="135">IF(F55&gt;0,A54,"")</f>
        <v>Michigan State</v>
      </c>
      <c r="I54" s="8"/>
    </row>
    <row r="55" spans="1:9" x14ac:dyDescent="0.45">
      <c r="A55" t="s">
        <v>61</v>
      </c>
      <c r="B55" s="1">
        <f>VLOOKUP(A55,[1]wk5_powerRatings!$A$2:$B$135,2,FALSE)</f>
        <v>37.737314170033201</v>
      </c>
      <c r="C55" s="1">
        <f t="shared" si="124"/>
        <v>-28.703894810584423</v>
      </c>
      <c r="D55" s="1">
        <f t="shared" si="125"/>
        <v>-14.351947405292211</v>
      </c>
      <c r="E55">
        <v>-21.5</v>
      </c>
      <c r="F55" s="1">
        <f t="shared" ref="F55" si="136">D55-E55-2</f>
        <v>5.1480525947077886</v>
      </c>
      <c r="H55" s="7" t="str">
        <f t="shared" ref="H55" si="137">IF(F55&lt;0,A55,"")</f>
        <v/>
      </c>
      <c r="I55" s="8">
        <f t="shared" ref="I55" si="138">ABS(F55/10)*2</f>
        <v>1.0296105189415576</v>
      </c>
    </row>
    <row r="56" spans="1:9" x14ac:dyDescent="0.45">
      <c r="B56" s="1"/>
      <c r="D56" s="1"/>
      <c r="I56" s="1"/>
    </row>
    <row r="57" spans="1:9" x14ac:dyDescent="0.45">
      <c r="B57" s="1"/>
      <c r="D57" s="1"/>
      <c r="I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7C3C-1528-49F6-B71B-A14AF4697BE3}">
  <dimension ref="A1:L57"/>
  <sheetViews>
    <sheetView topLeftCell="A25" workbookViewId="0">
      <selection activeCell="K4" sqref="K4"/>
    </sheetView>
  </sheetViews>
  <sheetFormatPr defaultRowHeight="14.25" x14ac:dyDescent="0.45"/>
  <sheetData>
    <row r="1" spans="1:12" x14ac:dyDescent="0.45">
      <c r="B1" s="1" t="s">
        <v>0</v>
      </c>
      <c r="C1" t="s">
        <v>1</v>
      </c>
      <c r="D1" s="1" t="s">
        <v>2</v>
      </c>
      <c r="E1" t="s">
        <v>3</v>
      </c>
      <c r="F1" s="1" t="s">
        <v>4</v>
      </c>
      <c r="H1" s="1" t="s">
        <v>5</v>
      </c>
      <c r="I1" s="1" t="s">
        <v>6</v>
      </c>
    </row>
    <row r="2" spans="1:12" x14ac:dyDescent="0.45">
      <c r="A2" t="s">
        <v>7</v>
      </c>
      <c r="B2" s="1">
        <v>-13.98</v>
      </c>
      <c r="D2" s="1"/>
      <c r="H2" s="2" t="str">
        <f>IF(F3&gt;0,A2,"")</f>
        <v/>
      </c>
      <c r="I2" s="3"/>
      <c r="K2" s="4" t="s">
        <v>8</v>
      </c>
      <c r="L2" s="5"/>
    </row>
    <row r="3" spans="1:12" x14ac:dyDescent="0.45">
      <c r="A3" t="s">
        <v>9</v>
      </c>
      <c r="B3" s="1">
        <v>42.94</v>
      </c>
      <c r="C3" s="1">
        <f>B2-B3</f>
        <v>-56.92</v>
      </c>
      <c r="D3" s="1">
        <f>C3/2</f>
        <v>-28.46</v>
      </c>
      <c r="E3">
        <v>-29.5</v>
      </c>
      <c r="F3" s="1">
        <f>D3-E3-2</f>
        <v>-0.96000000000000085</v>
      </c>
      <c r="H3" s="2" t="str">
        <f>IF(F3&lt;0,A3,"")</f>
        <v>Penn State</v>
      </c>
      <c r="I3" s="3">
        <f>ABS(F3/10)*2</f>
        <v>0.19200000000000017</v>
      </c>
      <c r="K3" s="6">
        <f>-I3-I5+I7+I9-I11+I13+I15-I17+I19-I21-I23-I25-I27-I29+I31+I33+I35+I37+I39+I41-I43-I45+I47-I49-I51-I53+I55</f>
        <v>4.2139999999999986</v>
      </c>
      <c r="L3" s="5"/>
    </row>
    <row r="4" spans="1:12" x14ac:dyDescent="0.45">
      <c r="A4" t="s">
        <v>10</v>
      </c>
      <c r="B4" s="1">
        <v>45.2</v>
      </c>
      <c r="D4" s="1"/>
      <c r="F4" s="1"/>
      <c r="H4" s="2" t="str">
        <f t="shared" ref="H4:H35" si="0">IF(F5&gt;0,A4,"")</f>
        <v>Missouri</v>
      </c>
      <c r="I4" s="3"/>
    </row>
    <row r="5" spans="1:12" x14ac:dyDescent="0.45">
      <c r="A5" t="s">
        <v>11</v>
      </c>
      <c r="B5" s="1">
        <v>25.11</v>
      </c>
      <c r="C5" s="1">
        <f t="shared" ref="C5" si="1">B4-B5</f>
        <v>20.090000000000003</v>
      </c>
      <c r="D5" s="1">
        <f t="shared" ref="D5" si="2">C5/2</f>
        <v>10.045000000000002</v>
      </c>
      <c r="E5">
        <v>-2.5</v>
      </c>
      <c r="F5" s="1">
        <f t="shared" ref="F5" si="3">D5-E5-2</f>
        <v>10.545000000000002</v>
      </c>
      <c r="H5" s="2" t="str">
        <f t="shared" ref="H5:H36" si="4">IF(F5&lt;0,A5,"")</f>
        <v/>
      </c>
      <c r="I5" s="3">
        <f t="shared" ref="I5:I36" si="5">ABS(F5/10)*2</f>
        <v>2.1090000000000004</v>
      </c>
    </row>
    <row r="6" spans="1:12" x14ac:dyDescent="0.45">
      <c r="A6" t="s">
        <v>12</v>
      </c>
      <c r="B6" s="1">
        <v>43.33</v>
      </c>
      <c r="D6" s="1"/>
      <c r="H6" s="7" t="str">
        <f t="shared" ref="H6:H37" si="6">IF(F7&gt;0,A6,"")</f>
        <v>SMU</v>
      </c>
      <c r="I6" s="8"/>
    </row>
    <row r="7" spans="1:12" x14ac:dyDescent="0.45">
      <c r="A7" t="s">
        <v>13</v>
      </c>
      <c r="B7" s="1">
        <v>38.94</v>
      </c>
      <c r="C7" s="1">
        <f t="shared" ref="C7" si="7">B6-B7</f>
        <v>4.3900000000000006</v>
      </c>
      <c r="D7" s="1">
        <f t="shared" ref="D7" si="8">C7/2</f>
        <v>2.1950000000000003</v>
      </c>
      <c r="E7">
        <v>-6.5</v>
      </c>
      <c r="F7" s="1">
        <f t="shared" ref="F7" si="9">D7-E7-2</f>
        <v>6.6950000000000003</v>
      </c>
      <c r="H7" s="7" t="str">
        <f t="shared" ref="H7:H38" si="10">IF(F7&lt;0,A7,"")</f>
        <v/>
      </c>
      <c r="I7" s="8">
        <f t="shared" ref="I7:I38" si="11">ABS(F7/10)*2</f>
        <v>1.339</v>
      </c>
    </row>
    <row r="8" spans="1:12" x14ac:dyDescent="0.45">
      <c r="A8" t="s">
        <v>14</v>
      </c>
      <c r="B8" s="1">
        <v>4.45</v>
      </c>
      <c r="D8" s="1"/>
      <c r="F8" s="1"/>
      <c r="H8" s="7" t="str">
        <f t="shared" ref="H8:H55" si="12">IF(F9&gt;0,A8,"")</f>
        <v/>
      </c>
      <c r="I8" s="8"/>
    </row>
    <row r="9" spans="1:12" x14ac:dyDescent="0.45">
      <c r="A9" t="s">
        <v>15</v>
      </c>
      <c r="B9" s="1">
        <v>24.07</v>
      </c>
      <c r="C9" s="1">
        <f t="shared" ref="C9" si="13">B8-B9</f>
        <v>-19.62</v>
      </c>
      <c r="D9" s="1">
        <f t="shared" ref="D9" si="14">C9/2</f>
        <v>-9.81</v>
      </c>
      <c r="E9">
        <v>-11.5</v>
      </c>
      <c r="F9" s="1">
        <f t="shared" ref="F9:F53" si="15">D9-E9-2</f>
        <v>-0.3100000000000005</v>
      </c>
      <c r="H9" s="7" t="str">
        <f t="shared" ref="H9:H55" si="16">IF(F9&lt;0,A9,"")</f>
        <v>Wisconsin</v>
      </c>
      <c r="I9" s="8">
        <f t="shared" ref="I9:I55" si="17">ABS(F9/10)*2</f>
        <v>6.2000000000000097E-2</v>
      </c>
    </row>
    <row r="10" spans="1:12" x14ac:dyDescent="0.45">
      <c r="A10" t="s">
        <v>16</v>
      </c>
      <c r="B10" s="1">
        <v>36.65</v>
      </c>
      <c r="D10" s="1"/>
      <c r="H10" s="2" t="str">
        <f t="shared" ref="H10:H55" si="18">IF(F11&gt;0,A10,"")</f>
        <v>Boston College</v>
      </c>
      <c r="I10" s="3"/>
    </row>
    <row r="11" spans="1:12" x14ac:dyDescent="0.45">
      <c r="A11" t="s">
        <v>17</v>
      </c>
      <c r="B11" s="1">
        <v>22.74</v>
      </c>
      <c r="C11" s="1">
        <f t="shared" ref="C11" si="19">B10-B11</f>
        <v>13.91</v>
      </c>
      <c r="D11" s="1">
        <f t="shared" ref="D11" si="20">C11/2</f>
        <v>6.9550000000000001</v>
      </c>
      <c r="E11">
        <v>-1.5</v>
      </c>
      <c r="F11" s="1">
        <f t="shared" ref="F11" si="21">D11-E11-2</f>
        <v>6.4550000000000001</v>
      </c>
      <c r="H11" s="2" t="str">
        <f t="shared" ref="H11:H55" si="22">IF(F11&lt;0,A11,"")</f>
        <v/>
      </c>
      <c r="I11" s="3">
        <f t="shared" ref="I11:I55" si="23">ABS(F11/10)*2</f>
        <v>1.2909999999999999</v>
      </c>
    </row>
    <row r="12" spans="1:12" x14ac:dyDescent="0.45">
      <c r="A12" t="s">
        <v>18</v>
      </c>
      <c r="B12" s="1">
        <v>26.47</v>
      </c>
      <c r="D12" s="1"/>
      <c r="F12" s="1"/>
      <c r="H12" s="7" t="str">
        <f t="shared" ref="H12:H55" si="24">IF(F13&gt;0,A12,"")</f>
        <v>Pittsburgh</v>
      </c>
      <c r="I12" s="8"/>
    </row>
    <row r="13" spans="1:12" x14ac:dyDescent="0.45">
      <c r="A13" t="s">
        <v>19</v>
      </c>
      <c r="B13" s="1">
        <v>13.05</v>
      </c>
      <c r="C13" s="1">
        <f t="shared" ref="C13" si="25">B12-B13</f>
        <v>13.419999999999998</v>
      </c>
      <c r="D13" s="1">
        <f t="shared" ref="D13" si="26">C13/2</f>
        <v>6.7099999999999991</v>
      </c>
      <c r="E13">
        <v>2.5</v>
      </c>
      <c r="F13" s="1">
        <f t="shared" si="15"/>
        <v>2.2099999999999991</v>
      </c>
      <c r="H13" s="7" t="str">
        <f t="shared" ref="H13:H55" si="27">IF(F13&lt;0,A13,"")</f>
        <v/>
      </c>
      <c r="I13" s="8">
        <f t="shared" ref="I13:I55" si="28">ABS(F13/10)*2</f>
        <v>0.44199999999999984</v>
      </c>
    </row>
    <row r="14" spans="1:12" x14ac:dyDescent="0.45">
      <c r="A14" t="s">
        <v>20</v>
      </c>
      <c r="B14" s="1">
        <v>20.65</v>
      </c>
      <c r="D14" s="1"/>
      <c r="H14" s="7" t="str">
        <f t="shared" ref="H14:H55" si="29">IF(F15&gt;0,A14,"")</f>
        <v>Wake Forest</v>
      </c>
      <c r="I14" s="8"/>
    </row>
    <row r="15" spans="1:12" x14ac:dyDescent="0.45">
      <c r="A15" t="s">
        <v>21</v>
      </c>
      <c r="B15" s="1">
        <v>24.19</v>
      </c>
      <c r="C15" s="1">
        <f t="shared" ref="C15" si="30">B14-B15</f>
        <v>-3.5400000000000027</v>
      </c>
      <c r="D15" s="1">
        <f t="shared" ref="D15" si="31">C15/2</f>
        <v>-1.7700000000000014</v>
      </c>
      <c r="E15">
        <v>-4.5</v>
      </c>
      <c r="F15" s="1">
        <f t="shared" ref="F15" si="32">D15-E15-2</f>
        <v>0.72999999999999865</v>
      </c>
      <c r="H15" s="7" t="str">
        <f t="shared" ref="H15:H55" si="33">IF(F15&lt;0,A15,"")</f>
        <v/>
      </c>
      <c r="I15" s="8">
        <f t="shared" ref="I15:I55" si="34">ABS(F15/10)*2</f>
        <v>0.14599999999999974</v>
      </c>
    </row>
    <row r="16" spans="1:12" x14ac:dyDescent="0.45">
      <c r="A16" t="s">
        <v>22</v>
      </c>
      <c r="B16" s="1">
        <v>46.69</v>
      </c>
      <c r="D16" s="1"/>
      <c r="F16" s="1"/>
      <c r="H16" s="2" t="str">
        <f t="shared" ref="H16:H55" si="35">IF(F17&gt;0,A16,"")</f>
        <v>Iowa</v>
      </c>
      <c r="I16" s="3"/>
    </row>
    <row r="17" spans="1:9" x14ac:dyDescent="0.45">
      <c r="A17" t="s">
        <v>23</v>
      </c>
      <c r="B17" s="1">
        <v>45.19</v>
      </c>
      <c r="C17" s="1">
        <f t="shared" ref="C17" si="36">B16-B17</f>
        <v>1.5</v>
      </c>
      <c r="D17" s="1">
        <f t="shared" ref="D17" si="37">C17/2</f>
        <v>0.75</v>
      </c>
      <c r="E17">
        <v>-17.5</v>
      </c>
      <c r="F17" s="1">
        <f t="shared" si="15"/>
        <v>16.25</v>
      </c>
      <c r="H17" s="2" t="str">
        <f t="shared" ref="H17:H55" si="38">IF(F17&lt;0,A17,"")</f>
        <v/>
      </c>
      <c r="I17" s="3">
        <f t="shared" ref="I17:I55" si="39">ABS(F17/10)*2</f>
        <v>3.25</v>
      </c>
    </row>
    <row r="18" spans="1:9" x14ac:dyDescent="0.45">
      <c r="A18" t="s">
        <v>24</v>
      </c>
      <c r="B18" s="1">
        <v>42.08</v>
      </c>
      <c r="D18" s="1"/>
      <c r="H18" s="7" t="str">
        <f t="shared" ref="H18:H55" si="40">IF(F19&gt;0,A18,"")</f>
        <v>Auburn</v>
      </c>
      <c r="I18" s="8"/>
    </row>
    <row r="19" spans="1:9" x14ac:dyDescent="0.45">
      <c r="A19" t="s">
        <v>25</v>
      </c>
      <c r="B19" s="1">
        <v>36.880000000000003</v>
      </c>
      <c r="C19" s="1">
        <f t="shared" ref="C19" si="41">B18-B19</f>
        <v>5.1999999999999957</v>
      </c>
      <c r="D19" s="1">
        <f t="shared" ref="D19" si="42">C19/2</f>
        <v>2.5999999999999979</v>
      </c>
      <c r="E19">
        <v>-21.5</v>
      </c>
      <c r="F19" s="1">
        <f t="shared" ref="F19" si="43">D19-E19-2</f>
        <v>22.099999999999998</v>
      </c>
      <c r="H19" s="7" t="str">
        <f t="shared" ref="H19:H55" si="44">IF(F19&lt;0,A19,"")</f>
        <v/>
      </c>
      <c r="I19" s="8">
        <f t="shared" ref="I19:I55" si="45">ABS(F19/10)*2</f>
        <v>4.42</v>
      </c>
    </row>
    <row r="20" spans="1:9" x14ac:dyDescent="0.45">
      <c r="A20" t="s">
        <v>26</v>
      </c>
      <c r="B20" s="1">
        <v>41.72</v>
      </c>
      <c r="D20" s="1"/>
      <c r="F20" s="1"/>
      <c r="H20" s="2" t="str">
        <f t="shared" ref="H20:H55" si="46">IF(F21&gt;0,A20,"")</f>
        <v/>
      </c>
      <c r="I20" s="3"/>
    </row>
    <row r="21" spans="1:9" x14ac:dyDescent="0.45">
      <c r="A21" t="s">
        <v>27</v>
      </c>
      <c r="B21" s="1">
        <v>25.58</v>
      </c>
      <c r="C21" s="1">
        <f t="shared" ref="C21" si="47">B20-B21</f>
        <v>16.14</v>
      </c>
      <c r="D21" s="1">
        <f t="shared" ref="D21" si="48">C21/2</f>
        <v>8.07</v>
      </c>
      <c r="E21">
        <v>10.5</v>
      </c>
      <c r="F21" s="1">
        <f t="shared" si="15"/>
        <v>-4.43</v>
      </c>
      <c r="H21" s="2" t="str">
        <f t="shared" ref="H21:H55" si="49">IF(F21&lt;0,A21,"")</f>
        <v>South Carolina</v>
      </c>
      <c r="I21" s="3">
        <f t="shared" ref="I21:I55" si="50">ABS(F21/10)*2</f>
        <v>0.8859999999999999</v>
      </c>
    </row>
    <row r="22" spans="1:9" x14ac:dyDescent="0.45">
      <c r="A22" t="s">
        <v>28</v>
      </c>
      <c r="B22" s="1">
        <v>41.5</v>
      </c>
      <c r="D22" s="1"/>
      <c r="H22" s="2" t="str">
        <f t="shared" ref="H22:H55" si="51">IF(F23&gt;0,A22,"")</f>
        <v/>
      </c>
      <c r="I22" s="3"/>
    </row>
    <row r="23" spans="1:9" x14ac:dyDescent="0.45">
      <c r="A23" t="s">
        <v>29</v>
      </c>
      <c r="B23" s="1">
        <v>16.059999999999999</v>
      </c>
      <c r="C23" s="1">
        <f t="shared" ref="C23" si="52">B22-B23</f>
        <v>25.44</v>
      </c>
      <c r="D23" s="1">
        <f t="shared" ref="D23" si="53">C23/2</f>
        <v>12.72</v>
      </c>
      <c r="E23">
        <v>12.5</v>
      </c>
      <c r="F23" s="1">
        <f t="shared" ref="F23" si="54">D23-E23-2</f>
        <v>-1.7799999999999994</v>
      </c>
      <c r="H23" s="2" t="str">
        <f t="shared" ref="H23:H55" si="55">IF(F23&lt;0,A23,"")</f>
        <v>Northwestern</v>
      </c>
      <c r="I23" s="3">
        <f t="shared" ref="I23:I55" si="56">ABS(F23/10)*2</f>
        <v>0.35599999999999987</v>
      </c>
    </row>
    <row r="24" spans="1:9" x14ac:dyDescent="0.45">
      <c r="A24" t="s">
        <v>30</v>
      </c>
      <c r="B24" s="1">
        <v>19.32</v>
      </c>
      <c r="D24" s="1"/>
      <c r="F24" s="1"/>
      <c r="H24" s="2" t="str">
        <f t="shared" ref="H24:H55" si="57">IF(F25&gt;0,A24,"")</f>
        <v/>
      </c>
      <c r="I24" s="3"/>
    </row>
    <row r="25" spans="1:9" x14ac:dyDescent="0.45">
      <c r="A25" t="s">
        <v>31</v>
      </c>
      <c r="B25" s="1">
        <v>8.94</v>
      </c>
      <c r="C25" s="1">
        <f t="shared" ref="C25" si="58">B24-B25</f>
        <v>10.38</v>
      </c>
      <c r="D25" s="1">
        <f t="shared" ref="D25" si="59">C25/2</f>
        <v>5.19</v>
      </c>
      <c r="E25">
        <v>9.5</v>
      </c>
      <c r="F25" s="1">
        <f t="shared" si="15"/>
        <v>-6.31</v>
      </c>
      <c r="H25" s="2" t="str">
        <f t="shared" ref="H25:H55" si="60">IF(F25&lt;0,A25,"")</f>
        <v>Stanford</v>
      </c>
      <c r="I25" s="3">
        <f t="shared" ref="I25:I55" si="61">ABS(F25/10)*2</f>
        <v>1.262</v>
      </c>
    </row>
    <row r="26" spans="1:9" x14ac:dyDescent="0.45">
      <c r="A26" t="s">
        <v>32</v>
      </c>
      <c r="B26" s="1">
        <v>44.28</v>
      </c>
      <c r="D26" s="1"/>
      <c r="H26" s="2" t="str">
        <f t="shared" ref="H26:H55" si="62">IF(F27&gt;0,A26,"")</f>
        <v>Rutgers</v>
      </c>
      <c r="I26" s="3"/>
    </row>
    <row r="27" spans="1:9" x14ac:dyDescent="0.45">
      <c r="A27" t="s">
        <v>33</v>
      </c>
      <c r="B27" s="1">
        <v>44.47</v>
      </c>
      <c r="C27" s="1">
        <f t="shared" ref="C27" si="63">B26-B27</f>
        <v>-0.18999999999999773</v>
      </c>
      <c r="D27" s="1">
        <f t="shared" ref="D27" si="64">C27/2</f>
        <v>-9.4999999999998863E-2</v>
      </c>
      <c r="E27">
        <v>-5.5</v>
      </c>
      <c r="F27" s="1">
        <f t="shared" ref="F27" si="65">D27-E27-2</f>
        <v>3.4050000000000011</v>
      </c>
      <c r="H27" s="2" t="str">
        <f t="shared" ref="H27:H55" si="66">IF(F27&lt;0,A27,"")</f>
        <v/>
      </c>
      <c r="I27" s="3">
        <f t="shared" ref="I27:I55" si="67">ABS(F27/10)*2</f>
        <v>0.68100000000000027</v>
      </c>
    </row>
    <row r="28" spans="1:9" x14ac:dyDescent="0.45">
      <c r="A28" t="s">
        <v>34</v>
      </c>
      <c r="B28" s="1">
        <v>4.95</v>
      </c>
      <c r="D28" s="1"/>
      <c r="F28" s="1"/>
      <c r="H28" s="2" t="str">
        <f t="shared" ref="H28:H55" si="68">IF(F29&gt;0,A28,"")</f>
        <v/>
      </c>
      <c r="I28" s="3"/>
    </row>
    <row r="29" spans="1:9" x14ac:dyDescent="0.45">
      <c r="A29" t="s">
        <v>35</v>
      </c>
      <c r="B29" s="1">
        <v>17.2</v>
      </c>
      <c r="C29" s="1">
        <f t="shared" ref="C29" si="69">B28-B29</f>
        <v>-12.25</v>
      </c>
      <c r="D29" s="1">
        <f t="shared" ref="D29" si="70">C29/2</f>
        <v>-6.125</v>
      </c>
      <c r="E29">
        <v>-2.5</v>
      </c>
      <c r="F29" s="1">
        <f t="shared" si="15"/>
        <v>-5.625</v>
      </c>
      <c r="H29" s="2" t="str">
        <f t="shared" ref="H29:H55" si="71">IF(F29&lt;0,A29,"")</f>
        <v>Oklahoma State</v>
      </c>
      <c r="I29" s="3">
        <f t="shared" ref="I29:I55" si="72">ABS(F29/10)*2</f>
        <v>1.125</v>
      </c>
    </row>
    <row r="30" spans="1:9" x14ac:dyDescent="0.45">
      <c r="A30" t="s">
        <v>36</v>
      </c>
      <c r="B30" s="1">
        <v>39.57</v>
      </c>
      <c r="D30" s="1"/>
      <c r="H30" s="7" t="str">
        <f t="shared" ref="H30:H55" si="73">IF(F31&gt;0,A30,"")</f>
        <v/>
      </c>
      <c r="I30" s="8"/>
    </row>
    <row r="31" spans="1:9" x14ac:dyDescent="0.45">
      <c r="A31" t="s">
        <v>37</v>
      </c>
      <c r="B31" s="1">
        <v>24.47</v>
      </c>
      <c r="C31" s="1">
        <f t="shared" ref="C31" si="74">B30-B31</f>
        <v>15.100000000000001</v>
      </c>
      <c r="D31" s="1">
        <f t="shared" ref="D31" si="75">C31/2</f>
        <v>7.5500000000000007</v>
      </c>
      <c r="E31">
        <v>22.5</v>
      </c>
      <c r="F31" s="1">
        <f t="shared" ref="F31" si="76">D31-E31-2</f>
        <v>-16.95</v>
      </c>
      <c r="H31" s="7" t="str">
        <f t="shared" ref="H31:H55" si="77">IF(F31&lt;0,A31,"")</f>
        <v>Vanderbilt</v>
      </c>
      <c r="I31" s="8">
        <f t="shared" ref="I31:I55" si="78">ABS(F31/10)*2</f>
        <v>3.3899999999999997</v>
      </c>
    </row>
    <row r="32" spans="1:9" x14ac:dyDescent="0.45">
      <c r="A32" t="s">
        <v>38</v>
      </c>
      <c r="B32" s="1">
        <v>30.84</v>
      </c>
      <c r="D32" s="1"/>
      <c r="F32" s="1"/>
      <c r="H32" s="7" t="str">
        <f t="shared" ref="H32:H55" si="79">IF(F33&gt;0,A32,"")</f>
        <v/>
      </c>
      <c r="I32" s="8"/>
    </row>
    <row r="33" spans="1:9" x14ac:dyDescent="0.45">
      <c r="A33" t="s">
        <v>39</v>
      </c>
      <c r="B33" s="1">
        <v>4.37</v>
      </c>
      <c r="C33" s="1">
        <f t="shared" ref="C33" si="80">B32-B33</f>
        <v>26.47</v>
      </c>
      <c r="D33" s="1">
        <f t="shared" ref="D33" si="81">C33/2</f>
        <v>13.234999999999999</v>
      </c>
      <c r="E33">
        <v>16.5</v>
      </c>
      <c r="F33" s="1">
        <f t="shared" si="15"/>
        <v>-5.2650000000000006</v>
      </c>
      <c r="H33" s="7" t="str">
        <f t="shared" ref="H33:H55" si="82">IF(F33&lt;0,A33,"")</f>
        <v>Florida State</v>
      </c>
      <c r="I33" s="8">
        <f t="shared" ref="I33:I55" si="83">ABS(F33/10)*2</f>
        <v>1.0530000000000002</v>
      </c>
    </row>
    <row r="34" spans="1:9" x14ac:dyDescent="0.45">
      <c r="A34" t="s">
        <v>40</v>
      </c>
      <c r="B34" s="1">
        <v>38.83</v>
      </c>
      <c r="D34" s="1"/>
      <c r="H34" s="7" t="str">
        <f t="shared" ref="H34:H55" si="84">IF(F35&gt;0,A34,"")</f>
        <v/>
      </c>
      <c r="I34" s="8"/>
    </row>
    <row r="35" spans="1:9" x14ac:dyDescent="0.45">
      <c r="A35" t="s">
        <v>41</v>
      </c>
      <c r="B35" s="1">
        <v>24.28</v>
      </c>
      <c r="C35" s="1">
        <f t="shared" ref="C35" si="85">B34-B35</f>
        <v>14.549999999999997</v>
      </c>
      <c r="D35" s="1">
        <f t="shared" ref="D35" si="86">C35/2</f>
        <v>7.2749999999999986</v>
      </c>
      <c r="E35">
        <v>14.5</v>
      </c>
      <c r="F35" s="1">
        <f t="shared" ref="F35" si="87">D35-E35-2</f>
        <v>-9.2250000000000014</v>
      </c>
      <c r="H35" s="7" t="str">
        <f t="shared" ref="H35:H55" si="88">IF(F35&lt;0,A35,"")</f>
        <v>Arkansas</v>
      </c>
      <c r="I35" s="8">
        <f t="shared" ref="I35:I55" si="89">ABS(F35/10)*2</f>
        <v>1.8450000000000002</v>
      </c>
    </row>
    <row r="36" spans="1:9" x14ac:dyDescent="0.45">
      <c r="A36" t="s">
        <v>42</v>
      </c>
      <c r="B36" s="1">
        <v>32.200000000000003</v>
      </c>
      <c r="D36" s="1"/>
      <c r="F36" s="1"/>
      <c r="H36" s="7" t="str">
        <f t="shared" ref="H36:H55" si="90">IF(F37&gt;0,A36,"")</f>
        <v/>
      </c>
      <c r="I36" s="8"/>
    </row>
    <row r="37" spans="1:9" x14ac:dyDescent="0.45">
      <c r="A37" t="s">
        <v>43</v>
      </c>
      <c r="B37" s="1">
        <v>43.39</v>
      </c>
      <c r="C37" s="1">
        <f t="shared" ref="C37" si="91">B36-B37</f>
        <v>-11.189999999999998</v>
      </c>
      <c r="D37" s="1">
        <f t="shared" ref="D37" si="92">C37/2</f>
        <v>-5.5949999999999989</v>
      </c>
      <c r="E37">
        <v>-1.5</v>
      </c>
      <c r="F37" s="1">
        <f t="shared" si="15"/>
        <v>-6.0949999999999989</v>
      </c>
      <c r="H37" s="7" t="str">
        <f t="shared" ref="H37:H55" si="93">IF(F37&lt;0,A37,"")</f>
        <v>Washington</v>
      </c>
      <c r="I37" s="8">
        <f t="shared" ref="I37:I55" si="94">ABS(F37/10)*2</f>
        <v>1.2189999999999999</v>
      </c>
    </row>
    <row r="38" spans="1:9" x14ac:dyDescent="0.45">
      <c r="A38" t="s">
        <v>44</v>
      </c>
      <c r="B38" s="1">
        <v>22.05</v>
      </c>
      <c r="D38" s="1"/>
      <c r="H38" s="7" t="str">
        <f t="shared" ref="H38:H55" si="95">IF(F39&gt;0,A38,"")</f>
        <v/>
      </c>
      <c r="I38" s="8"/>
    </row>
    <row r="39" spans="1:9" x14ac:dyDescent="0.45">
      <c r="A39" t="s">
        <v>45</v>
      </c>
      <c r="B39" s="1">
        <v>29.16</v>
      </c>
      <c r="C39" s="1">
        <f t="shared" ref="C39" si="96">B38-B39</f>
        <v>-7.1099999999999994</v>
      </c>
      <c r="D39" s="1">
        <f t="shared" ref="D39" si="97">C39/2</f>
        <v>-3.5549999999999997</v>
      </c>
      <c r="E39">
        <v>9.5</v>
      </c>
      <c r="F39" s="1">
        <f t="shared" ref="F39" si="98">D39-E39-2</f>
        <v>-15.055</v>
      </c>
      <c r="H39" s="7" t="str">
        <f t="shared" ref="H39:H55" si="99">IF(F39&lt;0,A39,"")</f>
        <v>Minnesota</v>
      </c>
      <c r="I39" s="8">
        <f t="shared" ref="I39:I55" si="100">ABS(F39/10)*2</f>
        <v>3.0110000000000001</v>
      </c>
    </row>
    <row r="40" spans="1:9" x14ac:dyDescent="0.45">
      <c r="A40" t="s">
        <v>46</v>
      </c>
      <c r="B40" s="1">
        <v>4.5199999999999996</v>
      </c>
      <c r="D40" s="1"/>
      <c r="F40" s="1"/>
      <c r="H40" s="7" t="str">
        <f t="shared" ref="H40:H55" si="101">IF(F41&gt;0,A40,"")</f>
        <v/>
      </c>
      <c r="I40" s="8"/>
    </row>
    <row r="41" spans="1:9" x14ac:dyDescent="0.45">
      <c r="A41" t="s">
        <v>47</v>
      </c>
      <c r="B41" s="1">
        <v>26.78</v>
      </c>
      <c r="C41" s="1">
        <f t="shared" ref="C41" si="102">B40-B41</f>
        <v>-22.26</v>
      </c>
      <c r="D41" s="1">
        <f t="shared" ref="D41" si="103">C41/2</f>
        <v>-11.13</v>
      </c>
      <c r="E41">
        <v>-12.5</v>
      </c>
      <c r="F41" s="1">
        <f t="shared" si="15"/>
        <v>-0.63000000000000078</v>
      </c>
      <c r="H41" s="7" t="str">
        <f t="shared" ref="H41:H55" si="104">IF(F41&lt;0,A41,"")</f>
        <v>Iowa State</v>
      </c>
      <c r="I41" s="8">
        <f t="shared" ref="I41:I55" si="105">ABS(F41/10)*2</f>
        <v>0.12600000000000017</v>
      </c>
    </row>
    <row r="42" spans="1:9" x14ac:dyDescent="0.45">
      <c r="A42" t="s">
        <v>48</v>
      </c>
      <c r="B42" s="1">
        <v>41.59</v>
      </c>
      <c r="D42" s="1"/>
      <c r="H42" s="2" t="str">
        <f t="shared" ref="H42:H55" si="106">IF(F43&gt;0,A42,"")</f>
        <v>UCF</v>
      </c>
      <c r="I42" s="3"/>
    </row>
    <row r="43" spans="1:9" x14ac:dyDescent="0.45">
      <c r="A43" t="s">
        <v>49</v>
      </c>
      <c r="B43" s="1">
        <v>31.92</v>
      </c>
      <c r="C43" s="1">
        <f t="shared" ref="C43" si="107">B42-B43</f>
        <v>9.6700000000000017</v>
      </c>
      <c r="D43" s="1">
        <f t="shared" ref="D43" si="108">C43/2</f>
        <v>4.8350000000000009</v>
      </c>
      <c r="E43">
        <v>1.5</v>
      </c>
      <c r="F43" s="1">
        <f t="shared" ref="F43" si="109">D43-E43-2</f>
        <v>1.3350000000000009</v>
      </c>
      <c r="H43" s="2" t="str">
        <f t="shared" ref="H43:H55" si="110">IF(F43&lt;0,A43,"")</f>
        <v/>
      </c>
      <c r="I43" s="3">
        <f t="shared" ref="I43:I55" si="111">ABS(F43/10)*2</f>
        <v>0.26700000000000018</v>
      </c>
    </row>
    <row r="44" spans="1:9" x14ac:dyDescent="0.45">
      <c r="A44" t="s">
        <v>50</v>
      </c>
      <c r="B44" s="1">
        <v>34.44</v>
      </c>
      <c r="D44" s="1"/>
      <c r="F44" s="1"/>
      <c r="H44" s="2" t="str">
        <f t="shared" ref="H44:H55" si="112">IF(F45&gt;0,A44,"")</f>
        <v>Duke</v>
      </c>
      <c r="I44" s="3"/>
    </row>
    <row r="45" spans="1:9" x14ac:dyDescent="0.45">
      <c r="A45" t="s">
        <v>51</v>
      </c>
      <c r="B45" s="1">
        <v>21.24</v>
      </c>
      <c r="C45" s="1">
        <f t="shared" ref="C45" si="113">B44-B45</f>
        <v>13.2</v>
      </c>
      <c r="D45" s="1">
        <f t="shared" ref="D45" si="114">C45/2</f>
        <v>6.6</v>
      </c>
      <c r="E45">
        <v>3</v>
      </c>
      <c r="F45" s="1">
        <f t="shared" si="15"/>
        <v>1.5999999999999996</v>
      </c>
      <c r="H45" s="2" t="str">
        <f t="shared" ref="H45:H55" si="115">IF(F45&lt;0,A45,"")</f>
        <v/>
      </c>
      <c r="I45" s="3">
        <f t="shared" ref="I45:I55" si="116">ABS(F45/10)*2</f>
        <v>0.31999999999999995</v>
      </c>
    </row>
    <row r="46" spans="1:9" x14ac:dyDescent="0.45">
      <c r="A46" t="s">
        <v>52</v>
      </c>
      <c r="B46" s="1">
        <v>33.590000000000003</v>
      </c>
      <c r="D46" s="1"/>
      <c r="H46" s="7" t="str">
        <f t="shared" ref="H46:H55" si="117">IF(F47&gt;0,A46,"")</f>
        <v/>
      </c>
      <c r="I46" s="8"/>
    </row>
    <row r="47" spans="1:9" x14ac:dyDescent="0.45">
      <c r="A47" t="s">
        <v>53</v>
      </c>
      <c r="B47" s="1">
        <v>24.7</v>
      </c>
      <c r="C47" s="1">
        <f t="shared" ref="C47" si="118">B46-B47</f>
        <v>8.8900000000000041</v>
      </c>
      <c r="D47" s="1">
        <f t="shared" ref="D47" si="119">C47/2</f>
        <v>4.4450000000000021</v>
      </c>
      <c r="E47">
        <v>8.5</v>
      </c>
      <c r="F47" s="1">
        <f t="shared" ref="F47" si="120">D47-E47-2</f>
        <v>-6.0549999999999979</v>
      </c>
      <c r="H47" s="7" t="str">
        <f t="shared" ref="H47:H55" si="121">IF(F47&lt;0,A47,"")</f>
        <v>California</v>
      </c>
      <c r="I47" s="8">
        <f t="shared" ref="I47:I55" si="122">ABS(F47/10)*2</f>
        <v>1.2109999999999996</v>
      </c>
    </row>
    <row r="48" spans="1:9" x14ac:dyDescent="0.45">
      <c r="A48" t="s">
        <v>54</v>
      </c>
      <c r="B48" s="1">
        <v>5.94</v>
      </c>
      <c r="D48" s="1"/>
      <c r="F48" s="1"/>
      <c r="H48" s="2" t="str">
        <f t="shared" ref="H48:H55" si="123">IF(F49&gt;0,A48,"")</f>
        <v/>
      </c>
      <c r="I48" s="3"/>
    </row>
    <row r="49" spans="1:9" x14ac:dyDescent="0.45">
      <c r="A49" t="s">
        <v>55</v>
      </c>
      <c r="B49" s="1">
        <v>30.72</v>
      </c>
      <c r="C49" s="1">
        <f t="shared" ref="C49:C55" si="124">B48-B49</f>
        <v>-24.779999999999998</v>
      </c>
      <c r="D49" s="1">
        <f t="shared" ref="D49:D55" si="125">C49/2</f>
        <v>-12.389999999999999</v>
      </c>
      <c r="E49">
        <v>-5.5</v>
      </c>
      <c r="F49" s="1">
        <f t="shared" si="15"/>
        <v>-8.8899999999999988</v>
      </c>
      <c r="H49" s="2" t="str">
        <f t="shared" ref="H49:H55" si="126">IF(F49&lt;0,A49,"")</f>
        <v>Arizona</v>
      </c>
      <c r="I49" s="3">
        <f t="shared" ref="I49:I55" si="127">ABS(F49/10)*2</f>
        <v>1.7779999999999998</v>
      </c>
    </row>
    <row r="50" spans="1:9" x14ac:dyDescent="0.45">
      <c r="A50" t="s">
        <v>56</v>
      </c>
      <c r="B50" s="1">
        <v>32.57</v>
      </c>
      <c r="D50" s="1"/>
      <c r="H50" s="2" t="str">
        <f t="shared" ref="H50:H55" si="128">IF(F51&gt;0,A50,"")</f>
        <v>Kansas</v>
      </c>
      <c r="I50" s="3"/>
    </row>
    <row r="51" spans="1:9" x14ac:dyDescent="0.45">
      <c r="A51" t="s">
        <v>57</v>
      </c>
      <c r="B51" s="1">
        <v>15.56</v>
      </c>
      <c r="C51" s="1">
        <f t="shared" si="124"/>
        <v>17.009999999999998</v>
      </c>
      <c r="D51" s="1">
        <f t="shared" si="125"/>
        <v>8.504999999999999</v>
      </c>
      <c r="E51">
        <v>-2.5</v>
      </c>
      <c r="F51" s="1">
        <f t="shared" ref="F51" si="129">D51-E51-2</f>
        <v>9.004999999999999</v>
      </c>
      <c r="H51" s="2" t="str">
        <f t="shared" ref="H51:H55" si="130">IF(F51&lt;0,A51,"")</f>
        <v/>
      </c>
      <c r="I51" s="3">
        <f t="shared" ref="I51:I55" si="131">ABS(F51/10)*2</f>
        <v>1.8009999999999997</v>
      </c>
    </row>
    <row r="52" spans="1:9" x14ac:dyDescent="0.45">
      <c r="A52" t="s">
        <v>58</v>
      </c>
      <c r="B52" s="1">
        <v>-4.79</v>
      </c>
      <c r="D52" s="1"/>
      <c r="F52" s="1"/>
      <c r="H52" s="2" t="str">
        <f t="shared" ref="H52:H55" si="132">IF(F53&gt;0,A52,"")</f>
        <v/>
      </c>
      <c r="I52" s="3"/>
    </row>
    <row r="53" spans="1:9" x14ac:dyDescent="0.45">
      <c r="A53" t="s">
        <v>59</v>
      </c>
      <c r="B53" s="1">
        <v>24.64</v>
      </c>
      <c r="C53" s="1">
        <f t="shared" si="124"/>
        <v>-29.43</v>
      </c>
      <c r="D53" s="1">
        <f t="shared" si="125"/>
        <v>-14.715</v>
      </c>
      <c r="E53">
        <v>-16.5</v>
      </c>
      <c r="F53" s="1">
        <f t="shared" si="15"/>
        <v>-0.21499999999999986</v>
      </c>
      <c r="H53" s="2" t="str">
        <f t="shared" ref="H53:H55" si="133">IF(F53&lt;0,A53,"")</f>
        <v>TCU</v>
      </c>
      <c r="I53" s="3">
        <f t="shared" ref="I53:I55" si="134">ABS(F53/10)*2</f>
        <v>4.2999999999999969E-2</v>
      </c>
    </row>
    <row r="54" spans="1:9" x14ac:dyDescent="0.45">
      <c r="A54" t="s">
        <v>60</v>
      </c>
      <c r="B54" s="1">
        <v>14.79</v>
      </c>
      <c r="D54" s="1"/>
      <c r="H54" s="7" t="str">
        <f t="shared" ref="H54:H55" si="135">IF(F55&gt;0,A54,"")</f>
        <v>Michigan State</v>
      </c>
      <c r="I54" s="8"/>
    </row>
    <row r="55" spans="1:9" x14ac:dyDescent="0.45">
      <c r="A55" t="s">
        <v>61</v>
      </c>
      <c r="B55" s="1">
        <v>40.68</v>
      </c>
      <c r="C55" s="1">
        <f t="shared" si="124"/>
        <v>-25.89</v>
      </c>
      <c r="D55" s="1">
        <f t="shared" si="125"/>
        <v>-12.945</v>
      </c>
      <c r="E55">
        <v>-21.5</v>
      </c>
      <c r="F55" s="1">
        <f t="shared" ref="F55" si="136">D55-E55-2</f>
        <v>6.5549999999999997</v>
      </c>
      <c r="H55" s="7" t="str">
        <f t="shared" ref="H55" si="137">IF(F55&lt;0,A55,"")</f>
        <v/>
      </c>
      <c r="I55" s="8">
        <f t="shared" ref="I55" si="138">ABS(F55/10)*2</f>
        <v>1.3109999999999999</v>
      </c>
    </row>
    <row r="56" spans="1:9" x14ac:dyDescent="0.45">
      <c r="B56" s="1"/>
      <c r="D56" s="1"/>
      <c r="I56" s="1"/>
    </row>
    <row r="57" spans="1:9" x14ac:dyDescent="0.45">
      <c r="B57" s="1"/>
      <c r="D57" s="1"/>
      <c r="I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CF46-6DC0-4743-B699-01F3B3555C0E}">
  <dimension ref="A1:L57"/>
  <sheetViews>
    <sheetView workbookViewId="0">
      <selection activeCell="K6" sqref="K6"/>
    </sheetView>
  </sheetViews>
  <sheetFormatPr defaultRowHeight="14.25" x14ac:dyDescent="0.45"/>
  <sheetData>
    <row r="1" spans="1:12" x14ac:dyDescent="0.45">
      <c r="B1" s="1" t="s">
        <v>0</v>
      </c>
      <c r="C1" t="s">
        <v>1</v>
      </c>
      <c r="D1" s="1" t="s">
        <v>2</v>
      </c>
      <c r="E1" t="s">
        <v>3</v>
      </c>
      <c r="F1" s="1" t="s">
        <v>4</v>
      </c>
      <c r="H1" s="1" t="s">
        <v>5</v>
      </c>
      <c r="I1" s="1" t="s">
        <v>6</v>
      </c>
    </row>
    <row r="2" spans="1:12" x14ac:dyDescent="0.45">
      <c r="A2" t="s">
        <v>7</v>
      </c>
      <c r="B2" s="1">
        <v>-13.98</v>
      </c>
      <c r="D2" s="1"/>
      <c r="H2" s="2" t="str">
        <f>IF(F3&gt;0,A2,"")</f>
        <v/>
      </c>
      <c r="I2" s="3"/>
      <c r="K2" s="4" t="s">
        <v>8</v>
      </c>
      <c r="L2" s="5"/>
    </row>
    <row r="3" spans="1:12" x14ac:dyDescent="0.45">
      <c r="A3" t="s">
        <v>9</v>
      </c>
      <c r="B3" s="1">
        <v>42.94</v>
      </c>
      <c r="C3" s="1">
        <f>B2-B3</f>
        <v>-56.92</v>
      </c>
      <c r="D3" s="1">
        <f>C3/2</f>
        <v>-28.46</v>
      </c>
      <c r="E3">
        <v>-29.5</v>
      </c>
      <c r="F3" s="1">
        <f>D3-E3-2</f>
        <v>-0.96000000000000085</v>
      </c>
      <c r="H3" s="2" t="str">
        <f>IF(F3&lt;0,A3,"")</f>
        <v>Penn State</v>
      </c>
      <c r="I3" s="3">
        <f>ABS(F3/10)*2</f>
        <v>0.19200000000000017</v>
      </c>
      <c r="K3" s="6">
        <f>-I3-I5+I7+I9-I11+I13+I15-I17+I19-I21-I23-I25-I27-I29+I31+I33+I35+I37+I39+I41-I43-I45+I47-I49-I51-I53+I55</f>
        <v>3.3634519995830998</v>
      </c>
      <c r="L3" s="5"/>
    </row>
    <row r="4" spans="1:12" x14ac:dyDescent="0.45">
      <c r="A4" t="s">
        <v>10</v>
      </c>
      <c r="B4" s="1">
        <v>45.2</v>
      </c>
      <c r="D4" s="1"/>
      <c r="F4" s="1"/>
      <c r="H4" s="2" t="str">
        <f t="shared" ref="H4:H35" si="0">IF(F5&gt;0,A4,"")</f>
        <v>Missouri</v>
      </c>
      <c r="I4" s="3"/>
    </row>
    <row r="5" spans="1:12" x14ac:dyDescent="0.45">
      <c r="A5" t="s">
        <v>11</v>
      </c>
      <c r="B5" s="1">
        <v>25.11</v>
      </c>
      <c r="C5" s="1">
        <f t="shared" ref="C5" si="1">B4-B5</f>
        <v>20.090000000000003</v>
      </c>
      <c r="D5" s="1">
        <f t="shared" ref="D5" si="2">C5/2</f>
        <v>10.045000000000002</v>
      </c>
      <c r="E5">
        <v>-2.5</v>
      </c>
      <c r="F5" s="1">
        <f t="shared" ref="F5" si="3">D5-E5-2</f>
        <v>10.545000000000002</v>
      </c>
      <c r="H5" s="2" t="str">
        <f t="shared" ref="H5:H36" si="4">IF(F5&lt;0,A5,"")</f>
        <v/>
      </c>
      <c r="I5" s="3">
        <f t="shared" ref="I5:I36" si="5">ABS(F5/10)*2</f>
        <v>2.1090000000000004</v>
      </c>
    </row>
    <row r="6" spans="1:12" x14ac:dyDescent="0.45">
      <c r="A6" t="s">
        <v>12</v>
      </c>
      <c r="B6" s="1">
        <v>43.33</v>
      </c>
      <c r="D6" s="1"/>
      <c r="H6" s="7" t="str">
        <f t="shared" ref="H6:H37" si="6">IF(F7&gt;0,A6,"")</f>
        <v>SMU</v>
      </c>
      <c r="I6" s="8"/>
    </row>
    <row r="7" spans="1:12" x14ac:dyDescent="0.45">
      <c r="A7" t="s">
        <v>13</v>
      </c>
      <c r="B7" s="1">
        <v>38.93</v>
      </c>
      <c r="C7" s="1">
        <f t="shared" ref="C7" si="7">B6-B7</f>
        <v>4.3999999999999986</v>
      </c>
      <c r="D7" s="1">
        <f t="shared" ref="D7" si="8">C7/2</f>
        <v>2.1999999999999993</v>
      </c>
      <c r="E7">
        <v>-6.5</v>
      </c>
      <c r="F7" s="1">
        <f t="shared" ref="F7" si="9">D7-E7-2</f>
        <v>6.6999999999999993</v>
      </c>
      <c r="H7" s="7" t="str">
        <f t="shared" ref="H7:H38" si="10">IF(F7&lt;0,A7,"")</f>
        <v/>
      </c>
      <c r="I7" s="8">
        <f t="shared" ref="I7:I38" si="11">ABS(F7/10)*2</f>
        <v>1.3399999999999999</v>
      </c>
    </row>
    <row r="8" spans="1:12" x14ac:dyDescent="0.45">
      <c r="A8" t="s">
        <v>14</v>
      </c>
      <c r="B8" s="1">
        <v>4.4400000000000004</v>
      </c>
      <c r="D8" s="1"/>
      <c r="F8" s="1"/>
      <c r="H8" s="7" t="str">
        <f t="shared" ref="H8:H55" si="12">IF(F9&gt;0,A8,"")</f>
        <v/>
      </c>
      <c r="I8" s="8"/>
    </row>
    <row r="9" spans="1:12" x14ac:dyDescent="0.45">
      <c r="A9" t="s">
        <v>15</v>
      </c>
      <c r="B9" s="1">
        <v>24.07</v>
      </c>
      <c r="C9" s="1">
        <f t="shared" ref="C9" si="13">B8-B9</f>
        <v>-19.63</v>
      </c>
      <c r="D9" s="1">
        <f t="shared" ref="D9" si="14">C9/2</f>
        <v>-9.8149999999999995</v>
      </c>
      <c r="E9">
        <v>-11.5</v>
      </c>
      <c r="F9" s="1">
        <f t="shared" ref="F9:F53" si="15">D9-E9-2</f>
        <v>-0.3149999999999995</v>
      </c>
      <c r="H9" s="7" t="str">
        <f t="shared" ref="H9:H55" si="16">IF(F9&lt;0,A9,"")</f>
        <v>Wisconsin</v>
      </c>
      <c r="I9" s="8">
        <f t="shared" ref="I9:I55" si="17">ABS(F9/10)*2</f>
        <v>6.2999999999999903E-2</v>
      </c>
    </row>
    <row r="10" spans="1:12" x14ac:dyDescent="0.45">
      <c r="A10" t="s">
        <v>16</v>
      </c>
      <c r="B10" s="1">
        <v>36.64</v>
      </c>
      <c r="D10" s="1"/>
      <c r="H10" s="2" t="str">
        <f t="shared" ref="H10:H55" si="18">IF(F11&gt;0,A10,"")</f>
        <v>Boston College</v>
      </c>
      <c r="I10" s="3"/>
    </row>
    <row r="11" spans="1:12" x14ac:dyDescent="0.45">
      <c r="A11" t="s">
        <v>17</v>
      </c>
      <c r="B11" s="1">
        <v>22.73</v>
      </c>
      <c r="C11" s="1">
        <f t="shared" ref="C11" si="19">B10-B11</f>
        <v>13.91</v>
      </c>
      <c r="D11" s="1">
        <f t="shared" ref="D11" si="20">C11/2</f>
        <v>6.9550000000000001</v>
      </c>
      <c r="E11">
        <v>-1.5</v>
      </c>
      <c r="F11" s="1">
        <f t="shared" ref="F11" si="21">D11-E11-2</f>
        <v>6.4550000000000001</v>
      </c>
      <c r="H11" s="2" t="str">
        <f t="shared" ref="H11:H55" si="22">IF(F11&lt;0,A11,"")</f>
        <v/>
      </c>
      <c r="I11" s="3">
        <f t="shared" ref="I11:I55" si="23">ABS(F11/10)*2</f>
        <v>1.2909999999999999</v>
      </c>
    </row>
    <row r="12" spans="1:12" x14ac:dyDescent="0.45">
      <c r="A12" t="s">
        <v>18</v>
      </c>
      <c r="B12" s="1">
        <v>26.47</v>
      </c>
      <c r="D12" s="1"/>
      <c r="F12" s="1"/>
      <c r="H12" s="7" t="str">
        <f t="shared" ref="H12:H55" si="24">IF(F13&gt;0,A12,"")</f>
        <v>Pittsburgh</v>
      </c>
      <c r="I12" s="8"/>
    </row>
    <row r="13" spans="1:12" x14ac:dyDescent="0.45">
      <c r="A13" t="s">
        <v>19</v>
      </c>
      <c r="B13" s="1">
        <v>13.05</v>
      </c>
      <c r="C13" s="1">
        <f t="shared" ref="C13" si="25">B12-B13</f>
        <v>13.419999999999998</v>
      </c>
      <c r="D13" s="1">
        <f t="shared" ref="D13" si="26">C13/2</f>
        <v>6.7099999999999991</v>
      </c>
      <c r="E13">
        <v>2.5</v>
      </c>
      <c r="F13" s="1">
        <f t="shared" si="15"/>
        <v>2.2099999999999991</v>
      </c>
      <c r="H13" s="7" t="str">
        <f t="shared" ref="H13:H55" si="27">IF(F13&lt;0,A13,"")</f>
        <v/>
      </c>
      <c r="I13" s="8">
        <f t="shared" ref="I13:I55" si="28">ABS(F13/10)*2</f>
        <v>0.44199999999999984</v>
      </c>
    </row>
    <row r="14" spans="1:12" x14ac:dyDescent="0.45">
      <c r="A14" t="s">
        <v>20</v>
      </c>
      <c r="B14" s="1">
        <v>20.65</v>
      </c>
      <c r="D14" s="1"/>
      <c r="H14" s="7" t="str">
        <f t="shared" ref="H14:H55" si="29">IF(F15&gt;0,A14,"")</f>
        <v>Wake Forest</v>
      </c>
      <c r="I14" s="8"/>
    </row>
    <row r="15" spans="1:12" x14ac:dyDescent="0.45">
      <c r="A15" t="s">
        <v>21</v>
      </c>
      <c r="B15" s="1">
        <v>24.19</v>
      </c>
      <c r="C15" s="1">
        <f t="shared" ref="C15" si="30">B14-B15</f>
        <v>-3.5400000000000027</v>
      </c>
      <c r="D15" s="1">
        <f t="shared" ref="D15" si="31">C15/2</f>
        <v>-1.7700000000000014</v>
      </c>
      <c r="E15">
        <v>-4.5</v>
      </c>
      <c r="F15" s="1">
        <f t="shared" ref="F15" si="32">D15-E15-2</f>
        <v>0.72999999999999865</v>
      </c>
      <c r="H15" s="7" t="str">
        <f t="shared" ref="H15:H55" si="33">IF(F15&lt;0,A15,"")</f>
        <v/>
      </c>
      <c r="I15" s="8">
        <f t="shared" ref="I15:I55" si="34">ABS(F15/10)*2</f>
        <v>0.14599999999999974</v>
      </c>
    </row>
    <row r="16" spans="1:12" x14ac:dyDescent="0.45">
      <c r="A16" t="s">
        <v>22</v>
      </c>
      <c r="B16" s="1">
        <v>46.69</v>
      </c>
      <c r="D16" s="1"/>
      <c r="F16" s="1"/>
      <c r="H16" s="2" t="str">
        <f t="shared" ref="H16:H55" si="35">IF(F17&gt;0,A16,"")</f>
        <v>Iowa</v>
      </c>
      <c r="I16" s="3"/>
    </row>
    <row r="17" spans="1:9" x14ac:dyDescent="0.45">
      <c r="A17" t="s">
        <v>23</v>
      </c>
      <c r="B17" s="1">
        <v>45.19</v>
      </c>
      <c r="C17" s="1">
        <f t="shared" ref="C17" si="36">B16-B17</f>
        <v>1.5</v>
      </c>
      <c r="D17" s="1">
        <f t="shared" ref="D17" si="37">C17/2</f>
        <v>0.75</v>
      </c>
      <c r="E17">
        <v>-17.5</v>
      </c>
      <c r="F17" s="1">
        <f t="shared" si="15"/>
        <v>16.25</v>
      </c>
      <c r="H17" s="2" t="str">
        <f t="shared" ref="H17:H55" si="38">IF(F17&lt;0,A17,"")</f>
        <v/>
      </c>
      <c r="I17" s="3">
        <f t="shared" ref="I17:I55" si="39">ABS(F17/10)*2</f>
        <v>3.25</v>
      </c>
    </row>
    <row r="18" spans="1:9" x14ac:dyDescent="0.45">
      <c r="A18" t="s">
        <v>24</v>
      </c>
      <c r="B18" s="1">
        <v>42.08</v>
      </c>
      <c r="D18" s="1"/>
      <c r="H18" s="7" t="str">
        <f t="shared" ref="H18:H55" si="40">IF(F19&gt;0,A18,"")</f>
        <v>Auburn</v>
      </c>
      <c r="I18" s="8"/>
    </row>
    <row r="19" spans="1:9" x14ac:dyDescent="0.45">
      <c r="A19" t="s">
        <v>25</v>
      </c>
      <c r="B19" s="1">
        <v>36.869999999999997</v>
      </c>
      <c r="C19" s="1">
        <f t="shared" ref="C19" si="41">B18-B19</f>
        <v>5.2100000000000009</v>
      </c>
      <c r="D19" s="1">
        <f t="shared" ref="D19" si="42">C19/2</f>
        <v>2.6050000000000004</v>
      </c>
      <c r="E19">
        <v>-21.5</v>
      </c>
      <c r="F19" s="1">
        <f t="shared" ref="F19" si="43">D19-E19-2</f>
        <v>22.105</v>
      </c>
      <c r="H19" s="7" t="str">
        <f t="shared" ref="H19:H55" si="44">IF(F19&lt;0,A19,"")</f>
        <v/>
      </c>
      <c r="I19" s="8">
        <f t="shared" ref="I19:I55" si="45">ABS(F19/10)*2</f>
        <v>4.4210000000000003</v>
      </c>
    </row>
    <row r="20" spans="1:9" x14ac:dyDescent="0.45">
      <c r="A20" t="s">
        <v>26</v>
      </c>
      <c r="B20" s="1">
        <v>41.72</v>
      </c>
      <c r="D20" s="1"/>
      <c r="F20" s="1"/>
      <c r="H20" s="2" t="str">
        <f t="shared" ref="H20:H55" si="46">IF(F21&gt;0,A20,"")</f>
        <v/>
      </c>
      <c r="I20" s="3"/>
    </row>
    <row r="21" spans="1:9" x14ac:dyDescent="0.45">
      <c r="A21" t="s">
        <v>27</v>
      </c>
      <c r="B21" s="1">
        <v>25.58</v>
      </c>
      <c r="C21" s="1">
        <f t="shared" ref="C21" si="47">B20-B21</f>
        <v>16.14</v>
      </c>
      <c r="D21" s="1">
        <f t="shared" ref="D21" si="48">C21/2</f>
        <v>8.07</v>
      </c>
      <c r="E21">
        <v>10.5</v>
      </c>
      <c r="F21" s="1">
        <f t="shared" si="15"/>
        <v>-4.43</v>
      </c>
      <c r="H21" s="2" t="str">
        <f t="shared" ref="H21:H55" si="49">IF(F21&lt;0,A21,"")</f>
        <v>South Carolina</v>
      </c>
      <c r="I21" s="3">
        <f t="shared" ref="I21:I55" si="50">ABS(F21/10)*2</f>
        <v>0.8859999999999999</v>
      </c>
    </row>
    <row r="22" spans="1:9" x14ac:dyDescent="0.45">
      <c r="A22" t="s">
        <v>28</v>
      </c>
      <c r="B22" s="1">
        <v>41.5</v>
      </c>
      <c r="D22" s="1"/>
      <c r="H22" s="2" t="str">
        <f t="shared" ref="H22:H55" si="51">IF(F23&gt;0,A22,"")</f>
        <v/>
      </c>
      <c r="I22" s="3"/>
    </row>
    <row r="23" spans="1:9" x14ac:dyDescent="0.45">
      <c r="A23" t="s">
        <v>29</v>
      </c>
      <c r="B23" s="1">
        <v>16.059999999999999</v>
      </c>
      <c r="C23" s="1">
        <f t="shared" ref="C23" si="52">B22-B23</f>
        <v>25.44</v>
      </c>
      <c r="D23" s="1">
        <f t="shared" ref="D23" si="53">C23/2</f>
        <v>12.72</v>
      </c>
      <c r="E23">
        <v>12.5</v>
      </c>
      <c r="F23" s="1">
        <f t="shared" ref="F23" si="54">D23-E23-2</f>
        <v>-1.7799999999999994</v>
      </c>
      <c r="H23" s="2" t="str">
        <f t="shared" ref="H23:H55" si="55">IF(F23&lt;0,A23,"")</f>
        <v>Northwestern</v>
      </c>
      <c r="I23" s="3">
        <f t="shared" ref="I23:I55" si="56">ABS(F23/10)*2</f>
        <v>0.35599999999999987</v>
      </c>
    </row>
    <row r="24" spans="1:9" x14ac:dyDescent="0.45">
      <c r="A24" t="s">
        <v>30</v>
      </c>
      <c r="B24" s="1">
        <v>19.32</v>
      </c>
      <c r="D24" s="1"/>
      <c r="F24" s="1"/>
      <c r="H24" s="2" t="str">
        <f t="shared" ref="H24:H55" si="57">IF(F25&gt;0,A24,"")</f>
        <v/>
      </c>
      <c r="I24" s="3"/>
    </row>
    <row r="25" spans="1:9" x14ac:dyDescent="0.45">
      <c r="A25" t="s">
        <v>31</v>
      </c>
      <c r="B25" s="1">
        <v>8.94</v>
      </c>
      <c r="C25" s="1">
        <f t="shared" ref="C25" si="58">B24-B25</f>
        <v>10.38</v>
      </c>
      <c r="D25" s="1">
        <f t="shared" ref="D25" si="59">C25/2</f>
        <v>5.19</v>
      </c>
      <c r="E25">
        <v>9.5</v>
      </c>
      <c r="F25" s="1">
        <f t="shared" si="15"/>
        <v>-6.31</v>
      </c>
      <c r="H25" s="2" t="str">
        <f t="shared" ref="H25:H55" si="60">IF(F25&lt;0,A25,"")</f>
        <v>Stanford</v>
      </c>
      <c r="I25" s="3">
        <f t="shared" ref="I25:I55" si="61">ABS(F25/10)*2</f>
        <v>1.262</v>
      </c>
    </row>
    <row r="26" spans="1:9" x14ac:dyDescent="0.45">
      <c r="A26" t="s">
        <v>32</v>
      </c>
      <c r="B26" s="1">
        <v>44.28</v>
      </c>
      <c r="D26" s="1"/>
      <c r="H26" s="2" t="str">
        <f t="shared" ref="H26:H55" si="62">IF(F27&gt;0,A26,"")</f>
        <v>Rutgers</v>
      </c>
      <c r="I26" s="3"/>
    </row>
    <row r="27" spans="1:9" x14ac:dyDescent="0.45">
      <c r="A27" t="s">
        <v>33</v>
      </c>
      <c r="B27" s="1">
        <v>44.47</v>
      </c>
      <c r="C27" s="1">
        <f t="shared" ref="C27" si="63">B26-B27</f>
        <v>-0.18999999999999773</v>
      </c>
      <c r="D27" s="1">
        <f t="shared" ref="D27" si="64">C27/2</f>
        <v>-9.4999999999998863E-2</v>
      </c>
      <c r="E27">
        <v>-5.5</v>
      </c>
      <c r="F27" s="1">
        <f t="shared" ref="F27" si="65">D27-E27-2</f>
        <v>3.4050000000000011</v>
      </c>
      <c r="H27" s="2" t="str">
        <f t="shared" ref="H27:H55" si="66">IF(F27&lt;0,A27,"")</f>
        <v/>
      </c>
      <c r="I27" s="3">
        <f t="shared" ref="I27:I55" si="67">ABS(F27/10)*2</f>
        <v>0.68100000000000027</v>
      </c>
    </row>
    <row r="28" spans="1:9" x14ac:dyDescent="0.45">
      <c r="A28" t="s">
        <v>34</v>
      </c>
      <c r="B28" s="1">
        <v>4.95</v>
      </c>
      <c r="D28" s="1"/>
      <c r="F28" s="1"/>
      <c r="H28" s="2" t="str">
        <f t="shared" ref="H28:H55" si="68">IF(F29&gt;0,A28,"")</f>
        <v/>
      </c>
      <c r="I28" s="3"/>
    </row>
    <row r="29" spans="1:9" x14ac:dyDescent="0.45">
      <c r="A29" t="s">
        <v>35</v>
      </c>
      <c r="B29" s="1">
        <v>17.2</v>
      </c>
      <c r="C29" s="1">
        <f t="shared" ref="C29" si="69">B28-B29</f>
        <v>-12.25</v>
      </c>
      <c r="D29" s="1">
        <f t="shared" ref="D29" si="70">C29/2</f>
        <v>-6.125</v>
      </c>
      <c r="E29">
        <v>-2.5</v>
      </c>
      <c r="F29" s="1">
        <f t="shared" si="15"/>
        <v>-5.625</v>
      </c>
      <c r="H29" s="2" t="str">
        <f t="shared" ref="H29:H55" si="71">IF(F29&lt;0,A29,"")</f>
        <v>Oklahoma State</v>
      </c>
      <c r="I29" s="3">
        <f t="shared" ref="I29:I55" si="72">ABS(F29/10)*2</f>
        <v>1.125</v>
      </c>
    </row>
    <row r="30" spans="1:9" x14ac:dyDescent="0.45">
      <c r="A30" t="s">
        <v>36</v>
      </c>
      <c r="B30" s="1">
        <v>39.57</v>
      </c>
      <c r="D30" s="1"/>
      <c r="H30" s="7" t="str">
        <f t="shared" ref="H30:H55" si="73">IF(F31&gt;0,A30,"")</f>
        <v/>
      </c>
      <c r="I30" s="8"/>
    </row>
    <row r="31" spans="1:9" x14ac:dyDescent="0.45">
      <c r="A31" t="s">
        <v>37</v>
      </c>
      <c r="B31" s="1">
        <v>24.47</v>
      </c>
      <c r="C31" s="1">
        <f t="shared" ref="C31" si="74">B30-B31</f>
        <v>15.100000000000001</v>
      </c>
      <c r="D31" s="1">
        <f t="shared" ref="D31" si="75">C31/2</f>
        <v>7.5500000000000007</v>
      </c>
      <c r="E31">
        <v>22.5</v>
      </c>
      <c r="F31" s="1">
        <f t="shared" ref="F31" si="76">D31-E31-2</f>
        <v>-16.95</v>
      </c>
      <c r="H31" s="7" t="str">
        <f t="shared" ref="H31:H55" si="77">IF(F31&lt;0,A31,"")</f>
        <v>Vanderbilt</v>
      </c>
      <c r="I31" s="8">
        <f t="shared" ref="I31:I55" si="78">ABS(F31/10)*2</f>
        <v>3.3899999999999997</v>
      </c>
    </row>
    <row r="32" spans="1:9" x14ac:dyDescent="0.45">
      <c r="A32" t="s">
        <v>38</v>
      </c>
      <c r="B32" s="1">
        <v>30.84</v>
      </c>
      <c r="D32" s="1"/>
      <c r="F32" s="1"/>
      <c r="H32" s="7" t="str">
        <f t="shared" ref="H32:H55" si="79">IF(F33&gt;0,A32,"")</f>
        <v/>
      </c>
      <c r="I32" s="8"/>
    </row>
    <row r="33" spans="1:9" x14ac:dyDescent="0.45">
      <c r="A33" t="s">
        <v>39</v>
      </c>
      <c r="B33" s="1">
        <v>4.37</v>
      </c>
      <c r="C33" s="1">
        <f t="shared" ref="C33" si="80">B32-B33</f>
        <v>26.47</v>
      </c>
      <c r="D33" s="1">
        <f t="shared" ref="D33" si="81">C33/2</f>
        <v>13.234999999999999</v>
      </c>
      <c r="E33">
        <v>16.5</v>
      </c>
      <c r="F33" s="1">
        <f t="shared" si="15"/>
        <v>-5.2650000000000006</v>
      </c>
      <c r="H33" s="7" t="str">
        <f t="shared" ref="H33:H55" si="82">IF(F33&lt;0,A33,"")</f>
        <v>Florida State</v>
      </c>
      <c r="I33" s="8">
        <f t="shared" ref="I33:I55" si="83">ABS(F33/10)*2</f>
        <v>1.0530000000000002</v>
      </c>
    </row>
    <row r="34" spans="1:9" x14ac:dyDescent="0.45">
      <c r="A34" t="s">
        <v>40</v>
      </c>
      <c r="B34" s="1">
        <v>38.83</v>
      </c>
      <c r="D34" s="1"/>
      <c r="H34" s="7" t="str">
        <f t="shared" ref="H34:H55" si="84">IF(F35&gt;0,A34,"")</f>
        <v/>
      </c>
      <c r="I34" s="8"/>
    </row>
    <row r="35" spans="1:9" x14ac:dyDescent="0.45">
      <c r="A35" t="s">
        <v>41</v>
      </c>
      <c r="B35" s="1">
        <v>24.28</v>
      </c>
      <c r="C35" s="1">
        <f t="shared" ref="C35" si="85">B34-B35</f>
        <v>14.549999999999997</v>
      </c>
      <c r="D35" s="1">
        <f t="shared" ref="D35" si="86">C35/2</f>
        <v>7.2749999999999986</v>
      </c>
      <c r="E35">
        <v>14.5</v>
      </c>
      <c r="F35" s="1">
        <f t="shared" ref="F35" si="87">D35-E35-2</f>
        <v>-9.2250000000000014</v>
      </c>
      <c r="H35" s="7" t="str">
        <f t="shared" ref="H35:H55" si="88">IF(F35&lt;0,A35,"")</f>
        <v>Arkansas</v>
      </c>
      <c r="I35" s="8">
        <f t="shared" ref="I35:I55" si="89">ABS(F35/10)*2</f>
        <v>1.8450000000000002</v>
      </c>
    </row>
    <row r="36" spans="1:9" x14ac:dyDescent="0.45">
      <c r="A36" t="s">
        <v>42</v>
      </c>
      <c r="B36" s="1">
        <v>32.200000000000003</v>
      </c>
      <c r="D36" s="1"/>
      <c r="F36" s="1"/>
      <c r="H36" s="7" t="str">
        <f t="shared" ref="H36:H55" si="90">IF(F37&gt;0,A36,"")</f>
        <v/>
      </c>
      <c r="I36" s="8"/>
    </row>
    <row r="37" spans="1:9" x14ac:dyDescent="0.45">
      <c r="A37" t="s">
        <v>43</v>
      </c>
      <c r="B37" s="1">
        <v>43.39</v>
      </c>
      <c r="C37" s="1">
        <f t="shared" ref="C37" si="91">B36-B37</f>
        <v>-11.189999999999998</v>
      </c>
      <c r="D37" s="1">
        <f t="shared" ref="D37" si="92">C37/2</f>
        <v>-5.5949999999999989</v>
      </c>
      <c r="E37">
        <v>-1.5</v>
      </c>
      <c r="F37" s="1">
        <f t="shared" si="15"/>
        <v>-6.0949999999999989</v>
      </c>
      <c r="H37" s="7" t="str">
        <f t="shared" ref="H37:H55" si="93">IF(F37&lt;0,A37,"")</f>
        <v>Washington</v>
      </c>
      <c r="I37" s="8">
        <f t="shared" ref="I37:I55" si="94">ABS(F37/10)*2</f>
        <v>1.2189999999999999</v>
      </c>
    </row>
    <row r="38" spans="1:9" x14ac:dyDescent="0.45">
      <c r="A38" t="s">
        <v>44</v>
      </c>
      <c r="B38" s="1">
        <v>22.05</v>
      </c>
      <c r="D38" s="1"/>
      <c r="H38" s="7" t="str">
        <f t="shared" ref="H38:H55" si="95">IF(F39&gt;0,A38,"")</f>
        <v/>
      </c>
      <c r="I38" s="8"/>
    </row>
    <row r="39" spans="1:9" x14ac:dyDescent="0.45">
      <c r="A39" t="s">
        <v>45</v>
      </c>
      <c r="B39" s="1">
        <v>29.16</v>
      </c>
      <c r="C39" s="1">
        <f t="shared" ref="C39" si="96">B38-B39</f>
        <v>-7.1099999999999994</v>
      </c>
      <c r="D39" s="1">
        <f t="shared" ref="D39" si="97">C39/2</f>
        <v>-3.5549999999999997</v>
      </c>
      <c r="E39">
        <v>9.5</v>
      </c>
      <c r="F39" s="1">
        <f t="shared" ref="F39" si="98">D39-E39-2</f>
        <v>-15.055</v>
      </c>
      <c r="H39" s="7" t="str">
        <f t="shared" ref="H39:H55" si="99">IF(F39&lt;0,A39,"")</f>
        <v>Minnesota</v>
      </c>
      <c r="I39" s="8">
        <f t="shared" ref="I39:I55" si="100">ABS(F39/10)*2</f>
        <v>3.0110000000000001</v>
      </c>
    </row>
    <row r="40" spans="1:9" x14ac:dyDescent="0.45">
      <c r="A40" t="s">
        <v>46</v>
      </c>
      <c r="B40" s="1">
        <v>4.5199999999999996</v>
      </c>
      <c r="D40" s="1"/>
      <c r="F40" s="1"/>
      <c r="H40" s="7" t="str">
        <f t="shared" ref="H40:H55" si="101">IF(F41&gt;0,A40,"")</f>
        <v/>
      </c>
      <c r="I40" s="8"/>
    </row>
    <row r="41" spans="1:9" x14ac:dyDescent="0.45">
      <c r="A41" t="s">
        <v>47</v>
      </c>
      <c r="B41" s="1">
        <v>26.78</v>
      </c>
      <c r="C41" s="1">
        <f t="shared" ref="C41" si="102">B40-B41</f>
        <v>-22.26</v>
      </c>
      <c r="D41" s="1">
        <f t="shared" ref="D41" si="103">C41/2</f>
        <v>-11.13</v>
      </c>
      <c r="E41">
        <v>-12.5</v>
      </c>
      <c r="F41" s="1">
        <f t="shared" si="15"/>
        <v>-0.63000000000000078</v>
      </c>
      <c r="H41" s="7" t="str">
        <f t="shared" ref="H41:H55" si="104">IF(F41&lt;0,A41,"")</f>
        <v>Iowa State</v>
      </c>
      <c r="I41" s="8">
        <f t="shared" ref="I41:I55" si="105">ABS(F41/10)*2</f>
        <v>0.12600000000000017</v>
      </c>
    </row>
    <row r="42" spans="1:9" x14ac:dyDescent="0.45">
      <c r="A42" t="s">
        <v>48</v>
      </c>
      <c r="B42" s="1">
        <v>41.59</v>
      </c>
      <c r="D42" s="1"/>
      <c r="H42" s="2" t="str">
        <f t="shared" ref="H42:H55" si="106">IF(F43&gt;0,A42,"")</f>
        <v>UCF</v>
      </c>
      <c r="I42" s="3"/>
    </row>
    <row r="43" spans="1:9" x14ac:dyDescent="0.45">
      <c r="A43" t="s">
        <v>49</v>
      </c>
      <c r="B43" s="1">
        <f>VLOOKUP(A43,[1]wk5_powerRatings!$A$2:$B$135,2,FALSE)</f>
        <v>26.8922804064042</v>
      </c>
      <c r="C43" s="1">
        <f t="shared" ref="C43" si="107">B42-B43</f>
        <v>14.697719593595803</v>
      </c>
      <c r="D43" s="1">
        <f t="shared" ref="D43" si="108">C43/2</f>
        <v>7.3488597967979015</v>
      </c>
      <c r="E43">
        <v>1.5</v>
      </c>
      <c r="F43" s="1">
        <f t="shared" ref="F43" si="109">D43-E43-2</f>
        <v>3.8488597967979015</v>
      </c>
      <c r="H43" s="2" t="str">
        <f t="shared" ref="H43:H55" si="110">IF(F43&lt;0,A43,"")</f>
        <v/>
      </c>
      <c r="I43" s="3">
        <f t="shared" ref="I43:I55" si="111">ABS(F43/10)*2</f>
        <v>0.76977195935958032</v>
      </c>
    </row>
    <row r="44" spans="1:9" x14ac:dyDescent="0.45">
      <c r="A44" t="s">
        <v>50</v>
      </c>
      <c r="B44" s="1">
        <v>34.44</v>
      </c>
      <c r="D44" s="1"/>
      <c r="F44" s="1"/>
      <c r="H44" s="2" t="str">
        <f t="shared" ref="H44:H55" si="112">IF(F45&gt;0,A44,"")</f>
        <v>Duke</v>
      </c>
      <c r="I44" s="3"/>
    </row>
    <row r="45" spans="1:9" x14ac:dyDescent="0.45">
      <c r="A45" t="s">
        <v>51</v>
      </c>
      <c r="B45" s="1">
        <v>21.24</v>
      </c>
      <c r="C45" s="1">
        <f t="shared" ref="C45" si="113">B44-B45</f>
        <v>13.2</v>
      </c>
      <c r="D45" s="1">
        <f t="shared" ref="D45" si="114">C45/2</f>
        <v>6.6</v>
      </c>
      <c r="E45">
        <v>3</v>
      </c>
      <c r="F45" s="1">
        <f t="shared" si="15"/>
        <v>1.5999999999999996</v>
      </c>
      <c r="H45" s="2" t="str">
        <f t="shared" ref="H45:H55" si="115">IF(F45&lt;0,A45,"")</f>
        <v/>
      </c>
      <c r="I45" s="3">
        <f t="shared" ref="I45:I55" si="116">ABS(F45/10)*2</f>
        <v>0.31999999999999995</v>
      </c>
    </row>
    <row r="46" spans="1:9" x14ac:dyDescent="0.45">
      <c r="A46" t="s">
        <v>52</v>
      </c>
      <c r="B46" s="1">
        <v>33.590000000000003</v>
      </c>
      <c r="D46" s="1"/>
      <c r="H46" s="7" t="str">
        <f t="shared" ref="H46:H55" si="117">IF(F47&gt;0,A46,"")</f>
        <v/>
      </c>
      <c r="I46" s="8"/>
    </row>
    <row r="47" spans="1:9" x14ac:dyDescent="0.45">
      <c r="A47" t="s">
        <v>53</v>
      </c>
      <c r="B47" s="1">
        <v>24.7</v>
      </c>
      <c r="C47" s="1">
        <f t="shared" ref="C47" si="118">B46-B47</f>
        <v>8.8900000000000041</v>
      </c>
      <c r="D47" s="1">
        <f t="shared" ref="D47" si="119">C47/2</f>
        <v>4.4450000000000021</v>
      </c>
      <c r="E47">
        <v>8.5</v>
      </c>
      <c r="F47" s="1">
        <f t="shared" ref="F47" si="120">D47-E47-2</f>
        <v>-6.0549999999999979</v>
      </c>
      <c r="H47" s="7" t="str">
        <f t="shared" ref="H47:H55" si="121">IF(F47&lt;0,A47,"")</f>
        <v>California</v>
      </c>
      <c r="I47" s="8">
        <f t="shared" ref="I47:I55" si="122">ABS(F47/10)*2</f>
        <v>1.2109999999999996</v>
      </c>
    </row>
    <row r="48" spans="1:9" x14ac:dyDescent="0.45">
      <c r="A48" t="s">
        <v>54</v>
      </c>
      <c r="B48" s="1">
        <f>VLOOKUP(A48,[1]wk5_powerRatings!$A$2:$B$135,2,FALSE)</f>
        <v>2.4322395894268198</v>
      </c>
      <c r="D48" s="1"/>
      <c r="F48" s="1"/>
      <c r="H48" s="2" t="str">
        <f t="shared" ref="H48:H55" si="123">IF(F49&gt;0,A48,"")</f>
        <v/>
      </c>
      <c r="I48" s="3"/>
    </row>
    <row r="49" spans="1:9" x14ac:dyDescent="0.45">
      <c r="A49" t="s">
        <v>55</v>
      </c>
      <c r="B49" s="1">
        <v>30.72</v>
      </c>
      <c r="C49" s="1">
        <f t="shared" ref="C49:C55" si="124">B48-B49</f>
        <v>-28.287760410573178</v>
      </c>
      <c r="D49" s="1">
        <f t="shared" ref="D49:D55" si="125">C49/2</f>
        <v>-14.143880205286589</v>
      </c>
      <c r="E49">
        <v>-5.5</v>
      </c>
      <c r="F49" s="1">
        <f t="shared" si="15"/>
        <v>-10.643880205286589</v>
      </c>
      <c r="H49" s="2" t="str">
        <f t="shared" ref="H49:H55" si="126">IF(F49&lt;0,A49,"")</f>
        <v>Arizona</v>
      </c>
      <c r="I49" s="3">
        <f t="shared" ref="I49:I55" si="127">ABS(F49/10)*2</f>
        <v>2.1287760410573178</v>
      </c>
    </row>
    <row r="50" spans="1:9" x14ac:dyDescent="0.45">
      <c r="A50" t="s">
        <v>56</v>
      </c>
      <c r="B50" s="1">
        <v>32.57</v>
      </c>
      <c r="D50" s="1"/>
      <c r="H50" s="2" t="str">
        <f t="shared" ref="H50:H55" si="128">IF(F51&gt;0,A50,"")</f>
        <v>Kansas</v>
      </c>
      <c r="I50" s="3"/>
    </row>
    <row r="51" spans="1:9" x14ac:dyDescent="0.45">
      <c r="A51" t="s">
        <v>57</v>
      </c>
      <c r="B51" s="1">
        <v>15.56</v>
      </c>
      <c r="C51" s="1">
        <f t="shared" si="124"/>
        <v>17.009999999999998</v>
      </c>
      <c r="D51" s="1">
        <f t="shared" si="125"/>
        <v>8.504999999999999</v>
      </c>
      <c r="E51">
        <v>-2.5</v>
      </c>
      <c r="F51" s="1">
        <f t="shared" ref="F51" si="129">D51-E51-2</f>
        <v>9.004999999999999</v>
      </c>
      <c r="H51" s="2" t="str">
        <f t="shared" ref="H51:H55" si="130">IF(F51&lt;0,A51,"")</f>
        <v/>
      </c>
      <c r="I51" s="3">
        <f t="shared" ref="I51:I55" si="131">ABS(F51/10)*2</f>
        <v>1.8009999999999997</v>
      </c>
    </row>
    <row r="52" spans="1:9" x14ac:dyDescent="0.45">
      <c r="A52" t="s">
        <v>58</v>
      </c>
      <c r="B52" s="1">
        <v>-4.79</v>
      </c>
      <c r="D52" s="1"/>
      <c r="F52" s="1"/>
      <c r="H52" s="2" t="str">
        <f t="shared" ref="H52:H55" si="132">IF(F53&gt;0,A52,"")</f>
        <v/>
      </c>
      <c r="I52" s="3"/>
    </row>
    <row r="53" spans="1:9" x14ac:dyDescent="0.45">
      <c r="A53" t="s">
        <v>59</v>
      </c>
      <c r="B53" s="1">
        <v>24.64</v>
      </c>
      <c r="C53" s="1">
        <f t="shared" si="124"/>
        <v>-29.43</v>
      </c>
      <c r="D53" s="1">
        <f t="shared" si="125"/>
        <v>-14.715</v>
      </c>
      <c r="E53">
        <v>-16.5</v>
      </c>
      <c r="F53" s="1">
        <f t="shared" si="15"/>
        <v>-0.21499999999999986</v>
      </c>
      <c r="H53" s="2" t="str">
        <f t="shared" ref="H53:H55" si="133">IF(F53&lt;0,A53,"")</f>
        <v>TCU</v>
      </c>
      <c r="I53" s="3">
        <f t="shared" ref="I53:I55" si="134">ABS(F53/10)*2</f>
        <v>4.2999999999999969E-2</v>
      </c>
    </row>
    <row r="54" spans="1:9" x14ac:dyDescent="0.45">
      <c r="A54" t="s">
        <v>60</v>
      </c>
      <c r="B54" s="1">
        <v>14.79</v>
      </c>
      <c r="D54" s="1"/>
      <c r="H54" s="7" t="str">
        <f t="shared" ref="H54:H55" si="135">IF(F55&gt;0,A54,"")</f>
        <v>Michigan State</v>
      </c>
      <c r="I54" s="8"/>
    </row>
    <row r="55" spans="1:9" x14ac:dyDescent="0.45">
      <c r="A55" t="s">
        <v>61</v>
      </c>
      <c r="B55" s="1">
        <v>40.68</v>
      </c>
      <c r="C55" s="1">
        <f t="shared" si="124"/>
        <v>-25.89</v>
      </c>
      <c r="D55" s="1">
        <f t="shared" si="125"/>
        <v>-12.945</v>
      </c>
      <c r="E55">
        <v>-21.5</v>
      </c>
      <c r="F55" s="1">
        <f t="shared" ref="F55" si="136">D55-E55-2</f>
        <v>6.5549999999999997</v>
      </c>
      <c r="H55" s="7" t="str">
        <f t="shared" ref="H55" si="137">IF(F55&lt;0,A55,"")</f>
        <v/>
      </c>
      <c r="I55" s="8">
        <f t="shared" ref="I55" si="138">ABS(F55/10)*2</f>
        <v>1.3109999999999999</v>
      </c>
    </row>
    <row r="56" spans="1:9" x14ac:dyDescent="0.45">
      <c r="B56" s="1"/>
      <c r="D56" s="1"/>
      <c r="I56" s="1"/>
    </row>
    <row r="57" spans="1:9" x14ac:dyDescent="0.45">
      <c r="B57" s="1"/>
      <c r="D57" s="1"/>
      <c r="I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E26C-F302-424B-AD0B-4C1A07235735}">
  <dimension ref="A1:L57"/>
  <sheetViews>
    <sheetView workbookViewId="0">
      <selection activeCell="K4" sqref="K4"/>
    </sheetView>
  </sheetViews>
  <sheetFormatPr defaultRowHeight="14.25" x14ac:dyDescent="0.45"/>
  <sheetData>
    <row r="1" spans="1:12" x14ac:dyDescent="0.45">
      <c r="B1" s="1" t="s">
        <v>0</v>
      </c>
      <c r="C1" t="s">
        <v>1</v>
      </c>
      <c r="D1" s="1" t="s">
        <v>2</v>
      </c>
      <c r="E1" t="s">
        <v>3</v>
      </c>
      <c r="F1" s="1" t="s">
        <v>4</v>
      </c>
      <c r="H1" s="1" t="s">
        <v>5</v>
      </c>
      <c r="I1" s="1" t="s">
        <v>6</v>
      </c>
    </row>
    <row r="2" spans="1:12" x14ac:dyDescent="0.45">
      <c r="A2" t="s">
        <v>7</v>
      </c>
      <c r="B2" s="1">
        <v>-14.69</v>
      </c>
      <c r="D2" s="1"/>
      <c r="H2" s="2" t="str">
        <f>IF(F3&gt;0,A2,"")</f>
        <v/>
      </c>
      <c r="I2" s="3"/>
      <c r="K2" s="4" t="s">
        <v>8</v>
      </c>
      <c r="L2" s="5"/>
    </row>
    <row r="3" spans="1:12" x14ac:dyDescent="0.45">
      <c r="A3" t="s">
        <v>9</v>
      </c>
      <c r="B3" s="1">
        <v>55.64</v>
      </c>
      <c r="C3" s="1">
        <f>B2-B3</f>
        <v>-70.33</v>
      </c>
      <c r="D3" s="1">
        <f>C3/2</f>
        <v>-35.164999999999999</v>
      </c>
      <c r="E3">
        <v>-29.5</v>
      </c>
      <c r="F3" s="1">
        <f>D3-E3-2</f>
        <v>-7.6649999999999991</v>
      </c>
      <c r="H3" s="2" t="str">
        <f>IF(F3&lt;0,A3,"")</f>
        <v>Penn State</v>
      </c>
      <c r="I3" s="3">
        <f>ABS(F3/10)*2</f>
        <v>1.5329999999999999</v>
      </c>
      <c r="K3" s="6">
        <f>-I3-I5+I7-I9-I11+I13+I15-I17+I19+I21+I23-I25-I27-I29+I31+I33+I35+I37+I39-I41-I43-I45-I47-I49-I51+I53+I55</f>
        <v>1.6160000000000032</v>
      </c>
      <c r="L3" s="5"/>
    </row>
    <row r="4" spans="1:12" x14ac:dyDescent="0.45">
      <c r="A4" t="s">
        <v>10</v>
      </c>
      <c r="B4" s="1">
        <v>47.78</v>
      </c>
      <c r="D4" s="1"/>
      <c r="F4" s="1"/>
      <c r="H4" s="2" t="str">
        <f t="shared" ref="H4:H35" si="0">IF(F5&gt;0,A4,"")</f>
        <v>Missouri</v>
      </c>
      <c r="I4" s="3"/>
    </row>
    <row r="5" spans="1:12" x14ac:dyDescent="0.45">
      <c r="A5" t="s">
        <v>11</v>
      </c>
      <c r="B5" s="1">
        <v>28.71</v>
      </c>
      <c r="C5" s="1">
        <f t="shared" ref="C5" si="1">B4-B5</f>
        <v>19.07</v>
      </c>
      <c r="D5" s="1">
        <f t="shared" ref="D5" si="2">C5/2</f>
        <v>9.5350000000000001</v>
      </c>
      <c r="E5">
        <v>-2.5</v>
      </c>
      <c r="F5" s="1">
        <f t="shared" ref="F5" si="3">D5-E5-2</f>
        <v>10.035</v>
      </c>
      <c r="H5" s="2" t="str">
        <f t="shared" ref="H5:H36" si="4">IF(F5&lt;0,A5,"")</f>
        <v/>
      </c>
      <c r="I5" s="3">
        <f t="shared" ref="I5:I36" si="5">ABS(F5/10)*2</f>
        <v>2.0070000000000001</v>
      </c>
    </row>
    <row r="6" spans="1:12" x14ac:dyDescent="0.45">
      <c r="A6" t="s">
        <v>12</v>
      </c>
      <c r="B6" s="1">
        <v>60.03</v>
      </c>
      <c r="D6" s="1"/>
      <c r="H6" s="7" t="str">
        <f t="shared" ref="H6:H37" si="6">IF(F7&gt;0,A6,"")</f>
        <v>SMU</v>
      </c>
      <c r="I6" s="8"/>
    </row>
    <row r="7" spans="1:12" x14ac:dyDescent="0.45">
      <c r="A7" t="s">
        <v>13</v>
      </c>
      <c r="B7" s="1">
        <v>58</v>
      </c>
      <c r="C7" s="1">
        <f t="shared" ref="C7" si="7">B6-B7</f>
        <v>2.0300000000000011</v>
      </c>
      <c r="D7" s="1">
        <f t="shared" ref="D7" si="8">C7/2</f>
        <v>1.0150000000000006</v>
      </c>
      <c r="E7">
        <v>-6.5</v>
      </c>
      <c r="F7" s="1">
        <f t="shared" ref="F7" si="9">D7-E7-2</f>
        <v>5.5150000000000006</v>
      </c>
      <c r="H7" s="7" t="str">
        <f t="shared" ref="H7:H38" si="10">IF(F7&lt;0,A7,"")</f>
        <v/>
      </c>
      <c r="I7" s="8">
        <f t="shared" ref="I7:I38" si="11">ABS(F7/10)*2</f>
        <v>1.1030000000000002</v>
      </c>
    </row>
    <row r="8" spans="1:12" x14ac:dyDescent="0.45">
      <c r="A8" t="s">
        <v>14</v>
      </c>
      <c r="B8" s="1">
        <v>4.54</v>
      </c>
      <c r="D8" s="1"/>
      <c r="F8" s="1"/>
      <c r="H8" s="2" t="str">
        <f t="shared" ref="H8:H55" si="12">IF(F9&gt;0,A8,"")</f>
        <v>Purdue</v>
      </c>
      <c r="I8" s="3"/>
    </row>
    <row r="9" spans="1:12" x14ac:dyDescent="0.45">
      <c r="A9" t="s">
        <v>15</v>
      </c>
      <c r="B9" s="1">
        <v>18.420000000000002</v>
      </c>
      <c r="C9" s="1">
        <f t="shared" ref="C9" si="13">B8-B9</f>
        <v>-13.880000000000003</v>
      </c>
      <c r="D9" s="1">
        <f t="shared" ref="D9" si="14">C9/2</f>
        <v>-6.9400000000000013</v>
      </c>
      <c r="E9">
        <v>-11.5</v>
      </c>
      <c r="F9" s="1">
        <f t="shared" ref="F9:F53" si="15">D9-E9-2</f>
        <v>2.5599999999999987</v>
      </c>
      <c r="H9" s="2" t="str">
        <f t="shared" ref="H9:H55" si="16">IF(F9&lt;0,A9,"")</f>
        <v/>
      </c>
      <c r="I9" s="3">
        <f t="shared" ref="I9:I55" si="17">ABS(F9/10)*2</f>
        <v>0.51199999999999979</v>
      </c>
    </row>
    <row r="10" spans="1:12" x14ac:dyDescent="0.45">
      <c r="A10" t="s">
        <v>16</v>
      </c>
      <c r="B10" s="1">
        <v>37.229999999999997</v>
      </c>
      <c r="D10" s="1"/>
      <c r="H10" s="2" t="str">
        <f t="shared" ref="H10:H55" si="18">IF(F11&gt;0,A10,"")</f>
        <v>Boston College</v>
      </c>
      <c r="I10" s="3"/>
    </row>
    <row r="11" spans="1:12" x14ac:dyDescent="0.45">
      <c r="A11" t="s">
        <v>17</v>
      </c>
      <c r="B11" s="1">
        <v>17.22</v>
      </c>
      <c r="C11" s="1">
        <f t="shared" ref="C11" si="19">B10-B11</f>
        <v>20.009999999999998</v>
      </c>
      <c r="D11" s="1">
        <f t="shared" ref="D11" si="20">C11/2</f>
        <v>10.004999999999999</v>
      </c>
      <c r="E11">
        <v>-1.5</v>
      </c>
      <c r="F11" s="1">
        <f t="shared" ref="F11" si="21">D11-E11-2</f>
        <v>9.504999999999999</v>
      </c>
      <c r="H11" s="2" t="str">
        <f t="shared" ref="H11:H55" si="22">IF(F11&lt;0,A11,"")</f>
        <v/>
      </c>
      <c r="I11" s="3">
        <f t="shared" ref="I11:I55" si="23">ABS(F11/10)*2</f>
        <v>1.9009999999999998</v>
      </c>
    </row>
    <row r="12" spans="1:12" x14ac:dyDescent="0.45">
      <c r="A12" t="s">
        <v>18</v>
      </c>
      <c r="B12" s="1">
        <v>28.39</v>
      </c>
      <c r="D12" s="1"/>
      <c r="F12" s="1"/>
      <c r="H12" s="7" t="str">
        <f t="shared" ref="H12:H55" si="24">IF(F13&gt;0,A12,"")</f>
        <v>Pittsburgh</v>
      </c>
      <c r="I12" s="8"/>
    </row>
    <row r="13" spans="1:12" x14ac:dyDescent="0.45">
      <c r="A13" t="s">
        <v>19</v>
      </c>
      <c r="B13" s="1">
        <v>9.07</v>
      </c>
      <c r="C13" s="1">
        <f t="shared" ref="C13" si="25">B12-B13</f>
        <v>19.32</v>
      </c>
      <c r="D13" s="1">
        <f t="shared" ref="D13" si="26">C13/2</f>
        <v>9.66</v>
      </c>
      <c r="E13">
        <v>2.5</v>
      </c>
      <c r="F13" s="1">
        <f t="shared" si="15"/>
        <v>5.16</v>
      </c>
      <c r="H13" s="7" t="str">
        <f t="shared" ref="H13:H55" si="27">IF(F13&lt;0,A13,"")</f>
        <v/>
      </c>
      <c r="I13" s="8">
        <f t="shared" ref="I13:I55" si="28">ABS(F13/10)*2</f>
        <v>1.032</v>
      </c>
    </row>
    <row r="14" spans="1:12" x14ac:dyDescent="0.45">
      <c r="A14" t="s">
        <v>20</v>
      </c>
      <c r="B14" s="1">
        <v>22.4</v>
      </c>
      <c r="D14" s="1"/>
      <c r="H14" s="7" t="str">
        <f t="shared" ref="H14:H55" si="29">IF(F15&gt;0,A14,"")</f>
        <v>Wake Forest</v>
      </c>
      <c r="I14" s="8"/>
    </row>
    <row r="15" spans="1:12" x14ac:dyDescent="0.45">
      <c r="A15" t="s">
        <v>21</v>
      </c>
      <c r="B15" s="1">
        <v>18.72</v>
      </c>
      <c r="C15" s="1">
        <f t="shared" ref="C15" si="30">B14-B15</f>
        <v>3.6799999999999997</v>
      </c>
      <c r="D15" s="1">
        <f t="shared" ref="D15" si="31">C15/2</f>
        <v>1.8399999999999999</v>
      </c>
      <c r="E15">
        <v>-4.5</v>
      </c>
      <c r="F15" s="1">
        <f t="shared" ref="F15" si="32">D15-E15-2</f>
        <v>4.34</v>
      </c>
      <c r="H15" s="7" t="str">
        <f t="shared" ref="H15:H55" si="33">IF(F15&lt;0,A15,"")</f>
        <v/>
      </c>
      <c r="I15" s="8">
        <f t="shared" ref="I15:I55" si="34">ABS(F15/10)*2</f>
        <v>0.86799999999999999</v>
      </c>
    </row>
    <row r="16" spans="1:12" x14ac:dyDescent="0.45">
      <c r="A16" t="s">
        <v>22</v>
      </c>
      <c r="B16" s="1">
        <v>52.79</v>
      </c>
      <c r="D16" s="1"/>
      <c r="F16" s="1"/>
      <c r="H16" s="2" t="str">
        <f t="shared" ref="H16:H55" si="35">IF(F17&gt;0,A16,"")</f>
        <v>Iowa</v>
      </c>
      <c r="I16" s="3"/>
    </row>
    <row r="17" spans="1:9" x14ac:dyDescent="0.45">
      <c r="A17" t="s">
        <v>23</v>
      </c>
      <c r="B17" s="1">
        <v>61.42</v>
      </c>
      <c r="C17" s="1">
        <f t="shared" ref="C17" si="36">B16-B17</f>
        <v>-8.6300000000000026</v>
      </c>
      <c r="D17" s="1">
        <f t="shared" ref="D17" si="37">C17/2</f>
        <v>-4.3150000000000013</v>
      </c>
      <c r="E17">
        <v>-17.5</v>
      </c>
      <c r="F17" s="1">
        <f t="shared" si="15"/>
        <v>11.184999999999999</v>
      </c>
      <c r="H17" s="2" t="str">
        <f t="shared" ref="H17:H55" si="38">IF(F17&lt;0,A17,"")</f>
        <v/>
      </c>
      <c r="I17" s="3">
        <f t="shared" ref="I17:I55" si="39">ABS(F17/10)*2</f>
        <v>2.2369999999999997</v>
      </c>
    </row>
    <row r="18" spans="1:9" x14ac:dyDescent="0.45">
      <c r="A18" t="s">
        <v>24</v>
      </c>
      <c r="B18" s="1">
        <v>46.96</v>
      </c>
      <c r="D18" s="1"/>
      <c r="H18" s="7" t="str">
        <f t="shared" ref="H18:H55" si="40">IF(F19&gt;0,A18,"")</f>
        <v>Auburn</v>
      </c>
      <c r="I18" s="8"/>
    </row>
    <row r="19" spans="1:9" x14ac:dyDescent="0.45">
      <c r="A19" t="s">
        <v>25</v>
      </c>
      <c r="B19" s="1">
        <v>36.46</v>
      </c>
      <c r="C19" s="1">
        <f t="shared" ref="C19" si="41">B18-B19</f>
        <v>10.5</v>
      </c>
      <c r="D19" s="1">
        <f t="shared" ref="D19" si="42">C19/2</f>
        <v>5.25</v>
      </c>
      <c r="E19">
        <v>-21.5</v>
      </c>
      <c r="F19" s="1">
        <f t="shared" ref="F19" si="43">D19-E19-2</f>
        <v>24.75</v>
      </c>
      <c r="H19" s="7" t="str">
        <f t="shared" ref="H19:H55" si="44">IF(F19&lt;0,A19,"")</f>
        <v/>
      </c>
      <c r="I19" s="8">
        <f t="shared" ref="I19:I55" si="45">ABS(F19/10)*2</f>
        <v>4.95</v>
      </c>
    </row>
    <row r="20" spans="1:9" x14ac:dyDescent="0.45">
      <c r="A20" t="s">
        <v>26</v>
      </c>
      <c r="B20" s="1">
        <v>58.18</v>
      </c>
      <c r="D20" s="1"/>
      <c r="F20" s="1"/>
      <c r="H20" s="7" t="str">
        <f t="shared" ref="H20:H55" si="46">IF(F21&gt;0,A20,"")</f>
        <v>Mississippi</v>
      </c>
      <c r="I20" s="8"/>
    </row>
    <row r="21" spans="1:9" x14ac:dyDescent="0.45">
      <c r="A21" t="s">
        <v>27</v>
      </c>
      <c r="B21" s="1">
        <v>25.59</v>
      </c>
      <c r="C21" s="1">
        <f t="shared" ref="C21" si="47">B20-B21</f>
        <v>32.590000000000003</v>
      </c>
      <c r="D21" s="1">
        <f t="shared" ref="D21" si="48">C21/2</f>
        <v>16.295000000000002</v>
      </c>
      <c r="E21">
        <v>10.5</v>
      </c>
      <c r="F21" s="1">
        <f t="shared" si="15"/>
        <v>3.7950000000000017</v>
      </c>
      <c r="H21" s="7" t="str">
        <f t="shared" ref="H21:H55" si="49">IF(F21&lt;0,A21,"")</f>
        <v/>
      </c>
      <c r="I21" s="8">
        <f t="shared" ref="I21:I55" si="50">ABS(F21/10)*2</f>
        <v>0.75900000000000034</v>
      </c>
    </row>
    <row r="22" spans="1:9" x14ac:dyDescent="0.45">
      <c r="A22" t="s">
        <v>28</v>
      </c>
      <c r="B22" s="1">
        <v>56.22</v>
      </c>
      <c r="D22" s="1"/>
      <c r="H22" s="7" t="str">
        <f t="shared" ref="H22:H55" si="51">IF(F23&gt;0,A22,"")</f>
        <v>Indiana</v>
      </c>
      <c r="I22" s="8"/>
    </row>
    <row r="23" spans="1:9" x14ac:dyDescent="0.45">
      <c r="A23" t="s">
        <v>29</v>
      </c>
      <c r="B23" s="1">
        <v>14.87</v>
      </c>
      <c r="C23" s="1">
        <f t="shared" ref="C23" si="52">B22-B23</f>
        <v>41.35</v>
      </c>
      <c r="D23" s="1">
        <f t="shared" ref="D23" si="53">C23/2</f>
        <v>20.675000000000001</v>
      </c>
      <c r="E23">
        <v>12.5</v>
      </c>
      <c r="F23" s="1">
        <f t="shared" ref="F23" si="54">D23-E23-2</f>
        <v>6.1750000000000007</v>
      </c>
      <c r="H23" s="7" t="str">
        <f t="shared" ref="H23:H55" si="55">IF(F23&lt;0,A23,"")</f>
        <v/>
      </c>
      <c r="I23" s="8">
        <f t="shared" ref="I23:I55" si="56">ABS(F23/10)*2</f>
        <v>1.2350000000000001</v>
      </c>
    </row>
    <row r="24" spans="1:9" x14ac:dyDescent="0.45">
      <c r="A24" t="s">
        <v>30</v>
      </c>
      <c r="B24" s="1">
        <v>20.96</v>
      </c>
      <c r="D24" s="1"/>
      <c r="F24" s="1"/>
      <c r="H24" s="2" t="str">
        <f t="shared" ref="H24:H55" si="57">IF(F25&gt;0,A24,"")</f>
        <v/>
      </c>
      <c r="I24" s="3"/>
    </row>
    <row r="25" spans="1:9" x14ac:dyDescent="0.45">
      <c r="A25" t="s">
        <v>31</v>
      </c>
      <c r="B25" s="1">
        <v>12.47</v>
      </c>
      <c r="C25" s="1">
        <f t="shared" ref="C25" si="58">B24-B25</f>
        <v>8.49</v>
      </c>
      <c r="D25" s="1">
        <f t="shared" ref="D25" si="59">C25/2</f>
        <v>4.2450000000000001</v>
      </c>
      <c r="E25">
        <v>9.5</v>
      </c>
      <c r="F25" s="1">
        <f t="shared" si="15"/>
        <v>-7.2549999999999999</v>
      </c>
      <c r="H25" s="2" t="str">
        <f t="shared" ref="H25:H55" si="60">IF(F25&lt;0,A25,"")</f>
        <v>Stanford</v>
      </c>
      <c r="I25" s="3">
        <f t="shared" ref="I25:I55" si="61">ABS(F25/10)*2</f>
        <v>1.4510000000000001</v>
      </c>
    </row>
    <row r="26" spans="1:9" x14ac:dyDescent="0.45">
      <c r="A26" t="s">
        <v>32</v>
      </c>
      <c r="B26" s="1">
        <v>50.96</v>
      </c>
      <c r="D26" s="1"/>
      <c r="H26" s="2" t="str">
        <f t="shared" ref="H26:H55" si="62">IF(F27&gt;0,A26,"")</f>
        <v>Rutgers</v>
      </c>
      <c r="I26" s="3"/>
    </row>
    <row r="27" spans="1:9" x14ac:dyDescent="0.45">
      <c r="A27" t="s">
        <v>33</v>
      </c>
      <c r="B27" s="1">
        <v>49.3</v>
      </c>
      <c r="C27" s="1">
        <f t="shared" ref="C27" si="63">B26-B27</f>
        <v>1.6600000000000037</v>
      </c>
      <c r="D27" s="1">
        <f t="shared" ref="D27" si="64">C27/2</f>
        <v>0.83000000000000185</v>
      </c>
      <c r="E27">
        <v>-5.5</v>
      </c>
      <c r="F27" s="1">
        <f t="shared" ref="F27" si="65">D27-E27-2</f>
        <v>4.3300000000000018</v>
      </c>
      <c r="H27" s="2" t="str">
        <f t="shared" ref="H27:H55" si="66">IF(F27&lt;0,A27,"")</f>
        <v/>
      </c>
      <c r="I27" s="3">
        <f t="shared" ref="I27:I55" si="67">ABS(F27/10)*2</f>
        <v>0.86600000000000033</v>
      </c>
    </row>
    <row r="28" spans="1:9" x14ac:dyDescent="0.45">
      <c r="A28" t="s">
        <v>34</v>
      </c>
      <c r="B28" s="1">
        <v>8.09</v>
      </c>
      <c r="D28" s="1"/>
      <c r="F28" s="1"/>
      <c r="H28" s="2" t="str">
        <f t="shared" ref="H28:H55" si="68">IF(F29&gt;0,A28,"")</f>
        <v/>
      </c>
      <c r="I28" s="3"/>
    </row>
    <row r="29" spans="1:9" x14ac:dyDescent="0.45">
      <c r="A29" t="s">
        <v>35</v>
      </c>
      <c r="B29" s="1">
        <v>22.64</v>
      </c>
      <c r="C29" s="1">
        <f t="shared" ref="C29" si="69">B28-B29</f>
        <v>-14.55</v>
      </c>
      <c r="D29" s="1">
        <f t="shared" ref="D29" si="70">C29/2</f>
        <v>-7.2750000000000004</v>
      </c>
      <c r="E29">
        <v>-2.5</v>
      </c>
      <c r="F29" s="1">
        <f t="shared" si="15"/>
        <v>-6.7750000000000004</v>
      </c>
      <c r="H29" s="2" t="str">
        <f t="shared" ref="H29:H55" si="71">IF(F29&lt;0,A29,"")</f>
        <v>Oklahoma State</v>
      </c>
      <c r="I29" s="3">
        <f t="shared" ref="I29:I55" si="72">ABS(F29/10)*2</f>
        <v>1.355</v>
      </c>
    </row>
    <row r="30" spans="1:9" x14ac:dyDescent="0.45">
      <c r="A30" t="s">
        <v>36</v>
      </c>
      <c r="B30" s="1">
        <v>54.74</v>
      </c>
      <c r="D30" s="1"/>
      <c r="H30" s="7" t="str">
        <f t="shared" ref="H30:H55" si="73">IF(F31&gt;0,A30,"")</f>
        <v/>
      </c>
      <c r="I30" s="8"/>
    </row>
    <row r="31" spans="1:9" x14ac:dyDescent="0.45">
      <c r="A31" t="s">
        <v>37</v>
      </c>
      <c r="B31" s="1">
        <v>27.33</v>
      </c>
      <c r="C31" s="1">
        <f t="shared" ref="C31" si="74">B30-B31</f>
        <v>27.410000000000004</v>
      </c>
      <c r="D31" s="1">
        <f t="shared" ref="D31" si="75">C31/2</f>
        <v>13.705000000000002</v>
      </c>
      <c r="E31">
        <v>22.5</v>
      </c>
      <c r="F31" s="1">
        <f t="shared" ref="F31" si="76">D31-E31-2</f>
        <v>-10.794999999999998</v>
      </c>
      <c r="H31" s="7" t="str">
        <f t="shared" ref="H31:H55" si="77">IF(F31&lt;0,A31,"")</f>
        <v>Vanderbilt</v>
      </c>
      <c r="I31" s="8">
        <f t="shared" ref="I31:I55" si="78">ABS(F31/10)*2</f>
        <v>2.1589999999999998</v>
      </c>
    </row>
    <row r="32" spans="1:9" x14ac:dyDescent="0.45">
      <c r="A32" t="s">
        <v>38</v>
      </c>
      <c r="B32" s="1">
        <v>29.93</v>
      </c>
      <c r="D32" s="1"/>
      <c r="F32" s="1"/>
      <c r="H32" s="7" t="str">
        <f t="shared" ref="H32:H55" si="79">IF(F33&gt;0,A32,"")</f>
        <v/>
      </c>
      <c r="I32" s="8"/>
    </row>
    <row r="33" spans="1:9" x14ac:dyDescent="0.45">
      <c r="A33" t="s">
        <v>39</v>
      </c>
      <c r="B33" s="1">
        <v>6.41</v>
      </c>
      <c r="C33" s="1">
        <f t="shared" ref="C33" si="80">B32-B33</f>
        <v>23.52</v>
      </c>
      <c r="D33" s="1">
        <f t="shared" ref="D33" si="81">C33/2</f>
        <v>11.76</v>
      </c>
      <c r="E33">
        <v>16.5</v>
      </c>
      <c r="F33" s="1">
        <f t="shared" si="15"/>
        <v>-6.74</v>
      </c>
      <c r="H33" s="7" t="str">
        <f t="shared" ref="H33:H55" si="82">IF(F33&lt;0,A33,"")</f>
        <v>Florida State</v>
      </c>
      <c r="I33" s="8">
        <f t="shared" ref="I33:I55" si="83">ABS(F33/10)*2</f>
        <v>1.3480000000000001</v>
      </c>
    </row>
    <row r="34" spans="1:9" x14ac:dyDescent="0.45">
      <c r="A34" t="s">
        <v>40</v>
      </c>
      <c r="B34" s="1">
        <v>52.72</v>
      </c>
      <c r="D34" s="1"/>
      <c r="H34" s="7" t="str">
        <f t="shared" ref="H34:H55" si="84">IF(F35&gt;0,A34,"")</f>
        <v/>
      </c>
      <c r="I34" s="8"/>
    </row>
    <row r="35" spans="1:9" x14ac:dyDescent="0.45">
      <c r="A35" t="s">
        <v>41</v>
      </c>
      <c r="B35" s="1">
        <v>35.47</v>
      </c>
      <c r="C35" s="1">
        <f t="shared" ref="C35" si="85">B34-B35</f>
        <v>17.25</v>
      </c>
      <c r="D35" s="1">
        <f t="shared" ref="D35" si="86">C35/2</f>
        <v>8.625</v>
      </c>
      <c r="E35">
        <v>14.5</v>
      </c>
      <c r="F35" s="1">
        <f t="shared" ref="F35" si="87">D35-E35-2</f>
        <v>-7.875</v>
      </c>
      <c r="H35" s="7" t="str">
        <f t="shared" ref="H35:H55" si="88">IF(F35&lt;0,A35,"")</f>
        <v>Arkansas</v>
      </c>
      <c r="I35" s="8">
        <f t="shared" ref="I35:I55" si="89">ABS(F35/10)*2</f>
        <v>1.575</v>
      </c>
    </row>
    <row r="36" spans="1:9" x14ac:dyDescent="0.45">
      <c r="A36" t="s">
        <v>42</v>
      </c>
      <c r="B36" s="1">
        <v>38.08</v>
      </c>
      <c r="D36" s="1"/>
      <c r="F36" s="1"/>
      <c r="H36" s="7" t="str">
        <f t="shared" ref="H36:H55" si="90">IF(F37&gt;0,A36,"")</f>
        <v/>
      </c>
      <c r="I36" s="8"/>
    </row>
    <row r="37" spans="1:9" x14ac:dyDescent="0.45">
      <c r="A37" t="s">
        <v>43</v>
      </c>
      <c r="B37" s="1">
        <v>43.95</v>
      </c>
      <c r="C37" s="1">
        <f t="shared" ref="C37" si="91">B36-B37</f>
        <v>-5.8700000000000045</v>
      </c>
      <c r="D37" s="1">
        <f t="shared" ref="D37" si="92">C37/2</f>
        <v>-2.9350000000000023</v>
      </c>
      <c r="E37">
        <v>-1.5</v>
      </c>
      <c r="F37" s="1">
        <f t="shared" si="15"/>
        <v>-3.4350000000000023</v>
      </c>
      <c r="H37" s="7" t="str">
        <f t="shared" ref="H37:H55" si="93">IF(F37&lt;0,A37,"")</f>
        <v>Washington</v>
      </c>
      <c r="I37" s="8">
        <f t="shared" ref="I37:I55" si="94">ABS(F37/10)*2</f>
        <v>0.6870000000000005</v>
      </c>
    </row>
    <row r="38" spans="1:9" x14ac:dyDescent="0.45">
      <c r="A38" t="s">
        <v>44</v>
      </c>
      <c r="B38" s="1">
        <v>24.07</v>
      </c>
      <c r="D38" s="1"/>
      <c r="H38" s="7" t="str">
        <f t="shared" ref="H38:H55" si="95">IF(F39&gt;0,A38,"")</f>
        <v/>
      </c>
      <c r="I38" s="8"/>
    </row>
    <row r="39" spans="1:9" x14ac:dyDescent="0.45">
      <c r="A39" t="s">
        <v>45</v>
      </c>
      <c r="B39" s="1">
        <v>27.88</v>
      </c>
      <c r="C39" s="1">
        <f t="shared" ref="C39" si="96">B38-B39</f>
        <v>-3.8099999999999987</v>
      </c>
      <c r="D39" s="1">
        <f t="shared" ref="D39" si="97">C39/2</f>
        <v>-1.9049999999999994</v>
      </c>
      <c r="E39">
        <v>9.5</v>
      </c>
      <c r="F39" s="1">
        <f t="shared" ref="F39" si="98">D39-E39-2</f>
        <v>-13.404999999999999</v>
      </c>
      <c r="H39" s="7" t="str">
        <f t="shared" ref="H39:H55" si="99">IF(F39&lt;0,A39,"")</f>
        <v>Minnesota</v>
      </c>
      <c r="I39" s="8">
        <f t="shared" ref="I39:I55" si="100">ABS(F39/10)*2</f>
        <v>2.681</v>
      </c>
    </row>
    <row r="40" spans="1:9" x14ac:dyDescent="0.45">
      <c r="A40" t="s">
        <v>46</v>
      </c>
      <c r="B40" s="1">
        <v>7.74</v>
      </c>
      <c r="D40" s="1"/>
      <c r="F40" s="1"/>
      <c r="H40" s="2" t="str">
        <f t="shared" ref="H40:H55" si="101">IF(F41&gt;0,A40,"")</f>
        <v/>
      </c>
      <c r="I40" s="3"/>
    </row>
    <row r="41" spans="1:9" x14ac:dyDescent="0.45">
      <c r="A41" t="s">
        <v>47</v>
      </c>
      <c r="B41" s="1">
        <v>34.409999999999997</v>
      </c>
      <c r="C41" s="1">
        <f t="shared" ref="C41" si="102">B40-B41</f>
        <v>-26.669999999999995</v>
      </c>
      <c r="D41" s="1">
        <f t="shared" ref="D41" si="103">C41/2</f>
        <v>-13.334999999999997</v>
      </c>
      <c r="E41">
        <v>-12.5</v>
      </c>
      <c r="F41" s="1">
        <f t="shared" si="15"/>
        <v>-2.8349999999999973</v>
      </c>
      <c r="H41" s="2" t="str">
        <f t="shared" ref="H41:H55" si="104">IF(F41&lt;0,A41,"")</f>
        <v>Iowa State</v>
      </c>
      <c r="I41" s="3">
        <f t="shared" ref="I41:I55" si="105">ABS(F41/10)*2</f>
        <v>0.5669999999999995</v>
      </c>
    </row>
    <row r="42" spans="1:9" x14ac:dyDescent="0.45">
      <c r="A42" t="s">
        <v>48</v>
      </c>
      <c r="B42" s="1">
        <v>43.89</v>
      </c>
      <c r="D42" s="1"/>
      <c r="H42" s="2" t="str">
        <f t="shared" ref="H42:H55" si="106">IF(F43&gt;0,A42,"")</f>
        <v>UCF</v>
      </c>
      <c r="I42" s="3"/>
    </row>
    <row r="43" spans="1:9" x14ac:dyDescent="0.45">
      <c r="A43" t="s">
        <v>49</v>
      </c>
      <c r="B43" s="1">
        <v>32.96</v>
      </c>
      <c r="C43" s="1">
        <f t="shared" ref="C43" si="107">B42-B43</f>
        <v>10.93</v>
      </c>
      <c r="D43" s="1">
        <f t="shared" ref="D43" si="108">C43/2</f>
        <v>5.4649999999999999</v>
      </c>
      <c r="E43">
        <v>1.5</v>
      </c>
      <c r="F43" s="1">
        <f t="shared" ref="F43" si="109">D43-E43-2</f>
        <v>1.9649999999999999</v>
      </c>
      <c r="H43" s="2" t="str">
        <f t="shared" ref="H43:H55" si="110">IF(F43&lt;0,A43,"")</f>
        <v/>
      </c>
      <c r="I43" s="3">
        <f t="shared" ref="I43:I55" si="111">ABS(F43/10)*2</f>
        <v>0.39299999999999996</v>
      </c>
    </row>
    <row r="44" spans="1:9" x14ac:dyDescent="0.45">
      <c r="A44" t="s">
        <v>50</v>
      </c>
      <c r="B44" s="1">
        <v>41.16</v>
      </c>
      <c r="D44" s="1"/>
      <c r="F44" s="1"/>
      <c r="H44" s="2" t="str">
        <f t="shared" ref="H44:H55" si="112">IF(F45&gt;0,A44,"")</f>
        <v>Duke</v>
      </c>
      <c r="I44" s="3"/>
    </row>
    <row r="45" spans="1:9" x14ac:dyDescent="0.45">
      <c r="A45" t="s">
        <v>51</v>
      </c>
      <c r="B45" s="1">
        <v>23.73</v>
      </c>
      <c r="C45" s="1">
        <f t="shared" ref="C45" si="113">B44-B45</f>
        <v>17.429999999999996</v>
      </c>
      <c r="D45" s="1">
        <f t="shared" ref="D45" si="114">C45/2</f>
        <v>8.7149999999999981</v>
      </c>
      <c r="E45">
        <v>3</v>
      </c>
      <c r="F45" s="1">
        <f t="shared" si="15"/>
        <v>3.7149999999999981</v>
      </c>
      <c r="H45" s="2" t="str">
        <f t="shared" ref="H45:H55" si="115">IF(F45&lt;0,A45,"")</f>
        <v/>
      </c>
      <c r="I45" s="3">
        <f t="shared" ref="I45:I55" si="116">ABS(F45/10)*2</f>
        <v>0.74299999999999966</v>
      </c>
    </row>
    <row r="46" spans="1:9" x14ac:dyDescent="0.45">
      <c r="A46" t="s">
        <v>52</v>
      </c>
      <c r="B46" s="1">
        <v>57.69</v>
      </c>
      <c r="D46" s="1"/>
      <c r="H46" s="2" t="str">
        <f t="shared" ref="H46:H55" si="117">IF(F47&gt;0,A46,"")</f>
        <v>Miami (FL)</v>
      </c>
      <c r="I46" s="3"/>
    </row>
    <row r="47" spans="1:9" x14ac:dyDescent="0.45">
      <c r="A47" t="s">
        <v>53</v>
      </c>
      <c r="B47" s="1">
        <v>23.85</v>
      </c>
      <c r="C47" s="1">
        <f t="shared" ref="C47" si="118">B46-B47</f>
        <v>33.839999999999996</v>
      </c>
      <c r="D47" s="1">
        <f t="shared" ref="D47" si="119">C47/2</f>
        <v>16.919999999999998</v>
      </c>
      <c r="E47">
        <v>8.5</v>
      </c>
      <c r="F47" s="1">
        <f t="shared" ref="F47" si="120">D47-E47-2</f>
        <v>6.4199999999999982</v>
      </c>
      <c r="H47" s="2" t="str">
        <f t="shared" ref="H47:H55" si="121">IF(F47&lt;0,A47,"")</f>
        <v/>
      </c>
      <c r="I47" s="3">
        <f t="shared" ref="I47:I55" si="122">ABS(F47/10)*2</f>
        <v>1.2839999999999996</v>
      </c>
    </row>
    <row r="48" spans="1:9" x14ac:dyDescent="0.45">
      <c r="A48" t="s">
        <v>54</v>
      </c>
      <c r="B48" s="1">
        <v>6.3</v>
      </c>
      <c r="D48" s="1"/>
      <c r="F48" s="1"/>
      <c r="H48" s="2" t="str">
        <f t="shared" ref="H48:H55" si="123">IF(F49&gt;0,A48,"")</f>
        <v/>
      </c>
      <c r="I48" s="3"/>
    </row>
    <row r="49" spans="1:9" x14ac:dyDescent="0.45">
      <c r="A49" t="s">
        <v>55</v>
      </c>
      <c r="B49" s="1">
        <v>31.33</v>
      </c>
      <c r="C49" s="1">
        <f t="shared" ref="C49:C55" si="124">B48-B49</f>
        <v>-25.029999999999998</v>
      </c>
      <c r="D49" s="1">
        <f t="shared" ref="D49:D55" si="125">C49/2</f>
        <v>-12.514999999999999</v>
      </c>
      <c r="E49">
        <v>-5.5</v>
      </c>
      <c r="F49" s="1">
        <f t="shared" si="15"/>
        <v>-9.0149999999999988</v>
      </c>
      <c r="H49" s="2" t="str">
        <f t="shared" ref="H49:H55" si="126">IF(F49&lt;0,A49,"")</f>
        <v>Arizona</v>
      </c>
      <c r="I49" s="3">
        <f t="shared" ref="I49:I55" si="127">ABS(F49/10)*2</f>
        <v>1.8029999999999997</v>
      </c>
    </row>
    <row r="50" spans="1:9" x14ac:dyDescent="0.45">
      <c r="A50" t="s">
        <v>56</v>
      </c>
      <c r="B50" s="1">
        <v>28.15</v>
      </c>
      <c r="D50" s="1"/>
      <c r="H50" s="2" t="str">
        <f t="shared" ref="H50:H55" si="128">IF(F51&gt;0,A50,"")</f>
        <v>Kansas</v>
      </c>
      <c r="I50" s="3"/>
    </row>
    <row r="51" spans="1:9" x14ac:dyDescent="0.45">
      <c r="A51" t="s">
        <v>57</v>
      </c>
      <c r="B51" s="1">
        <v>17.2</v>
      </c>
      <c r="C51" s="1">
        <f t="shared" si="124"/>
        <v>10.95</v>
      </c>
      <c r="D51" s="1">
        <f t="shared" si="125"/>
        <v>5.4749999999999996</v>
      </c>
      <c r="E51">
        <v>-2.5</v>
      </c>
      <c r="F51" s="1">
        <f t="shared" ref="F51" si="129">D51-E51-2</f>
        <v>5.9749999999999996</v>
      </c>
      <c r="H51" s="2" t="str">
        <f t="shared" ref="H51:H55" si="130">IF(F51&lt;0,A51,"")</f>
        <v/>
      </c>
      <c r="I51" s="3">
        <f t="shared" ref="I51:I55" si="131">ABS(F51/10)*2</f>
        <v>1.1949999999999998</v>
      </c>
    </row>
    <row r="52" spans="1:9" x14ac:dyDescent="0.45">
      <c r="A52" t="s">
        <v>58</v>
      </c>
      <c r="B52" s="1">
        <v>-3.73</v>
      </c>
      <c r="D52" s="1"/>
      <c r="F52" s="1"/>
      <c r="H52" s="7" t="str">
        <f t="shared" ref="H52:H55" si="132">IF(F53&gt;0,A52,"")</f>
        <v/>
      </c>
      <c r="I52" s="8"/>
    </row>
    <row r="53" spans="1:9" x14ac:dyDescent="0.45">
      <c r="A53" t="s">
        <v>59</v>
      </c>
      <c r="B53" s="1">
        <v>26.44</v>
      </c>
      <c r="C53" s="1">
        <f t="shared" si="124"/>
        <v>-30.17</v>
      </c>
      <c r="D53" s="1">
        <f t="shared" si="125"/>
        <v>-15.085000000000001</v>
      </c>
      <c r="E53">
        <v>-16.5</v>
      </c>
      <c r="F53" s="1">
        <f t="shared" si="15"/>
        <v>-0.58500000000000085</v>
      </c>
      <c r="H53" s="7" t="str">
        <f t="shared" ref="H53:H55" si="133">IF(F53&lt;0,A53,"")</f>
        <v>TCU</v>
      </c>
      <c r="I53" s="8">
        <f t="shared" ref="I53:I55" si="134">ABS(F53/10)*2</f>
        <v>0.11700000000000017</v>
      </c>
    </row>
    <row r="54" spans="1:9" x14ac:dyDescent="0.45">
      <c r="A54" t="s">
        <v>60</v>
      </c>
      <c r="B54" s="1">
        <v>13.48</v>
      </c>
      <c r="D54" s="1"/>
      <c r="H54" s="7" t="str">
        <f t="shared" ref="H54:H55" si="135">IF(F55&gt;0,A54,"")</f>
        <v>Michigan State</v>
      </c>
      <c r="I54" s="8"/>
    </row>
    <row r="55" spans="1:9" x14ac:dyDescent="0.45">
      <c r="A55" t="s">
        <v>61</v>
      </c>
      <c r="B55" s="1">
        <v>42.99</v>
      </c>
      <c r="C55" s="1">
        <f t="shared" si="124"/>
        <v>-29.51</v>
      </c>
      <c r="D55" s="1">
        <f t="shared" si="125"/>
        <v>-14.755000000000001</v>
      </c>
      <c r="E55">
        <v>-21.5</v>
      </c>
      <c r="F55" s="1">
        <f t="shared" ref="F55" si="136">D55-E55-2</f>
        <v>4.7449999999999992</v>
      </c>
      <c r="H55" s="7" t="str">
        <f t="shared" ref="H55" si="137">IF(F55&lt;0,A55,"")</f>
        <v/>
      </c>
      <c r="I55" s="8">
        <f t="shared" ref="I55" si="138">ABS(F55/10)*2</f>
        <v>0.94899999999999984</v>
      </c>
    </row>
    <row r="56" spans="1:9" x14ac:dyDescent="0.45">
      <c r="B56" s="1"/>
      <c r="D56" s="1"/>
      <c r="I56" s="1"/>
    </row>
    <row r="57" spans="1:9" x14ac:dyDescent="0.45">
      <c r="B57" s="1"/>
      <c r="D57" s="1"/>
      <c r="I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Linear Reg</vt:lpstr>
      <vt:lpstr>Support Vector Reg</vt:lpstr>
      <vt:lpstr>KNN Reg</vt:lpstr>
      <vt:lpstr>Random Forest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2024-10-09T13:56:02Z</dcterms:created>
  <dcterms:modified xsi:type="dcterms:W3CDTF">2024-10-10T02:49:54Z</dcterms:modified>
</cp:coreProperties>
</file>