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ndoltsecurities-my.sharepoint.com/personal/ryan_mckiernan_landoltsecurities_com/Documents/Documents/"/>
    </mc:Choice>
  </mc:AlternateContent>
  <xr:revisionPtr revIDLastSave="283" documentId="8_{F1C98893-6BA2-4951-B8BD-041ED582C002}" xr6:coauthVersionLast="47" xr6:coauthVersionMax="47" xr10:uidLastSave="{D88A4B37-0E34-4D55-844F-48F12759F7B1}"/>
  <bookViews>
    <workbookView xWindow="-98" yWindow="-98" windowWidth="24496" windowHeight="15796" xr2:uid="{4E77B62F-6449-46D8-A6BA-C16CCE84EE73}"/>
  </bookViews>
  <sheets>
    <sheet name="player rankings" sheetId="1" r:id="rId1"/>
    <sheet name="pff grades" sheetId="2" r:id="rId2"/>
  </sheets>
  <calcPr calcId="0"/>
</workbook>
</file>

<file path=xl/calcChain.xml><?xml version="1.0" encoding="utf-8"?>
<calcChain xmlns="http://schemas.openxmlformats.org/spreadsheetml/2006/main">
  <c r="M26" i="1" l="1"/>
  <c r="M41" i="1"/>
  <c r="M57" i="1"/>
  <c r="M63" i="1"/>
  <c r="M64" i="1"/>
  <c r="M74" i="1"/>
  <c r="M75" i="1"/>
  <c r="M13" i="1"/>
  <c r="M10" i="1"/>
  <c r="M14" i="1"/>
  <c r="M17" i="1"/>
  <c r="M25" i="1"/>
  <c r="M34" i="1"/>
  <c r="M53" i="1"/>
  <c r="M54" i="1"/>
  <c r="M55" i="1"/>
  <c r="M40" i="1"/>
  <c r="M5" i="1"/>
  <c r="M19" i="1"/>
  <c r="M32" i="1"/>
  <c r="M29" i="1"/>
  <c r="M43" i="1"/>
  <c r="M45" i="1"/>
  <c r="M58" i="1"/>
  <c r="M59" i="1"/>
  <c r="M42" i="1"/>
  <c r="M77" i="1"/>
  <c r="M67" i="1"/>
  <c r="M68" i="1"/>
  <c r="M80" i="1"/>
  <c r="M81" i="1"/>
  <c r="M82" i="1"/>
  <c r="M69" i="1"/>
  <c r="M83" i="1"/>
  <c r="M11" i="1"/>
  <c r="M23" i="1"/>
  <c r="M22" i="1"/>
  <c r="M28" i="1"/>
  <c r="M39" i="1"/>
  <c r="M46" i="1"/>
  <c r="M70" i="1"/>
  <c r="M12" i="1"/>
  <c r="M20" i="1"/>
  <c r="M35" i="1"/>
  <c r="M61" i="1"/>
  <c r="M44" i="1"/>
  <c r="M47" i="1"/>
  <c r="M48" i="1"/>
  <c r="M73" i="1"/>
  <c r="M62" i="1"/>
  <c r="M49" i="1"/>
  <c r="M15" i="1"/>
  <c r="M16" i="1"/>
  <c r="M18" i="1"/>
  <c r="M50" i="1"/>
  <c r="M52" i="1"/>
  <c r="M65" i="1"/>
  <c r="M66" i="1"/>
  <c r="M76" i="1"/>
  <c r="M60" i="1"/>
  <c r="M3" i="1"/>
  <c r="M2" i="1"/>
  <c r="M4" i="1"/>
  <c r="M6" i="1"/>
  <c r="M8" i="1"/>
  <c r="M33" i="1"/>
  <c r="M30" i="1"/>
  <c r="M36" i="1"/>
  <c r="M38" i="1"/>
  <c r="M21" i="1"/>
  <c r="M27" i="1"/>
  <c r="M51" i="1"/>
  <c r="M84" i="1"/>
  <c r="M72" i="1"/>
  <c r="M85" i="1"/>
  <c r="M86" i="1"/>
  <c r="M87" i="1"/>
  <c r="M7" i="1"/>
  <c r="M9" i="1"/>
  <c r="M31" i="1"/>
  <c r="M37" i="1"/>
  <c r="M56" i="1"/>
  <c r="M78" i="1"/>
  <c r="M79" i="1"/>
  <c r="M71" i="1"/>
  <c r="M24" i="1"/>
  <c r="R24" i="1"/>
  <c r="R26" i="1"/>
  <c r="R41" i="1"/>
  <c r="R57" i="1"/>
  <c r="R63" i="1"/>
  <c r="R64" i="1"/>
  <c r="R74" i="1"/>
  <c r="R75" i="1"/>
  <c r="R13" i="1"/>
  <c r="R10" i="1"/>
  <c r="R14" i="1"/>
  <c r="R17" i="1"/>
  <c r="R25" i="1"/>
  <c r="R34" i="1"/>
  <c r="R53" i="1"/>
  <c r="R54" i="1"/>
  <c r="R55" i="1"/>
  <c r="R40" i="1"/>
  <c r="R5" i="1"/>
  <c r="R19" i="1"/>
  <c r="R32" i="1"/>
  <c r="R29" i="1"/>
  <c r="R43" i="1"/>
  <c r="R45" i="1"/>
  <c r="R58" i="1"/>
  <c r="R59" i="1"/>
  <c r="R42" i="1"/>
  <c r="R77" i="1"/>
  <c r="R67" i="1"/>
  <c r="R68" i="1"/>
  <c r="R80" i="1"/>
  <c r="R81" i="1"/>
  <c r="R82" i="1"/>
  <c r="R69" i="1"/>
  <c r="R83" i="1"/>
  <c r="R11" i="1"/>
  <c r="R23" i="1"/>
  <c r="R22" i="1"/>
  <c r="R28" i="1"/>
  <c r="R39" i="1"/>
  <c r="R46" i="1"/>
  <c r="R70" i="1"/>
  <c r="R12" i="1"/>
  <c r="R20" i="1"/>
  <c r="R35" i="1"/>
  <c r="R61" i="1"/>
  <c r="R44" i="1"/>
  <c r="R47" i="1"/>
  <c r="R48" i="1"/>
  <c r="R73" i="1"/>
  <c r="R62" i="1"/>
  <c r="R49" i="1"/>
  <c r="R15" i="1"/>
  <c r="R16" i="1"/>
  <c r="R18" i="1"/>
  <c r="R50" i="1"/>
  <c r="R52" i="1"/>
  <c r="R65" i="1"/>
  <c r="R66" i="1"/>
  <c r="R76" i="1"/>
  <c r="R60" i="1"/>
  <c r="Q24" i="1"/>
  <c r="Q26" i="1"/>
  <c r="Q41" i="1"/>
  <c r="Q57" i="1"/>
  <c r="Q63" i="1"/>
  <c r="Q64" i="1"/>
  <c r="Q74" i="1"/>
  <c r="Q75" i="1"/>
  <c r="Q13" i="1"/>
  <c r="Q10" i="1"/>
  <c r="Q14" i="1"/>
  <c r="Q17" i="1"/>
  <c r="Q25" i="1"/>
  <c r="Q34" i="1"/>
  <c r="Q53" i="1"/>
  <c r="Q54" i="1"/>
  <c r="Q55" i="1"/>
  <c r="Q40" i="1"/>
  <c r="Q5" i="1"/>
  <c r="Q19" i="1"/>
  <c r="Q32" i="1"/>
  <c r="Q29" i="1"/>
  <c r="Q43" i="1"/>
  <c r="Q45" i="1"/>
  <c r="Q58" i="1"/>
  <c r="Q59" i="1"/>
  <c r="Q42" i="1"/>
  <c r="Q77" i="1"/>
  <c r="Q67" i="1"/>
  <c r="Q68" i="1"/>
  <c r="Q80" i="1"/>
  <c r="Q81" i="1"/>
  <c r="Q82" i="1"/>
  <c r="Q69" i="1"/>
  <c r="Q83" i="1"/>
  <c r="Q11" i="1"/>
  <c r="Q23" i="1"/>
  <c r="Q22" i="1"/>
  <c r="Q28" i="1"/>
  <c r="Q39" i="1"/>
  <c r="Q46" i="1"/>
  <c r="Q70" i="1"/>
  <c r="Q12" i="1"/>
  <c r="Q20" i="1"/>
  <c r="Q35" i="1"/>
  <c r="Q61" i="1"/>
  <c r="Q44" i="1"/>
  <c r="Q47" i="1"/>
  <c r="Q48" i="1"/>
  <c r="Q73" i="1"/>
  <c r="Q62" i="1"/>
  <c r="Q49" i="1"/>
  <c r="Q15" i="1"/>
  <c r="Q16" i="1"/>
  <c r="Q18" i="1"/>
  <c r="Q50" i="1"/>
  <c r="Q52" i="1"/>
  <c r="Q65" i="1"/>
  <c r="Q66" i="1"/>
  <c r="Q76" i="1"/>
  <c r="Q60" i="1"/>
  <c r="R2" i="1"/>
  <c r="R4" i="1"/>
  <c r="R6" i="1"/>
  <c r="R8" i="1"/>
  <c r="R33" i="1"/>
  <c r="R30" i="1"/>
  <c r="R36" i="1"/>
  <c r="R38" i="1"/>
  <c r="R21" i="1"/>
  <c r="R27" i="1"/>
  <c r="R51" i="1"/>
  <c r="R84" i="1"/>
  <c r="R72" i="1"/>
  <c r="R85" i="1"/>
  <c r="R86" i="1"/>
  <c r="R87" i="1"/>
  <c r="R7" i="1"/>
  <c r="R9" i="1"/>
  <c r="R31" i="1"/>
  <c r="R37" i="1"/>
  <c r="R56" i="1"/>
  <c r="R78" i="1"/>
  <c r="R79" i="1"/>
  <c r="R71" i="1"/>
  <c r="Q2" i="1"/>
  <c r="Q4" i="1"/>
  <c r="Q6" i="1"/>
  <c r="Q8" i="1"/>
  <c r="Q33" i="1"/>
  <c r="Q30" i="1"/>
  <c r="Q36" i="1"/>
  <c r="Q38" i="1"/>
  <c r="Q21" i="1"/>
  <c r="Q27" i="1"/>
  <c r="Q51" i="1"/>
  <c r="Q84" i="1"/>
  <c r="Q72" i="1"/>
  <c r="Q85" i="1"/>
  <c r="Q86" i="1"/>
  <c r="Q87" i="1"/>
  <c r="Q7" i="1"/>
  <c r="Q9" i="1"/>
  <c r="Q31" i="1"/>
  <c r="Q37" i="1"/>
  <c r="Q56" i="1"/>
  <c r="Q78" i="1"/>
  <c r="Q79" i="1"/>
  <c r="Q71" i="1"/>
  <c r="P2" i="1"/>
  <c r="P4" i="1"/>
  <c r="P6" i="1"/>
  <c r="P8" i="1"/>
  <c r="P33" i="1"/>
  <c r="P30" i="1"/>
  <c r="P36" i="1"/>
  <c r="P38" i="1"/>
  <c r="P21" i="1"/>
  <c r="P27" i="1"/>
  <c r="P51" i="1"/>
  <c r="P84" i="1"/>
  <c r="P72" i="1"/>
  <c r="P85" i="1"/>
  <c r="P86" i="1"/>
  <c r="P87" i="1"/>
  <c r="P7" i="1"/>
  <c r="P9" i="1"/>
  <c r="P31" i="1"/>
  <c r="P37" i="1"/>
  <c r="P56" i="1"/>
  <c r="P78" i="1"/>
  <c r="P79" i="1"/>
  <c r="P71" i="1"/>
  <c r="P24" i="1"/>
  <c r="P26" i="1"/>
  <c r="P41" i="1"/>
  <c r="P57" i="1"/>
  <c r="P63" i="1"/>
  <c r="P64" i="1"/>
  <c r="P74" i="1"/>
  <c r="P75" i="1"/>
  <c r="P13" i="1"/>
  <c r="P10" i="1"/>
  <c r="P14" i="1"/>
  <c r="P17" i="1"/>
  <c r="P25" i="1"/>
  <c r="P34" i="1"/>
  <c r="P53" i="1"/>
  <c r="P54" i="1"/>
  <c r="P55" i="1"/>
  <c r="P40" i="1"/>
  <c r="P5" i="1"/>
  <c r="P19" i="1"/>
  <c r="P32" i="1"/>
  <c r="P29" i="1"/>
  <c r="P43" i="1"/>
  <c r="P45" i="1"/>
  <c r="P58" i="1"/>
  <c r="P59" i="1"/>
  <c r="P42" i="1"/>
  <c r="P77" i="1"/>
  <c r="P67" i="1"/>
  <c r="P68" i="1"/>
  <c r="P80" i="1"/>
  <c r="P81" i="1"/>
  <c r="P82" i="1"/>
  <c r="P69" i="1"/>
  <c r="P83" i="1"/>
  <c r="P11" i="1"/>
  <c r="P23" i="1"/>
  <c r="P22" i="1"/>
  <c r="P28" i="1"/>
  <c r="P39" i="1"/>
  <c r="P46" i="1"/>
  <c r="P70" i="1"/>
  <c r="P12" i="1"/>
  <c r="P20" i="1"/>
  <c r="P35" i="1"/>
  <c r="P61" i="1"/>
  <c r="P44" i="1"/>
  <c r="P47" i="1"/>
  <c r="P48" i="1"/>
  <c r="P73" i="1"/>
  <c r="P62" i="1"/>
  <c r="P49" i="1"/>
  <c r="P15" i="1"/>
  <c r="P16" i="1"/>
  <c r="P18" i="1"/>
  <c r="P50" i="1"/>
  <c r="P52" i="1"/>
  <c r="P65" i="1"/>
  <c r="P66" i="1"/>
  <c r="P76" i="1"/>
  <c r="P60" i="1"/>
  <c r="O2" i="1"/>
  <c r="O4" i="1"/>
  <c r="O6" i="1"/>
  <c r="O8" i="1"/>
  <c r="O33" i="1"/>
  <c r="O30" i="1"/>
  <c r="O36" i="1"/>
  <c r="O38" i="1"/>
  <c r="O21" i="1"/>
  <c r="O27" i="1"/>
  <c r="O51" i="1"/>
  <c r="O84" i="1"/>
  <c r="O72" i="1"/>
  <c r="O85" i="1"/>
  <c r="O86" i="1"/>
  <c r="O87" i="1"/>
  <c r="O7" i="1"/>
  <c r="O9" i="1"/>
  <c r="O31" i="1"/>
  <c r="O37" i="1"/>
  <c r="O56" i="1"/>
  <c r="O78" i="1"/>
  <c r="O79" i="1"/>
  <c r="O71" i="1"/>
  <c r="O24" i="1"/>
  <c r="O26" i="1"/>
  <c r="O41" i="1"/>
  <c r="O57" i="1"/>
  <c r="O63" i="1"/>
  <c r="O64" i="1"/>
  <c r="O74" i="1"/>
  <c r="O75" i="1"/>
  <c r="O13" i="1"/>
  <c r="O10" i="1"/>
  <c r="O14" i="1"/>
  <c r="O17" i="1"/>
  <c r="O25" i="1"/>
  <c r="O34" i="1"/>
  <c r="O53" i="1"/>
  <c r="O54" i="1"/>
  <c r="O55" i="1"/>
  <c r="O40" i="1"/>
  <c r="O5" i="1"/>
  <c r="O19" i="1"/>
  <c r="O32" i="1"/>
  <c r="O29" i="1"/>
  <c r="O43" i="1"/>
  <c r="O45" i="1"/>
  <c r="O58" i="1"/>
  <c r="O59" i="1"/>
  <c r="O42" i="1"/>
  <c r="O77" i="1"/>
  <c r="O67" i="1"/>
  <c r="O68" i="1"/>
  <c r="O80" i="1"/>
  <c r="O81" i="1"/>
  <c r="O82" i="1"/>
  <c r="O69" i="1"/>
  <c r="O83" i="1"/>
  <c r="O11" i="1"/>
  <c r="O23" i="1"/>
  <c r="O22" i="1"/>
  <c r="O28" i="1"/>
  <c r="O39" i="1"/>
  <c r="O46" i="1"/>
  <c r="O70" i="1"/>
  <c r="O12" i="1"/>
  <c r="O20" i="1"/>
  <c r="O35" i="1"/>
  <c r="O61" i="1"/>
  <c r="O44" i="1"/>
  <c r="O47" i="1"/>
  <c r="O48" i="1"/>
  <c r="O73" i="1"/>
  <c r="O62" i="1"/>
  <c r="O49" i="1"/>
  <c r="O15" i="1"/>
  <c r="O16" i="1"/>
  <c r="O18" i="1"/>
  <c r="O50" i="1"/>
  <c r="O52" i="1"/>
  <c r="O65" i="1"/>
  <c r="O66" i="1"/>
  <c r="O76" i="1"/>
  <c r="O60" i="1"/>
  <c r="R3" i="1"/>
  <c r="Q3" i="1"/>
  <c r="P3" i="1"/>
  <c r="O3" i="1"/>
  <c r="L16" i="1" l="1"/>
  <c r="K16" i="1" s="1"/>
  <c r="G16" i="1" s="1"/>
  <c r="L24" i="1"/>
  <c r="K24" i="1" s="1"/>
  <c r="G24" i="1" s="1"/>
  <c r="L44" i="1"/>
  <c r="K44" i="1" s="1"/>
  <c r="G44" i="1" s="1"/>
  <c r="L70" i="1"/>
  <c r="L69" i="1"/>
  <c r="L59" i="1"/>
  <c r="K59" i="1" s="1"/>
  <c r="G59" i="1" s="1"/>
  <c r="L40" i="1"/>
  <c r="K40" i="1" s="1"/>
  <c r="G40" i="1" s="1"/>
  <c r="L10" i="1"/>
  <c r="K10" i="1" s="1"/>
  <c r="G10" i="1" s="1"/>
  <c r="L20" i="1"/>
  <c r="K20" i="1" s="1"/>
  <c r="G20" i="1" s="1"/>
  <c r="L49" i="1"/>
  <c r="K49" i="1" s="1"/>
  <c r="G49" i="1" s="1"/>
  <c r="L66" i="1"/>
  <c r="K66" i="1" s="1"/>
  <c r="G66" i="1" s="1"/>
  <c r="L41" i="1"/>
  <c r="K41" i="1" s="1"/>
  <c r="G41" i="1" s="1"/>
  <c r="L31" i="1"/>
  <c r="K31" i="1" s="1"/>
  <c r="G31" i="1" s="1"/>
  <c r="L84" i="1"/>
  <c r="K84" i="1" s="1"/>
  <c r="G84" i="1" s="1"/>
  <c r="L8" i="1"/>
  <c r="K8" i="1" s="1"/>
  <c r="G8" i="1" s="1"/>
  <c r="L9" i="1"/>
  <c r="K9" i="1" s="1"/>
  <c r="G9" i="1" s="1"/>
  <c r="L51" i="1"/>
  <c r="K51" i="1" s="1"/>
  <c r="G51" i="1" s="1"/>
  <c r="L6" i="1"/>
  <c r="K6" i="1" s="1"/>
  <c r="G6" i="1" s="1"/>
  <c r="L76" i="1"/>
  <c r="K76" i="1" s="1"/>
  <c r="G76" i="1" s="1"/>
  <c r="L35" i="1"/>
  <c r="K35" i="1" s="1"/>
  <c r="G35" i="1" s="1"/>
  <c r="L39" i="1"/>
  <c r="K39" i="1" s="1"/>
  <c r="G39" i="1" s="1"/>
  <c r="L81" i="1"/>
  <c r="K81" i="1" s="1"/>
  <c r="G81" i="1" s="1"/>
  <c r="L45" i="1"/>
  <c r="K45" i="1" s="1"/>
  <c r="G45" i="1" s="1"/>
  <c r="L54" i="1"/>
  <c r="K54" i="1" s="1"/>
  <c r="G54" i="1" s="1"/>
  <c r="L75" i="1"/>
  <c r="K75" i="1" s="1"/>
  <c r="G75" i="1" s="1"/>
  <c r="L28" i="1"/>
  <c r="K28" i="1" s="1"/>
  <c r="G28" i="1" s="1"/>
  <c r="L80" i="1"/>
  <c r="K80" i="1" s="1"/>
  <c r="G80" i="1" s="1"/>
  <c r="L43" i="1"/>
  <c r="K43" i="1" s="1"/>
  <c r="G43" i="1" s="1"/>
  <c r="L53" i="1"/>
  <c r="K53" i="1" s="1"/>
  <c r="G53" i="1" s="1"/>
  <c r="L7" i="1"/>
  <c r="K7" i="1" s="1"/>
  <c r="G7" i="1" s="1"/>
  <c r="L27" i="1"/>
  <c r="K27" i="1" s="1"/>
  <c r="G27" i="1" s="1"/>
  <c r="L4" i="1"/>
  <c r="K4" i="1" s="1"/>
  <c r="G4" i="1" s="1"/>
  <c r="L2" i="1"/>
  <c r="K2" i="1" s="1"/>
  <c r="G2" i="1" s="1"/>
  <c r="L3" i="1"/>
  <c r="K3" i="1" s="1"/>
  <c r="G3" i="1" s="1"/>
  <c r="L65" i="1"/>
  <c r="K65" i="1" s="1"/>
  <c r="G65" i="1" s="1"/>
  <c r="L62" i="1"/>
  <c r="K62" i="1" s="1"/>
  <c r="G62" i="1" s="1"/>
  <c r="L12" i="1"/>
  <c r="K12" i="1" s="1"/>
  <c r="G12" i="1" s="1"/>
  <c r="L22" i="1"/>
  <c r="K22" i="1" s="1"/>
  <c r="G22" i="1" s="1"/>
  <c r="L68" i="1"/>
  <c r="K68" i="1" s="1"/>
  <c r="G68" i="1" s="1"/>
  <c r="L29" i="1"/>
  <c r="K29" i="1" s="1"/>
  <c r="G29" i="1" s="1"/>
  <c r="L34" i="1"/>
  <c r="K34" i="1" s="1"/>
  <c r="G34" i="1" s="1"/>
  <c r="L74" i="1"/>
  <c r="K74" i="1" s="1"/>
  <c r="G74" i="1" s="1"/>
  <c r="L79" i="1"/>
  <c r="K79" i="1" s="1"/>
  <c r="G79" i="1" s="1"/>
  <c r="L87" i="1"/>
  <c r="K87" i="1" s="1"/>
  <c r="G87" i="1" s="1"/>
  <c r="L38" i="1"/>
  <c r="K38" i="1" s="1"/>
  <c r="G38" i="1" s="1"/>
  <c r="L21" i="1"/>
  <c r="K21" i="1" s="1"/>
  <c r="G21" i="1" s="1"/>
  <c r="L52" i="1"/>
  <c r="K52" i="1" s="1"/>
  <c r="G52" i="1" s="1"/>
  <c r="L73" i="1"/>
  <c r="K73" i="1" s="1"/>
  <c r="G73" i="1" s="1"/>
  <c r="L23" i="1"/>
  <c r="K23" i="1" s="1"/>
  <c r="G23" i="1" s="1"/>
  <c r="L67" i="1"/>
  <c r="K67" i="1" s="1"/>
  <c r="G67" i="1" s="1"/>
  <c r="L32" i="1"/>
  <c r="K32" i="1" s="1"/>
  <c r="G32" i="1" s="1"/>
  <c r="L25" i="1"/>
  <c r="K25" i="1" s="1"/>
  <c r="G25" i="1" s="1"/>
  <c r="L64" i="1"/>
  <c r="K64" i="1" s="1"/>
  <c r="G64" i="1" s="1"/>
  <c r="L71" i="1"/>
  <c r="K71" i="1" s="1"/>
  <c r="G71" i="1" s="1"/>
  <c r="L78" i="1"/>
  <c r="K78" i="1" s="1"/>
  <c r="G78" i="1" s="1"/>
  <c r="L86" i="1"/>
  <c r="K86" i="1" s="1"/>
  <c r="G86" i="1" s="1"/>
  <c r="L36" i="1"/>
  <c r="K36" i="1" s="1"/>
  <c r="G36" i="1" s="1"/>
  <c r="L13" i="1"/>
  <c r="K13" i="1" s="1"/>
  <c r="G13" i="1" s="1"/>
  <c r="L11" i="1"/>
  <c r="K11" i="1" s="1"/>
  <c r="G11" i="1" s="1"/>
  <c r="L77" i="1"/>
  <c r="K77" i="1" s="1"/>
  <c r="G77" i="1" s="1"/>
  <c r="L19" i="1"/>
  <c r="K19" i="1" s="1"/>
  <c r="G19" i="1" s="1"/>
  <c r="L17" i="1"/>
  <c r="K17" i="1" s="1"/>
  <c r="G17" i="1" s="1"/>
  <c r="L63" i="1"/>
  <c r="K63" i="1" s="1"/>
  <c r="G63" i="1" s="1"/>
  <c r="L56" i="1"/>
  <c r="K56" i="1" s="1"/>
  <c r="G56" i="1" s="1"/>
  <c r="L85" i="1"/>
  <c r="K85" i="1" s="1"/>
  <c r="G85" i="1" s="1"/>
  <c r="L30" i="1"/>
  <c r="K30" i="1" s="1"/>
  <c r="G30" i="1" s="1"/>
  <c r="L50" i="1"/>
  <c r="K50" i="1" s="1"/>
  <c r="G50" i="1" s="1"/>
  <c r="L48" i="1"/>
  <c r="K48" i="1" s="1"/>
  <c r="G48" i="1" s="1"/>
  <c r="L18" i="1"/>
  <c r="K18" i="1" s="1"/>
  <c r="G18" i="1" s="1"/>
  <c r="L47" i="1"/>
  <c r="K47" i="1" s="1"/>
  <c r="G47" i="1" s="1"/>
  <c r="L83" i="1"/>
  <c r="K83" i="1" s="1"/>
  <c r="G83" i="1" s="1"/>
  <c r="L42" i="1"/>
  <c r="K42" i="1" s="1"/>
  <c r="G42" i="1" s="1"/>
  <c r="L5" i="1"/>
  <c r="K5" i="1" s="1"/>
  <c r="G5" i="1" s="1"/>
  <c r="L14" i="1"/>
  <c r="K14" i="1" s="1"/>
  <c r="G14" i="1" s="1"/>
  <c r="L57" i="1"/>
  <c r="K57" i="1" s="1"/>
  <c r="G57" i="1" s="1"/>
  <c r="L37" i="1"/>
  <c r="K37" i="1" s="1"/>
  <c r="G37" i="1" s="1"/>
  <c r="L72" i="1"/>
  <c r="K72" i="1" s="1"/>
  <c r="G72" i="1" s="1"/>
  <c r="L33" i="1"/>
  <c r="K33" i="1" s="1"/>
  <c r="G33" i="1" s="1"/>
  <c r="K70" i="1"/>
  <c r="G70" i="1" s="1"/>
  <c r="K69" i="1"/>
  <c r="G69" i="1" s="1"/>
  <c r="L60" i="1"/>
  <c r="K60" i="1" s="1"/>
  <c r="G60" i="1" s="1"/>
  <c r="L15" i="1"/>
  <c r="K15" i="1" s="1"/>
  <c r="G15" i="1" s="1"/>
  <c r="L61" i="1"/>
  <c r="K61" i="1" s="1"/>
  <c r="G61" i="1" s="1"/>
  <c r="L46" i="1"/>
  <c r="K46" i="1" s="1"/>
  <c r="G46" i="1" s="1"/>
  <c r="L82" i="1"/>
  <c r="K82" i="1" s="1"/>
  <c r="G82" i="1" s="1"/>
  <c r="L58" i="1"/>
  <c r="K58" i="1" s="1"/>
  <c r="G58" i="1" s="1"/>
  <c r="L55" i="1"/>
  <c r="K55" i="1" s="1"/>
  <c r="G55" i="1" s="1"/>
  <c r="L26" i="1"/>
  <c r="K26" i="1" s="1"/>
  <c r="G26" i="1" s="1"/>
</calcChain>
</file>

<file path=xl/sharedStrings.xml><?xml version="1.0" encoding="utf-8"?>
<sst xmlns="http://schemas.openxmlformats.org/spreadsheetml/2006/main" count="610" uniqueCount="333">
  <si>
    <t>Jordan</t>
  </si>
  <si>
    <t>James</t>
  </si>
  <si>
    <t>RB</t>
  </si>
  <si>
    <t>Dillon</t>
  </si>
  <si>
    <t>Gabriel</t>
  </si>
  <si>
    <t>QB</t>
  </si>
  <si>
    <t>Tez</t>
  </si>
  <si>
    <t>Johnson</t>
  </si>
  <si>
    <t>WR</t>
  </si>
  <si>
    <t>Bhayshul</t>
  </si>
  <si>
    <t>Tuten</t>
  </si>
  <si>
    <t>Star</t>
  </si>
  <si>
    <t>Thomas</t>
  </si>
  <si>
    <t>Kyron</t>
  </si>
  <si>
    <t>Drones</t>
  </si>
  <si>
    <t>Terrance</t>
  </si>
  <si>
    <t>Ferguson</t>
  </si>
  <si>
    <t>TE</t>
  </si>
  <si>
    <t>Evan</t>
  </si>
  <si>
    <t>Stewart</t>
  </si>
  <si>
    <t>Brennan</t>
  </si>
  <si>
    <t>Presley</t>
  </si>
  <si>
    <t>De'Zhaun</t>
  </si>
  <si>
    <t>Stribling</t>
  </si>
  <si>
    <t>Darius</t>
  </si>
  <si>
    <t>Lassiter</t>
  </si>
  <si>
    <t>Savion</t>
  </si>
  <si>
    <t>Red</t>
  </si>
  <si>
    <t>LJ</t>
  </si>
  <si>
    <t>Martin</t>
  </si>
  <si>
    <t>Elijah</t>
  </si>
  <si>
    <t>Gilliam</t>
  </si>
  <si>
    <t>Jake</t>
  </si>
  <si>
    <t>Retzlaff</t>
  </si>
  <si>
    <t>Max</t>
  </si>
  <si>
    <t>Klare</t>
  </si>
  <si>
    <t>Chase</t>
  </si>
  <si>
    <t>Roberts</t>
  </si>
  <si>
    <t>Ollie</t>
  </si>
  <si>
    <t>Gordon II</t>
  </si>
  <si>
    <t>Brendon</t>
  </si>
  <si>
    <t>Lewis</t>
  </si>
  <si>
    <t>Moore</t>
  </si>
  <si>
    <t>Bond</t>
  </si>
  <si>
    <t>Raylen</t>
  </si>
  <si>
    <t>Sharpe</t>
  </si>
  <si>
    <t>Devin</t>
  </si>
  <si>
    <t>Mockobee</t>
  </si>
  <si>
    <t>Malik</t>
  </si>
  <si>
    <t>Sherrod</t>
  </si>
  <si>
    <t>Castellanos</t>
  </si>
  <si>
    <t>Jaylin</t>
  </si>
  <si>
    <t>Lane</t>
  </si>
  <si>
    <t>Jalen</t>
  </si>
  <si>
    <t>Moss</t>
  </si>
  <si>
    <t>Jaden</t>
  </si>
  <si>
    <t>Smith</t>
  </si>
  <si>
    <t>Keanu</t>
  </si>
  <si>
    <t>Hill</t>
  </si>
  <si>
    <t>Benji</t>
  </si>
  <si>
    <t>Gosnell</t>
  </si>
  <si>
    <t>Mac</t>
  </si>
  <si>
    <t>Dalena</t>
  </si>
  <si>
    <t>Ryan</t>
  </si>
  <si>
    <t>Browne</t>
  </si>
  <si>
    <t>Da'Quan</t>
  </si>
  <si>
    <t>Felton</t>
  </si>
  <si>
    <t>Nicky</t>
  </si>
  <si>
    <t>Dalmolin</t>
  </si>
  <si>
    <t>Maalik</t>
  </si>
  <si>
    <t>Murphy</t>
  </si>
  <si>
    <t>Kamari</t>
  </si>
  <si>
    <t>Morales</t>
  </si>
  <si>
    <t>Lawrance</t>
  </si>
  <si>
    <t>Toafili</t>
  </si>
  <si>
    <t>Rashod</t>
  </si>
  <si>
    <t>Owens</t>
  </si>
  <si>
    <t>Noah</t>
  </si>
  <si>
    <t>Whittington</t>
  </si>
  <si>
    <t>Traeshon</t>
  </si>
  <si>
    <t>Holden</t>
  </si>
  <si>
    <t>Mikey</t>
  </si>
  <si>
    <t>Keene</t>
  </si>
  <si>
    <t>Cortez</t>
  </si>
  <si>
    <t>Braham</t>
  </si>
  <si>
    <t>Hinckley</t>
  </si>
  <si>
    <t>Ropati</t>
  </si>
  <si>
    <t>Gary</t>
  </si>
  <si>
    <t>Bryant Jr.</t>
  </si>
  <si>
    <t>Ja'Khi</t>
  </si>
  <si>
    <t>Douglas</t>
  </si>
  <si>
    <t>Eli</t>
  </si>
  <si>
    <t>Pancol</t>
  </si>
  <si>
    <t>Stephen</t>
  </si>
  <si>
    <t>Jace</t>
  </si>
  <si>
    <t>Henry</t>
  </si>
  <si>
    <t>Kyle</t>
  </si>
  <si>
    <t>Morlock</t>
  </si>
  <si>
    <t>Alan</t>
  </si>
  <si>
    <t>Bowman</t>
  </si>
  <si>
    <t>Jeremiah</t>
  </si>
  <si>
    <t>Franklin</t>
  </si>
  <si>
    <t>Kye</t>
  </si>
  <si>
    <t>Robichaux</t>
  </si>
  <si>
    <t>Treshaun</t>
  </si>
  <si>
    <t>Ward</t>
  </si>
  <si>
    <t>Jaquez</t>
  </si>
  <si>
    <t>Roydell</t>
  </si>
  <si>
    <t>Williams</t>
  </si>
  <si>
    <t>Benson</t>
  </si>
  <si>
    <t>Jahmal</t>
  </si>
  <si>
    <t>Edrine</t>
  </si>
  <si>
    <t>Kody</t>
  </si>
  <si>
    <t>Epps</t>
  </si>
  <si>
    <t>Chedon</t>
  </si>
  <si>
    <t>Patrick</t>
  </si>
  <si>
    <t>Garwo</t>
  </si>
  <si>
    <t>Reggie</t>
  </si>
  <si>
    <t>Love III</t>
  </si>
  <si>
    <t>Ali</t>
  </si>
  <si>
    <t>Jennings</t>
  </si>
  <si>
    <t>Jaedn</t>
  </si>
  <si>
    <t>Skeete</t>
  </si>
  <si>
    <t>Ashton</t>
  </si>
  <si>
    <t>Hayes</t>
  </si>
  <si>
    <t>CJ</t>
  </si>
  <si>
    <t>Malachi</t>
  </si>
  <si>
    <t>Marcus</t>
  </si>
  <si>
    <t>Bellon</t>
  </si>
  <si>
    <t>Sahmir</t>
  </si>
  <si>
    <t>Hagans</t>
  </si>
  <si>
    <t>Chubba</t>
  </si>
  <si>
    <t>Purdy</t>
  </si>
  <si>
    <t>Hykeem</t>
  </si>
  <si>
    <t>Sesi</t>
  </si>
  <si>
    <t>Vailahi</t>
  </si>
  <si>
    <t>Keelan</t>
  </si>
  <si>
    <t>Marion</t>
  </si>
  <si>
    <t>De'Nylon</t>
  </si>
  <si>
    <t>Morrissette</t>
  </si>
  <si>
    <t>Brown</t>
  </si>
  <si>
    <t>Sean</t>
  </si>
  <si>
    <t>Dollars</t>
  </si>
  <si>
    <t>Jerand</t>
  </si>
  <si>
    <t>Bradley</t>
  </si>
  <si>
    <t>Javon</t>
  </si>
  <si>
    <t>Harvey</t>
  </si>
  <si>
    <t>Jaron</t>
  </si>
  <si>
    <t>Tibbs</t>
  </si>
  <si>
    <t>Parker</t>
  </si>
  <si>
    <t>Kingston</t>
  </si>
  <si>
    <t>Trent</t>
  </si>
  <si>
    <t>Howland</t>
  </si>
  <si>
    <t>Miles</t>
  </si>
  <si>
    <t>Davis</t>
  </si>
  <si>
    <t>Herbert</t>
  </si>
  <si>
    <t>Kam</t>
  </si>
  <si>
    <t>Kentron</t>
  </si>
  <si>
    <t>Poitier</t>
  </si>
  <si>
    <t>Gavin</t>
  </si>
  <si>
    <t>Freeman</t>
  </si>
  <si>
    <t>Tyler</t>
  </si>
  <si>
    <t>Foster</t>
  </si>
  <si>
    <t>First</t>
  </si>
  <si>
    <t>Last</t>
  </si>
  <si>
    <t>UD ADP</t>
  </si>
  <si>
    <t>Position</t>
  </si>
  <si>
    <t>Team</t>
  </si>
  <si>
    <t>Tags</t>
  </si>
  <si>
    <t>ud_proj</t>
  </si>
  <si>
    <t>adj_adp</t>
  </si>
  <si>
    <t>ovr_adj</t>
  </si>
  <si>
    <t>pff_adj</t>
  </si>
  <si>
    <t>other_adj</t>
  </si>
  <si>
    <t>opp rund</t>
  </si>
  <si>
    <t>opp cov</t>
  </si>
  <si>
    <t>opp tack</t>
  </si>
  <si>
    <t>opp prush</t>
  </si>
  <si>
    <t>Team Total</t>
  </si>
  <si>
    <t>ATTD%</t>
  </si>
  <si>
    <t>prev game</t>
  </si>
  <si>
    <t>look ahead</t>
  </si>
  <si>
    <t>travel</t>
  </si>
  <si>
    <t>other</t>
  </si>
  <si>
    <t>Q</t>
  </si>
  <si>
    <t>Virginia Tech</t>
  </si>
  <si>
    <t>Duke</t>
  </si>
  <si>
    <t>Oklahoma State</t>
  </si>
  <si>
    <t>BYU</t>
  </si>
  <si>
    <t>Oregon</t>
  </si>
  <si>
    <t>Purdue</t>
  </si>
  <si>
    <t>Boston College</t>
  </si>
  <si>
    <t>Nevada</t>
  </si>
  <si>
    <t>Fresno State</t>
  </si>
  <si>
    <t>Florida State</t>
  </si>
  <si>
    <t>Record</t>
  </si>
  <si>
    <t>OFF</t>
  </si>
  <si>
    <t>PASS</t>
  </si>
  <si>
    <t>PBLK</t>
  </si>
  <si>
    <t>RECV</t>
  </si>
  <si>
    <t>RUN</t>
  </si>
  <si>
    <t>RBLK</t>
  </si>
  <si>
    <t>DEF</t>
  </si>
  <si>
    <t>RDEF</t>
  </si>
  <si>
    <t>TACK</t>
  </si>
  <si>
    <t>PRSH</t>
  </si>
  <si>
    <t>COV</t>
  </si>
  <si>
    <t>SPEC</t>
  </si>
  <si>
    <t>Air Force</t>
  </si>
  <si>
    <t>Akron</t>
  </si>
  <si>
    <t>Alabama</t>
  </si>
  <si>
    <t>Appalachian State</t>
  </si>
  <si>
    <t>Arizona</t>
  </si>
  <si>
    <t>Arizona State</t>
  </si>
  <si>
    <t>Arkansas</t>
  </si>
  <si>
    <t>Arkansas State</t>
  </si>
  <si>
    <t>Army</t>
  </si>
  <si>
    <t>Auburn</t>
  </si>
  <si>
    <t>Ball State</t>
  </si>
  <si>
    <t>Baylor</t>
  </si>
  <si>
    <t>Boise State</t>
  </si>
  <si>
    <t>Bowling Green</t>
  </si>
  <si>
    <t>Buffalo</t>
  </si>
  <si>
    <t>California</t>
  </si>
  <si>
    <t>Central Michigan</t>
  </si>
  <si>
    <t>Charlotte</t>
  </si>
  <si>
    <t>Cincinnati</t>
  </si>
  <si>
    <t>Clemson</t>
  </si>
  <si>
    <t>Coastal Carolina</t>
  </si>
  <si>
    <t>Colorado</t>
  </si>
  <si>
    <t>Colorado State</t>
  </si>
  <si>
    <t>Connecticut</t>
  </si>
  <si>
    <t>East Carolina</t>
  </si>
  <si>
    <t>Eastern Michigan</t>
  </si>
  <si>
    <t>Florida</t>
  </si>
  <si>
    <t>Florida Atlantic</t>
  </si>
  <si>
    <t>Florida International</t>
  </si>
  <si>
    <t>Georgia</t>
  </si>
  <si>
    <t>Georgia Southern</t>
  </si>
  <si>
    <t>Georgia State</t>
  </si>
  <si>
    <t>Georgia Tech</t>
  </si>
  <si>
    <t>Hawaii</t>
  </si>
  <si>
    <t>Houston</t>
  </si>
  <si>
    <t>Illinois</t>
  </si>
  <si>
    <t>Indiana</t>
  </si>
  <si>
    <t>Iowa</t>
  </si>
  <si>
    <t>Iowa State</t>
  </si>
  <si>
    <t>Jacksonville State</t>
  </si>
  <si>
    <t>James Madison</t>
  </si>
  <si>
    <t>Kansas</t>
  </si>
  <si>
    <t>Kansas State</t>
  </si>
  <si>
    <t>Kennesaw State</t>
  </si>
  <si>
    <t>Kent State</t>
  </si>
  <si>
    <t>Kentucky</t>
  </si>
  <si>
    <t>Liberty</t>
  </si>
  <si>
    <t>Louisiana</t>
  </si>
  <si>
    <t>Louisiana Tech</t>
  </si>
  <si>
    <t>Louisiana-Monroe</t>
  </si>
  <si>
    <t>Louisville</t>
  </si>
  <si>
    <t>LSU</t>
  </si>
  <si>
    <t>Marshall</t>
  </si>
  <si>
    <t>Maryland</t>
  </si>
  <si>
    <t>Massachusetts</t>
  </si>
  <si>
    <t>Memphis</t>
  </si>
  <si>
    <t>Miami (FL)</t>
  </si>
  <si>
    <t>Miami (OH)</t>
  </si>
  <si>
    <t>Michigan</t>
  </si>
  <si>
    <t>Michigan State</t>
  </si>
  <si>
    <t>Middle Tennessee</t>
  </si>
  <si>
    <t>Minnesota</t>
  </si>
  <si>
    <t>Mississippi</t>
  </si>
  <si>
    <t>Mississippi State</t>
  </si>
  <si>
    <t>Missouri</t>
  </si>
  <si>
    <t>Navy</t>
  </si>
  <si>
    <t>Nebraska</t>
  </si>
  <si>
    <t>New Mexico</t>
  </si>
  <si>
    <t>New Mexico State</t>
  </si>
  <si>
    <t>North Carolina</t>
  </si>
  <si>
    <t>North Carolina State</t>
  </si>
  <si>
    <t>North Texas</t>
  </si>
  <si>
    <t>Northern Illinois</t>
  </si>
  <si>
    <t>Northwestern</t>
  </si>
  <si>
    <t>Notre Dame</t>
  </si>
  <si>
    <t>Ohio</t>
  </si>
  <si>
    <t>Ohio State</t>
  </si>
  <si>
    <t>Oklahoma</t>
  </si>
  <si>
    <t>Old Dominion</t>
  </si>
  <si>
    <t>Oregon State</t>
  </si>
  <si>
    <t>Penn State</t>
  </si>
  <si>
    <t>Pittsburgh</t>
  </si>
  <si>
    <t>Rice</t>
  </si>
  <si>
    <t>Rutgers</t>
  </si>
  <si>
    <t>Sam Houston State</t>
  </si>
  <si>
    <t>San Diego State</t>
  </si>
  <si>
    <t>San Jose State</t>
  </si>
  <si>
    <t>SMU</t>
  </si>
  <si>
    <t>South Alabama</t>
  </si>
  <si>
    <t>South Carolina</t>
  </si>
  <si>
    <t>Southern Miss</t>
  </si>
  <si>
    <t>Stanford</t>
  </si>
  <si>
    <t>Syracuse</t>
  </si>
  <si>
    <t>TCU</t>
  </si>
  <si>
    <t>Temple</t>
  </si>
  <si>
    <t>Tennessee</t>
  </si>
  <si>
    <t>Texas</t>
  </si>
  <si>
    <t>Texas A&amp;M</t>
  </si>
  <si>
    <t>Texas State</t>
  </si>
  <si>
    <t>Texas Tech</t>
  </si>
  <si>
    <t>Toledo</t>
  </si>
  <si>
    <t>Troy</t>
  </si>
  <si>
    <t>Tulane</t>
  </si>
  <si>
    <t>Tulsa</t>
  </si>
  <si>
    <t>UAB</t>
  </si>
  <si>
    <t>UCF</t>
  </si>
  <si>
    <t>UCLA</t>
  </si>
  <si>
    <t>UNLV</t>
  </si>
  <si>
    <t>USC</t>
  </si>
  <si>
    <t>USF</t>
  </si>
  <si>
    <t>Utah</t>
  </si>
  <si>
    <t>Utah State</t>
  </si>
  <si>
    <t>UTEP</t>
  </si>
  <si>
    <t>UTSA</t>
  </si>
  <si>
    <t>Vanderbilt</t>
  </si>
  <si>
    <t>Virginia</t>
  </si>
  <si>
    <t>Wake Forest</t>
  </si>
  <si>
    <t>Washington</t>
  </si>
  <si>
    <t>Washington State</t>
  </si>
  <si>
    <t>West Virginia</t>
  </si>
  <si>
    <t>Western Kentucky</t>
  </si>
  <si>
    <t>Western Michigan</t>
  </si>
  <si>
    <t>Wisconsin</t>
  </si>
  <si>
    <t>Wyoming</t>
  </si>
  <si>
    <t>opponent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</si>
</sst>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2" fontId="0" fillId="0" borderId="0" xfId="0" applyNumberFormat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2C959-B341-44E9-A3EE-EEAAB494F458}">
  <dimension ref="A1:Y87"/>
  <sheetViews>
    <sheetView tabSelected="1" zoomScale="104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13" sqref="G13"/>
    </sheetView>
  </sheetViews>
  <sheetFormatPr defaultRowHeight="15" x14ac:dyDescent="0.25"/>
  <cols>
    <col min="1" max="1" width="10.28515625" bestFit="1" customWidth="1"/>
    <col min="2" max="2" width="11.42578125" bestFit="1" customWidth="1"/>
    <col min="3" max="3" width="7.5703125" bestFit="1" customWidth="1"/>
    <col min="5" max="5" width="15.140625" bestFit="1" customWidth="1"/>
    <col min="6" max="6" width="5.140625" bestFit="1" customWidth="1"/>
    <col min="9" max="9" width="1.28515625" style="6" customWidth="1"/>
    <col min="10" max="10" width="7.7109375" bestFit="1" customWidth="1"/>
    <col min="12" max="12" width="7" style="5" bestFit="1" customWidth="1"/>
    <col min="14" max="14" width="1.28515625" style="6" customWidth="1"/>
    <col min="19" max="19" width="1.140625" style="6" customWidth="1"/>
    <col min="20" max="20" width="10.7109375" bestFit="1" customWidth="1"/>
    <col min="22" max="22" width="10.85546875" bestFit="1" customWidth="1"/>
  </cols>
  <sheetData>
    <row r="1" spans="1:25" x14ac:dyDescent="0.25">
      <c r="A1" t="s">
        <v>163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170</v>
      </c>
      <c r="H1" t="s">
        <v>179</v>
      </c>
      <c r="J1" t="s">
        <v>169</v>
      </c>
      <c r="K1" t="s">
        <v>171</v>
      </c>
      <c r="L1" s="5" t="s">
        <v>172</v>
      </c>
      <c r="M1" t="s">
        <v>173</v>
      </c>
      <c r="O1" t="s">
        <v>174</v>
      </c>
      <c r="P1" t="s">
        <v>175</v>
      </c>
      <c r="Q1" t="s">
        <v>176</v>
      </c>
      <c r="R1" t="s">
        <v>177</v>
      </c>
      <c r="T1" t="s">
        <v>178</v>
      </c>
      <c r="U1" t="s">
        <v>180</v>
      </c>
      <c r="V1" t="s">
        <v>181</v>
      </c>
      <c r="W1" t="s">
        <v>182</v>
      </c>
      <c r="X1" t="s">
        <v>183</v>
      </c>
      <c r="Y1" t="s">
        <v>332</v>
      </c>
    </row>
    <row r="2" spans="1:25" x14ac:dyDescent="0.25">
      <c r="A2" s="1" t="s">
        <v>3</v>
      </c>
      <c r="B2" s="1" t="s">
        <v>4</v>
      </c>
      <c r="C2" s="1">
        <v>1.8</v>
      </c>
      <c r="D2" s="1" t="s">
        <v>5</v>
      </c>
      <c r="E2" s="1" t="s">
        <v>189</v>
      </c>
      <c r="F2" s="1"/>
      <c r="G2" s="5">
        <f>C2-K2</f>
        <v>-3.4866666666666664</v>
      </c>
      <c r="H2">
        <v>55.6</v>
      </c>
      <c r="J2">
        <v>36.5</v>
      </c>
      <c r="K2" s="5">
        <f>L2+M2</f>
        <v>5.2866666666666662</v>
      </c>
      <c r="L2" s="5">
        <f>(76-((O2*0.1)+(P2*0.5)+(Q2*0.1)+(R2*0.3)))/3</f>
        <v>6.5366666666666662</v>
      </c>
      <c r="M2">
        <f>U2+V2+W2+X2</f>
        <v>-1.25</v>
      </c>
      <c r="O2">
        <f>VLOOKUP(Y2,'pff grades'!$A$2:$M$135,9,FALSE)</f>
        <v>66.2</v>
      </c>
      <c r="P2">
        <f>VLOOKUP(Y2,'pff grades'!$A$2:$M$135,12,FALSE)</f>
        <v>48.2</v>
      </c>
      <c r="Q2">
        <f>VLOOKUP(Y2,'pff grades'!$A$2:$M$135,10,FALSE)</f>
        <v>50.9</v>
      </c>
      <c r="R2">
        <f>VLOOKUP(Y2,'pff grades'!$A$2:$M$135,11,FALSE)</f>
        <v>68.599999999999994</v>
      </c>
      <c r="T2">
        <v>44.5</v>
      </c>
      <c r="U2">
        <v>-0.25</v>
      </c>
      <c r="V2">
        <v>0</v>
      </c>
      <c r="W2">
        <v>-1</v>
      </c>
      <c r="X2">
        <v>0</v>
      </c>
      <c r="Y2" t="s">
        <v>190</v>
      </c>
    </row>
    <row r="3" spans="1:25" x14ac:dyDescent="0.25">
      <c r="A3" s="2" t="s">
        <v>0</v>
      </c>
      <c r="B3" s="2" t="s">
        <v>1</v>
      </c>
      <c r="C3" s="2">
        <v>1.8</v>
      </c>
      <c r="D3" s="2" t="s">
        <v>2</v>
      </c>
      <c r="E3" s="2" t="s">
        <v>189</v>
      </c>
      <c r="F3" s="2"/>
      <c r="G3" s="5">
        <f>C3-K3</f>
        <v>-1.8916666666666655</v>
      </c>
      <c r="H3">
        <v>82.5</v>
      </c>
      <c r="J3">
        <v>22.5</v>
      </c>
      <c r="K3" s="5">
        <f>L3+M3</f>
        <v>3.6916666666666655</v>
      </c>
      <c r="L3" s="5">
        <f>(76-((O3*0.4)+(P3*0.1)+(Q3*0.25)+(R3*0.25)))/3</f>
        <v>4.9416666666666655</v>
      </c>
      <c r="M3">
        <f>U3+V3+W3+X3</f>
        <v>-1.25</v>
      </c>
      <c r="O3">
        <f>VLOOKUP(Y3,'pff grades'!$A$2:$M$135,9,FALSE)</f>
        <v>66.2</v>
      </c>
      <c r="P3">
        <f>VLOOKUP(Y3,'pff grades'!$A$2:$M$135,12,FALSE)</f>
        <v>48.2</v>
      </c>
      <c r="Q3">
        <f>VLOOKUP(Y3,'pff grades'!$A$2:$M$135,10,FALSE)</f>
        <v>50.9</v>
      </c>
      <c r="R3">
        <f>VLOOKUP(Y3,'pff grades'!$A$2:$M$135,11,FALSE)</f>
        <v>68.599999999999994</v>
      </c>
      <c r="T3">
        <v>44.5</v>
      </c>
      <c r="U3">
        <v>-0.25</v>
      </c>
      <c r="V3">
        <v>0</v>
      </c>
      <c r="W3">
        <v>-1</v>
      </c>
      <c r="X3">
        <v>0</v>
      </c>
      <c r="Y3" t="s">
        <v>190</v>
      </c>
    </row>
    <row r="4" spans="1:25" x14ac:dyDescent="0.25">
      <c r="A4" s="4" t="s">
        <v>6</v>
      </c>
      <c r="B4" s="4" t="s">
        <v>7</v>
      </c>
      <c r="C4" s="4">
        <v>3.1</v>
      </c>
      <c r="D4" s="4" t="s">
        <v>8</v>
      </c>
      <c r="E4" s="4" t="s">
        <v>189</v>
      </c>
      <c r="F4" s="4"/>
      <c r="G4" s="5">
        <f>C4-K4</f>
        <v>-1.3750000000000013</v>
      </c>
      <c r="H4">
        <v>65.5</v>
      </c>
      <c r="J4">
        <v>21.4</v>
      </c>
      <c r="K4" s="5">
        <f>L4+M4</f>
        <v>4.4750000000000014</v>
      </c>
      <c r="L4" s="5">
        <f>(76-((O4*0.1)+(P4*0.5)+(Q4*0.35)+(R4*0.15)))/3</f>
        <v>5.7250000000000014</v>
      </c>
      <c r="M4">
        <f>U4+V4+W4+X4</f>
        <v>-1.25</v>
      </c>
      <c r="O4">
        <f>VLOOKUP(Y4,'pff grades'!$A$2:$M$135,9,FALSE)</f>
        <v>66.2</v>
      </c>
      <c r="P4">
        <f>VLOOKUP(Y4,'pff grades'!$A$2:$M$135,12,FALSE)</f>
        <v>48.2</v>
      </c>
      <c r="Q4">
        <f>VLOOKUP(Y4,'pff grades'!$A$2:$M$135,10,FALSE)</f>
        <v>50.9</v>
      </c>
      <c r="R4">
        <f>VLOOKUP(Y4,'pff grades'!$A$2:$M$135,11,FALSE)</f>
        <v>68.599999999999994</v>
      </c>
      <c r="T4">
        <v>44.5</v>
      </c>
      <c r="U4">
        <v>-0.25</v>
      </c>
      <c r="V4">
        <v>0</v>
      </c>
      <c r="W4">
        <v>-1</v>
      </c>
      <c r="X4">
        <v>0</v>
      </c>
      <c r="Y4" t="s">
        <v>190</v>
      </c>
    </row>
    <row r="5" spans="1:25" x14ac:dyDescent="0.25">
      <c r="A5" s="2" t="s">
        <v>11</v>
      </c>
      <c r="B5" s="2" t="s">
        <v>12</v>
      </c>
      <c r="C5" s="2">
        <v>6.2</v>
      </c>
      <c r="D5" s="2" t="s">
        <v>2</v>
      </c>
      <c r="E5" s="2" t="s">
        <v>186</v>
      </c>
      <c r="F5" s="2"/>
      <c r="G5" s="5">
        <f>C5-K5</f>
        <v>3.7983333333333342</v>
      </c>
      <c r="H5">
        <v>58.3</v>
      </c>
      <c r="J5">
        <v>13</v>
      </c>
      <c r="K5" s="5">
        <f>L5+M5</f>
        <v>2.401666666666666</v>
      </c>
      <c r="L5" s="5">
        <f>(76-((O5*0.4)+(P5*0.1)+(Q5*0.25)+(R5*0.25)))/3</f>
        <v>2.401666666666666</v>
      </c>
      <c r="M5">
        <f>U5+V5+W5+X5</f>
        <v>0</v>
      </c>
      <c r="O5">
        <f>VLOOKUP(Y5,'pff grades'!$A$2:$M$135,9,FALSE)</f>
        <v>70.2</v>
      </c>
      <c r="P5">
        <f>VLOOKUP(Y5,'pff grades'!$A$2:$M$135,12,FALSE)</f>
        <v>62.4</v>
      </c>
      <c r="Q5">
        <f>VLOOKUP(Y5,'pff grades'!$A$2:$M$135,10,FALSE)</f>
        <v>67.7</v>
      </c>
      <c r="R5">
        <f>VLOOKUP(Y5,'pff grades'!$A$2:$M$135,11,FALSE)</f>
        <v>70.2</v>
      </c>
      <c r="T5">
        <v>22.5</v>
      </c>
      <c r="U5">
        <v>0</v>
      </c>
      <c r="V5">
        <v>0</v>
      </c>
      <c r="W5">
        <v>0</v>
      </c>
      <c r="X5">
        <v>0</v>
      </c>
      <c r="Y5" t="s">
        <v>194</v>
      </c>
    </row>
    <row r="6" spans="1:25" x14ac:dyDescent="0.25">
      <c r="A6" s="3" t="s">
        <v>15</v>
      </c>
      <c r="B6" s="3" t="s">
        <v>16</v>
      </c>
      <c r="C6" s="3">
        <v>8.8000000000000007</v>
      </c>
      <c r="D6" s="3" t="s">
        <v>17</v>
      </c>
      <c r="E6" s="3" t="s">
        <v>189</v>
      </c>
      <c r="F6" s="3"/>
      <c r="G6" s="5">
        <f>C6-K6</f>
        <v>3.908333333333335</v>
      </c>
      <c r="H6">
        <v>40.799999999999997</v>
      </c>
      <c r="J6">
        <v>12.1</v>
      </c>
      <c r="K6" s="5">
        <f>L6+M6</f>
        <v>4.8916666666666657</v>
      </c>
      <c r="L6" s="5">
        <f>(76-((O6*0.2)+(P6*0.3)+(Q6*0.25)+(R6*0.25)))/3</f>
        <v>6.1416666666666657</v>
      </c>
      <c r="M6">
        <f>U6+V6+W6+X6</f>
        <v>-1.25</v>
      </c>
      <c r="O6">
        <f>VLOOKUP(Y6,'pff grades'!$A$2:$M$135,9,FALSE)</f>
        <v>66.2</v>
      </c>
      <c r="P6">
        <f>VLOOKUP(Y6,'pff grades'!$A$2:$M$135,12,FALSE)</f>
        <v>48.2</v>
      </c>
      <c r="Q6">
        <f>VLOOKUP(Y6,'pff grades'!$A$2:$M$135,10,FALSE)</f>
        <v>50.9</v>
      </c>
      <c r="R6">
        <f>VLOOKUP(Y6,'pff grades'!$A$2:$M$135,11,FALSE)</f>
        <v>68.599999999999994</v>
      </c>
      <c r="T6">
        <v>44.5</v>
      </c>
      <c r="U6">
        <v>-0.25</v>
      </c>
      <c r="V6">
        <v>0</v>
      </c>
      <c r="W6">
        <v>-1</v>
      </c>
      <c r="X6">
        <v>0</v>
      </c>
      <c r="Y6" t="s">
        <v>190</v>
      </c>
    </row>
    <row r="7" spans="1:25" x14ac:dyDescent="0.25">
      <c r="A7" s="2" t="s">
        <v>9</v>
      </c>
      <c r="B7" s="2" t="s">
        <v>10</v>
      </c>
      <c r="C7" s="2">
        <v>4</v>
      </c>
      <c r="D7" s="2" t="s">
        <v>2</v>
      </c>
      <c r="E7" s="2" t="s">
        <v>185</v>
      </c>
      <c r="F7" s="2"/>
      <c r="G7" s="5">
        <f>C7-K7</f>
        <v>5.0500000000000016</v>
      </c>
      <c r="H7">
        <v>71.400000000000006</v>
      </c>
      <c r="J7">
        <v>15.5</v>
      </c>
      <c r="K7" s="5">
        <f>L7+M7</f>
        <v>-1.0500000000000018</v>
      </c>
      <c r="L7" s="5">
        <f>(76-((O7*0.4)+(P7*0.1)+(Q7*0.25)+(R7*0.25)))/3</f>
        <v>-1.3000000000000018</v>
      </c>
      <c r="M7">
        <f>U7+V7+W7+X7</f>
        <v>0.25</v>
      </c>
      <c r="O7">
        <f>VLOOKUP(Y7,'pff grades'!$A$2:$M$135,9,FALSE)</f>
        <v>90.3</v>
      </c>
      <c r="P7">
        <f>VLOOKUP(Y7,'pff grades'!$A$2:$M$135,12,FALSE)</f>
        <v>83.8</v>
      </c>
      <c r="Q7">
        <f>VLOOKUP(Y7,'pff grades'!$A$2:$M$135,10,FALSE)</f>
        <v>72.900000000000006</v>
      </c>
      <c r="R7">
        <f>VLOOKUP(Y7,'pff grades'!$A$2:$M$135,11,FALSE)</f>
        <v>68.7</v>
      </c>
      <c r="T7">
        <v>27.5</v>
      </c>
      <c r="U7">
        <v>0.25</v>
      </c>
      <c r="V7">
        <v>0</v>
      </c>
      <c r="W7">
        <v>0</v>
      </c>
      <c r="X7">
        <v>0</v>
      </c>
      <c r="Y7" t="s">
        <v>191</v>
      </c>
    </row>
    <row r="8" spans="1:25" x14ac:dyDescent="0.25">
      <c r="A8" s="4" t="s">
        <v>18</v>
      </c>
      <c r="B8" s="4" t="s">
        <v>19</v>
      </c>
      <c r="C8" s="4">
        <v>10</v>
      </c>
      <c r="D8" s="4" t="s">
        <v>8</v>
      </c>
      <c r="E8" s="4" t="s">
        <v>189</v>
      </c>
      <c r="F8" s="4"/>
      <c r="G8" s="5">
        <f>C8-K8</f>
        <v>5.5249999999999986</v>
      </c>
      <c r="H8">
        <v>54.5</v>
      </c>
      <c r="J8">
        <v>9.8000000000000007</v>
      </c>
      <c r="K8" s="5">
        <f>L8+M8</f>
        <v>4.4750000000000014</v>
      </c>
      <c r="L8" s="5">
        <f>(76-((O8*0.1)+(P8*0.5)+(Q8*0.35)+(R8*0.15)))/3</f>
        <v>5.7250000000000014</v>
      </c>
      <c r="M8">
        <f>U8+V8+W8+X8</f>
        <v>-1.25</v>
      </c>
      <c r="O8">
        <f>VLOOKUP(Y8,'pff grades'!$A$2:$M$135,9,FALSE)</f>
        <v>66.2</v>
      </c>
      <c r="P8">
        <f>VLOOKUP(Y8,'pff grades'!$A$2:$M$135,12,FALSE)</f>
        <v>48.2</v>
      </c>
      <c r="Q8">
        <f>VLOOKUP(Y8,'pff grades'!$A$2:$M$135,10,FALSE)</f>
        <v>50.9</v>
      </c>
      <c r="R8">
        <f>VLOOKUP(Y8,'pff grades'!$A$2:$M$135,11,FALSE)</f>
        <v>68.599999999999994</v>
      </c>
      <c r="T8">
        <v>44.5</v>
      </c>
      <c r="U8">
        <v>-0.25</v>
      </c>
      <c r="V8">
        <v>0</v>
      </c>
      <c r="W8">
        <v>-1</v>
      </c>
      <c r="X8">
        <v>0</v>
      </c>
      <c r="Y8" t="s">
        <v>190</v>
      </c>
    </row>
    <row r="9" spans="1:25" x14ac:dyDescent="0.25">
      <c r="A9" s="1" t="s">
        <v>13</v>
      </c>
      <c r="B9" s="1" t="s">
        <v>14</v>
      </c>
      <c r="C9" s="1">
        <v>7.4</v>
      </c>
      <c r="D9" s="1" t="s">
        <v>5</v>
      </c>
      <c r="E9" s="1" t="s">
        <v>185</v>
      </c>
      <c r="F9" s="1"/>
      <c r="G9" s="5">
        <f>C9-K9</f>
        <v>8.0933333333333337</v>
      </c>
      <c r="H9">
        <v>51.2</v>
      </c>
      <c r="J9">
        <v>23.8</v>
      </c>
      <c r="K9" s="5">
        <f>L9+M9</f>
        <v>-0.6933333333333328</v>
      </c>
      <c r="L9" s="5">
        <f>(76-((O9*0.1)+(P9*0.5)+(Q9*0.1)+(R9*0.3)))/3</f>
        <v>-0.9433333333333328</v>
      </c>
      <c r="M9">
        <f>U9+V9+W9+X9</f>
        <v>0.25</v>
      </c>
      <c r="O9">
        <f>VLOOKUP(Y9,'pff grades'!$A$2:$M$135,9,FALSE)</f>
        <v>90.3</v>
      </c>
      <c r="P9">
        <f>VLOOKUP(Y9,'pff grades'!$A$2:$M$135,12,FALSE)</f>
        <v>83.8</v>
      </c>
      <c r="Q9">
        <f>VLOOKUP(Y9,'pff grades'!$A$2:$M$135,10,FALSE)</f>
        <v>72.900000000000006</v>
      </c>
      <c r="R9">
        <f>VLOOKUP(Y9,'pff grades'!$A$2:$M$135,11,FALSE)</f>
        <v>68.7</v>
      </c>
      <c r="T9">
        <v>27.5</v>
      </c>
      <c r="U9">
        <v>0.25</v>
      </c>
      <c r="V9">
        <v>0</v>
      </c>
      <c r="W9">
        <v>0</v>
      </c>
      <c r="X9">
        <v>0</v>
      </c>
      <c r="Y9" t="s">
        <v>191</v>
      </c>
    </row>
    <row r="10" spans="1:25" x14ac:dyDescent="0.25">
      <c r="A10" s="2" t="s">
        <v>28</v>
      </c>
      <c r="B10" s="2" t="s">
        <v>29</v>
      </c>
      <c r="C10" s="2">
        <v>13</v>
      </c>
      <c r="D10" s="2" t="s">
        <v>2</v>
      </c>
      <c r="E10" s="2" t="s">
        <v>188</v>
      </c>
      <c r="F10" s="2"/>
      <c r="G10" s="5">
        <f>C10-K10</f>
        <v>8.4466666666666654</v>
      </c>
      <c r="H10">
        <v>60</v>
      </c>
      <c r="J10">
        <v>10.3</v>
      </c>
      <c r="K10" s="5">
        <f>L10+M10</f>
        <v>4.5533333333333346</v>
      </c>
      <c r="L10" s="5">
        <f>(76-((O10*0.4)+(P10*0.1)+(Q10*0.25)+(R10*0.25)))/3</f>
        <v>4.5533333333333346</v>
      </c>
      <c r="M10">
        <f>U10+V10+W10+X10</f>
        <v>0</v>
      </c>
      <c r="O10">
        <f>VLOOKUP(Y10,'pff grades'!$A$2:$M$135,9,FALSE)</f>
        <v>61.8</v>
      </c>
      <c r="P10">
        <f>VLOOKUP(Y10,'pff grades'!$A$2:$M$135,12,FALSE)</f>
        <v>70.2</v>
      </c>
      <c r="Q10">
        <f>VLOOKUP(Y10,'pff grades'!$A$2:$M$135,10,FALSE)</f>
        <v>56.9</v>
      </c>
      <c r="R10">
        <f>VLOOKUP(Y10,'pff grades'!$A$2:$M$135,11,FALSE)</f>
        <v>65.5</v>
      </c>
      <c r="T10">
        <v>30.5</v>
      </c>
      <c r="U10">
        <v>0</v>
      </c>
      <c r="V10">
        <v>0</v>
      </c>
      <c r="W10">
        <v>0</v>
      </c>
      <c r="X10">
        <v>0</v>
      </c>
      <c r="Y10" t="s">
        <v>187</v>
      </c>
    </row>
    <row r="11" spans="1:25" x14ac:dyDescent="0.25">
      <c r="A11" s="2" t="s">
        <v>30</v>
      </c>
      <c r="B11" s="2" t="s">
        <v>31</v>
      </c>
      <c r="C11" s="2">
        <v>13.4</v>
      </c>
      <c r="D11" s="2" t="s">
        <v>2</v>
      </c>
      <c r="E11" s="2" t="s">
        <v>193</v>
      </c>
      <c r="F11" s="2"/>
      <c r="G11" s="5">
        <f>C11-K11</f>
        <v>9.1083333333333361</v>
      </c>
      <c r="H11">
        <v>62.3</v>
      </c>
      <c r="J11">
        <v>16</v>
      </c>
      <c r="K11" s="5">
        <f>L11+M11</f>
        <v>4.2916666666666643</v>
      </c>
      <c r="L11" s="5">
        <f>(76-((O11*0.4)+(P11*0.1)+(Q11*0.25)+(R11*0.25)))/3</f>
        <v>4.2916666666666643</v>
      </c>
      <c r="M11">
        <f>U11+V11+W11+X11</f>
        <v>0</v>
      </c>
      <c r="O11">
        <f>VLOOKUP(Y11,'pff grades'!$A$2:$M$135,9,FALSE)</f>
        <v>60.7</v>
      </c>
      <c r="P11">
        <f>VLOOKUP(Y11,'pff grades'!$A$2:$M$135,12,FALSE)</f>
        <v>87.7</v>
      </c>
      <c r="Q11">
        <f>VLOOKUP(Y11,'pff grades'!$A$2:$M$135,10,FALSE)</f>
        <v>47.4</v>
      </c>
      <c r="R11">
        <f>VLOOKUP(Y11,'pff grades'!$A$2:$M$135,11,FALSE)</f>
        <v>72.900000000000006</v>
      </c>
      <c r="T11">
        <v>26.5</v>
      </c>
      <c r="U11">
        <v>0</v>
      </c>
      <c r="V11">
        <v>0</v>
      </c>
      <c r="W11">
        <v>0</v>
      </c>
      <c r="X11">
        <v>0</v>
      </c>
      <c r="Y11" t="s">
        <v>192</v>
      </c>
    </row>
    <row r="12" spans="1:25" x14ac:dyDescent="0.25">
      <c r="A12" s="2" t="s">
        <v>26</v>
      </c>
      <c r="B12" s="2" t="s">
        <v>27</v>
      </c>
      <c r="C12" s="2">
        <v>12.2</v>
      </c>
      <c r="D12" s="2" t="s">
        <v>2</v>
      </c>
      <c r="E12" s="2" t="s">
        <v>192</v>
      </c>
      <c r="F12" s="2"/>
      <c r="G12" s="5">
        <f>C12-K12</f>
        <v>9.9050000000000029</v>
      </c>
      <c r="H12">
        <v>56.5</v>
      </c>
      <c r="J12">
        <v>7.8</v>
      </c>
      <c r="K12" s="5">
        <f>L12+M12</f>
        <v>2.2949999999999968</v>
      </c>
      <c r="L12" s="5">
        <f>(76-((O12*0.4)+(P12*0.1)+(Q12*0.25)+(R12*0.25)))/3</f>
        <v>2.2949999999999968</v>
      </c>
      <c r="M12">
        <f>U12+V12+W12+X12</f>
        <v>0</v>
      </c>
      <c r="O12">
        <f>VLOOKUP(Y12,'pff grades'!$A$2:$M$135,9,FALSE)</f>
        <v>72.5</v>
      </c>
      <c r="P12">
        <f>VLOOKUP(Y12,'pff grades'!$A$2:$M$135,12,FALSE)</f>
        <v>82.4</v>
      </c>
      <c r="Q12">
        <f>VLOOKUP(Y12,'pff grades'!$A$2:$M$135,10,FALSE)</f>
        <v>63.4</v>
      </c>
      <c r="R12">
        <f>VLOOKUP(Y12,'pff grades'!$A$2:$M$135,11,FALSE)</f>
        <v>64.099999999999994</v>
      </c>
      <c r="T12">
        <v>23.5</v>
      </c>
      <c r="U12">
        <v>0</v>
      </c>
      <c r="V12">
        <v>0</v>
      </c>
      <c r="W12">
        <v>0</v>
      </c>
      <c r="X12">
        <v>0</v>
      </c>
      <c r="Y12" t="s">
        <v>193</v>
      </c>
    </row>
    <row r="13" spans="1:25" x14ac:dyDescent="0.25">
      <c r="A13" s="4" t="s">
        <v>24</v>
      </c>
      <c r="B13" s="4" t="s">
        <v>25</v>
      </c>
      <c r="C13" s="4">
        <v>12</v>
      </c>
      <c r="D13" s="4" t="s">
        <v>8</v>
      </c>
      <c r="E13" s="4" t="s">
        <v>188</v>
      </c>
      <c r="F13" s="4"/>
      <c r="G13" s="5">
        <f>C13-K13</f>
        <v>10.339999999999998</v>
      </c>
      <c r="H13">
        <v>48.8</v>
      </c>
      <c r="J13">
        <v>9.1999999999999993</v>
      </c>
      <c r="K13" s="5">
        <f>L13+M13</f>
        <v>1.6600000000000013</v>
      </c>
      <c r="L13" s="5">
        <f>(76-((O13*0.1)+(P13*0.5)+(Q13*0.35)+(R13*0.15)))/3</f>
        <v>1.6600000000000013</v>
      </c>
      <c r="M13">
        <f>U13+V13+W13+X13</f>
        <v>0</v>
      </c>
      <c r="O13">
        <f>VLOOKUP(Y13,'pff grades'!$A$2:$M$135,9,FALSE)</f>
        <v>61.8</v>
      </c>
      <c r="P13">
        <f>VLOOKUP(Y13,'pff grades'!$A$2:$M$135,12,FALSE)</f>
        <v>70.2</v>
      </c>
      <c r="Q13">
        <f>VLOOKUP(Y13,'pff grades'!$A$2:$M$135,10,FALSE)</f>
        <v>56.9</v>
      </c>
      <c r="R13">
        <f>VLOOKUP(Y13,'pff grades'!$A$2:$M$135,11,FALSE)</f>
        <v>65.5</v>
      </c>
      <c r="T13">
        <v>30.5</v>
      </c>
      <c r="U13">
        <v>0</v>
      </c>
      <c r="V13">
        <v>0</v>
      </c>
      <c r="W13">
        <v>0</v>
      </c>
      <c r="X13">
        <v>0</v>
      </c>
      <c r="Y13" t="s">
        <v>187</v>
      </c>
    </row>
    <row r="14" spans="1:25" x14ac:dyDescent="0.25">
      <c r="A14" s="1" t="s">
        <v>32</v>
      </c>
      <c r="B14" s="1" t="s">
        <v>33</v>
      </c>
      <c r="C14" s="1">
        <v>13.8</v>
      </c>
      <c r="D14" s="1" t="s">
        <v>5</v>
      </c>
      <c r="E14" s="1" t="s">
        <v>188</v>
      </c>
      <c r="F14" s="1"/>
      <c r="G14" s="5">
        <f>C14-K14</f>
        <v>10.673333333333336</v>
      </c>
      <c r="H14">
        <v>42.6</v>
      </c>
      <c r="J14">
        <v>18</v>
      </c>
      <c r="K14" s="5">
        <f>L14+M14</f>
        <v>3.1266666666666652</v>
      </c>
      <c r="L14" s="5">
        <f>(76-((O14*0.1)+(P14*0.5)+(Q14*0.1)+(R14*0.3)))/3</f>
        <v>3.1266666666666652</v>
      </c>
      <c r="M14">
        <f>U14+V14+W14+X14</f>
        <v>0</v>
      </c>
      <c r="O14">
        <f>VLOOKUP(Y14,'pff grades'!$A$2:$M$135,9,FALSE)</f>
        <v>61.8</v>
      </c>
      <c r="P14">
        <f>VLOOKUP(Y14,'pff grades'!$A$2:$M$135,12,FALSE)</f>
        <v>70.2</v>
      </c>
      <c r="Q14">
        <f>VLOOKUP(Y14,'pff grades'!$A$2:$M$135,10,FALSE)</f>
        <v>56.9</v>
      </c>
      <c r="R14">
        <f>VLOOKUP(Y14,'pff grades'!$A$2:$M$135,11,FALSE)</f>
        <v>65.5</v>
      </c>
      <c r="T14">
        <v>30.5</v>
      </c>
      <c r="U14">
        <v>0</v>
      </c>
      <c r="V14">
        <v>0</v>
      </c>
      <c r="W14">
        <v>0</v>
      </c>
      <c r="X14">
        <v>0</v>
      </c>
      <c r="Y14" t="s">
        <v>187</v>
      </c>
    </row>
    <row r="15" spans="1:25" x14ac:dyDescent="0.25">
      <c r="A15" s="4" t="s">
        <v>20</v>
      </c>
      <c r="B15" s="4" t="s">
        <v>21</v>
      </c>
      <c r="C15" s="4">
        <v>10.199999999999999</v>
      </c>
      <c r="D15" s="4" t="s">
        <v>8</v>
      </c>
      <c r="E15" s="4" t="s">
        <v>187</v>
      </c>
      <c r="F15" s="4"/>
      <c r="G15" s="5">
        <f>C15-K15</f>
        <v>11.824999999999999</v>
      </c>
      <c r="H15">
        <v>47.6</v>
      </c>
      <c r="J15">
        <v>12.3</v>
      </c>
      <c r="K15" s="5">
        <f>L15+M15</f>
        <v>-1.625</v>
      </c>
      <c r="L15" s="5">
        <f>(76-((O15*0.1)+(P15*0.5)+(Q15*0.35)+(R15*0.15)))/3</f>
        <v>-1.875</v>
      </c>
      <c r="M15">
        <f>U15+V15+W15+X15</f>
        <v>0.25</v>
      </c>
      <c r="O15">
        <f>VLOOKUP(Y15,'pff grades'!$A$2:$M$135,9,FALSE)</f>
        <v>85.1</v>
      </c>
      <c r="P15">
        <f>VLOOKUP(Y15,'pff grades'!$A$2:$M$135,12,FALSE)</f>
        <v>79.8</v>
      </c>
      <c r="Q15">
        <f>VLOOKUP(Y15,'pff grades'!$A$2:$M$135,10,FALSE)</f>
        <v>66.7</v>
      </c>
      <c r="R15">
        <f>VLOOKUP(Y15,'pff grades'!$A$2:$M$135,11,FALSE)</f>
        <v>65.8</v>
      </c>
      <c r="T15">
        <v>21.5</v>
      </c>
      <c r="U15">
        <v>0.25</v>
      </c>
      <c r="V15">
        <v>0</v>
      </c>
      <c r="W15">
        <v>0</v>
      </c>
      <c r="X15">
        <v>0</v>
      </c>
      <c r="Y15" t="s">
        <v>188</v>
      </c>
    </row>
    <row r="16" spans="1:25" x14ac:dyDescent="0.25">
      <c r="A16" s="4" t="s">
        <v>22</v>
      </c>
      <c r="B16" s="4" t="s">
        <v>23</v>
      </c>
      <c r="C16" s="4">
        <v>11.4</v>
      </c>
      <c r="D16" s="4" t="s">
        <v>8</v>
      </c>
      <c r="E16" s="4" t="s">
        <v>187</v>
      </c>
      <c r="F16" s="4"/>
      <c r="G16" s="5">
        <f>C16-K16</f>
        <v>13.025</v>
      </c>
      <c r="H16">
        <v>35.1</v>
      </c>
      <c r="J16">
        <v>10.5</v>
      </c>
      <c r="K16" s="5">
        <f>L16+M16</f>
        <v>-1.625</v>
      </c>
      <c r="L16" s="5">
        <f>(76-((O16*0.1)+(P16*0.5)+(Q16*0.35)+(R16*0.15)))/3</f>
        <v>-1.875</v>
      </c>
      <c r="M16">
        <f>U16+V16+W16+X16</f>
        <v>0.25</v>
      </c>
      <c r="O16">
        <f>VLOOKUP(Y16,'pff grades'!$A$2:$M$135,9,FALSE)</f>
        <v>85.1</v>
      </c>
      <c r="P16">
        <f>VLOOKUP(Y16,'pff grades'!$A$2:$M$135,12,FALSE)</f>
        <v>79.8</v>
      </c>
      <c r="Q16">
        <f>VLOOKUP(Y16,'pff grades'!$A$2:$M$135,10,FALSE)</f>
        <v>66.7</v>
      </c>
      <c r="R16">
        <f>VLOOKUP(Y16,'pff grades'!$A$2:$M$135,11,FALSE)</f>
        <v>65.8</v>
      </c>
      <c r="T16">
        <v>21.5</v>
      </c>
      <c r="U16">
        <v>0.25</v>
      </c>
      <c r="V16">
        <v>0</v>
      </c>
      <c r="W16">
        <v>0</v>
      </c>
      <c r="X16">
        <v>0</v>
      </c>
      <c r="Y16" t="s">
        <v>188</v>
      </c>
    </row>
    <row r="17" spans="1:25" x14ac:dyDescent="0.25">
      <c r="A17" s="4" t="s">
        <v>36</v>
      </c>
      <c r="B17" s="4" t="s">
        <v>37</v>
      </c>
      <c r="C17" s="4">
        <v>18.5</v>
      </c>
      <c r="D17" s="4" t="s">
        <v>8</v>
      </c>
      <c r="E17" s="4" t="s">
        <v>188</v>
      </c>
      <c r="F17" s="4"/>
      <c r="G17" s="5">
        <f>C17-K17</f>
        <v>16.84</v>
      </c>
      <c r="H17">
        <v>52.4</v>
      </c>
      <c r="J17">
        <v>9.3000000000000007</v>
      </c>
      <c r="K17" s="5">
        <f>L17+M17</f>
        <v>1.6600000000000013</v>
      </c>
      <c r="L17" s="5">
        <f>(76-((O17*0.1)+(P17*0.5)+(Q17*0.35)+(R17*0.15)))/3</f>
        <v>1.6600000000000013</v>
      </c>
      <c r="M17">
        <f>U17+V17+W17+X17</f>
        <v>0</v>
      </c>
      <c r="O17">
        <f>VLOOKUP(Y17,'pff grades'!$A$2:$M$135,9,FALSE)</f>
        <v>61.8</v>
      </c>
      <c r="P17">
        <f>VLOOKUP(Y17,'pff grades'!$A$2:$M$135,12,FALSE)</f>
        <v>70.2</v>
      </c>
      <c r="Q17">
        <f>VLOOKUP(Y17,'pff grades'!$A$2:$M$135,10,FALSE)</f>
        <v>56.9</v>
      </c>
      <c r="R17">
        <f>VLOOKUP(Y17,'pff grades'!$A$2:$M$135,11,FALSE)</f>
        <v>65.5</v>
      </c>
      <c r="T17">
        <v>30.5</v>
      </c>
      <c r="U17">
        <v>0</v>
      </c>
      <c r="V17">
        <v>0</v>
      </c>
      <c r="W17">
        <v>0</v>
      </c>
      <c r="X17">
        <v>0</v>
      </c>
      <c r="Y17" t="s">
        <v>187</v>
      </c>
    </row>
    <row r="18" spans="1:25" x14ac:dyDescent="0.25">
      <c r="A18" s="2" t="s">
        <v>38</v>
      </c>
      <c r="B18" s="2" t="s">
        <v>39</v>
      </c>
      <c r="C18" s="2">
        <v>18.600000000000001</v>
      </c>
      <c r="D18" s="2" t="s">
        <v>2</v>
      </c>
      <c r="E18" s="2" t="s">
        <v>187</v>
      </c>
      <c r="F18" s="2" t="s">
        <v>184</v>
      </c>
      <c r="G18" s="5">
        <f>C18-K18</f>
        <v>18.065000000000001</v>
      </c>
      <c r="H18">
        <v>54.5</v>
      </c>
      <c r="J18">
        <v>14.7</v>
      </c>
      <c r="K18" s="5">
        <f>L18+M18</f>
        <v>0.53500000000000125</v>
      </c>
      <c r="L18" s="5">
        <f>(76-((O18*0.4)+(P18*0.1)+(Q18*0.25)+(R18*0.25)))/3</f>
        <v>0.28500000000000131</v>
      </c>
      <c r="M18">
        <f>U18+V18+W18+X18</f>
        <v>0.25</v>
      </c>
      <c r="O18">
        <f>VLOOKUP(Y18,'pff grades'!$A$2:$M$135,9,FALSE)</f>
        <v>85.1</v>
      </c>
      <c r="P18">
        <f>VLOOKUP(Y18,'pff grades'!$A$2:$M$135,12,FALSE)</f>
        <v>79.8</v>
      </c>
      <c r="Q18">
        <f>VLOOKUP(Y18,'pff grades'!$A$2:$M$135,10,FALSE)</f>
        <v>66.7</v>
      </c>
      <c r="R18">
        <f>VLOOKUP(Y18,'pff grades'!$A$2:$M$135,11,FALSE)</f>
        <v>65.8</v>
      </c>
      <c r="T18">
        <v>21.5</v>
      </c>
      <c r="U18">
        <v>0.25</v>
      </c>
      <c r="V18">
        <v>0</v>
      </c>
      <c r="W18">
        <v>0</v>
      </c>
      <c r="X18">
        <v>0</v>
      </c>
      <c r="Y18" t="s">
        <v>188</v>
      </c>
    </row>
    <row r="19" spans="1:25" x14ac:dyDescent="0.25">
      <c r="A19" s="4" t="s">
        <v>0</v>
      </c>
      <c r="B19" s="4" t="s">
        <v>42</v>
      </c>
      <c r="C19" s="4">
        <v>19.5</v>
      </c>
      <c r="D19" s="4" t="s">
        <v>8</v>
      </c>
      <c r="E19" s="4" t="s">
        <v>186</v>
      </c>
      <c r="F19" s="4"/>
      <c r="G19" s="5">
        <f>C19-K19</f>
        <v>18.314999999999998</v>
      </c>
      <c r="H19">
        <v>41.7</v>
      </c>
      <c r="J19">
        <v>12.2</v>
      </c>
      <c r="K19" s="5">
        <f>L19+M19</f>
        <v>1.1850000000000023</v>
      </c>
      <c r="L19" s="5">
        <f>(76-((O19*0.1)+(P19*0.5)+(Q19*0.35)+(R19*0.15)))/3</f>
        <v>1.1850000000000023</v>
      </c>
      <c r="M19">
        <f>U19+V19+W19+X19</f>
        <v>0</v>
      </c>
      <c r="O19">
        <f>VLOOKUP(Y19,'pff grades'!$A$2:$M$135,9,FALSE)</f>
        <v>70.2</v>
      </c>
      <c r="P19">
        <f>VLOOKUP(Y19,'pff grades'!$A$2:$M$135,12,FALSE)</f>
        <v>62.4</v>
      </c>
      <c r="Q19">
        <f>VLOOKUP(Y19,'pff grades'!$A$2:$M$135,10,FALSE)</f>
        <v>67.7</v>
      </c>
      <c r="R19">
        <f>VLOOKUP(Y19,'pff grades'!$A$2:$M$135,11,FALSE)</f>
        <v>70.2</v>
      </c>
      <c r="T19">
        <v>22.5</v>
      </c>
      <c r="U19">
        <v>0</v>
      </c>
      <c r="V19">
        <v>0</v>
      </c>
      <c r="W19">
        <v>0</v>
      </c>
      <c r="X19">
        <v>0</v>
      </c>
      <c r="Y19" t="s">
        <v>194</v>
      </c>
    </row>
    <row r="20" spans="1:25" x14ac:dyDescent="0.25">
      <c r="A20" s="1" t="s">
        <v>40</v>
      </c>
      <c r="B20" s="1" t="s">
        <v>41</v>
      </c>
      <c r="C20" s="1">
        <v>19.399999999999999</v>
      </c>
      <c r="D20" s="1" t="s">
        <v>5</v>
      </c>
      <c r="E20" s="1" t="s">
        <v>192</v>
      </c>
      <c r="F20" s="1"/>
      <c r="G20" s="5">
        <f>C20-K20</f>
        <v>18.740000000000002</v>
      </c>
      <c r="H20">
        <v>55.6</v>
      </c>
      <c r="J20">
        <v>9.1999999999999993</v>
      </c>
      <c r="K20" s="5">
        <f>L20+M20</f>
        <v>0.65999999999999659</v>
      </c>
      <c r="L20" s="5">
        <f>(76-((O20*0.1)+(P20*0.5)+(Q20*0.1)+(R20*0.3)))/3</f>
        <v>0.65999999999999659</v>
      </c>
      <c r="M20">
        <f>U20+V20+W20+X20</f>
        <v>0</v>
      </c>
      <c r="O20">
        <f>VLOOKUP(Y20,'pff grades'!$A$2:$M$135,9,FALSE)</f>
        <v>72.5</v>
      </c>
      <c r="P20">
        <f>VLOOKUP(Y20,'pff grades'!$A$2:$M$135,12,FALSE)</f>
        <v>82.4</v>
      </c>
      <c r="Q20">
        <f>VLOOKUP(Y20,'pff grades'!$A$2:$M$135,10,FALSE)</f>
        <v>63.4</v>
      </c>
      <c r="R20">
        <f>VLOOKUP(Y20,'pff grades'!$A$2:$M$135,11,FALSE)</f>
        <v>64.099999999999994</v>
      </c>
      <c r="T20">
        <v>23.5</v>
      </c>
      <c r="U20">
        <v>0</v>
      </c>
      <c r="V20">
        <v>0</v>
      </c>
      <c r="W20">
        <v>0</v>
      </c>
      <c r="X20">
        <v>0</v>
      </c>
      <c r="Y20" t="s">
        <v>193</v>
      </c>
    </row>
    <row r="21" spans="1:25" x14ac:dyDescent="0.25">
      <c r="A21" s="3" t="s">
        <v>34</v>
      </c>
      <c r="B21" s="3" t="s">
        <v>35</v>
      </c>
      <c r="C21" s="3">
        <v>17.7</v>
      </c>
      <c r="D21" s="3" t="s">
        <v>17</v>
      </c>
      <c r="E21" s="3" t="s">
        <v>190</v>
      </c>
      <c r="F21" s="3"/>
      <c r="G21" s="5">
        <f>C21-K21</f>
        <v>19.806666666666665</v>
      </c>
      <c r="H21">
        <v>34.5</v>
      </c>
      <c r="J21">
        <v>4.3</v>
      </c>
      <c r="K21" s="5">
        <f>L21+M21</f>
        <v>-2.1066666666666647</v>
      </c>
      <c r="L21" s="5">
        <f>(76-((O21*0.2)+(P21*0.3)+(Q21*0.25)+(R21*0.25)))/3</f>
        <v>-1.8566666666666645</v>
      </c>
      <c r="M21">
        <f>U21+V21+W21+X21</f>
        <v>-0.25</v>
      </c>
      <c r="O21">
        <f>VLOOKUP(Y21,'pff grades'!$A$2:$M$135,9,FALSE)</f>
        <v>80.099999999999994</v>
      </c>
      <c r="P21">
        <f>VLOOKUP(Y21,'pff grades'!$A$2:$M$135,12,FALSE)</f>
        <v>92.5</v>
      </c>
      <c r="Q21">
        <f>VLOOKUP(Y21,'pff grades'!$A$2:$M$135,10,FALSE)</f>
        <v>71.599999999999994</v>
      </c>
      <c r="R21">
        <f>VLOOKUP(Y21,'pff grades'!$A$2:$M$135,11,FALSE)</f>
        <v>79.599999999999994</v>
      </c>
      <c r="T21">
        <v>16.5</v>
      </c>
      <c r="U21">
        <v>-0.25</v>
      </c>
      <c r="V21">
        <v>0</v>
      </c>
      <c r="W21">
        <v>0</v>
      </c>
      <c r="X21">
        <v>0</v>
      </c>
      <c r="Y21" t="s">
        <v>189</v>
      </c>
    </row>
    <row r="22" spans="1:25" x14ac:dyDescent="0.25">
      <c r="A22" s="2" t="s">
        <v>48</v>
      </c>
      <c r="B22" s="2" t="s">
        <v>49</v>
      </c>
      <c r="C22" s="2">
        <v>26.2</v>
      </c>
      <c r="D22" s="2" t="s">
        <v>2</v>
      </c>
      <c r="E22" s="2" t="s">
        <v>193</v>
      </c>
      <c r="F22" s="2" t="s">
        <v>184</v>
      </c>
      <c r="G22" s="5">
        <f>C22-K22</f>
        <v>21.908333333333335</v>
      </c>
      <c r="H22">
        <v>61.5</v>
      </c>
      <c r="J22">
        <v>12.8</v>
      </c>
      <c r="K22" s="5">
        <f>L22+M22</f>
        <v>4.2916666666666643</v>
      </c>
      <c r="L22" s="5">
        <f>(76-((O22*0.4)+(P22*0.1)+(Q22*0.25)+(R22*0.25)))/3</f>
        <v>4.2916666666666643</v>
      </c>
      <c r="M22">
        <f>U22+V22+W22+X22</f>
        <v>0</v>
      </c>
      <c r="O22">
        <f>VLOOKUP(Y22,'pff grades'!$A$2:$M$135,9,FALSE)</f>
        <v>60.7</v>
      </c>
      <c r="P22">
        <f>VLOOKUP(Y22,'pff grades'!$A$2:$M$135,12,FALSE)</f>
        <v>87.7</v>
      </c>
      <c r="Q22">
        <f>VLOOKUP(Y22,'pff grades'!$A$2:$M$135,10,FALSE)</f>
        <v>47.4</v>
      </c>
      <c r="R22">
        <f>VLOOKUP(Y22,'pff grades'!$A$2:$M$135,11,FALSE)</f>
        <v>72.900000000000006</v>
      </c>
      <c r="T22">
        <v>26.5</v>
      </c>
      <c r="U22">
        <v>0</v>
      </c>
      <c r="V22">
        <v>0</v>
      </c>
      <c r="W22">
        <v>0</v>
      </c>
      <c r="X22">
        <v>0</v>
      </c>
      <c r="Y22" t="s">
        <v>192</v>
      </c>
    </row>
    <row r="23" spans="1:25" x14ac:dyDescent="0.25">
      <c r="A23" s="4" t="s">
        <v>44</v>
      </c>
      <c r="B23" s="4" t="s">
        <v>45</v>
      </c>
      <c r="C23" s="4">
        <v>21.9</v>
      </c>
      <c r="D23" s="4" t="s">
        <v>8</v>
      </c>
      <c r="E23" s="4" t="s">
        <v>193</v>
      </c>
      <c r="F23" s="4"/>
      <c r="G23" s="5">
        <f>C23-K23</f>
        <v>22.381666666666668</v>
      </c>
      <c r="H23">
        <v>33.9</v>
      </c>
      <c r="J23">
        <v>4.5</v>
      </c>
      <c r="K23" s="5">
        <f>L23+M23</f>
        <v>-0.48166666666666913</v>
      </c>
      <c r="L23" s="5">
        <f>(76-((O23*0.1)+(P23*0.5)+(Q23*0.35)+(R23*0.15)))/3</f>
        <v>-0.48166666666666913</v>
      </c>
      <c r="M23">
        <f>U23+V23+W23+X23</f>
        <v>0</v>
      </c>
      <c r="O23">
        <f>VLOOKUP(Y23,'pff grades'!$A$2:$M$135,9,FALSE)</f>
        <v>60.7</v>
      </c>
      <c r="P23">
        <f>VLOOKUP(Y23,'pff grades'!$A$2:$M$135,12,FALSE)</f>
        <v>87.7</v>
      </c>
      <c r="Q23">
        <f>VLOOKUP(Y23,'pff grades'!$A$2:$M$135,10,FALSE)</f>
        <v>47.4</v>
      </c>
      <c r="R23">
        <f>VLOOKUP(Y23,'pff grades'!$A$2:$M$135,11,FALSE)</f>
        <v>72.900000000000006</v>
      </c>
      <c r="T23">
        <v>26.5</v>
      </c>
      <c r="U23">
        <v>0</v>
      </c>
      <c r="V23">
        <v>0</v>
      </c>
      <c r="W23">
        <v>0</v>
      </c>
      <c r="X23">
        <v>0</v>
      </c>
      <c r="Y23" t="s">
        <v>192</v>
      </c>
    </row>
    <row r="24" spans="1:25" x14ac:dyDescent="0.25">
      <c r="A24" s="4" t="s">
        <v>41</v>
      </c>
      <c r="B24" s="4" t="s">
        <v>43</v>
      </c>
      <c r="C24" s="4">
        <v>21.6</v>
      </c>
      <c r="D24" s="4" t="s">
        <v>8</v>
      </c>
      <c r="E24" s="4" t="s">
        <v>191</v>
      </c>
      <c r="F24" s="4"/>
      <c r="G24" s="5">
        <f>C24-K24</f>
        <v>23.19</v>
      </c>
      <c r="H24">
        <v>37</v>
      </c>
      <c r="J24">
        <v>8.6999999999999993</v>
      </c>
      <c r="K24" s="5">
        <f>L24+M24</f>
        <v>-1.5899999999999987</v>
      </c>
      <c r="L24" s="5">
        <f>(76-((O24*0.1)+(P24*0.5)+(Q24*0.35)+(R24*0.15)))/3</f>
        <v>-1.8399999999999987</v>
      </c>
      <c r="M24">
        <f>U24+V24+W24+X24</f>
        <v>0.25</v>
      </c>
      <c r="O24">
        <f>VLOOKUP(Y24,'pff grades'!$A$2:$M$135,9,FALSE)</f>
        <v>71.400000000000006</v>
      </c>
      <c r="P24">
        <f>VLOOKUP(Y24,'pff grades'!$A$2:$M$135,12,FALSE)</f>
        <v>71.599999999999994</v>
      </c>
      <c r="Q24">
        <f>VLOOKUP(Y24,'pff grades'!$A$2:$M$135,10,FALSE)</f>
        <v>75</v>
      </c>
      <c r="R24">
        <f>VLOOKUP(Y24,'pff grades'!$A$2:$M$135,11,FALSE)</f>
        <v>82.2</v>
      </c>
      <c r="T24">
        <v>20.5</v>
      </c>
      <c r="U24">
        <v>0.25</v>
      </c>
      <c r="V24">
        <v>0</v>
      </c>
      <c r="W24">
        <v>0</v>
      </c>
      <c r="X24">
        <v>0</v>
      </c>
      <c r="Y24" t="s">
        <v>185</v>
      </c>
    </row>
    <row r="25" spans="1:25" x14ac:dyDescent="0.25">
      <c r="A25" s="3" t="s">
        <v>57</v>
      </c>
      <c r="B25" s="3" t="s">
        <v>58</v>
      </c>
      <c r="C25" s="3">
        <v>29.4</v>
      </c>
      <c r="D25" s="3" t="s">
        <v>17</v>
      </c>
      <c r="E25" s="3" t="s">
        <v>188</v>
      </c>
      <c r="F25" s="3"/>
      <c r="G25" s="5">
        <f>C25-K25</f>
        <v>25.40666666666667</v>
      </c>
      <c r="H25">
        <v>32.299999999999997</v>
      </c>
      <c r="J25">
        <v>6.1</v>
      </c>
      <c r="K25" s="5">
        <f>L25+M25</f>
        <v>3.9933333333333301</v>
      </c>
      <c r="L25" s="5">
        <f>(76-((O25*0.2)+(P25*0.3)+(Q25*0.25)+(R25*0.25)))/3</f>
        <v>3.9933333333333301</v>
      </c>
      <c r="M25">
        <f>U25+V25+W25+X25</f>
        <v>0</v>
      </c>
      <c r="O25">
        <f>VLOOKUP(Y25,'pff grades'!$A$2:$M$135,9,FALSE)</f>
        <v>61.8</v>
      </c>
      <c r="P25">
        <f>VLOOKUP(Y25,'pff grades'!$A$2:$M$135,12,FALSE)</f>
        <v>70.2</v>
      </c>
      <c r="Q25">
        <f>VLOOKUP(Y25,'pff grades'!$A$2:$M$135,10,FALSE)</f>
        <v>56.9</v>
      </c>
      <c r="R25">
        <f>VLOOKUP(Y25,'pff grades'!$A$2:$M$135,11,FALSE)</f>
        <v>65.5</v>
      </c>
      <c r="T25">
        <v>30.5</v>
      </c>
      <c r="U25">
        <v>0</v>
      </c>
      <c r="V25">
        <v>0</v>
      </c>
      <c r="W25">
        <v>0</v>
      </c>
      <c r="X25">
        <v>0</v>
      </c>
      <c r="Y25" t="s">
        <v>187</v>
      </c>
    </row>
    <row r="26" spans="1:25" x14ac:dyDescent="0.25">
      <c r="A26" s="1" t="s">
        <v>12</v>
      </c>
      <c r="B26" s="1" t="s">
        <v>50</v>
      </c>
      <c r="C26" s="1">
        <v>26.3</v>
      </c>
      <c r="D26" s="1" t="s">
        <v>5</v>
      </c>
      <c r="E26" s="1" t="s">
        <v>191</v>
      </c>
      <c r="F26" s="1"/>
      <c r="G26" s="5">
        <f>C26-K26</f>
        <v>25.75</v>
      </c>
      <c r="H26">
        <v>39.200000000000003</v>
      </c>
      <c r="J26">
        <v>18.899999999999999</v>
      </c>
      <c r="K26" s="5">
        <f>L26+M26</f>
        <v>0.55000000000000182</v>
      </c>
      <c r="L26" s="5">
        <f>(76-((O26*0.1)+(P26*0.5)+(Q26*0.1)+(R26*0.3)))/3</f>
        <v>0.30000000000000188</v>
      </c>
      <c r="M26">
        <f>U26+V26+W26+X26</f>
        <v>0.25</v>
      </c>
      <c r="O26">
        <f>VLOOKUP(Y26,'pff grades'!$A$2:$M$135,9,FALSE)</f>
        <v>71.400000000000006</v>
      </c>
      <c r="P26">
        <f>VLOOKUP(Y26,'pff grades'!$A$2:$M$135,12,FALSE)</f>
        <v>71.599999999999994</v>
      </c>
      <c r="Q26">
        <f>VLOOKUP(Y26,'pff grades'!$A$2:$M$135,10,FALSE)</f>
        <v>75</v>
      </c>
      <c r="R26">
        <f>VLOOKUP(Y26,'pff grades'!$A$2:$M$135,11,FALSE)</f>
        <v>82.2</v>
      </c>
      <c r="T26">
        <v>20.5</v>
      </c>
      <c r="U26">
        <v>0.25</v>
      </c>
      <c r="V26">
        <v>0</v>
      </c>
      <c r="W26">
        <v>0</v>
      </c>
      <c r="X26">
        <v>0</v>
      </c>
      <c r="Y26" t="s">
        <v>185</v>
      </c>
    </row>
    <row r="27" spans="1:25" x14ac:dyDescent="0.25">
      <c r="A27" s="2" t="s">
        <v>46</v>
      </c>
      <c r="B27" s="2" t="s">
        <v>47</v>
      </c>
      <c r="C27" s="2">
        <v>25.5</v>
      </c>
      <c r="D27" s="2" t="s">
        <v>2</v>
      </c>
      <c r="E27" s="2" t="s">
        <v>190</v>
      </c>
      <c r="F27" s="2"/>
      <c r="G27" s="5">
        <f>C27-K27</f>
        <v>26.78</v>
      </c>
      <c r="H27">
        <v>47.8</v>
      </c>
      <c r="J27">
        <v>9.8000000000000007</v>
      </c>
      <c r="K27" s="5">
        <f>L27+M27</f>
        <v>-1.2800000000000011</v>
      </c>
      <c r="L27" s="5">
        <f>(76-((O27*0.4)+(P27*0.1)+(Q27*0.25)+(R27*0.25)))/3</f>
        <v>-1.0300000000000011</v>
      </c>
      <c r="M27">
        <f>U27+V27+W27+X27</f>
        <v>-0.25</v>
      </c>
      <c r="O27">
        <f>VLOOKUP(Y27,'pff grades'!$A$2:$M$135,9,FALSE)</f>
        <v>80.099999999999994</v>
      </c>
      <c r="P27">
        <f>VLOOKUP(Y27,'pff grades'!$A$2:$M$135,12,FALSE)</f>
        <v>92.5</v>
      </c>
      <c r="Q27">
        <f>VLOOKUP(Y27,'pff grades'!$A$2:$M$135,10,FALSE)</f>
        <v>71.599999999999994</v>
      </c>
      <c r="R27">
        <f>VLOOKUP(Y27,'pff grades'!$A$2:$M$135,11,FALSE)</f>
        <v>79.599999999999994</v>
      </c>
      <c r="T27">
        <v>16.5</v>
      </c>
      <c r="U27">
        <v>-0.25</v>
      </c>
      <c r="V27">
        <v>0</v>
      </c>
      <c r="W27">
        <v>0</v>
      </c>
      <c r="X27">
        <v>0</v>
      </c>
      <c r="Y27" t="s">
        <v>189</v>
      </c>
    </row>
    <row r="28" spans="1:25" x14ac:dyDescent="0.25">
      <c r="A28" s="4" t="s">
        <v>53</v>
      </c>
      <c r="B28" s="4" t="s">
        <v>54</v>
      </c>
      <c r="C28" s="4">
        <v>28.4</v>
      </c>
      <c r="D28" s="4" t="s">
        <v>8</v>
      </c>
      <c r="E28" s="4" t="s">
        <v>193</v>
      </c>
      <c r="F28" s="4"/>
      <c r="G28" s="5">
        <f>C28-K28</f>
        <v>28.881666666666668</v>
      </c>
      <c r="H28">
        <v>36.4</v>
      </c>
      <c r="J28">
        <v>12</v>
      </c>
      <c r="K28" s="5">
        <f>L28+M28</f>
        <v>-0.48166666666666913</v>
      </c>
      <c r="L28" s="5">
        <f>(76-((O28*0.1)+(P28*0.5)+(Q28*0.35)+(R28*0.15)))/3</f>
        <v>-0.48166666666666913</v>
      </c>
      <c r="M28">
        <f>U28+V28+W28+X28</f>
        <v>0</v>
      </c>
      <c r="O28">
        <f>VLOOKUP(Y28,'pff grades'!$A$2:$M$135,9,FALSE)</f>
        <v>60.7</v>
      </c>
      <c r="P28">
        <f>VLOOKUP(Y28,'pff grades'!$A$2:$M$135,12,FALSE)</f>
        <v>87.7</v>
      </c>
      <c r="Q28">
        <f>VLOOKUP(Y28,'pff grades'!$A$2:$M$135,10,FALSE)</f>
        <v>47.4</v>
      </c>
      <c r="R28">
        <f>VLOOKUP(Y28,'pff grades'!$A$2:$M$135,11,FALSE)</f>
        <v>72.900000000000006</v>
      </c>
      <c r="T28">
        <v>26.5</v>
      </c>
      <c r="U28">
        <v>0</v>
      </c>
      <c r="V28">
        <v>0</v>
      </c>
      <c r="W28">
        <v>0</v>
      </c>
      <c r="X28">
        <v>0</v>
      </c>
      <c r="Y28" t="s">
        <v>192</v>
      </c>
    </row>
    <row r="29" spans="1:25" x14ac:dyDescent="0.25">
      <c r="A29" s="1" t="s">
        <v>69</v>
      </c>
      <c r="B29" s="1" t="s">
        <v>70</v>
      </c>
      <c r="C29" s="1">
        <v>33</v>
      </c>
      <c r="D29" s="1" t="s">
        <v>5</v>
      </c>
      <c r="E29" s="1" t="s">
        <v>186</v>
      </c>
      <c r="F29" s="1"/>
      <c r="G29" s="5">
        <f>C29-K29</f>
        <v>29.683333333333334</v>
      </c>
      <c r="H29">
        <v>18.5</v>
      </c>
      <c r="J29">
        <v>15.6</v>
      </c>
      <c r="K29" s="5">
        <f>L29+M29</f>
        <v>3.3166666666666678</v>
      </c>
      <c r="L29" s="5">
        <f>(76-((O29*0.1)+(P29*0.5)+(Q29*0.1)+(R29*0.3)))/3</f>
        <v>3.3166666666666678</v>
      </c>
      <c r="M29">
        <f>U29+V29+W29+X29</f>
        <v>0</v>
      </c>
      <c r="O29">
        <f>VLOOKUP(Y29,'pff grades'!$A$2:$M$135,9,FALSE)</f>
        <v>70.2</v>
      </c>
      <c r="P29">
        <f>VLOOKUP(Y29,'pff grades'!$A$2:$M$135,12,FALSE)</f>
        <v>62.4</v>
      </c>
      <c r="Q29">
        <f>VLOOKUP(Y29,'pff grades'!$A$2:$M$135,10,FALSE)</f>
        <v>67.7</v>
      </c>
      <c r="R29">
        <f>VLOOKUP(Y29,'pff grades'!$A$2:$M$135,11,FALSE)</f>
        <v>70.2</v>
      </c>
      <c r="T29">
        <v>22.5</v>
      </c>
      <c r="U29">
        <v>0</v>
      </c>
      <c r="V29">
        <v>0</v>
      </c>
      <c r="W29">
        <v>0</v>
      </c>
      <c r="X29">
        <v>0</v>
      </c>
      <c r="Y29" t="s">
        <v>194</v>
      </c>
    </row>
    <row r="30" spans="1:25" x14ac:dyDescent="0.25">
      <c r="A30" s="4" t="s">
        <v>79</v>
      </c>
      <c r="B30" s="4" t="s">
        <v>80</v>
      </c>
      <c r="C30" s="4">
        <v>34.299999999999997</v>
      </c>
      <c r="D30" s="4" t="s">
        <v>8</v>
      </c>
      <c r="E30" s="4" t="s">
        <v>189</v>
      </c>
      <c r="F30" s="4" t="s">
        <v>184</v>
      </c>
      <c r="G30" s="5">
        <f>C30-K30</f>
        <v>29.824999999999996</v>
      </c>
      <c r="H30">
        <v>50</v>
      </c>
      <c r="J30">
        <v>9.8000000000000007</v>
      </c>
      <c r="K30" s="5">
        <f>L30+M30</f>
        <v>4.4750000000000014</v>
      </c>
      <c r="L30" s="5">
        <f>(76-((O30*0.1)+(P30*0.5)+(Q30*0.35)+(R30*0.15)))/3</f>
        <v>5.7250000000000014</v>
      </c>
      <c r="M30">
        <f>U30+V30+W30+X30</f>
        <v>-1.25</v>
      </c>
      <c r="O30">
        <f>VLOOKUP(Y30,'pff grades'!$A$2:$M$135,9,FALSE)</f>
        <v>66.2</v>
      </c>
      <c r="P30">
        <f>VLOOKUP(Y30,'pff grades'!$A$2:$M$135,12,FALSE)</f>
        <v>48.2</v>
      </c>
      <c r="Q30">
        <f>VLOOKUP(Y30,'pff grades'!$A$2:$M$135,10,FALSE)</f>
        <v>50.9</v>
      </c>
      <c r="R30">
        <f>VLOOKUP(Y30,'pff grades'!$A$2:$M$135,11,FALSE)</f>
        <v>68.599999999999994</v>
      </c>
      <c r="T30">
        <v>44.5</v>
      </c>
      <c r="U30">
        <v>-0.25</v>
      </c>
      <c r="V30">
        <v>0</v>
      </c>
      <c r="W30">
        <v>-1</v>
      </c>
      <c r="X30">
        <v>0</v>
      </c>
      <c r="Y30" t="s">
        <v>190</v>
      </c>
    </row>
    <row r="31" spans="1:25" x14ac:dyDescent="0.25">
      <c r="A31" s="4" t="s">
        <v>51</v>
      </c>
      <c r="B31" s="4" t="s">
        <v>52</v>
      </c>
      <c r="C31" s="4">
        <v>26.5</v>
      </c>
      <c r="D31" s="4" t="s">
        <v>8</v>
      </c>
      <c r="E31" s="4" t="s">
        <v>185</v>
      </c>
      <c r="F31" s="4"/>
      <c r="G31" s="5">
        <f>C31-K31</f>
        <v>29.833333333333332</v>
      </c>
      <c r="H31">
        <v>35.1</v>
      </c>
      <c r="J31">
        <v>10.4</v>
      </c>
      <c r="K31" s="5">
        <f>L31+M31</f>
        <v>-3.3333333333333335</v>
      </c>
      <c r="L31" s="5">
        <f>(76-((O31*0.1)+(P31*0.5)+(Q31*0.35)+(R31*0.15)))/3</f>
        <v>-3.5833333333333335</v>
      </c>
      <c r="M31">
        <f>U31+V31+W31+X31</f>
        <v>0.25</v>
      </c>
      <c r="O31">
        <f>VLOOKUP(Y31,'pff grades'!$A$2:$M$135,9,FALSE)</f>
        <v>90.3</v>
      </c>
      <c r="P31">
        <f>VLOOKUP(Y31,'pff grades'!$A$2:$M$135,12,FALSE)</f>
        <v>83.8</v>
      </c>
      <c r="Q31">
        <f>VLOOKUP(Y31,'pff grades'!$A$2:$M$135,10,FALSE)</f>
        <v>72.900000000000006</v>
      </c>
      <c r="R31">
        <f>VLOOKUP(Y31,'pff grades'!$A$2:$M$135,11,FALSE)</f>
        <v>68.7</v>
      </c>
      <c r="T31">
        <v>27.5</v>
      </c>
      <c r="U31">
        <v>0.25</v>
      </c>
      <c r="V31">
        <v>0</v>
      </c>
      <c r="W31">
        <v>0</v>
      </c>
      <c r="X31">
        <v>0</v>
      </c>
      <c r="Y31" t="s">
        <v>191</v>
      </c>
    </row>
    <row r="32" spans="1:25" x14ac:dyDescent="0.25">
      <c r="A32" s="3" t="s">
        <v>67</v>
      </c>
      <c r="B32" s="3" t="s">
        <v>68</v>
      </c>
      <c r="C32" s="3">
        <v>32.9</v>
      </c>
      <c r="D32" s="3" t="s">
        <v>17</v>
      </c>
      <c r="E32" s="3" t="s">
        <v>186</v>
      </c>
      <c r="F32" s="3"/>
      <c r="G32" s="5">
        <f>C32-K32</f>
        <v>29.978333333333332</v>
      </c>
      <c r="H32">
        <v>20.399999999999999</v>
      </c>
      <c r="J32">
        <v>5</v>
      </c>
      <c r="K32" s="5">
        <f>L32+M32</f>
        <v>2.9216666666666669</v>
      </c>
      <c r="L32" s="5">
        <f>(76-((O32*0.2)+(P32*0.3)+(Q32*0.25)+(R32*0.25)))/3</f>
        <v>2.9216666666666669</v>
      </c>
      <c r="M32">
        <f>U32+V32+W32+X32</f>
        <v>0</v>
      </c>
      <c r="O32">
        <f>VLOOKUP(Y32,'pff grades'!$A$2:$M$135,9,FALSE)</f>
        <v>70.2</v>
      </c>
      <c r="P32">
        <f>VLOOKUP(Y32,'pff grades'!$A$2:$M$135,12,FALSE)</f>
        <v>62.4</v>
      </c>
      <c r="Q32">
        <f>VLOOKUP(Y32,'pff grades'!$A$2:$M$135,10,FALSE)</f>
        <v>67.7</v>
      </c>
      <c r="R32">
        <f>VLOOKUP(Y32,'pff grades'!$A$2:$M$135,11,FALSE)</f>
        <v>70.2</v>
      </c>
      <c r="T32">
        <v>22.5</v>
      </c>
      <c r="U32">
        <v>0</v>
      </c>
      <c r="V32">
        <v>0</v>
      </c>
      <c r="W32">
        <v>0</v>
      </c>
      <c r="X32">
        <v>0</v>
      </c>
      <c r="Y32" t="s">
        <v>194</v>
      </c>
    </row>
    <row r="33" spans="1:25" x14ac:dyDescent="0.25">
      <c r="A33" s="2" t="s">
        <v>77</v>
      </c>
      <c r="B33" s="2" t="s">
        <v>78</v>
      </c>
      <c r="C33" s="2">
        <v>34</v>
      </c>
      <c r="D33" s="2" t="s">
        <v>2</v>
      </c>
      <c r="E33" s="2" t="s">
        <v>189</v>
      </c>
      <c r="F33" s="2"/>
      <c r="G33" s="5">
        <f>C33-K33</f>
        <v>30.308333333333334</v>
      </c>
      <c r="H33">
        <v>52.4</v>
      </c>
      <c r="J33">
        <v>9.3000000000000007</v>
      </c>
      <c r="K33" s="5">
        <f>L33+M33</f>
        <v>3.6916666666666655</v>
      </c>
      <c r="L33" s="5">
        <f>(76-((O33*0.4)+(P33*0.1)+(Q33*0.25)+(R33*0.25)))/3</f>
        <v>4.9416666666666655</v>
      </c>
      <c r="M33">
        <f>U33+V33+W33+X33</f>
        <v>-1.25</v>
      </c>
      <c r="O33">
        <f>VLOOKUP(Y33,'pff grades'!$A$2:$M$135,9,FALSE)</f>
        <v>66.2</v>
      </c>
      <c r="P33">
        <f>VLOOKUP(Y33,'pff grades'!$A$2:$M$135,12,FALSE)</f>
        <v>48.2</v>
      </c>
      <c r="Q33">
        <f>VLOOKUP(Y33,'pff grades'!$A$2:$M$135,10,FALSE)</f>
        <v>50.9</v>
      </c>
      <c r="R33">
        <f>VLOOKUP(Y33,'pff grades'!$A$2:$M$135,11,FALSE)</f>
        <v>68.599999999999994</v>
      </c>
      <c r="T33">
        <v>44.5</v>
      </c>
      <c r="U33">
        <v>-0.25</v>
      </c>
      <c r="V33">
        <v>0</v>
      </c>
      <c r="W33">
        <v>-1</v>
      </c>
      <c r="X33">
        <v>0</v>
      </c>
      <c r="Y33" t="s">
        <v>190</v>
      </c>
    </row>
    <row r="34" spans="1:25" x14ac:dyDescent="0.25">
      <c r="A34" s="2" t="s">
        <v>85</v>
      </c>
      <c r="B34" s="2" t="s">
        <v>86</v>
      </c>
      <c r="C34" s="2">
        <v>34.9</v>
      </c>
      <c r="D34" s="2" t="s">
        <v>2</v>
      </c>
      <c r="E34" s="2" t="s">
        <v>188</v>
      </c>
      <c r="F34" s="2"/>
      <c r="G34" s="5">
        <f>C34-K34</f>
        <v>30.346666666666664</v>
      </c>
      <c r="H34">
        <v>54.5</v>
      </c>
      <c r="J34">
        <v>10.3</v>
      </c>
      <c r="K34" s="5">
        <f>L34+M34</f>
        <v>4.5533333333333346</v>
      </c>
      <c r="L34" s="5">
        <f>(76-((O34*0.4)+(P34*0.1)+(Q34*0.25)+(R34*0.25)))/3</f>
        <v>4.5533333333333346</v>
      </c>
      <c r="M34">
        <f>U34+V34+W34+X34</f>
        <v>0</v>
      </c>
      <c r="O34">
        <f>VLOOKUP(Y34,'pff grades'!$A$2:$M$135,9,FALSE)</f>
        <v>61.8</v>
      </c>
      <c r="P34">
        <f>VLOOKUP(Y34,'pff grades'!$A$2:$M$135,12,FALSE)</f>
        <v>70.2</v>
      </c>
      <c r="Q34">
        <f>VLOOKUP(Y34,'pff grades'!$A$2:$M$135,10,FALSE)</f>
        <v>56.9</v>
      </c>
      <c r="R34">
        <f>VLOOKUP(Y34,'pff grades'!$A$2:$M$135,11,FALSE)</f>
        <v>65.5</v>
      </c>
      <c r="T34">
        <v>30.5</v>
      </c>
      <c r="U34">
        <v>0</v>
      </c>
      <c r="V34">
        <v>0</v>
      </c>
      <c r="W34">
        <v>0</v>
      </c>
      <c r="X34">
        <v>0</v>
      </c>
      <c r="Y34" t="s">
        <v>187</v>
      </c>
    </row>
    <row r="35" spans="1:25" x14ac:dyDescent="0.25">
      <c r="A35" s="4" t="s">
        <v>55</v>
      </c>
      <c r="B35" s="4" t="s">
        <v>56</v>
      </c>
      <c r="C35" s="4">
        <v>29.1</v>
      </c>
      <c r="D35" s="4" t="s">
        <v>8</v>
      </c>
      <c r="E35" s="4" t="s">
        <v>192</v>
      </c>
      <c r="F35" s="4"/>
      <c r="G35" s="5">
        <f>C35-K35</f>
        <v>30.518333333333334</v>
      </c>
      <c r="H35">
        <v>33.9</v>
      </c>
      <c r="J35">
        <v>5.6</v>
      </c>
      <c r="K35" s="5">
        <f>L35+M35</f>
        <v>-1.4183333333333319</v>
      </c>
      <c r="L35" s="5">
        <f>(76-((O35*0.1)+(P35*0.5)+(Q35*0.35)+(R35*0.15)))/3</f>
        <v>-1.4183333333333319</v>
      </c>
      <c r="M35">
        <f>U35+V35+W35+X35</f>
        <v>0</v>
      </c>
      <c r="O35">
        <f>VLOOKUP(Y35,'pff grades'!$A$2:$M$135,9,FALSE)</f>
        <v>72.5</v>
      </c>
      <c r="P35">
        <f>VLOOKUP(Y35,'pff grades'!$A$2:$M$135,12,FALSE)</f>
        <v>82.4</v>
      </c>
      <c r="Q35">
        <f>VLOOKUP(Y35,'pff grades'!$A$2:$M$135,10,FALSE)</f>
        <v>63.4</v>
      </c>
      <c r="R35">
        <f>VLOOKUP(Y35,'pff grades'!$A$2:$M$135,11,FALSE)</f>
        <v>64.099999999999994</v>
      </c>
      <c r="T35">
        <v>23.5</v>
      </c>
      <c r="U35">
        <v>0</v>
      </c>
      <c r="V35">
        <v>0</v>
      </c>
      <c r="W35">
        <v>0</v>
      </c>
      <c r="X35">
        <v>0</v>
      </c>
      <c r="Y35" t="s">
        <v>193</v>
      </c>
    </row>
    <row r="36" spans="1:25" x14ac:dyDescent="0.25">
      <c r="A36" s="4" t="s">
        <v>87</v>
      </c>
      <c r="B36" s="4" t="s">
        <v>88</v>
      </c>
      <c r="C36" s="4">
        <v>35</v>
      </c>
      <c r="D36" s="4" t="s">
        <v>8</v>
      </c>
      <c r="E36" s="4" t="s">
        <v>189</v>
      </c>
      <c r="F36" s="4" t="s">
        <v>184</v>
      </c>
      <c r="G36" s="5">
        <f>C36-K36</f>
        <v>30.524999999999999</v>
      </c>
      <c r="J36">
        <v>8.1</v>
      </c>
      <c r="K36" s="5">
        <f>L36+M36</f>
        <v>4.4750000000000014</v>
      </c>
      <c r="L36" s="5">
        <f>(76-((O36*0.1)+(P36*0.5)+(Q36*0.35)+(R36*0.15)))/3</f>
        <v>5.7250000000000014</v>
      </c>
      <c r="M36">
        <f>U36+V36+W36+X36</f>
        <v>-1.25</v>
      </c>
      <c r="O36">
        <f>VLOOKUP(Y36,'pff grades'!$A$2:$M$135,9,FALSE)</f>
        <v>66.2</v>
      </c>
      <c r="P36">
        <f>VLOOKUP(Y36,'pff grades'!$A$2:$M$135,12,FALSE)</f>
        <v>48.2</v>
      </c>
      <c r="Q36">
        <f>VLOOKUP(Y36,'pff grades'!$A$2:$M$135,10,FALSE)</f>
        <v>50.9</v>
      </c>
      <c r="R36">
        <f>VLOOKUP(Y36,'pff grades'!$A$2:$M$135,11,FALSE)</f>
        <v>68.599999999999994</v>
      </c>
      <c r="T36">
        <v>44.5</v>
      </c>
      <c r="U36">
        <v>-0.25</v>
      </c>
      <c r="V36">
        <v>0</v>
      </c>
      <c r="W36">
        <v>-1</v>
      </c>
      <c r="X36">
        <v>0</v>
      </c>
      <c r="Y36" t="s">
        <v>190</v>
      </c>
    </row>
    <row r="37" spans="1:25" x14ac:dyDescent="0.25">
      <c r="A37" s="3" t="s">
        <v>59</v>
      </c>
      <c r="B37" s="3" t="s">
        <v>60</v>
      </c>
      <c r="C37" s="3">
        <v>30.4</v>
      </c>
      <c r="D37" s="3" t="s">
        <v>17</v>
      </c>
      <c r="E37" s="3" t="s">
        <v>185</v>
      </c>
      <c r="F37" s="3"/>
      <c r="G37" s="5">
        <f>C37-K37</f>
        <v>31.016666666666662</v>
      </c>
      <c r="H37">
        <v>21.3</v>
      </c>
      <c r="J37">
        <v>5.9</v>
      </c>
      <c r="K37" s="5">
        <f>L37+M37</f>
        <v>-0.61666666666666481</v>
      </c>
      <c r="L37" s="5">
        <f>(76-((O37*0.2)+(P37*0.3)+(Q37*0.25)+(R37*0.25)))/3</f>
        <v>-0.86666666666666481</v>
      </c>
      <c r="M37">
        <f>U37+V37+W37+X37</f>
        <v>0.25</v>
      </c>
      <c r="O37">
        <f>VLOOKUP(Y37,'pff grades'!$A$2:$M$135,9,FALSE)</f>
        <v>90.3</v>
      </c>
      <c r="P37">
        <f>VLOOKUP(Y37,'pff grades'!$A$2:$M$135,12,FALSE)</f>
        <v>83.8</v>
      </c>
      <c r="Q37">
        <f>VLOOKUP(Y37,'pff grades'!$A$2:$M$135,10,FALSE)</f>
        <v>72.900000000000006</v>
      </c>
      <c r="R37">
        <f>VLOOKUP(Y37,'pff grades'!$A$2:$M$135,11,FALSE)</f>
        <v>68.7</v>
      </c>
      <c r="T37">
        <v>27.5</v>
      </c>
      <c r="U37">
        <v>0.25</v>
      </c>
      <c r="V37">
        <v>0</v>
      </c>
      <c r="W37">
        <v>0</v>
      </c>
      <c r="X37">
        <v>0</v>
      </c>
      <c r="Y37" t="s">
        <v>191</v>
      </c>
    </row>
    <row r="38" spans="1:25" x14ac:dyDescent="0.25">
      <c r="A38" s="3" t="s">
        <v>115</v>
      </c>
      <c r="B38" s="3" t="s">
        <v>155</v>
      </c>
      <c r="C38" s="3">
        <v>37</v>
      </c>
      <c r="D38" s="3" t="s">
        <v>17</v>
      </c>
      <c r="E38" s="3" t="s">
        <v>189</v>
      </c>
      <c r="F38" s="3"/>
      <c r="G38" s="5">
        <f>C38-K38</f>
        <v>32.108333333333334</v>
      </c>
      <c r="J38">
        <v>2.8</v>
      </c>
      <c r="K38" s="5">
        <f>L38+M38</f>
        <v>4.8916666666666657</v>
      </c>
      <c r="L38" s="5">
        <f>(76-((O38*0.2)+(P38*0.3)+(Q38*0.25)+(R38*0.25)))/3</f>
        <v>6.1416666666666657</v>
      </c>
      <c r="M38">
        <f>U38+V38+W38+X38</f>
        <v>-1.25</v>
      </c>
      <c r="O38">
        <f>VLOOKUP(Y38,'pff grades'!$A$2:$M$135,9,FALSE)</f>
        <v>66.2</v>
      </c>
      <c r="P38">
        <f>VLOOKUP(Y38,'pff grades'!$A$2:$M$135,12,FALSE)</f>
        <v>48.2</v>
      </c>
      <c r="Q38">
        <f>VLOOKUP(Y38,'pff grades'!$A$2:$M$135,10,FALSE)</f>
        <v>50.9</v>
      </c>
      <c r="R38">
        <f>VLOOKUP(Y38,'pff grades'!$A$2:$M$135,11,FALSE)</f>
        <v>68.599999999999994</v>
      </c>
      <c r="T38">
        <v>44.5</v>
      </c>
      <c r="U38">
        <v>-0.25</v>
      </c>
      <c r="V38">
        <v>0</v>
      </c>
      <c r="W38">
        <v>-1</v>
      </c>
      <c r="X38">
        <v>0</v>
      </c>
      <c r="Y38" t="s">
        <v>190</v>
      </c>
    </row>
    <row r="39" spans="1:25" x14ac:dyDescent="0.25">
      <c r="A39" s="4" t="s">
        <v>61</v>
      </c>
      <c r="B39" s="4" t="s">
        <v>62</v>
      </c>
      <c r="C39" s="4">
        <v>31.7</v>
      </c>
      <c r="D39" s="4" t="s">
        <v>8</v>
      </c>
      <c r="E39" s="4" t="s">
        <v>193</v>
      </c>
      <c r="F39" s="4"/>
      <c r="G39" s="5">
        <f>C39-K39</f>
        <v>32.181666666666672</v>
      </c>
      <c r="H39">
        <v>43.5</v>
      </c>
      <c r="J39">
        <v>8</v>
      </c>
      <c r="K39" s="5">
        <f>L39+M39</f>
        <v>-0.48166666666666913</v>
      </c>
      <c r="L39" s="5">
        <f>(76-((O39*0.1)+(P39*0.5)+(Q39*0.35)+(R39*0.15)))/3</f>
        <v>-0.48166666666666913</v>
      </c>
      <c r="M39">
        <f>U39+V39+W39+X39</f>
        <v>0</v>
      </c>
      <c r="O39">
        <f>VLOOKUP(Y39,'pff grades'!$A$2:$M$135,9,FALSE)</f>
        <v>60.7</v>
      </c>
      <c r="P39">
        <f>VLOOKUP(Y39,'pff grades'!$A$2:$M$135,12,FALSE)</f>
        <v>87.7</v>
      </c>
      <c r="Q39">
        <f>VLOOKUP(Y39,'pff grades'!$A$2:$M$135,10,FALSE)</f>
        <v>47.4</v>
      </c>
      <c r="R39">
        <f>VLOOKUP(Y39,'pff grades'!$A$2:$M$135,11,FALSE)</f>
        <v>72.900000000000006</v>
      </c>
      <c r="T39">
        <v>26.5</v>
      </c>
      <c r="U39">
        <v>0</v>
      </c>
      <c r="V39">
        <v>0</v>
      </c>
      <c r="W39">
        <v>0</v>
      </c>
      <c r="X39">
        <v>0</v>
      </c>
      <c r="Y39" t="s">
        <v>192</v>
      </c>
    </row>
    <row r="40" spans="1:25" x14ac:dyDescent="0.25">
      <c r="A40" s="2" t="s">
        <v>153</v>
      </c>
      <c r="B40" s="2" t="s">
        <v>154</v>
      </c>
      <c r="C40" s="2">
        <v>37</v>
      </c>
      <c r="D40" s="2" t="s">
        <v>2</v>
      </c>
      <c r="E40" s="2" t="s">
        <v>188</v>
      </c>
      <c r="F40" s="2"/>
      <c r="G40" s="5">
        <f>C40-K40</f>
        <v>32.446666666666665</v>
      </c>
      <c r="J40">
        <v>2.8</v>
      </c>
      <c r="K40" s="5">
        <f>L40+M40</f>
        <v>4.5533333333333346</v>
      </c>
      <c r="L40" s="5">
        <f>(76-((O40*0.4)+(P40*0.1)+(Q40*0.25)+(R40*0.25)))/3</f>
        <v>4.5533333333333346</v>
      </c>
      <c r="M40">
        <f>U40+V40+W40+X40</f>
        <v>0</v>
      </c>
      <c r="O40">
        <f>VLOOKUP(Y40,'pff grades'!$A$2:$M$135,9,FALSE)</f>
        <v>61.8</v>
      </c>
      <c r="P40">
        <f>VLOOKUP(Y40,'pff grades'!$A$2:$M$135,12,FALSE)</f>
        <v>70.2</v>
      </c>
      <c r="Q40">
        <f>VLOOKUP(Y40,'pff grades'!$A$2:$M$135,10,FALSE)</f>
        <v>56.9</v>
      </c>
      <c r="R40">
        <f>VLOOKUP(Y40,'pff grades'!$A$2:$M$135,11,FALSE)</f>
        <v>65.5</v>
      </c>
      <c r="T40">
        <v>30.5</v>
      </c>
      <c r="U40">
        <v>0</v>
      </c>
      <c r="V40">
        <v>0</v>
      </c>
      <c r="W40">
        <v>0</v>
      </c>
      <c r="X40">
        <v>0</v>
      </c>
      <c r="Y40" t="s">
        <v>187</v>
      </c>
    </row>
    <row r="41" spans="1:25" x14ac:dyDescent="0.25">
      <c r="A41" s="3" t="s">
        <v>71</v>
      </c>
      <c r="B41" s="3" t="s">
        <v>72</v>
      </c>
      <c r="C41" s="3">
        <v>33.1</v>
      </c>
      <c r="D41" s="3" t="s">
        <v>17</v>
      </c>
      <c r="E41" s="3" t="s">
        <v>191</v>
      </c>
      <c r="F41" s="3"/>
      <c r="G41" s="5">
        <f>C41-K41</f>
        <v>32.536666666666669</v>
      </c>
      <c r="H41">
        <v>18.2</v>
      </c>
      <c r="J41">
        <v>2.6</v>
      </c>
      <c r="K41" s="5">
        <f>L41+M41</f>
        <v>0.56333333333333258</v>
      </c>
      <c r="L41" s="5">
        <f>(76-((O41*0.2)+(P41*0.3)+(Q41*0.25)+(R41*0.25)))/3</f>
        <v>0.31333333333333258</v>
      </c>
      <c r="M41">
        <f>U41+V41+W41+X41</f>
        <v>0.25</v>
      </c>
      <c r="O41">
        <f>VLOOKUP(Y41,'pff grades'!$A$2:$M$135,9,FALSE)</f>
        <v>71.400000000000006</v>
      </c>
      <c r="P41">
        <f>VLOOKUP(Y41,'pff grades'!$A$2:$M$135,12,FALSE)</f>
        <v>71.599999999999994</v>
      </c>
      <c r="Q41">
        <f>VLOOKUP(Y41,'pff grades'!$A$2:$M$135,10,FALSE)</f>
        <v>75</v>
      </c>
      <c r="R41">
        <f>VLOOKUP(Y41,'pff grades'!$A$2:$M$135,11,FALSE)</f>
        <v>82.2</v>
      </c>
      <c r="T41">
        <v>20.5</v>
      </c>
      <c r="U41">
        <v>0.25</v>
      </c>
      <c r="V41">
        <v>0</v>
      </c>
      <c r="W41">
        <v>0</v>
      </c>
      <c r="X41">
        <v>0</v>
      </c>
      <c r="Y41" t="s">
        <v>185</v>
      </c>
    </row>
    <row r="42" spans="1:25" x14ac:dyDescent="0.25">
      <c r="A42" s="2" t="s">
        <v>73</v>
      </c>
      <c r="B42" s="2" t="s">
        <v>74</v>
      </c>
      <c r="C42" s="2">
        <v>33.200000000000003</v>
      </c>
      <c r="D42" s="2" t="s">
        <v>2</v>
      </c>
      <c r="E42" s="2" t="s">
        <v>194</v>
      </c>
      <c r="F42" s="2"/>
      <c r="G42" s="5">
        <f>C42-K42</f>
        <v>32.723333333333336</v>
      </c>
      <c r="H42">
        <v>57.4</v>
      </c>
      <c r="J42">
        <v>7.6</v>
      </c>
      <c r="K42" s="5">
        <f>L42+M42</f>
        <v>0.47666666666666424</v>
      </c>
      <c r="L42" s="5">
        <f>(76-((O42*0.4)+(P42*0.1)+(Q42*0.25)+(R42*0.25)))/3</f>
        <v>0.72666666666666424</v>
      </c>
      <c r="M42">
        <f>U42+V42+W42+X42</f>
        <v>-0.25</v>
      </c>
      <c r="O42">
        <f>VLOOKUP(Y42,'pff grades'!$A$2:$M$135,9,FALSE)</f>
        <v>74.400000000000006</v>
      </c>
      <c r="P42">
        <f>VLOOKUP(Y42,'pff grades'!$A$2:$M$135,12,FALSE)</f>
        <v>90.1</v>
      </c>
      <c r="Q42">
        <f>VLOOKUP(Y42,'pff grades'!$A$2:$M$135,10,FALSE)</f>
        <v>63.2</v>
      </c>
      <c r="R42">
        <f>VLOOKUP(Y42,'pff grades'!$A$2:$M$135,11,FALSE)</f>
        <v>77</v>
      </c>
      <c r="T42">
        <v>20.5</v>
      </c>
      <c r="U42">
        <v>0.25</v>
      </c>
      <c r="V42">
        <v>-0.25</v>
      </c>
      <c r="W42">
        <v>0</v>
      </c>
      <c r="X42">
        <v>-0.25</v>
      </c>
      <c r="Y42" t="s">
        <v>186</v>
      </c>
    </row>
    <row r="43" spans="1:25" x14ac:dyDescent="0.25">
      <c r="A43" s="4" t="s">
        <v>91</v>
      </c>
      <c r="B43" s="4" t="s">
        <v>92</v>
      </c>
      <c r="C43" s="4">
        <v>35.200000000000003</v>
      </c>
      <c r="D43" s="4" t="s">
        <v>8</v>
      </c>
      <c r="E43" s="4" t="s">
        <v>186</v>
      </c>
      <c r="F43" s="4"/>
      <c r="G43" s="5">
        <f>C43-K43</f>
        <v>34.015000000000001</v>
      </c>
      <c r="H43">
        <v>33.299999999999997</v>
      </c>
      <c r="J43">
        <v>7.4</v>
      </c>
      <c r="K43" s="5">
        <f>L43+M43</f>
        <v>1.1850000000000023</v>
      </c>
      <c r="L43" s="5">
        <f>(76-((O43*0.1)+(P43*0.5)+(Q43*0.35)+(R43*0.15)))/3</f>
        <v>1.1850000000000023</v>
      </c>
      <c r="M43">
        <f>U43+V43+W43+X43</f>
        <v>0</v>
      </c>
      <c r="O43">
        <f>VLOOKUP(Y43,'pff grades'!$A$2:$M$135,9,FALSE)</f>
        <v>70.2</v>
      </c>
      <c r="P43">
        <f>VLOOKUP(Y43,'pff grades'!$A$2:$M$135,12,FALSE)</f>
        <v>62.4</v>
      </c>
      <c r="Q43">
        <f>VLOOKUP(Y43,'pff grades'!$A$2:$M$135,10,FALSE)</f>
        <v>67.7</v>
      </c>
      <c r="R43">
        <f>VLOOKUP(Y43,'pff grades'!$A$2:$M$135,11,FALSE)</f>
        <v>70.2</v>
      </c>
      <c r="T43">
        <v>22.5</v>
      </c>
      <c r="U43">
        <v>0</v>
      </c>
      <c r="V43">
        <v>0</v>
      </c>
      <c r="W43">
        <v>0</v>
      </c>
      <c r="X43">
        <v>0</v>
      </c>
      <c r="Y43" t="s">
        <v>194</v>
      </c>
    </row>
    <row r="44" spans="1:25" x14ac:dyDescent="0.25">
      <c r="A44" s="3" t="s">
        <v>94</v>
      </c>
      <c r="B44" s="3" t="s">
        <v>95</v>
      </c>
      <c r="C44" s="3">
        <v>35.700000000000003</v>
      </c>
      <c r="D44" s="3" t="s">
        <v>17</v>
      </c>
      <c r="E44" s="3" t="s">
        <v>192</v>
      </c>
      <c r="F44" s="3" t="s">
        <v>184</v>
      </c>
      <c r="G44" s="5">
        <f>C44-K44</f>
        <v>34.065000000000005</v>
      </c>
      <c r="H44">
        <v>35.1</v>
      </c>
      <c r="J44">
        <v>4.2</v>
      </c>
      <c r="K44" s="5">
        <f>L44+M44</f>
        <v>1.6350000000000005</v>
      </c>
      <c r="L44" s="5">
        <f>(76-((O44*0.2)+(P44*0.3)+(Q44*0.25)+(R44*0.25)))/3</f>
        <v>1.6350000000000005</v>
      </c>
      <c r="M44">
        <f>U44+V44+W44+X44</f>
        <v>0</v>
      </c>
      <c r="O44">
        <f>VLOOKUP(Y44,'pff grades'!$A$2:$M$135,9,FALSE)</f>
        <v>72.5</v>
      </c>
      <c r="P44">
        <f>VLOOKUP(Y44,'pff grades'!$A$2:$M$135,12,FALSE)</f>
        <v>82.4</v>
      </c>
      <c r="Q44">
        <f>VLOOKUP(Y44,'pff grades'!$A$2:$M$135,10,FALSE)</f>
        <v>63.4</v>
      </c>
      <c r="R44">
        <f>VLOOKUP(Y44,'pff grades'!$A$2:$M$135,11,FALSE)</f>
        <v>64.099999999999994</v>
      </c>
      <c r="T44">
        <v>23.5</v>
      </c>
      <c r="U44">
        <v>0</v>
      </c>
      <c r="V44">
        <v>0</v>
      </c>
      <c r="W44">
        <v>0</v>
      </c>
      <c r="X44">
        <v>0</v>
      </c>
      <c r="Y44" t="s">
        <v>193</v>
      </c>
    </row>
    <row r="45" spans="1:25" x14ac:dyDescent="0.25">
      <c r="A45" s="2" t="s">
        <v>106</v>
      </c>
      <c r="B45" s="2" t="s">
        <v>42</v>
      </c>
      <c r="C45" s="2">
        <v>37</v>
      </c>
      <c r="D45" s="2" t="s">
        <v>2</v>
      </c>
      <c r="E45" s="2" t="s">
        <v>186</v>
      </c>
      <c r="F45" s="2" t="s">
        <v>184</v>
      </c>
      <c r="G45" s="5">
        <f>C45-K45</f>
        <v>34.598333333333336</v>
      </c>
      <c r="J45">
        <v>8.6999999999999993</v>
      </c>
      <c r="K45" s="5">
        <f>L45+M45</f>
        <v>2.401666666666666</v>
      </c>
      <c r="L45" s="5">
        <f>(76-((O45*0.4)+(P45*0.1)+(Q45*0.25)+(R45*0.25)))/3</f>
        <v>2.401666666666666</v>
      </c>
      <c r="M45">
        <f>U45+V45+W45+X45</f>
        <v>0</v>
      </c>
      <c r="O45">
        <f>VLOOKUP(Y45,'pff grades'!$A$2:$M$135,9,FALSE)</f>
        <v>70.2</v>
      </c>
      <c r="P45">
        <f>VLOOKUP(Y45,'pff grades'!$A$2:$M$135,12,FALSE)</f>
        <v>62.4</v>
      </c>
      <c r="Q45">
        <f>VLOOKUP(Y45,'pff grades'!$A$2:$M$135,10,FALSE)</f>
        <v>67.7</v>
      </c>
      <c r="R45">
        <f>VLOOKUP(Y45,'pff grades'!$A$2:$M$135,11,FALSE)</f>
        <v>70.2</v>
      </c>
      <c r="T45">
        <v>22.5</v>
      </c>
      <c r="U45">
        <v>0</v>
      </c>
      <c r="V45">
        <v>0</v>
      </c>
      <c r="W45">
        <v>0</v>
      </c>
      <c r="X45">
        <v>0</v>
      </c>
      <c r="Y45" t="s">
        <v>194</v>
      </c>
    </row>
    <row r="46" spans="1:25" x14ac:dyDescent="0.25">
      <c r="A46" s="1" t="s">
        <v>81</v>
      </c>
      <c r="B46" s="1" t="s">
        <v>82</v>
      </c>
      <c r="C46" s="1">
        <v>34.5</v>
      </c>
      <c r="D46" s="1" t="s">
        <v>5</v>
      </c>
      <c r="E46" s="1" t="s">
        <v>193</v>
      </c>
      <c r="F46" s="1"/>
      <c r="G46" s="5">
        <f>C46-K46</f>
        <v>34.676666666666669</v>
      </c>
      <c r="H46">
        <v>16.7</v>
      </c>
      <c r="J46">
        <v>15.3</v>
      </c>
      <c r="K46" s="5">
        <f>L46+M46</f>
        <v>-0.17666666666666705</v>
      </c>
      <c r="L46" s="5">
        <f>(76-((O46*0.1)+(P46*0.5)+(Q46*0.1)+(R46*0.3)))/3</f>
        <v>-0.17666666666666705</v>
      </c>
      <c r="M46">
        <f>U46+V46+W46+X46</f>
        <v>0</v>
      </c>
      <c r="O46">
        <f>VLOOKUP(Y46,'pff grades'!$A$2:$M$135,9,FALSE)</f>
        <v>60.7</v>
      </c>
      <c r="P46">
        <f>VLOOKUP(Y46,'pff grades'!$A$2:$M$135,12,FALSE)</f>
        <v>87.7</v>
      </c>
      <c r="Q46">
        <f>VLOOKUP(Y46,'pff grades'!$A$2:$M$135,10,FALSE)</f>
        <v>47.4</v>
      </c>
      <c r="R46">
        <f>VLOOKUP(Y46,'pff grades'!$A$2:$M$135,11,FALSE)</f>
        <v>72.900000000000006</v>
      </c>
      <c r="T46">
        <v>26.5</v>
      </c>
      <c r="U46">
        <v>0</v>
      </c>
      <c r="V46">
        <v>0</v>
      </c>
      <c r="W46">
        <v>0</v>
      </c>
      <c r="X46">
        <v>0</v>
      </c>
      <c r="Y46" t="s">
        <v>192</v>
      </c>
    </row>
    <row r="47" spans="1:25" x14ac:dyDescent="0.25">
      <c r="A47" s="2" t="s">
        <v>115</v>
      </c>
      <c r="B47" s="2" t="s">
        <v>116</v>
      </c>
      <c r="C47" s="2">
        <v>37</v>
      </c>
      <c r="D47" s="2" t="s">
        <v>2</v>
      </c>
      <c r="E47" s="2" t="s">
        <v>192</v>
      </c>
      <c r="F47" s="2"/>
      <c r="G47" s="5">
        <f>C47-K47</f>
        <v>34.705000000000005</v>
      </c>
      <c r="H47">
        <v>50</v>
      </c>
      <c r="J47">
        <v>6.3</v>
      </c>
      <c r="K47" s="5">
        <f>L47+M47</f>
        <v>2.2949999999999968</v>
      </c>
      <c r="L47" s="5">
        <f>(76-((O47*0.4)+(P47*0.1)+(Q47*0.25)+(R47*0.25)))/3</f>
        <v>2.2949999999999968</v>
      </c>
      <c r="M47">
        <f>U47+V47+W47+X47</f>
        <v>0</v>
      </c>
      <c r="O47">
        <f>VLOOKUP(Y47,'pff grades'!$A$2:$M$135,9,FALSE)</f>
        <v>72.5</v>
      </c>
      <c r="P47">
        <f>VLOOKUP(Y47,'pff grades'!$A$2:$M$135,12,FALSE)</f>
        <v>82.4</v>
      </c>
      <c r="Q47">
        <f>VLOOKUP(Y47,'pff grades'!$A$2:$M$135,10,FALSE)</f>
        <v>63.4</v>
      </c>
      <c r="R47">
        <f>VLOOKUP(Y47,'pff grades'!$A$2:$M$135,11,FALSE)</f>
        <v>64.099999999999994</v>
      </c>
      <c r="T47">
        <v>23.5</v>
      </c>
      <c r="U47">
        <v>0</v>
      </c>
      <c r="V47">
        <v>0</v>
      </c>
      <c r="W47">
        <v>0</v>
      </c>
      <c r="X47">
        <v>0</v>
      </c>
      <c r="Y47" t="s">
        <v>193</v>
      </c>
    </row>
    <row r="48" spans="1:25" x14ac:dyDescent="0.25">
      <c r="A48" s="2" t="s">
        <v>123</v>
      </c>
      <c r="B48" s="2" t="s">
        <v>124</v>
      </c>
      <c r="C48" s="2">
        <v>37</v>
      </c>
      <c r="D48" s="2" t="s">
        <v>2</v>
      </c>
      <c r="E48" s="2" t="s">
        <v>192</v>
      </c>
      <c r="F48" s="2"/>
      <c r="G48" s="5">
        <f>C48-K48</f>
        <v>34.705000000000005</v>
      </c>
      <c r="J48">
        <v>4.9000000000000004</v>
      </c>
      <c r="K48" s="5">
        <f>L48+M48</f>
        <v>2.2949999999999968</v>
      </c>
      <c r="L48" s="5">
        <f>(76-((O48*0.4)+(P48*0.1)+(Q48*0.25)+(R48*0.25)))/3</f>
        <v>2.2949999999999968</v>
      </c>
      <c r="M48">
        <f>U48+V48+W48+X48</f>
        <v>0</v>
      </c>
      <c r="O48">
        <f>VLOOKUP(Y48,'pff grades'!$A$2:$M$135,9,FALSE)</f>
        <v>72.5</v>
      </c>
      <c r="P48">
        <f>VLOOKUP(Y48,'pff grades'!$A$2:$M$135,12,FALSE)</f>
        <v>82.4</v>
      </c>
      <c r="Q48">
        <f>VLOOKUP(Y48,'pff grades'!$A$2:$M$135,10,FALSE)</f>
        <v>63.4</v>
      </c>
      <c r="R48">
        <f>VLOOKUP(Y48,'pff grades'!$A$2:$M$135,11,FALSE)</f>
        <v>64.099999999999994</v>
      </c>
      <c r="T48">
        <v>23.5</v>
      </c>
      <c r="U48">
        <v>0</v>
      </c>
      <c r="V48">
        <v>0</v>
      </c>
      <c r="W48">
        <v>0</v>
      </c>
      <c r="X48">
        <v>0</v>
      </c>
      <c r="Y48" t="s">
        <v>193</v>
      </c>
    </row>
    <row r="49" spans="1:25" x14ac:dyDescent="0.25">
      <c r="A49" s="2" t="s">
        <v>141</v>
      </c>
      <c r="B49" s="2" t="s">
        <v>142</v>
      </c>
      <c r="C49" s="2">
        <v>37</v>
      </c>
      <c r="D49" s="2" t="s">
        <v>2</v>
      </c>
      <c r="E49" s="2" t="s">
        <v>192</v>
      </c>
      <c r="F49" s="2"/>
      <c r="G49" s="5">
        <f>C49-K49</f>
        <v>34.705000000000005</v>
      </c>
      <c r="H49">
        <v>14.3</v>
      </c>
      <c r="J49">
        <v>3.6</v>
      </c>
      <c r="K49" s="5">
        <f>L49+M49</f>
        <v>2.2949999999999968</v>
      </c>
      <c r="L49" s="5">
        <f>(76-((O49*0.4)+(P49*0.1)+(Q49*0.25)+(R49*0.25)))/3</f>
        <v>2.2949999999999968</v>
      </c>
      <c r="M49">
        <f>U49+V49+W49+X49</f>
        <v>0</v>
      </c>
      <c r="O49">
        <f>VLOOKUP(Y49,'pff grades'!$A$2:$M$135,9,FALSE)</f>
        <v>72.5</v>
      </c>
      <c r="P49">
        <f>VLOOKUP(Y49,'pff grades'!$A$2:$M$135,12,FALSE)</f>
        <v>82.4</v>
      </c>
      <c r="Q49">
        <f>VLOOKUP(Y49,'pff grades'!$A$2:$M$135,10,FALSE)</f>
        <v>63.4</v>
      </c>
      <c r="R49">
        <f>VLOOKUP(Y49,'pff grades'!$A$2:$M$135,11,FALSE)</f>
        <v>64.099999999999994</v>
      </c>
      <c r="T49">
        <v>23.5</v>
      </c>
      <c r="U49">
        <v>0</v>
      </c>
      <c r="V49">
        <v>0</v>
      </c>
      <c r="W49">
        <v>0</v>
      </c>
      <c r="X49">
        <v>0</v>
      </c>
      <c r="Y49" t="s">
        <v>193</v>
      </c>
    </row>
    <row r="50" spans="1:25" x14ac:dyDescent="0.25">
      <c r="A50" s="4" t="s">
        <v>75</v>
      </c>
      <c r="B50" s="4" t="s">
        <v>76</v>
      </c>
      <c r="C50" s="4">
        <v>33.5</v>
      </c>
      <c r="D50" s="4" t="s">
        <v>8</v>
      </c>
      <c r="E50" s="4" t="s">
        <v>187</v>
      </c>
      <c r="F50" s="4"/>
      <c r="G50" s="5">
        <f>C50-K50</f>
        <v>35.125</v>
      </c>
      <c r="H50">
        <v>40</v>
      </c>
      <c r="J50">
        <v>8.3000000000000007</v>
      </c>
      <c r="K50" s="5">
        <f>L50+M50</f>
        <v>-1.625</v>
      </c>
      <c r="L50" s="5">
        <f>(76-((O50*0.1)+(P50*0.5)+(Q50*0.35)+(R50*0.15)))/3</f>
        <v>-1.875</v>
      </c>
      <c r="M50">
        <f>U50+V50+W50+X50</f>
        <v>0.25</v>
      </c>
      <c r="O50">
        <f>VLOOKUP(Y50,'pff grades'!$A$2:$M$135,9,FALSE)</f>
        <v>85.1</v>
      </c>
      <c r="P50">
        <f>VLOOKUP(Y50,'pff grades'!$A$2:$M$135,12,FALSE)</f>
        <v>79.8</v>
      </c>
      <c r="Q50">
        <f>VLOOKUP(Y50,'pff grades'!$A$2:$M$135,10,FALSE)</f>
        <v>66.7</v>
      </c>
      <c r="R50">
        <f>VLOOKUP(Y50,'pff grades'!$A$2:$M$135,11,FALSE)</f>
        <v>65.8</v>
      </c>
      <c r="T50">
        <v>21.5</v>
      </c>
      <c r="U50">
        <v>0.25</v>
      </c>
      <c r="V50">
        <v>0</v>
      </c>
      <c r="W50">
        <v>0</v>
      </c>
      <c r="X50">
        <v>0</v>
      </c>
      <c r="Y50" t="s">
        <v>188</v>
      </c>
    </row>
    <row r="51" spans="1:25" x14ac:dyDescent="0.25">
      <c r="A51" s="1" t="s">
        <v>63</v>
      </c>
      <c r="B51" s="1" t="s">
        <v>64</v>
      </c>
      <c r="C51" s="1">
        <v>31.8</v>
      </c>
      <c r="D51" s="1" t="s">
        <v>5</v>
      </c>
      <c r="E51" s="1" t="s">
        <v>190</v>
      </c>
      <c r="F51" s="1"/>
      <c r="G51" s="5">
        <f>C51-K51</f>
        <v>35.15</v>
      </c>
      <c r="H51">
        <v>25</v>
      </c>
      <c r="J51">
        <v>20.6</v>
      </c>
      <c r="K51" s="5">
        <f>L51+M51</f>
        <v>-3.3499999999999992</v>
      </c>
      <c r="L51" s="5">
        <f>(76-((O51*0.1)+(P51*0.5)+(Q51*0.1)+(R51*0.3)))/3</f>
        <v>-3.0999999999999992</v>
      </c>
      <c r="M51">
        <f>U51+V51+W51+X51</f>
        <v>-0.25</v>
      </c>
      <c r="O51">
        <f>VLOOKUP(Y51,'pff grades'!$A$2:$M$135,9,FALSE)</f>
        <v>80.099999999999994</v>
      </c>
      <c r="P51">
        <f>VLOOKUP(Y51,'pff grades'!$A$2:$M$135,12,FALSE)</f>
        <v>92.5</v>
      </c>
      <c r="Q51">
        <f>VLOOKUP(Y51,'pff grades'!$A$2:$M$135,10,FALSE)</f>
        <v>71.599999999999994</v>
      </c>
      <c r="R51">
        <f>VLOOKUP(Y51,'pff grades'!$A$2:$M$135,11,FALSE)</f>
        <v>79.599999999999994</v>
      </c>
      <c r="T51">
        <v>16.5</v>
      </c>
      <c r="U51">
        <v>-0.25</v>
      </c>
      <c r="V51">
        <v>0</v>
      </c>
      <c r="W51">
        <v>0</v>
      </c>
      <c r="X51">
        <v>0</v>
      </c>
      <c r="Y51" t="s">
        <v>189</v>
      </c>
    </row>
    <row r="52" spans="1:25" x14ac:dyDescent="0.25">
      <c r="A52" s="1" t="s">
        <v>98</v>
      </c>
      <c r="B52" s="1" t="s">
        <v>99</v>
      </c>
      <c r="C52" s="1">
        <v>35.9</v>
      </c>
      <c r="D52" s="1" t="s">
        <v>5</v>
      </c>
      <c r="E52" s="1" t="s">
        <v>187</v>
      </c>
      <c r="F52" s="1"/>
      <c r="G52" s="5">
        <f>C52-K52</f>
        <v>35.256666666666661</v>
      </c>
      <c r="H52">
        <v>20.399999999999999</v>
      </c>
      <c r="J52">
        <v>12.9</v>
      </c>
      <c r="K52" s="5">
        <f>L52+M52</f>
        <v>0.64333333333333553</v>
      </c>
      <c r="L52" s="5">
        <f>(76-((O52*0.1)+(P52*0.5)+(Q52*0.1)+(R52*0.3)))/3</f>
        <v>0.39333333333333559</v>
      </c>
      <c r="M52">
        <f>U52+V52+W52+X52</f>
        <v>0.25</v>
      </c>
      <c r="O52">
        <f>VLOOKUP(Y52,'pff grades'!$A$2:$M$135,9,FALSE)</f>
        <v>85.1</v>
      </c>
      <c r="P52">
        <f>VLOOKUP(Y52,'pff grades'!$A$2:$M$135,12,FALSE)</f>
        <v>79.8</v>
      </c>
      <c r="Q52">
        <f>VLOOKUP(Y52,'pff grades'!$A$2:$M$135,10,FALSE)</f>
        <v>66.7</v>
      </c>
      <c r="R52">
        <f>VLOOKUP(Y52,'pff grades'!$A$2:$M$135,11,FALSE)</f>
        <v>65.8</v>
      </c>
      <c r="T52">
        <v>21.5</v>
      </c>
      <c r="U52">
        <v>0.25</v>
      </c>
      <c r="V52">
        <v>0</v>
      </c>
      <c r="W52">
        <v>0</v>
      </c>
      <c r="X52">
        <v>0</v>
      </c>
      <c r="Y52" t="s">
        <v>188</v>
      </c>
    </row>
    <row r="53" spans="1:25" x14ac:dyDescent="0.25">
      <c r="A53" s="4" t="s">
        <v>112</v>
      </c>
      <c r="B53" s="4" t="s">
        <v>113</v>
      </c>
      <c r="C53" s="4">
        <v>37</v>
      </c>
      <c r="D53" s="4" t="s">
        <v>8</v>
      </c>
      <c r="E53" s="4" t="s">
        <v>188</v>
      </c>
      <c r="F53" s="4" t="s">
        <v>184</v>
      </c>
      <c r="G53" s="5">
        <f>C53-K53</f>
        <v>35.339999999999996</v>
      </c>
      <c r="J53">
        <v>6.4</v>
      </c>
      <c r="K53" s="5">
        <f>L53+M53</f>
        <v>1.6600000000000013</v>
      </c>
      <c r="L53" s="5">
        <f>(76-((O53*0.1)+(P53*0.5)+(Q53*0.35)+(R53*0.15)))/3</f>
        <v>1.6600000000000013</v>
      </c>
      <c r="M53">
        <f>U53+V53+W53+X53</f>
        <v>0</v>
      </c>
      <c r="O53">
        <f>VLOOKUP(Y53,'pff grades'!$A$2:$M$135,9,FALSE)</f>
        <v>61.8</v>
      </c>
      <c r="P53">
        <f>VLOOKUP(Y53,'pff grades'!$A$2:$M$135,12,FALSE)</f>
        <v>70.2</v>
      </c>
      <c r="Q53">
        <f>VLOOKUP(Y53,'pff grades'!$A$2:$M$135,10,FALSE)</f>
        <v>56.9</v>
      </c>
      <c r="R53">
        <f>VLOOKUP(Y53,'pff grades'!$A$2:$M$135,11,FALSE)</f>
        <v>65.5</v>
      </c>
      <c r="T53">
        <v>30.5</v>
      </c>
      <c r="U53">
        <v>0</v>
      </c>
      <c r="V53">
        <v>0</v>
      </c>
      <c r="W53">
        <v>0</v>
      </c>
      <c r="X53">
        <v>0</v>
      </c>
      <c r="Y53" t="s">
        <v>187</v>
      </c>
    </row>
    <row r="54" spans="1:25" x14ac:dyDescent="0.25">
      <c r="A54" s="4" t="s">
        <v>136</v>
      </c>
      <c r="B54" s="4" t="s">
        <v>137</v>
      </c>
      <c r="C54" s="4">
        <v>37</v>
      </c>
      <c r="D54" s="4" t="s">
        <v>8</v>
      </c>
      <c r="E54" s="4" t="s">
        <v>188</v>
      </c>
      <c r="F54" s="4"/>
      <c r="G54" s="5">
        <f>C54-K54</f>
        <v>35.339999999999996</v>
      </c>
      <c r="J54">
        <v>3.8</v>
      </c>
      <c r="K54" s="5">
        <f>L54+M54</f>
        <v>1.6600000000000013</v>
      </c>
      <c r="L54" s="5">
        <f>(76-((O54*0.1)+(P54*0.5)+(Q54*0.35)+(R54*0.15)))/3</f>
        <v>1.6600000000000013</v>
      </c>
      <c r="M54">
        <f>U54+V54+W54+X54</f>
        <v>0</v>
      </c>
      <c r="O54">
        <f>VLOOKUP(Y54,'pff grades'!$A$2:$M$135,9,FALSE)</f>
        <v>61.8</v>
      </c>
      <c r="P54">
        <f>VLOOKUP(Y54,'pff grades'!$A$2:$M$135,12,FALSE)</f>
        <v>70.2</v>
      </c>
      <c r="Q54">
        <f>VLOOKUP(Y54,'pff grades'!$A$2:$M$135,10,FALSE)</f>
        <v>56.9</v>
      </c>
      <c r="R54">
        <f>VLOOKUP(Y54,'pff grades'!$A$2:$M$135,11,FALSE)</f>
        <v>65.5</v>
      </c>
      <c r="T54">
        <v>30.5</v>
      </c>
      <c r="U54">
        <v>0</v>
      </c>
      <c r="V54">
        <v>0</v>
      </c>
      <c r="W54">
        <v>0</v>
      </c>
      <c r="X54">
        <v>0</v>
      </c>
      <c r="Y54" t="s">
        <v>187</v>
      </c>
    </row>
    <row r="55" spans="1:25" x14ac:dyDescent="0.25">
      <c r="A55" s="4" t="s">
        <v>149</v>
      </c>
      <c r="B55" s="4" t="s">
        <v>150</v>
      </c>
      <c r="C55" s="4">
        <v>37</v>
      </c>
      <c r="D55" s="4" t="s">
        <v>8</v>
      </c>
      <c r="E55" s="4" t="s">
        <v>188</v>
      </c>
      <c r="F55" s="4"/>
      <c r="G55" s="5">
        <f>C55-K55</f>
        <v>35.339999999999996</v>
      </c>
      <c r="H55">
        <v>22.2</v>
      </c>
      <c r="J55">
        <v>3.2</v>
      </c>
      <c r="K55" s="5">
        <f>L55+M55</f>
        <v>1.6600000000000013</v>
      </c>
      <c r="L55" s="5">
        <f>(76-((O55*0.1)+(P55*0.5)+(Q55*0.35)+(R55*0.15)))/3</f>
        <v>1.6600000000000013</v>
      </c>
      <c r="M55">
        <f>U55+V55+W55+X55</f>
        <v>0</v>
      </c>
      <c r="O55">
        <f>VLOOKUP(Y55,'pff grades'!$A$2:$M$135,9,FALSE)</f>
        <v>61.8</v>
      </c>
      <c r="P55">
        <f>VLOOKUP(Y55,'pff grades'!$A$2:$M$135,12,FALSE)</f>
        <v>70.2</v>
      </c>
      <c r="Q55">
        <f>VLOOKUP(Y55,'pff grades'!$A$2:$M$135,10,FALSE)</f>
        <v>56.9</v>
      </c>
      <c r="R55">
        <f>VLOOKUP(Y55,'pff grades'!$A$2:$M$135,11,FALSE)</f>
        <v>65.5</v>
      </c>
      <c r="T55">
        <v>30.5</v>
      </c>
      <c r="U55">
        <v>0</v>
      </c>
      <c r="V55">
        <v>0</v>
      </c>
      <c r="W55">
        <v>0</v>
      </c>
      <c r="X55">
        <v>0</v>
      </c>
      <c r="Y55" t="s">
        <v>187</v>
      </c>
    </row>
    <row r="56" spans="1:25" x14ac:dyDescent="0.25">
      <c r="A56" s="4" t="s">
        <v>65</v>
      </c>
      <c r="B56" s="4" t="s">
        <v>66</v>
      </c>
      <c r="C56" s="4">
        <v>32.1</v>
      </c>
      <c r="D56" s="4" t="s">
        <v>8</v>
      </c>
      <c r="E56" s="4" t="s">
        <v>185</v>
      </c>
      <c r="F56" s="4"/>
      <c r="G56" s="5">
        <f>C56-K56</f>
        <v>35.433333333333337</v>
      </c>
      <c r="H56">
        <v>24.4</v>
      </c>
      <c r="J56">
        <v>9</v>
      </c>
      <c r="K56" s="5">
        <f>L56+M56</f>
        <v>-3.3333333333333335</v>
      </c>
      <c r="L56" s="5">
        <f>(76-((O56*0.1)+(P56*0.5)+(Q56*0.35)+(R56*0.15)))/3</f>
        <v>-3.5833333333333335</v>
      </c>
      <c r="M56">
        <f>U56+V56+W56+X56</f>
        <v>0.25</v>
      </c>
      <c r="O56">
        <f>VLOOKUP(Y56,'pff grades'!$A$2:$M$135,9,FALSE)</f>
        <v>90.3</v>
      </c>
      <c r="P56">
        <f>VLOOKUP(Y56,'pff grades'!$A$2:$M$135,12,FALSE)</f>
        <v>83.8</v>
      </c>
      <c r="Q56">
        <f>VLOOKUP(Y56,'pff grades'!$A$2:$M$135,10,FALSE)</f>
        <v>72.900000000000006</v>
      </c>
      <c r="R56">
        <f>VLOOKUP(Y56,'pff grades'!$A$2:$M$135,11,FALSE)</f>
        <v>68.7</v>
      </c>
      <c r="T56">
        <v>27.5</v>
      </c>
      <c r="U56">
        <v>0.25</v>
      </c>
      <c r="V56">
        <v>0</v>
      </c>
      <c r="W56">
        <v>0</v>
      </c>
      <c r="X56">
        <v>0</v>
      </c>
      <c r="Y56" t="s">
        <v>191</v>
      </c>
    </row>
    <row r="57" spans="1:25" x14ac:dyDescent="0.25">
      <c r="A57" s="3" t="s">
        <v>100</v>
      </c>
      <c r="B57" s="3" t="s">
        <v>101</v>
      </c>
      <c r="C57" s="3">
        <v>36</v>
      </c>
      <c r="D57" s="3" t="s">
        <v>17</v>
      </c>
      <c r="E57" s="3" t="s">
        <v>191</v>
      </c>
      <c r="F57" s="3"/>
      <c r="G57" s="5">
        <f>C57-K57</f>
        <v>35.436666666666667</v>
      </c>
      <c r="H57">
        <v>10.5</v>
      </c>
      <c r="J57">
        <v>2.1</v>
      </c>
      <c r="K57" s="5">
        <f>L57+M57</f>
        <v>0.56333333333333258</v>
      </c>
      <c r="L57" s="5">
        <f>(76-((O57*0.2)+(P57*0.3)+(Q57*0.25)+(R57*0.25)))/3</f>
        <v>0.31333333333333258</v>
      </c>
      <c r="M57">
        <f>U57+V57+W57+X57</f>
        <v>0.25</v>
      </c>
      <c r="O57">
        <f>VLOOKUP(Y57,'pff grades'!$A$2:$M$135,9,FALSE)</f>
        <v>71.400000000000006</v>
      </c>
      <c r="P57">
        <f>VLOOKUP(Y57,'pff grades'!$A$2:$M$135,12,FALSE)</f>
        <v>71.599999999999994</v>
      </c>
      <c r="Q57">
        <f>VLOOKUP(Y57,'pff grades'!$A$2:$M$135,10,FALSE)</f>
        <v>75</v>
      </c>
      <c r="R57">
        <f>VLOOKUP(Y57,'pff grades'!$A$2:$M$135,11,FALSE)</f>
        <v>82.2</v>
      </c>
      <c r="T57">
        <v>20.5</v>
      </c>
      <c r="U57">
        <v>0.25</v>
      </c>
      <c r="V57">
        <v>0</v>
      </c>
      <c r="W57">
        <v>0</v>
      </c>
      <c r="X57">
        <v>0</v>
      </c>
      <c r="Y57" t="s">
        <v>185</v>
      </c>
    </row>
    <row r="58" spans="1:25" x14ac:dyDescent="0.25">
      <c r="A58" s="4" t="s">
        <v>129</v>
      </c>
      <c r="B58" s="4" t="s">
        <v>130</v>
      </c>
      <c r="C58" s="4">
        <v>37</v>
      </c>
      <c r="D58" s="4" t="s">
        <v>8</v>
      </c>
      <c r="E58" s="4" t="s">
        <v>186</v>
      </c>
      <c r="F58" s="4"/>
      <c r="G58" s="5">
        <f>C58-K58</f>
        <v>35.814999999999998</v>
      </c>
      <c r="H58">
        <v>27</v>
      </c>
      <c r="J58">
        <v>4.4000000000000004</v>
      </c>
      <c r="K58" s="5">
        <f>L58+M58</f>
        <v>1.1850000000000023</v>
      </c>
      <c r="L58" s="5">
        <f>(76-((O58*0.1)+(P58*0.5)+(Q58*0.35)+(R58*0.15)))/3</f>
        <v>1.1850000000000023</v>
      </c>
      <c r="M58">
        <f>U58+V58+W58+X58</f>
        <v>0</v>
      </c>
      <c r="O58">
        <f>VLOOKUP(Y58,'pff grades'!$A$2:$M$135,9,FALSE)</f>
        <v>70.2</v>
      </c>
      <c r="P58">
        <f>VLOOKUP(Y58,'pff grades'!$A$2:$M$135,12,FALSE)</f>
        <v>62.4</v>
      </c>
      <c r="Q58">
        <f>VLOOKUP(Y58,'pff grades'!$A$2:$M$135,10,FALSE)</f>
        <v>67.7</v>
      </c>
      <c r="R58">
        <f>VLOOKUP(Y58,'pff grades'!$A$2:$M$135,11,FALSE)</f>
        <v>70.2</v>
      </c>
      <c r="T58">
        <v>22.5</v>
      </c>
      <c r="U58">
        <v>0</v>
      </c>
      <c r="V58">
        <v>0</v>
      </c>
      <c r="W58">
        <v>0</v>
      </c>
      <c r="X58">
        <v>0</v>
      </c>
      <c r="Y58" t="s">
        <v>194</v>
      </c>
    </row>
    <row r="59" spans="1:25" x14ac:dyDescent="0.25">
      <c r="A59" s="4" t="s">
        <v>145</v>
      </c>
      <c r="B59" s="4" t="s">
        <v>146</v>
      </c>
      <c r="C59" s="4">
        <v>37</v>
      </c>
      <c r="D59" s="4" t="s">
        <v>8</v>
      </c>
      <c r="E59" s="4" t="s">
        <v>186</v>
      </c>
      <c r="F59" s="4"/>
      <c r="G59" s="5">
        <f>C59-K59</f>
        <v>35.814999999999998</v>
      </c>
      <c r="J59">
        <v>3.4</v>
      </c>
      <c r="K59" s="5">
        <f>L59+M59</f>
        <v>1.1850000000000023</v>
      </c>
      <c r="L59" s="5">
        <f>(76-((O59*0.1)+(P59*0.5)+(Q59*0.35)+(R59*0.15)))/3</f>
        <v>1.1850000000000023</v>
      </c>
      <c r="M59">
        <f>U59+V59+W59+X59</f>
        <v>0</v>
      </c>
      <c r="O59">
        <f>VLOOKUP(Y59,'pff grades'!$A$2:$M$135,9,FALSE)</f>
        <v>70.2</v>
      </c>
      <c r="P59">
        <f>VLOOKUP(Y59,'pff grades'!$A$2:$M$135,12,FALSE)</f>
        <v>62.4</v>
      </c>
      <c r="Q59">
        <f>VLOOKUP(Y59,'pff grades'!$A$2:$M$135,10,FALSE)</f>
        <v>67.7</v>
      </c>
      <c r="R59">
        <f>VLOOKUP(Y59,'pff grades'!$A$2:$M$135,11,FALSE)</f>
        <v>70.2</v>
      </c>
      <c r="T59">
        <v>22.5</v>
      </c>
      <c r="U59">
        <v>0</v>
      </c>
      <c r="V59">
        <v>0</v>
      </c>
      <c r="W59">
        <v>0</v>
      </c>
      <c r="X59">
        <v>0</v>
      </c>
      <c r="Y59" t="s">
        <v>194</v>
      </c>
    </row>
    <row r="60" spans="1:25" x14ac:dyDescent="0.25">
      <c r="A60" s="3" t="s">
        <v>161</v>
      </c>
      <c r="B60" s="3" t="s">
        <v>162</v>
      </c>
      <c r="C60" s="3">
        <v>37</v>
      </c>
      <c r="D60" s="3" t="s">
        <v>17</v>
      </c>
      <c r="E60" s="3" t="s">
        <v>187</v>
      </c>
      <c r="F60" s="3"/>
      <c r="G60" s="5">
        <f>C60-K60</f>
        <v>36.111666666666665</v>
      </c>
      <c r="J60">
        <v>2.2000000000000002</v>
      </c>
      <c r="K60" s="5">
        <f>L60+M60</f>
        <v>0.88833333333333542</v>
      </c>
      <c r="L60" s="5">
        <f>(76-((O60*0.2)+(P60*0.3)+(Q60*0.25)+(R60*0.25)))/3</f>
        <v>0.63833333333333542</v>
      </c>
      <c r="M60">
        <f>U60+V60+W60+X60</f>
        <v>0.25</v>
      </c>
      <c r="O60">
        <f>VLOOKUP(Y60,'pff grades'!$A$2:$M$135,9,FALSE)</f>
        <v>85.1</v>
      </c>
      <c r="P60">
        <f>VLOOKUP(Y60,'pff grades'!$A$2:$M$135,12,FALSE)</f>
        <v>79.8</v>
      </c>
      <c r="Q60">
        <f>VLOOKUP(Y60,'pff grades'!$A$2:$M$135,10,FALSE)</f>
        <v>66.7</v>
      </c>
      <c r="R60">
        <f>VLOOKUP(Y60,'pff grades'!$A$2:$M$135,11,FALSE)</f>
        <v>65.8</v>
      </c>
      <c r="T60">
        <v>21.5</v>
      </c>
      <c r="U60">
        <v>0.25</v>
      </c>
      <c r="V60">
        <v>0</v>
      </c>
      <c r="W60">
        <v>0</v>
      </c>
      <c r="X60">
        <v>0</v>
      </c>
      <c r="Y60" t="s">
        <v>188</v>
      </c>
    </row>
    <row r="61" spans="1:25" x14ac:dyDescent="0.25">
      <c r="A61" s="4" t="s">
        <v>83</v>
      </c>
      <c r="B61" s="4" t="s">
        <v>84</v>
      </c>
      <c r="C61" s="4">
        <v>34.700000000000003</v>
      </c>
      <c r="D61" s="4" t="s">
        <v>8</v>
      </c>
      <c r="E61" s="4" t="s">
        <v>192</v>
      </c>
      <c r="F61" s="4"/>
      <c r="G61" s="5">
        <f>C61-K61</f>
        <v>36.118333333333332</v>
      </c>
      <c r="H61">
        <v>39.200000000000003</v>
      </c>
      <c r="J61">
        <v>5.6</v>
      </c>
      <c r="K61" s="5">
        <f>L61+M61</f>
        <v>-1.4183333333333319</v>
      </c>
      <c r="L61" s="5">
        <f>(76-((O61*0.1)+(P61*0.5)+(Q61*0.35)+(R61*0.15)))/3</f>
        <v>-1.4183333333333319</v>
      </c>
      <c r="M61">
        <f>U61+V61+W61+X61</f>
        <v>0</v>
      </c>
      <c r="O61">
        <f>VLOOKUP(Y61,'pff grades'!$A$2:$M$135,9,FALSE)</f>
        <v>72.5</v>
      </c>
      <c r="P61">
        <f>VLOOKUP(Y61,'pff grades'!$A$2:$M$135,12,FALSE)</f>
        <v>82.4</v>
      </c>
      <c r="Q61">
        <f>VLOOKUP(Y61,'pff grades'!$A$2:$M$135,10,FALSE)</f>
        <v>63.4</v>
      </c>
      <c r="R61">
        <f>VLOOKUP(Y61,'pff grades'!$A$2:$M$135,11,FALSE)</f>
        <v>64.099999999999994</v>
      </c>
      <c r="T61">
        <v>23.5</v>
      </c>
      <c r="U61">
        <v>0</v>
      </c>
      <c r="V61">
        <v>0</v>
      </c>
      <c r="W61">
        <v>0</v>
      </c>
      <c r="X61">
        <v>0</v>
      </c>
      <c r="Y61" t="s">
        <v>193</v>
      </c>
    </row>
    <row r="62" spans="1:25" x14ac:dyDescent="0.25">
      <c r="A62" s="1" t="s">
        <v>131</v>
      </c>
      <c r="B62" s="1" t="s">
        <v>132</v>
      </c>
      <c r="C62" s="1">
        <v>37</v>
      </c>
      <c r="D62" s="1" t="s">
        <v>5</v>
      </c>
      <c r="E62" s="1" t="s">
        <v>192</v>
      </c>
      <c r="F62" s="1"/>
      <c r="G62" s="5">
        <f>C62-K62</f>
        <v>36.340000000000003</v>
      </c>
      <c r="J62">
        <v>4</v>
      </c>
      <c r="K62" s="5">
        <f>L62+M62</f>
        <v>0.65999999999999659</v>
      </c>
      <c r="L62" s="5">
        <f>(76-((O62*0.1)+(P62*0.5)+(Q62*0.1)+(R62*0.3)))/3</f>
        <v>0.65999999999999659</v>
      </c>
      <c r="M62">
        <f>U62+V62+W62+X62</f>
        <v>0</v>
      </c>
      <c r="O62">
        <f>VLOOKUP(Y62,'pff grades'!$A$2:$M$135,9,FALSE)</f>
        <v>72.5</v>
      </c>
      <c r="P62">
        <f>VLOOKUP(Y62,'pff grades'!$A$2:$M$135,12,FALSE)</f>
        <v>82.4</v>
      </c>
      <c r="Q62">
        <f>VLOOKUP(Y62,'pff grades'!$A$2:$M$135,10,FALSE)</f>
        <v>63.4</v>
      </c>
      <c r="R62">
        <f>VLOOKUP(Y62,'pff grades'!$A$2:$M$135,11,FALSE)</f>
        <v>64.099999999999994</v>
      </c>
      <c r="T62">
        <v>23.5</v>
      </c>
      <c r="U62">
        <v>0</v>
      </c>
      <c r="V62">
        <v>0</v>
      </c>
      <c r="W62">
        <v>0</v>
      </c>
      <c r="X62">
        <v>0</v>
      </c>
      <c r="Y62" t="s">
        <v>193</v>
      </c>
    </row>
    <row r="63" spans="1:25" x14ac:dyDescent="0.25">
      <c r="A63" s="2" t="s">
        <v>102</v>
      </c>
      <c r="B63" s="2" t="s">
        <v>103</v>
      </c>
      <c r="C63" s="2">
        <v>37</v>
      </c>
      <c r="D63" s="2" t="s">
        <v>2</v>
      </c>
      <c r="E63" s="2" t="s">
        <v>191</v>
      </c>
      <c r="F63" s="2"/>
      <c r="G63" s="5">
        <f>C63-K63</f>
        <v>36.423333333333332</v>
      </c>
      <c r="H63">
        <v>30.3</v>
      </c>
      <c r="J63">
        <v>10.199999999999999</v>
      </c>
      <c r="K63" s="5">
        <f>L63+M63</f>
        <v>0.57666666666666799</v>
      </c>
      <c r="L63" s="5">
        <f>(76-((O63*0.4)+(P63*0.1)+(Q63*0.25)+(R63*0.25)))/3</f>
        <v>0.32666666666666799</v>
      </c>
      <c r="M63">
        <f>U63+V63+W63+X63</f>
        <v>0.25</v>
      </c>
      <c r="O63">
        <f>VLOOKUP(Y63,'pff grades'!$A$2:$M$135,9,FALSE)</f>
        <v>71.400000000000006</v>
      </c>
      <c r="P63">
        <f>VLOOKUP(Y63,'pff grades'!$A$2:$M$135,12,FALSE)</f>
        <v>71.599999999999994</v>
      </c>
      <c r="Q63">
        <f>VLOOKUP(Y63,'pff grades'!$A$2:$M$135,10,FALSE)</f>
        <v>75</v>
      </c>
      <c r="R63">
        <f>VLOOKUP(Y63,'pff grades'!$A$2:$M$135,11,FALSE)</f>
        <v>82.2</v>
      </c>
      <c r="T63">
        <v>20.5</v>
      </c>
      <c r="U63">
        <v>0.25</v>
      </c>
      <c r="V63">
        <v>0</v>
      </c>
      <c r="W63">
        <v>0</v>
      </c>
      <c r="X63">
        <v>0</v>
      </c>
      <c r="Y63" t="s">
        <v>185</v>
      </c>
    </row>
    <row r="64" spans="1:25" x14ac:dyDescent="0.25">
      <c r="A64" s="2" t="s">
        <v>104</v>
      </c>
      <c r="B64" s="2" t="s">
        <v>105</v>
      </c>
      <c r="C64" s="2">
        <v>37</v>
      </c>
      <c r="D64" s="2" t="s">
        <v>2</v>
      </c>
      <c r="E64" s="2" t="s">
        <v>191</v>
      </c>
      <c r="F64" s="2"/>
      <c r="G64" s="5">
        <f>C64-K64</f>
        <v>36.423333333333332</v>
      </c>
      <c r="H64">
        <v>31.3</v>
      </c>
      <c r="J64">
        <v>9</v>
      </c>
      <c r="K64" s="5">
        <f>L64+M64</f>
        <v>0.57666666666666799</v>
      </c>
      <c r="L64" s="5">
        <f>(76-((O64*0.4)+(P64*0.1)+(Q64*0.25)+(R64*0.25)))/3</f>
        <v>0.32666666666666799</v>
      </c>
      <c r="M64">
        <f>U64+V64+W64+X64</f>
        <v>0.25</v>
      </c>
      <c r="O64">
        <f>VLOOKUP(Y64,'pff grades'!$A$2:$M$135,9,FALSE)</f>
        <v>71.400000000000006</v>
      </c>
      <c r="P64">
        <f>VLOOKUP(Y64,'pff grades'!$A$2:$M$135,12,FALSE)</f>
        <v>71.599999999999994</v>
      </c>
      <c r="Q64">
        <f>VLOOKUP(Y64,'pff grades'!$A$2:$M$135,10,FALSE)</f>
        <v>75</v>
      </c>
      <c r="R64">
        <f>VLOOKUP(Y64,'pff grades'!$A$2:$M$135,11,FALSE)</f>
        <v>82.2</v>
      </c>
      <c r="T64">
        <v>20.5</v>
      </c>
      <c r="U64">
        <v>0.25</v>
      </c>
      <c r="V64">
        <v>0</v>
      </c>
      <c r="W64">
        <v>0</v>
      </c>
      <c r="X64">
        <v>0</v>
      </c>
      <c r="Y64" t="s">
        <v>185</v>
      </c>
    </row>
    <row r="65" spans="1:25" x14ac:dyDescent="0.25">
      <c r="A65" s="2" t="s">
        <v>134</v>
      </c>
      <c r="B65" s="2" t="s">
        <v>135</v>
      </c>
      <c r="C65" s="2">
        <v>37</v>
      </c>
      <c r="D65" s="2" t="s">
        <v>2</v>
      </c>
      <c r="E65" s="2" t="s">
        <v>187</v>
      </c>
      <c r="F65" s="2"/>
      <c r="G65" s="5">
        <f>C65-K65</f>
        <v>36.464999999999996</v>
      </c>
      <c r="J65">
        <v>3.9</v>
      </c>
      <c r="K65" s="5">
        <f>L65+M65</f>
        <v>0.53500000000000125</v>
      </c>
      <c r="L65" s="5">
        <f>(76-((O65*0.4)+(P65*0.1)+(Q65*0.25)+(R65*0.25)))/3</f>
        <v>0.28500000000000131</v>
      </c>
      <c r="M65">
        <f>U65+V65+W65+X65</f>
        <v>0.25</v>
      </c>
      <c r="O65">
        <f>VLOOKUP(Y65,'pff grades'!$A$2:$M$135,9,FALSE)</f>
        <v>85.1</v>
      </c>
      <c r="P65">
        <f>VLOOKUP(Y65,'pff grades'!$A$2:$M$135,12,FALSE)</f>
        <v>79.8</v>
      </c>
      <c r="Q65">
        <f>VLOOKUP(Y65,'pff grades'!$A$2:$M$135,10,FALSE)</f>
        <v>66.7</v>
      </c>
      <c r="R65">
        <f>VLOOKUP(Y65,'pff grades'!$A$2:$M$135,11,FALSE)</f>
        <v>65.8</v>
      </c>
      <c r="T65">
        <v>21.5</v>
      </c>
      <c r="U65">
        <v>0.25</v>
      </c>
      <c r="V65">
        <v>0</v>
      </c>
      <c r="W65">
        <v>0</v>
      </c>
      <c r="X65">
        <v>0</v>
      </c>
      <c r="Y65" t="s">
        <v>188</v>
      </c>
    </row>
    <row r="66" spans="1:25" x14ac:dyDescent="0.25">
      <c r="A66" s="2" t="s">
        <v>151</v>
      </c>
      <c r="B66" s="2" t="s">
        <v>152</v>
      </c>
      <c r="C66" s="2">
        <v>37</v>
      </c>
      <c r="D66" s="2" t="s">
        <v>2</v>
      </c>
      <c r="E66" s="2" t="s">
        <v>187</v>
      </c>
      <c r="F66" s="2"/>
      <c r="G66" s="5">
        <f>C66-K66</f>
        <v>36.464999999999996</v>
      </c>
      <c r="J66">
        <v>2.9</v>
      </c>
      <c r="K66" s="5">
        <f>L66+M66</f>
        <v>0.53500000000000125</v>
      </c>
      <c r="L66" s="5">
        <f>(76-((O66*0.4)+(P66*0.1)+(Q66*0.25)+(R66*0.25)))/3</f>
        <v>0.28500000000000131</v>
      </c>
      <c r="M66">
        <f>U66+V66+W66+X66</f>
        <v>0.25</v>
      </c>
      <c r="O66">
        <f>VLOOKUP(Y66,'pff grades'!$A$2:$M$135,9,FALSE)</f>
        <v>85.1</v>
      </c>
      <c r="P66">
        <f>VLOOKUP(Y66,'pff grades'!$A$2:$M$135,12,FALSE)</f>
        <v>79.8</v>
      </c>
      <c r="Q66">
        <f>VLOOKUP(Y66,'pff grades'!$A$2:$M$135,10,FALSE)</f>
        <v>66.7</v>
      </c>
      <c r="R66">
        <f>VLOOKUP(Y66,'pff grades'!$A$2:$M$135,11,FALSE)</f>
        <v>65.8</v>
      </c>
      <c r="T66">
        <v>21.5</v>
      </c>
      <c r="U66">
        <v>0.25</v>
      </c>
      <c r="V66">
        <v>0</v>
      </c>
      <c r="W66">
        <v>0</v>
      </c>
      <c r="X66">
        <v>0</v>
      </c>
      <c r="Y66" t="s">
        <v>188</v>
      </c>
    </row>
    <row r="67" spans="1:25" x14ac:dyDescent="0.25">
      <c r="A67" s="3" t="s">
        <v>96</v>
      </c>
      <c r="B67" s="3" t="s">
        <v>97</v>
      </c>
      <c r="C67" s="3">
        <v>35.9</v>
      </c>
      <c r="D67" s="3" t="s">
        <v>17</v>
      </c>
      <c r="E67" s="3" t="s">
        <v>194</v>
      </c>
      <c r="F67" s="3"/>
      <c r="G67" s="5">
        <f>C67-K67</f>
        <v>36.47</v>
      </c>
      <c r="H67">
        <v>16.899999999999999</v>
      </c>
      <c r="J67">
        <v>5.0999999999999996</v>
      </c>
      <c r="K67" s="5">
        <f>L67+M67</f>
        <v>-0.56999999999999784</v>
      </c>
      <c r="L67" s="5">
        <f>(76-((O67*0.2)+(P67*0.3)+(Q67*0.25)+(R67*0.25)))/3</f>
        <v>-0.3199999999999979</v>
      </c>
      <c r="M67">
        <f>U67+V67+W67+X67</f>
        <v>-0.25</v>
      </c>
      <c r="O67">
        <f>VLOOKUP(Y67,'pff grades'!$A$2:$M$135,9,FALSE)</f>
        <v>74.400000000000006</v>
      </c>
      <c r="P67">
        <f>VLOOKUP(Y67,'pff grades'!$A$2:$M$135,12,FALSE)</f>
        <v>90.1</v>
      </c>
      <c r="Q67">
        <f>VLOOKUP(Y67,'pff grades'!$A$2:$M$135,10,FALSE)</f>
        <v>63.2</v>
      </c>
      <c r="R67">
        <f>VLOOKUP(Y67,'pff grades'!$A$2:$M$135,11,FALSE)</f>
        <v>77</v>
      </c>
      <c r="T67">
        <v>20.5</v>
      </c>
      <c r="U67">
        <v>0.25</v>
      </c>
      <c r="V67">
        <v>-0.25</v>
      </c>
      <c r="W67">
        <v>0</v>
      </c>
      <c r="X67">
        <v>-0.25</v>
      </c>
      <c r="Y67" t="s">
        <v>186</v>
      </c>
    </row>
    <row r="68" spans="1:25" x14ac:dyDescent="0.25">
      <c r="A68" s="2" t="s">
        <v>107</v>
      </c>
      <c r="B68" s="2" t="s">
        <v>108</v>
      </c>
      <c r="C68" s="2">
        <v>37</v>
      </c>
      <c r="D68" s="2" t="s">
        <v>2</v>
      </c>
      <c r="E68" s="2" t="s">
        <v>194</v>
      </c>
      <c r="F68" s="2" t="s">
        <v>184</v>
      </c>
      <c r="G68" s="5">
        <f>C68-K68</f>
        <v>36.523333333333333</v>
      </c>
      <c r="J68">
        <v>8.6</v>
      </c>
      <c r="K68" s="5">
        <f>L68+M68</f>
        <v>0.47666666666666424</v>
      </c>
      <c r="L68" s="5">
        <f>(76-((O68*0.4)+(P68*0.1)+(Q68*0.25)+(R68*0.25)))/3</f>
        <v>0.72666666666666424</v>
      </c>
      <c r="M68">
        <f>U68+V68+W68+X68</f>
        <v>-0.25</v>
      </c>
      <c r="O68">
        <f>VLOOKUP(Y68,'pff grades'!$A$2:$M$135,9,FALSE)</f>
        <v>74.400000000000006</v>
      </c>
      <c r="P68">
        <f>VLOOKUP(Y68,'pff grades'!$A$2:$M$135,12,FALSE)</f>
        <v>90.1</v>
      </c>
      <c r="Q68">
        <f>VLOOKUP(Y68,'pff grades'!$A$2:$M$135,10,FALSE)</f>
        <v>63.2</v>
      </c>
      <c r="R68">
        <f>VLOOKUP(Y68,'pff grades'!$A$2:$M$135,11,FALSE)</f>
        <v>77</v>
      </c>
      <c r="T68">
        <v>20.5</v>
      </c>
      <c r="U68">
        <v>0.25</v>
      </c>
      <c r="V68">
        <v>-0.25</v>
      </c>
      <c r="W68">
        <v>0</v>
      </c>
      <c r="X68">
        <v>-0.25</v>
      </c>
      <c r="Y68" t="s">
        <v>186</v>
      </c>
    </row>
    <row r="69" spans="1:25" x14ac:dyDescent="0.25">
      <c r="A69" s="2" t="s">
        <v>156</v>
      </c>
      <c r="B69" s="2" t="s">
        <v>154</v>
      </c>
      <c r="C69" s="2">
        <v>37</v>
      </c>
      <c r="D69" s="2" t="s">
        <v>2</v>
      </c>
      <c r="E69" s="2" t="s">
        <v>194</v>
      </c>
      <c r="F69" s="2"/>
      <c r="G69" s="5">
        <f>C69-K69</f>
        <v>36.523333333333333</v>
      </c>
      <c r="H69">
        <v>33.299999999999997</v>
      </c>
      <c r="J69">
        <v>2.5</v>
      </c>
      <c r="K69" s="5">
        <f>L69+M69</f>
        <v>0.47666666666666424</v>
      </c>
      <c r="L69" s="5">
        <f>(76-((O69*0.4)+(P69*0.1)+(Q69*0.25)+(R69*0.25)))/3</f>
        <v>0.72666666666666424</v>
      </c>
      <c r="M69">
        <f>U69+V69+W69+X69</f>
        <v>-0.25</v>
      </c>
      <c r="O69">
        <f>VLOOKUP(Y69,'pff grades'!$A$2:$M$135,9,FALSE)</f>
        <v>74.400000000000006</v>
      </c>
      <c r="P69">
        <f>VLOOKUP(Y69,'pff grades'!$A$2:$M$135,12,FALSE)</f>
        <v>90.1</v>
      </c>
      <c r="Q69">
        <f>VLOOKUP(Y69,'pff grades'!$A$2:$M$135,10,FALSE)</f>
        <v>63.2</v>
      </c>
      <c r="R69">
        <f>VLOOKUP(Y69,'pff grades'!$A$2:$M$135,11,FALSE)</f>
        <v>77</v>
      </c>
      <c r="T69">
        <v>20.5</v>
      </c>
      <c r="U69">
        <v>0.25</v>
      </c>
      <c r="V69">
        <v>-0.25</v>
      </c>
      <c r="W69">
        <v>0</v>
      </c>
      <c r="X69">
        <v>-0.25</v>
      </c>
      <c r="Y69" t="s">
        <v>186</v>
      </c>
    </row>
    <row r="70" spans="1:25" x14ac:dyDescent="0.25">
      <c r="A70" s="4" t="s">
        <v>114</v>
      </c>
      <c r="B70" s="4" t="s">
        <v>1</v>
      </c>
      <c r="C70" s="4">
        <v>37</v>
      </c>
      <c r="D70" s="4" t="s">
        <v>8</v>
      </c>
      <c r="E70" s="4" t="s">
        <v>193</v>
      </c>
      <c r="F70" s="4" t="s">
        <v>184</v>
      </c>
      <c r="G70" s="5">
        <f>C70-K70</f>
        <v>37.481666666666669</v>
      </c>
      <c r="J70">
        <v>6.3</v>
      </c>
      <c r="K70" s="5">
        <f>L70+M70</f>
        <v>-0.48166666666666913</v>
      </c>
      <c r="L70" s="5">
        <f>(76-((O70*0.1)+(P70*0.5)+(Q70*0.35)+(R70*0.15)))/3</f>
        <v>-0.48166666666666913</v>
      </c>
      <c r="M70">
        <f>U70+V70+W70+X70</f>
        <v>0</v>
      </c>
      <c r="O70">
        <f>VLOOKUP(Y70,'pff grades'!$A$2:$M$135,9,FALSE)</f>
        <v>60.7</v>
      </c>
      <c r="P70">
        <f>VLOOKUP(Y70,'pff grades'!$A$2:$M$135,12,FALSE)</f>
        <v>87.7</v>
      </c>
      <c r="Q70">
        <f>VLOOKUP(Y70,'pff grades'!$A$2:$M$135,10,FALSE)</f>
        <v>47.4</v>
      </c>
      <c r="R70">
        <f>VLOOKUP(Y70,'pff grades'!$A$2:$M$135,11,FALSE)</f>
        <v>72.900000000000006</v>
      </c>
      <c r="T70">
        <v>26.5</v>
      </c>
      <c r="U70">
        <v>0</v>
      </c>
      <c r="V70">
        <v>0</v>
      </c>
      <c r="W70">
        <v>0</v>
      </c>
      <c r="X70">
        <v>0</v>
      </c>
      <c r="Y70" t="s">
        <v>192</v>
      </c>
    </row>
    <row r="71" spans="1:25" x14ac:dyDescent="0.25">
      <c r="A71" s="2" t="s">
        <v>126</v>
      </c>
      <c r="B71" s="2" t="s">
        <v>12</v>
      </c>
      <c r="C71" s="2">
        <v>37</v>
      </c>
      <c r="D71" s="2" t="s">
        <v>2</v>
      </c>
      <c r="E71" s="2" t="s">
        <v>185</v>
      </c>
      <c r="F71" s="2"/>
      <c r="G71" s="5">
        <f>C71-K71</f>
        <v>38.050000000000004</v>
      </c>
      <c r="H71">
        <v>21.3</v>
      </c>
      <c r="J71">
        <v>4.5999999999999996</v>
      </c>
      <c r="K71" s="5">
        <f>L71+M71</f>
        <v>-1.0500000000000018</v>
      </c>
      <c r="L71" s="5">
        <f>(76-((O71*0.4)+(P71*0.1)+(Q71*0.25)+(R71*0.25)))/3</f>
        <v>-1.3000000000000018</v>
      </c>
      <c r="M71">
        <f>U71+V71+W71+X71</f>
        <v>0.25</v>
      </c>
      <c r="O71">
        <f>VLOOKUP(Y71,'pff grades'!$A$2:$M$135,9,FALSE)</f>
        <v>90.3</v>
      </c>
      <c r="P71">
        <f>VLOOKUP(Y71,'pff grades'!$A$2:$M$135,12,FALSE)</f>
        <v>83.8</v>
      </c>
      <c r="Q71">
        <f>VLOOKUP(Y71,'pff grades'!$A$2:$M$135,10,FALSE)</f>
        <v>72.900000000000006</v>
      </c>
      <c r="R71">
        <f>VLOOKUP(Y71,'pff grades'!$A$2:$M$135,11,FALSE)</f>
        <v>68.7</v>
      </c>
      <c r="T71">
        <v>27.5</v>
      </c>
      <c r="U71">
        <v>0.25</v>
      </c>
      <c r="V71">
        <v>0</v>
      </c>
      <c r="W71">
        <v>0</v>
      </c>
      <c r="X71">
        <v>0</v>
      </c>
      <c r="Y71" t="s">
        <v>191</v>
      </c>
    </row>
    <row r="72" spans="1:25" x14ac:dyDescent="0.25">
      <c r="A72" s="2" t="s">
        <v>117</v>
      </c>
      <c r="B72" s="2" t="s">
        <v>118</v>
      </c>
      <c r="C72" s="2">
        <v>37</v>
      </c>
      <c r="D72" s="2" t="s">
        <v>2</v>
      </c>
      <c r="E72" s="2" t="s">
        <v>190</v>
      </c>
      <c r="F72" s="2"/>
      <c r="G72" s="5">
        <f>C72-K72</f>
        <v>38.28</v>
      </c>
      <c r="H72">
        <v>32.299999999999997</v>
      </c>
      <c r="J72">
        <v>5.9</v>
      </c>
      <c r="K72" s="5">
        <f>L72+M72</f>
        <v>-1.2800000000000011</v>
      </c>
      <c r="L72" s="5">
        <f>(76-((O72*0.4)+(P72*0.1)+(Q72*0.25)+(R72*0.25)))/3</f>
        <v>-1.0300000000000011</v>
      </c>
      <c r="M72">
        <f>U72+V72+W72+X72</f>
        <v>-0.25</v>
      </c>
      <c r="O72">
        <f>VLOOKUP(Y72,'pff grades'!$A$2:$M$135,9,FALSE)</f>
        <v>80.099999999999994</v>
      </c>
      <c r="P72">
        <f>VLOOKUP(Y72,'pff grades'!$A$2:$M$135,12,FALSE)</f>
        <v>92.5</v>
      </c>
      <c r="Q72">
        <f>VLOOKUP(Y72,'pff grades'!$A$2:$M$135,10,FALSE)</f>
        <v>71.599999999999994</v>
      </c>
      <c r="R72">
        <f>VLOOKUP(Y72,'pff grades'!$A$2:$M$135,11,FALSE)</f>
        <v>79.599999999999994</v>
      </c>
      <c r="T72">
        <v>16.5</v>
      </c>
      <c r="U72">
        <v>-0.25</v>
      </c>
      <c r="V72">
        <v>0</v>
      </c>
      <c r="W72">
        <v>0</v>
      </c>
      <c r="X72">
        <v>0</v>
      </c>
      <c r="Y72" t="s">
        <v>189</v>
      </c>
    </row>
    <row r="73" spans="1:25" x14ac:dyDescent="0.25">
      <c r="A73" s="4" t="s">
        <v>127</v>
      </c>
      <c r="B73" s="4" t="s">
        <v>128</v>
      </c>
      <c r="C73" s="4">
        <v>37</v>
      </c>
      <c r="D73" s="4" t="s">
        <v>8</v>
      </c>
      <c r="E73" s="4" t="s">
        <v>192</v>
      </c>
      <c r="F73" s="4"/>
      <c r="G73" s="5">
        <f>C73-K73</f>
        <v>38.418333333333329</v>
      </c>
      <c r="H73">
        <v>30.8</v>
      </c>
      <c r="J73">
        <v>4.5999999999999996</v>
      </c>
      <c r="K73" s="5">
        <f>L73+M73</f>
        <v>-1.4183333333333319</v>
      </c>
      <c r="L73" s="5">
        <f>(76-((O73*0.1)+(P73*0.5)+(Q73*0.35)+(R73*0.15)))/3</f>
        <v>-1.4183333333333319</v>
      </c>
      <c r="M73">
        <f>U73+V73+W73+X73</f>
        <v>0</v>
      </c>
      <c r="O73">
        <f>VLOOKUP(Y73,'pff grades'!$A$2:$M$135,9,FALSE)</f>
        <v>72.5</v>
      </c>
      <c r="P73">
        <f>VLOOKUP(Y73,'pff grades'!$A$2:$M$135,12,FALSE)</f>
        <v>82.4</v>
      </c>
      <c r="Q73">
        <f>VLOOKUP(Y73,'pff grades'!$A$2:$M$135,10,FALSE)</f>
        <v>63.4</v>
      </c>
      <c r="R73">
        <f>VLOOKUP(Y73,'pff grades'!$A$2:$M$135,11,FALSE)</f>
        <v>64.099999999999994</v>
      </c>
      <c r="T73">
        <v>23.5</v>
      </c>
      <c r="U73">
        <v>0</v>
      </c>
      <c r="V73">
        <v>0</v>
      </c>
      <c r="W73">
        <v>0</v>
      </c>
      <c r="X73">
        <v>0</v>
      </c>
      <c r="Y73" t="s">
        <v>193</v>
      </c>
    </row>
    <row r="74" spans="1:25" x14ac:dyDescent="0.25">
      <c r="A74" s="4" t="s">
        <v>121</v>
      </c>
      <c r="B74" s="4" t="s">
        <v>122</v>
      </c>
      <c r="C74" s="4">
        <v>37</v>
      </c>
      <c r="D74" s="4" t="s">
        <v>8</v>
      </c>
      <c r="E74" s="4" t="s">
        <v>191</v>
      </c>
      <c r="F74" s="4"/>
      <c r="G74" s="5">
        <f>C74-K74</f>
        <v>38.589999999999996</v>
      </c>
      <c r="H74">
        <v>27.8</v>
      </c>
      <c r="J74">
        <v>5.6</v>
      </c>
      <c r="K74" s="5">
        <f>L74+M74</f>
        <v>-1.5899999999999987</v>
      </c>
      <c r="L74" s="5">
        <f>(76-((O74*0.1)+(P74*0.5)+(Q74*0.35)+(R74*0.15)))/3</f>
        <v>-1.8399999999999987</v>
      </c>
      <c r="M74">
        <f>U74+V74+W74+X74</f>
        <v>0.25</v>
      </c>
      <c r="O74">
        <f>VLOOKUP(Y74,'pff grades'!$A$2:$M$135,9,FALSE)</f>
        <v>71.400000000000006</v>
      </c>
      <c r="P74">
        <f>VLOOKUP(Y74,'pff grades'!$A$2:$M$135,12,FALSE)</f>
        <v>71.599999999999994</v>
      </c>
      <c r="Q74">
        <f>VLOOKUP(Y74,'pff grades'!$A$2:$M$135,10,FALSE)</f>
        <v>75</v>
      </c>
      <c r="R74">
        <f>VLOOKUP(Y74,'pff grades'!$A$2:$M$135,11,FALSE)</f>
        <v>82.2</v>
      </c>
      <c r="T74">
        <v>20.5</v>
      </c>
      <c r="U74">
        <v>0.25</v>
      </c>
      <c r="V74">
        <v>0</v>
      </c>
      <c r="W74">
        <v>0</v>
      </c>
      <c r="X74">
        <v>0</v>
      </c>
      <c r="Y74" t="s">
        <v>185</v>
      </c>
    </row>
    <row r="75" spans="1:25" x14ac:dyDescent="0.25">
      <c r="A75" s="4" t="s">
        <v>143</v>
      </c>
      <c r="B75" s="4" t="s">
        <v>144</v>
      </c>
      <c r="C75" s="4">
        <v>37</v>
      </c>
      <c r="D75" s="4" t="s">
        <v>8</v>
      </c>
      <c r="E75" s="4" t="s">
        <v>191</v>
      </c>
      <c r="F75" s="4"/>
      <c r="G75" s="5">
        <f>C75-K75</f>
        <v>38.589999999999996</v>
      </c>
      <c r="H75">
        <v>16.7</v>
      </c>
      <c r="J75">
        <v>3.5</v>
      </c>
      <c r="K75" s="5">
        <f>L75+M75</f>
        <v>-1.5899999999999987</v>
      </c>
      <c r="L75" s="5">
        <f>(76-((O75*0.1)+(P75*0.5)+(Q75*0.35)+(R75*0.15)))/3</f>
        <v>-1.8399999999999987</v>
      </c>
      <c r="M75">
        <f>U75+V75+W75+X75</f>
        <v>0.25</v>
      </c>
      <c r="O75">
        <f>VLOOKUP(Y75,'pff grades'!$A$2:$M$135,9,FALSE)</f>
        <v>71.400000000000006</v>
      </c>
      <c r="P75">
        <f>VLOOKUP(Y75,'pff grades'!$A$2:$M$135,12,FALSE)</f>
        <v>71.599999999999994</v>
      </c>
      <c r="Q75">
        <f>VLOOKUP(Y75,'pff grades'!$A$2:$M$135,10,FALSE)</f>
        <v>75</v>
      </c>
      <c r="R75">
        <f>VLOOKUP(Y75,'pff grades'!$A$2:$M$135,11,FALSE)</f>
        <v>82.2</v>
      </c>
      <c r="T75">
        <v>20.5</v>
      </c>
      <c r="U75">
        <v>0.25</v>
      </c>
      <c r="V75">
        <v>0</v>
      </c>
      <c r="W75">
        <v>0</v>
      </c>
      <c r="X75">
        <v>0</v>
      </c>
      <c r="Y75" t="s">
        <v>185</v>
      </c>
    </row>
    <row r="76" spans="1:25" x14ac:dyDescent="0.25">
      <c r="A76" s="4" t="s">
        <v>159</v>
      </c>
      <c r="B76" s="4" t="s">
        <v>160</v>
      </c>
      <c r="C76" s="4">
        <v>37</v>
      </c>
      <c r="D76" s="4" t="s">
        <v>8</v>
      </c>
      <c r="E76" s="4" t="s">
        <v>187</v>
      </c>
      <c r="F76" s="4" t="s">
        <v>184</v>
      </c>
      <c r="G76" s="5">
        <f>C76-K76</f>
        <v>38.625</v>
      </c>
      <c r="J76">
        <v>2.2000000000000002</v>
      </c>
      <c r="K76" s="5">
        <f>L76+M76</f>
        <v>-1.625</v>
      </c>
      <c r="L76" s="5">
        <f>(76-((O76*0.1)+(P76*0.5)+(Q76*0.35)+(R76*0.15)))/3</f>
        <v>-1.875</v>
      </c>
      <c r="M76">
        <f>U76+V76+W76+X76</f>
        <v>0.25</v>
      </c>
      <c r="O76">
        <f>VLOOKUP(Y76,'pff grades'!$A$2:$M$135,9,FALSE)</f>
        <v>85.1</v>
      </c>
      <c r="P76">
        <f>VLOOKUP(Y76,'pff grades'!$A$2:$M$135,12,FALSE)</f>
        <v>79.8</v>
      </c>
      <c r="Q76">
        <f>VLOOKUP(Y76,'pff grades'!$A$2:$M$135,10,FALSE)</f>
        <v>66.7</v>
      </c>
      <c r="R76">
        <f>VLOOKUP(Y76,'pff grades'!$A$2:$M$135,11,FALSE)</f>
        <v>65.8</v>
      </c>
      <c r="T76">
        <v>21.5</v>
      </c>
      <c r="U76">
        <v>0.25</v>
      </c>
      <c r="V76">
        <v>0</v>
      </c>
      <c r="W76">
        <v>0</v>
      </c>
      <c r="X76">
        <v>0</v>
      </c>
      <c r="Y76" t="s">
        <v>188</v>
      </c>
    </row>
    <row r="77" spans="1:25" x14ac:dyDescent="0.25">
      <c r="A77" s="4" t="s">
        <v>89</v>
      </c>
      <c r="B77" s="4" t="s">
        <v>90</v>
      </c>
      <c r="C77" s="4">
        <v>35.200000000000003</v>
      </c>
      <c r="D77" s="4" t="s">
        <v>8</v>
      </c>
      <c r="E77" s="4" t="s">
        <v>194</v>
      </c>
      <c r="F77" s="4"/>
      <c r="G77" s="5">
        <f>C77-K77</f>
        <v>38.836666666666666</v>
      </c>
      <c r="H77">
        <v>21.7</v>
      </c>
      <c r="J77">
        <v>7</v>
      </c>
      <c r="K77" s="5">
        <f>L77+M77</f>
        <v>-3.6366666666666654</v>
      </c>
      <c r="L77" s="5">
        <f>(76-((O77*0.1)+(P77*0.5)+(Q77*0.35)+(R77*0.15)))/3</f>
        <v>-3.3866666666666654</v>
      </c>
      <c r="M77">
        <f>U77+V77+W77+X77</f>
        <v>-0.25</v>
      </c>
      <c r="O77">
        <f>VLOOKUP(Y77,'pff grades'!$A$2:$M$135,9,FALSE)</f>
        <v>74.400000000000006</v>
      </c>
      <c r="P77">
        <f>VLOOKUP(Y77,'pff grades'!$A$2:$M$135,12,FALSE)</f>
        <v>90.1</v>
      </c>
      <c r="Q77">
        <f>VLOOKUP(Y77,'pff grades'!$A$2:$M$135,10,FALSE)</f>
        <v>63.2</v>
      </c>
      <c r="R77">
        <f>VLOOKUP(Y77,'pff grades'!$A$2:$M$135,11,FALSE)</f>
        <v>77</v>
      </c>
      <c r="T77">
        <v>20.5</v>
      </c>
      <c r="U77">
        <v>0.25</v>
      </c>
      <c r="V77">
        <v>-0.25</v>
      </c>
      <c r="W77">
        <v>0</v>
      </c>
      <c r="X77">
        <v>-0.25</v>
      </c>
      <c r="Y77" t="s">
        <v>186</v>
      </c>
    </row>
    <row r="78" spans="1:25" x14ac:dyDescent="0.25">
      <c r="A78" s="4" t="s">
        <v>93</v>
      </c>
      <c r="B78" s="4" t="s">
        <v>60</v>
      </c>
      <c r="C78" s="4">
        <v>35.6</v>
      </c>
      <c r="D78" s="4" t="s">
        <v>8</v>
      </c>
      <c r="E78" s="4" t="s">
        <v>185</v>
      </c>
      <c r="F78" s="4"/>
      <c r="G78" s="5">
        <f>C78-K78</f>
        <v>38.933333333333337</v>
      </c>
      <c r="H78">
        <v>22.7</v>
      </c>
      <c r="J78">
        <v>4.0999999999999996</v>
      </c>
      <c r="K78" s="5">
        <f>L78+M78</f>
        <v>-3.3333333333333335</v>
      </c>
      <c r="L78" s="5">
        <f>(76-((O78*0.1)+(P78*0.5)+(Q78*0.35)+(R78*0.15)))/3</f>
        <v>-3.5833333333333335</v>
      </c>
      <c r="M78">
        <f>U78+V78+W78+X78</f>
        <v>0.25</v>
      </c>
      <c r="O78">
        <f>VLOOKUP(Y78,'pff grades'!$A$2:$M$135,9,FALSE)</f>
        <v>90.3</v>
      </c>
      <c r="P78">
        <f>VLOOKUP(Y78,'pff grades'!$A$2:$M$135,12,FALSE)</f>
        <v>83.8</v>
      </c>
      <c r="Q78">
        <f>VLOOKUP(Y78,'pff grades'!$A$2:$M$135,10,FALSE)</f>
        <v>72.900000000000006</v>
      </c>
      <c r="R78">
        <f>VLOOKUP(Y78,'pff grades'!$A$2:$M$135,11,FALSE)</f>
        <v>68.7</v>
      </c>
      <c r="T78">
        <v>27.5</v>
      </c>
      <c r="U78">
        <v>0.25</v>
      </c>
      <c r="V78">
        <v>0</v>
      </c>
      <c r="W78">
        <v>0</v>
      </c>
      <c r="X78">
        <v>0</v>
      </c>
      <c r="Y78" t="s">
        <v>191</v>
      </c>
    </row>
    <row r="79" spans="1:25" x14ac:dyDescent="0.25">
      <c r="A79" s="4" t="s">
        <v>119</v>
      </c>
      <c r="B79" s="4" t="s">
        <v>120</v>
      </c>
      <c r="C79" s="4">
        <v>37</v>
      </c>
      <c r="D79" s="4" t="s">
        <v>8</v>
      </c>
      <c r="E79" s="4" t="s">
        <v>185</v>
      </c>
      <c r="F79" s="4"/>
      <c r="G79" s="5">
        <f>C79-K79</f>
        <v>40.333333333333336</v>
      </c>
      <c r="H79">
        <v>18.5</v>
      </c>
      <c r="J79">
        <v>5.8</v>
      </c>
      <c r="K79" s="5">
        <f>L79+M79</f>
        <v>-3.3333333333333335</v>
      </c>
      <c r="L79" s="5">
        <f>(76-((O79*0.1)+(P79*0.5)+(Q79*0.35)+(R79*0.15)))/3</f>
        <v>-3.5833333333333335</v>
      </c>
      <c r="M79">
        <f>U79+V79+W79+X79</f>
        <v>0.25</v>
      </c>
      <c r="O79">
        <f>VLOOKUP(Y79,'pff grades'!$A$2:$M$135,9,FALSE)</f>
        <v>90.3</v>
      </c>
      <c r="P79">
        <f>VLOOKUP(Y79,'pff grades'!$A$2:$M$135,12,FALSE)</f>
        <v>83.8</v>
      </c>
      <c r="Q79">
        <f>VLOOKUP(Y79,'pff grades'!$A$2:$M$135,10,FALSE)</f>
        <v>72.900000000000006</v>
      </c>
      <c r="R79">
        <f>VLOOKUP(Y79,'pff grades'!$A$2:$M$135,11,FALSE)</f>
        <v>68.7</v>
      </c>
      <c r="T79">
        <v>27.5</v>
      </c>
      <c r="U79">
        <v>0.25</v>
      </c>
      <c r="V79">
        <v>0</v>
      </c>
      <c r="W79">
        <v>0</v>
      </c>
      <c r="X79">
        <v>0</v>
      </c>
      <c r="Y79" t="s">
        <v>191</v>
      </c>
    </row>
    <row r="80" spans="1:25" x14ac:dyDescent="0.25">
      <c r="A80" s="4" t="s">
        <v>48</v>
      </c>
      <c r="B80" s="4" t="s">
        <v>109</v>
      </c>
      <c r="C80" s="4">
        <v>37</v>
      </c>
      <c r="D80" s="4" t="s">
        <v>8</v>
      </c>
      <c r="E80" s="4" t="s">
        <v>194</v>
      </c>
      <c r="F80" s="4"/>
      <c r="G80" s="5">
        <f>C80-K80</f>
        <v>40.636666666666663</v>
      </c>
      <c r="H80">
        <v>23.3</v>
      </c>
      <c r="J80">
        <v>7.3</v>
      </c>
      <c r="K80" s="5">
        <f>L80+M80</f>
        <v>-3.6366666666666654</v>
      </c>
      <c r="L80" s="5">
        <f>(76-((O80*0.1)+(P80*0.5)+(Q80*0.35)+(R80*0.15)))/3</f>
        <v>-3.3866666666666654</v>
      </c>
      <c r="M80">
        <f>U80+V80+W80+X80</f>
        <v>-0.25</v>
      </c>
      <c r="O80">
        <f>VLOOKUP(Y80,'pff grades'!$A$2:$M$135,9,FALSE)</f>
        <v>74.400000000000006</v>
      </c>
      <c r="P80">
        <f>VLOOKUP(Y80,'pff grades'!$A$2:$M$135,12,FALSE)</f>
        <v>90.1</v>
      </c>
      <c r="Q80">
        <f>VLOOKUP(Y80,'pff grades'!$A$2:$M$135,10,FALSE)</f>
        <v>63.2</v>
      </c>
      <c r="R80">
        <f>VLOOKUP(Y80,'pff grades'!$A$2:$M$135,11,FALSE)</f>
        <v>77</v>
      </c>
      <c r="T80">
        <v>20.5</v>
      </c>
      <c r="U80">
        <v>0.25</v>
      </c>
      <c r="V80">
        <v>-0.25</v>
      </c>
      <c r="W80">
        <v>0</v>
      </c>
      <c r="X80">
        <v>-0.25</v>
      </c>
      <c r="Y80" t="s">
        <v>186</v>
      </c>
    </row>
    <row r="81" spans="1:25" x14ac:dyDescent="0.25">
      <c r="A81" s="4" t="s">
        <v>133</v>
      </c>
      <c r="B81" s="4" t="s">
        <v>108</v>
      </c>
      <c r="C81" s="4">
        <v>37</v>
      </c>
      <c r="D81" s="4" t="s">
        <v>8</v>
      </c>
      <c r="E81" s="4" t="s">
        <v>194</v>
      </c>
      <c r="F81" s="4"/>
      <c r="G81" s="5">
        <f>C81-K81</f>
        <v>40.636666666666663</v>
      </c>
      <c r="H81">
        <v>18.899999999999999</v>
      </c>
      <c r="J81">
        <v>3.9</v>
      </c>
      <c r="K81" s="5">
        <f>L81+M81</f>
        <v>-3.6366666666666654</v>
      </c>
      <c r="L81" s="5">
        <f>(76-((O81*0.1)+(P81*0.5)+(Q81*0.35)+(R81*0.15)))/3</f>
        <v>-3.3866666666666654</v>
      </c>
      <c r="M81">
        <f>U81+V81+W81+X81</f>
        <v>-0.25</v>
      </c>
      <c r="O81">
        <f>VLOOKUP(Y81,'pff grades'!$A$2:$M$135,9,FALSE)</f>
        <v>74.400000000000006</v>
      </c>
      <c r="P81">
        <f>VLOOKUP(Y81,'pff grades'!$A$2:$M$135,12,FALSE)</f>
        <v>90.1</v>
      </c>
      <c r="Q81">
        <f>VLOOKUP(Y81,'pff grades'!$A$2:$M$135,10,FALSE)</f>
        <v>63.2</v>
      </c>
      <c r="R81">
        <f>VLOOKUP(Y81,'pff grades'!$A$2:$M$135,11,FALSE)</f>
        <v>77</v>
      </c>
      <c r="T81">
        <v>20.5</v>
      </c>
      <c r="U81">
        <v>0.25</v>
      </c>
      <c r="V81">
        <v>-0.25</v>
      </c>
      <c r="W81">
        <v>0</v>
      </c>
      <c r="X81">
        <v>-0.25</v>
      </c>
      <c r="Y81" t="s">
        <v>186</v>
      </c>
    </row>
    <row r="82" spans="1:25" x14ac:dyDescent="0.25">
      <c r="A82" s="4" t="s">
        <v>53</v>
      </c>
      <c r="B82" s="4" t="s">
        <v>140</v>
      </c>
      <c r="C82" s="4">
        <v>37</v>
      </c>
      <c r="D82" s="4" t="s">
        <v>8</v>
      </c>
      <c r="E82" s="4" t="s">
        <v>194</v>
      </c>
      <c r="F82" s="4"/>
      <c r="G82" s="5">
        <f>C82-K82</f>
        <v>40.636666666666663</v>
      </c>
      <c r="J82">
        <v>3.6</v>
      </c>
      <c r="K82" s="5">
        <f>L82+M82</f>
        <v>-3.6366666666666654</v>
      </c>
      <c r="L82" s="5">
        <f>(76-((O82*0.1)+(P82*0.5)+(Q82*0.35)+(R82*0.15)))/3</f>
        <v>-3.3866666666666654</v>
      </c>
      <c r="M82">
        <f>U82+V82+W82+X82</f>
        <v>-0.25</v>
      </c>
      <c r="O82">
        <f>VLOOKUP(Y82,'pff grades'!$A$2:$M$135,9,FALSE)</f>
        <v>74.400000000000006</v>
      </c>
      <c r="P82">
        <f>VLOOKUP(Y82,'pff grades'!$A$2:$M$135,12,FALSE)</f>
        <v>90.1</v>
      </c>
      <c r="Q82">
        <f>VLOOKUP(Y82,'pff grades'!$A$2:$M$135,10,FALSE)</f>
        <v>63.2</v>
      </c>
      <c r="R82">
        <f>VLOOKUP(Y82,'pff grades'!$A$2:$M$135,11,FALSE)</f>
        <v>77</v>
      </c>
      <c r="T82">
        <v>20.5</v>
      </c>
      <c r="U82">
        <v>0.25</v>
      </c>
      <c r="V82">
        <v>-0.25</v>
      </c>
      <c r="W82">
        <v>0</v>
      </c>
      <c r="X82">
        <v>-0.25</v>
      </c>
      <c r="Y82" t="s">
        <v>186</v>
      </c>
    </row>
    <row r="83" spans="1:25" x14ac:dyDescent="0.25">
      <c r="A83" s="4" t="s">
        <v>157</v>
      </c>
      <c r="B83" s="4" t="s">
        <v>158</v>
      </c>
      <c r="C83" s="4">
        <v>37</v>
      </c>
      <c r="D83" s="4" t="s">
        <v>8</v>
      </c>
      <c r="E83" s="4" t="s">
        <v>194</v>
      </c>
      <c r="F83" s="4"/>
      <c r="G83" s="5">
        <f>C83-K83</f>
        <v>40.636666666666663</v>
      </c>
      <c r="H83">
        <v>16.7</v>
      </c>
      <c r="J83">
        <v>2.2999999999999998</v>
      </c>
      <c r="K83" s="5">
        <f>L83+M83</f>
        <v>-3.6366666666666654</v>
      </c>
      <c r="L83" s="5">
        <f>(76-((O83*0.1)+(P83*0.5)+(Q83*0.35)+(R83*0.15)))/3</f>
        <v>-3.3866666666666654</v>
      </c>
      <c r="M83">
        <f>U83+V83+W83+X83</f>
        <v>-0.25</v>
      </c>
      <c r="O83">
        <f>VLOOKUP(Y83,'pff grades'!$A$2:$M$135,9,FALSE)</f>
        <v>74.400000000000006</v>
      </c>
      <c r="P83">
        <f>VLOOKUP(Y83,'pff grades'!$A$2:$M$135,12,FALSE)</f>
        <v>90.1</v>
      </c>
      <c r="Q83">
        <f>VLOOKUP(Y83,'pff grades'!$A$2:$M$135,10,FALSE)</f>
        <v>63.2</v>
      </c>
      <c r="R83">
        <f>VLOOKUP(Y83,'pff grades'!$A$2:$M$135,11,FALSE)</f>
        <v>77</v>
      </c>
      <c r="T83">
        <v>20.5</v>
      </c>
      <c r="U83">
        <v>0.25</v>
      </c>
      <c r="V83">
        <v>-0.25</v>
      </c>
      <c r="W83">
        <v>0</v>
      </c>
      <c r="X83">
        <v>-0.25</v>
      </c>
      <c r="Y83" t="s">
        <v>186</v>
      </c>
    </row>
    <row r="84" spans="1:25" x14ac:dyDescent="0.25">
      <c r="A84" s="4" t="s">
        <v>110</v>
      </c>
      <c r="B84" s="4" t="s">
        <v>111</v>
      </c>
      <c r="C84" s="4">
        <v>37</v>
      </c>
      <c r="D84" s="4" t="s">
        <v>8</v>
      </c>
      <c r="E84" s="4" t="s">
        <v>190</v>
      </c>
      <c r="F84" s="4"/>
      <c r="G84" s="5">
        <f>C84-K84</f>
        <v>42.336666666666666</v>
      </c>
      <c r="H84">
        <v>23.3</v>
      </c>
      <c r="J84">
        <v>6.9</v>
      </c>
      <c r="K84" s="5">
        <f>L84+M84</f>
        <v>-5.3366666666666633</v>
      </c>
      <c r="L84" s="5">
        <f>(76-((O84*0.1)+(P84*0.5)+(Q84*0.35)+(R84*0.15)))/3</f>
        <v>-5.0866666666666633</v>
      </c>
      <c r="M84">
        <f>U84+V84+W84+X84</f>
        <v>-0.25</v>
      </c>
      <c r="O84">
        <f>VLOOKUP(Y84,'pff grades'!$A$2:$M$135,9,FALSE)</f>
        <v>80.099999999999994</v>
      </c>
      <c r="P84">
        <f>VLOOKUP(Y84,'pff grades'!$A$2:$M$135,12,FALSE)</f>
        <v>92.5</v>
      </c>
      <c r="Q84">
        <f>VLOOKUP(Y84,'pff grades'!$A$2:$M$135,10,FALSE)</f>
        <v>71.599999999999994</v>
      </c>
      <c r="R84">
        <f>VLOOKUP(Y84,'pff grades'!$A$2:$M$135,11,FALSE)</f>
        <v>79.599999999999994</v>
      </c>
      <c r="T84">
        <v>16.5</v>
      </c>
      <c r="U84">
        <v>-0.25</v>
      </c>
      <c r="V84">
        <v>0</v>
      </c>
      <c r="W84">
        <v>0</v>
      </c>
      <c r="X84">
        <v>0</v>
      </c>
      <c r="Y84" t="s">
        <v>189</v>
      </c>
    </row>
    <row r="85" spans="1:25" x14ac:dyDescent="0.25">
      <c r="A85" s="4" t="s">
        <v>125</v>
      </c>
      <c r="B85" s="4" t="s">
        <v>56</v>
      </c>
      <c r="C85" s="4">
        <v>37</v>
      </c>
      <c r="D85" s="4" t="s">
        <v>8</v>
      </c>
      <c r="E85" s="4" t="s">
        <v>190</v>
      </c>
      <c r="F85" s="4" t="s">
        <v>184</v>
      </c>
      <c r="G85" s="5">
        <f>C85-K85</f>
        <v>42.336666666666666</v>
      </c>
      <c r="J85">
        <v>4.9000000000000004</v>
      </c>
      <c r="K85" s="5">
        <f>L85+M85</f>
        <v>-5.3366666666666633</v>
      </c>
      <c r="L85" s="5">
        <f>(76-((O85*0.1)+(P85*0.5)+(Q85*0.35)+(R85*0.15)))/3</f>
        <v>-5.0866666666666633</v>
      </c>
      <c r="M85">
        <f>U85+V85+W85+X85</f>
        <v>-0.25</v>
      </c>
      <c r="O85">
        <f>VLOOKUP(Y85,'pff grades'!$A$2:$M$135,9,FALSE)</f>
        <v>80.099999999999994</v>
      </c>
      <c r="P85">
        <f>VLOOKUP(Y85,'pff grades'!$A$2:$M$135,12,FALSE)</f>
        <v>92.5</v>
      </c>
      <c r="Q85">
        <f>VLOOKUP(Y85,'pff grades'!$A$2:$M$135,10,FALSE)</f>
        <v>71.599999999999994</v>
      </c>
      <c r="R85">
        <f>VLOOKUP(Y85,'pff grades'!$A$2:$M$135,11,FALSE)</f>
        <v>79.599999999999994</v>
      </c>
      <c r="T85">
        <v>16.5</v>
      </c>
      <c r="U85">
        <v>-0.25</v>
      </c>
      <c r="V85">
        <v>0</v>
      </c>
      <c r="W85">
        <v>0</v>
      </c>
      <c r="X85">
        <v>0</v>
      </c>
      <c r="Y85" t="s">
        <v>189</v>
      </c>
    </row>
    <row r="86" spans="1:25" x14ac:dyDescent="0.25">
      <c r="A86" s="4" t="s">
        <v>138</v>
      </c>
      <c r="B86" s="4" t="s">
        <v>139</v>
      </c>
      <c r="C86" s="4">
        <v>37</v>
      </c>
      <c r="D86" s="4" t="s">
        <v>8</v>
      </c>
      <c r="E86" s="4" t="s">
        <v>190</v>
      </c>
      <c r="F86" s="4"/>
      <c r="G86" s="5">
        <f>C86-K86</f>
        <v>42.336666666666666</v>
      </c>
      <c r="J86">
        <v>3.6</v>
      </c>
      <c r="K86" s="5">
        <f>L86+M86</f>
        <v>-5.3366666666666633</v>
      </c>
      <c r="L86" s="5">
        <f>(76-((O86*0.1)+(P86*0.5)+(Q86*0.35)+(R86*0.15)))/3</f>
        <v>-5.0866666666666633</v>
      </c>
      <c r="M86">
        <f>U86+V86+W86+X86</f>
        <v>-0.25</v>
      </c>
      <c r="O86">
        <f>VLOOKUP(Y86,'pff grades'!$A$2:$M$135,9,FALSE)</f>
        <v>80.099999999999994</v>
      </c>
      <c r="P86">
        <f>VLOOKUP(Y86,'pff grades'!$A$2:$M$135,12,FALSE)</f>
        <v>92.5</v>
      </c>
      <c r="Q86">
        <f>VLOOKUP(Y86,'pff grades'!$A$2:$M$135,10,FALSE)</f>
        <v>71.599999999999994</v>
      </c>
      <c r="R86">
        <f>VLOOKUP(Y86,'pff grades'!$A$2:$M$135,11,FALSE)</f>
        <v>79.599999999999994</v>
      </c>
      <c r="T86">
        <v>16.5</v>
      </c>
      <c r="U86">
        <v>-0.25</v>
      </c>
      <c r="V86">
        <v>0</v>
      </c>
      <c r="W86">
        <v>0</v>
      </c>
      <c r="X86">
        <v>0</v>
      </c>
      <c r="Y86" t="s">
        <v>189</v>
      </c>
    </row>
    <row r="87" spans="1:25" x14ac:dyDescent="0.25">
      <c r="A87" s="4" t="s">
        <v>147</v>
      </c>
      <c r="B87" s="4" t="s">
        <v>148</v>
      </c>
      <c r="C87" s="4">
        <v>37</v>
      </c>
      <c r="D87" s="4" t="s">
        <v>8</v>
      </c>
      <c r="E87" s="4" t="s">
        <v>190</v>
      </c>
      <c r="F87" s="4"/>
      <c r="G87" s="5">
        <f>C87-K87</f>
        <v>42.336666666666666</v>
      </c>
      <c r="H87">
        <v>25.6</v>
      </c>
      <c r="J87">
        <v>3.3</v>
      </c>
      <c r="K87" s="5">
        <f>L87+M87</f>
        <v>-5.3366666666666633</v>
      </c>
      <c r="L87" s="5">
        <f>(76-((O87*0.1)+(P87*0.5)+(Q87*0.35)+(R87*0.15)))/3</f>
        <v>-5.0866666666666633</v>
      </c>
      <c r="M87">
        <f>U87+V87+W87+X87</f>
        <v>-0.25</v>
      </c>
      <c r="O87">
        <f>VLOOKUP(Y87,'pff grades'!$A$2:$M$135,9,FALSE)</f>
        <v>80.099999999999994</v>
      </c>
      <c r="P87">
        <f>VLOOKUP(Y87,'pff grades'!$A$2:$M$135,12,FALSE)</f>
        <v>92.5</v>
      </c>
      <c r="Q87">
        <f>VLOOKUP(Y87,'pff grades'!$A$2:$M$135,10,FALSE)</f>
        <v>71.599999999999994</v>
      </c>
      <c r="R87">
        <f>VLOOKUP(Y87,'pff grades'!$A$2:$M$135,11,FALSE)</f>
        <v>79.599999999999994</v>
      </c>
      <c r="T87">
        <v>16.5</v>
      </c>
      <c r="U87">
        <v>-0.25</v>
      </c>
      <c r="V87">
        <v>0</v>
      </c>
      <c r="W87">
        <v>0</v>
      </c>
      <c r="X87">
        <v>0</v>
      </c>
      <c r="Y87" t="s">
        <v>189</v>
      </c>
    </row>
  </sheetData>
  <sortState xmlns:xlrd2="http://schemas.microsoft.com/office/spreadsheetml/2017/richdata2" ref="A2:Y87">
    <sortCondition ref="G2:G87"/>
  </sortState>
  <conditionalFormatting sqref="U1:U1048576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1:V1048576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1:W1048576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1:X1048576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:X1048576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:T104857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2">
      <colorScale>
        <cfvo type="min"/>
        <cfvo type="max"/>
        <color rgb="FFFFEF9C"/>
        <color rgb="FF63BE7B"/>
      </colorScale>
    </cfRule>
  </conditionalFormatting>
  <conditionalFormatting sqref="O1:R1048576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M1:M1048576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:L104857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:H1048576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:K104857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1427C-3FA3-4AC4-BCA6-1F8844371AB9}">
  <dimension ref="A1:M135"/>
  <sheetViews>
    <sheetView topLeftCell="A80" workbookViewId="0">
      <selection activeCell="L92" sqref="L92"/>
    </sheetView>
  </sheetViews>
  <sheetFormatPr defaultRowHeight="15" x14ac:dyDescent="0.25"/>
  <cols>
    <col min="1" max="1" width="19.42578125" bestFit="1" customWidth="1"/>
  </cols>
  <sheetData>
    <row r="1" spans="1:13" x14ac:dyDescent="0.25">
      <c r="A1" t="s">
        <v>195</v>
      </c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</row>
    <row r="2" spans="1:13" x14ac:dyDescent="0.25">
      <c r="A2" t="s">
        <v>208</v>
      </c>
      <c r="B2">
        <v>67.2</v>
      </c>
      <c r="C2">
        <v>60.1</v>
      </c>
      <c r="D2">
        <v>37.700000000000003</v>
      </c>
      <c r="E2">
        <v>57.3</v>
      </c>
      <c r="F2">
        <v>64.5</v>
      </c>
      <c r="G2">
        <v>73.599999999999994</v>
      </c>
      <c r="H2">
        <v>76.7</v>
      </c>
      <c r="I2">
        <v>77.2</v>
      </c>
      <c r="J2">
        <v>65.599999999999994</v>
      </c>
      <c r="K2">
        <v>75.2</v>
      </c>
      <c r="L2">
        <v>62.1</v>
      </c>
      <c r="M2">
        <v>58.5</v>
      </c>
    </row>
    <row r="3" spans="1:13" x14ac:dyDescent="0.25">
      <c r="A3" t="s">
        <v>209</v>
      </c>
      <c r="B3">
        <v>56.8</v>
      </c>
      <c r="C3">
        <v>58.7</v>
      </c>
      <c r="D3">
        <v>55</v>
      </c>
      <c r="E3">
        <v>59.9</v>
      </c>
      <c r="F3">
        <v>70.900000000000006</v>
      </c>
      <c r="G3">
        <v>43.5</v>
      </c>
      <c r="H3">
        <v>53.1</v>
      </c>
      <c r="I3">
        <v>54.9</v>
      </c>
      <c r="J3">
        <v>35.5</v>
      </c>
      <c r="K3">
        <v>66.7</v>
      </c>
      <c r="L3">
        <v>40.200000000000003</v>
      </c>
      <c r="M3">
        <v>64.900000000000006</v>
      </c>
    </row>
    <row r="4" spans="1:13" x14ac:dyDescent="0.25">
      <c r="A4" t="s">
        <v>210</v>
      </c>
      <c r="B4">
        <v>82.7</v>
      </c>
      <c r="C4">
        <v>83.6</v>
      </c>
      <c r="D4">
        <v>77.900000000000006</v>
      </c>
      <c r="E4">
        <v>80.3</v>
      </c>
      <c r="F4">
        <v>81.5</v>
      </c>
      <c r="G4">
        <v>63</v>
      </c>
      <c r="H4">
        <v>91.6</v>
      </c>
      <c r="I4">
        <v>91.1</v>
      </c>
      <c r="J4">
        <v>74.2</v>
      </c>
      <c r="K4">
        <v>75.5</v>
      </c>
      <c r="L4">
        <v>90.2</v>
      </c>
      <c r="M4">
        <v>84</v>
      </c>
    </row>
    <row r="5" spans="1:13" x14ac:dyDescent="0.25">
      <c r="A5" t="s">
        <v>211</v>
      </c>
      <c r="B5">
        <v>69.8</v>
      </c>
      <c r="C5">
        <v>55.7</v>
      </c>
      <c r="D5">
        <v>73</v>
      </c>
      <c r="E5">
        <v>67.7</v>
      </c>
      <c r="F5">
        <v>82.4</v>
      </c>
      <c r="G5">
        <v>61.1</v>
      </c>
      <c r="H5">
        <v>71.5</v>
      </c>
      <c r="I5">
        <v>74.8</v>
      </c>
      <c r="J5">
        <v>54.9</v>
      </c>
      <c r="K5">
        <v>72.099999999999994</v>
      </c>
      <c r="L5">
        <v>58.3</v>
      </c>
      <c r="M5">
        <v>79.900000000000006</v>
      </c>
    </row>
    <row r="6" spans="1:13" x14ac:dyDescent="0.25">
      <c r="A6" t="s">
        <v>212</v>
      </c>
      <c r="B6">
        <v>73.8</v>
      </c>
      <c r="C6">
        <v>69.7</v>
      </c>
      <c r="D6">
        <v>81.8</v>
      </c>
      <c r="E6">
        <v>67.8</v>
      </c>
      <c r="F6">
        <v>78.7</v>
      </c>
      <c r="G6">
        <v>59.4</v>
      </c>
      <c r="H6">
        <v>75.900000000000006</v>
      </c>
      <c r="I6">
        <v>72.8</v>
      </c>
      <c r="J6">
        <v>58.7</v>
      </c>
      <c r="K6">
        <v>74.400000000000006</v>
      </c>
      <c r="L6">
        <v>78.900000000000006</v>
      </c>
      <c r="M6">
        <v>78.7</v>
      </c>
    </row>
    <row r="7" spans="1:13" x14ac:dyDescent="0.25">
      <c r="A7" t="s">
        <v>213</v>
      </c>
      <c r="B7">
        <v>72.7</v>
      </c>
      <c r="C7">
        <v>72.3</v>
      </c>
      <c r="D7">
        <v>81.400000000000006</v>
      </c>
      <c r="E7">
        <v>59.3</v>
      </c>
      <c r="F7">
        <v>87.7</v>
      </c>
      <c r="G7">
        <v>58.7</v>
      </c>
      <c r="H7">
        <v>78.2</v>
      </c>
      <c r="I7">
        <v>81.599999999999994</v>
      </c>
      <c r="J7">
        <v>64.900000000000006</v>
      </c>
      <c r="K7">
        <v>63</v>
      </c>
      <c r="L7">
        <v>75.2</v>
      </c>
      <c r="M7">
        <v>65.2</v>
      </c>
    </row>
    <row r="8" spans="1:13" x14ac:dyDescent="0.25">
      <c r="A8" t="s">
        <v>214</v>
      </c>
      <c r="B8">
        <v>79.900000000000006</v>
      </c>
      <c r="C8">
        <v>81.7</v>
      </c>
      <c r="D8">
        <v>64.900000000000006</v>
      </c>
      <c r="E8">
        <v>72.2</v>
      </c>
      <c r="F8">
        <v>84.4</v>
      </c>
      <c r="G8">
        <v>67</v>
      </c>
      <c r="H8">
        <v>76.3</v>
      </c>
      <c r="I8">
        <v>85.6</v>
      </c>
      <c r="J8">
        <v>62.4</v>
      </c>
      <c r="K8">
        <v>67.099999999999994</v>
      </c>
      <c r="L8">
        <v>64.599999999999994</v>
      </c>
      <c r="M8">
        <v>79.8</v>
      </c>
    </row>
    <row r="9" spans="1:13" x14ac:dyDescent="0.25">
      <c r="A9" t="s">
        <v>215</v>
      </c>
      <c r="B9">
        <v>62.2</v>
      </c>
      <c r="C9">
        <v>62.6</v>
      </c>
      <c r="D9">
        <v>62.5</v>
      </c>
      <c r="E9">
        <v>63.8</v>
      </c>
      <c r="F9">
        <v>68.8</v>
      </c>
      <c r="G9">
        <v>48.4</v>
      </c>
      <c r="H9">
        <v>63.1</v>
      </c>
      <c r="I9">
        <v>64.3</v>
      </c>
      <c r="J9">
        <v>43.7</v>
      </c>
      <c r="K9">
        <v>59.4</v>
      </c>
      <c r="L9">
        <v>60.8</v>
      </c>
      <c r="M9">
        <v>69.599999999999994</v>
      </c>
    </row>
    <row r="10" spans="1:13" x14ac:dyDescent="0.25">
      <c r="A10" t="s">
        <v>216</v>
      </c>
      <c r="B10">
        <v>97.8</v>
      </c>
      <c r="C10">
        <v>86.4</v>
      </c>
      <c r="D10">
        <v>68.5</v>
      </c>
      <c r="E10">
        <v>84.6</v>
      </c>
      <c r="F10">
        <v>93.6</v>
      </c>
      <c r="G10">
        <v>90.5</v>
      </c>
      <c r="H10">
        <v>79</v>
      </c>
      <c r="I10">
        <v>76.7</v>
      </c>
      <c r="J10">
        <v>71.099999999999994</v>
      </c>
      <c r="K10">
        <v>62.7</v>
      </c>
      <c r="L10">
        <v>84.2</v>
      </c>
      <c r="M10">
        <v>79.099999999999994</v>
      </c>
    </row>
    <row r="11" spans="1:13" x14ac:dyDescent="0.25">
      <c r="A11" t="s">
        <v>217</v>
      </c>
      <c r="B11">
        <v>78.8</v>
      </c>
      <c r="C11">
        <v>77</v>
      </c>
      <c r="D11">
        <v>72.8</v>
      </c>
      <c r="E11">
        <v>71.900000000000006</v>
      </c>
      <c r="F11">
        <v>75.5</v>
      </c>
      <c r="G11">
        <v>69.599999999999994</v>
      </c>
      <c r="H11">
        <v>87.6</v>
      </c>
      <c r="I11">
        <v>90.8</v>
      </c>
      <c r="J11">
        <v>70.7</v>
      </c>
      <c r="K11">
        <v>73</v>
      </c>
      <c r="L11">
        <v>74.099999999999994</v>
      </c>
      <c r="M11">
        <v>82.5</v>
      </c>
    </row>
    <row r="12" spans="1:13" x14ac:dyDescent="0.25">
      <c r="A12" t="s">
        <v>218</v>
      </c>
      <c r="B12">
        <v>71.599999999999994</v>
      </c>
      <c r="C12">
        <v>69.8</v>
      </c>
      <c r="D12">
        <v>72.099999999999994</v>
      </c>
      <c r="E12">
        <v>69.2</v>
      </c>
      <c r="F12">
        <v>68</v>
      </c>
      <c r="G12">
        <v>63.6</v>
      </c>
      <c r="H12">
        <v>50.2</v>
      </c>
      <c r="I12">
        <v>50.4</v>
      </c>
      <c r="J12">
        <v>45.6</v>
      </c>
      <c r="K12">
        <v>72.7</v>
      </c>
      <c r="L12">
        <v>34.200000000000003</v>
      </c>
      <c r="M12">
        <v>74</v>
      </c>
    </row>
    <row r="13" spans="1:13" x14ac:dyDescent="0.25">
      <c r="A13" t="s">
        <v>219</v>
      </c>
      <c r="B13">
        <v>68</v>
      </c>
      <c r="C13">
        <v>64.8</v>
      </c>
      <c r="D13">
        <v>68.7</v>
      </c>
      <c r="E13">
        <v>67.900000000000006</v>
      </c>
      <c r="F13">
        <v>71.7</v>
      </c>
      <c r="G13">
        <v>54.2</v>
      </c>
      <c r="H13">
        <v>69.2</v>
      </c>
      <c r="I13">
        <v>72.3</v>
      </c>
      <c r="J13">
        <v>69.099999999999994</v>
      </c>
      <c r="K13">
        <v>66.599999999999994</v>
      </c>
      <c r="L13">
        <v>57.2</v>
      </c>
      <c r="M13">
        <v>90.9</v>
      </c>
    </row>
    <row r="14" spans="1:13" x14ac:dyDescent="0.25">
      <c r="A14" t="s">
        <v>220</v>
      </c>
      <c r="B14">
        <v>86.3</v>
      </c>
      <c r="C14">
        <v>71.8</v>
      </c>
      <c r="D14">
        <v>69.5</v>
      </c>
      <c r="E14">
        <v>75.7</v>
      </c>
      <c r="F14">
        <v>96</v>
      </c>
      <c r="G14">
        <v>67.400000000000006</v>
      </c>
      <c r="H14">
        <v>81</v>
      </c>
      <c r="I14">
        <v>71.599999999999994</v>
      </c>
      <c r="J14">
        <v>51.9</v>
      </c>
      <c r="K14">
        <v>70.5</v>
      </c>
      <c r="L14">
        <v>87.2</v>
      </c>
      <c r="M14">
        <v>78.599999999999994</v>
      </c>
    </row>
    <row r="15" spans="1:13" x14ac:dyDescent="0.25">
      <c r="A15" t="s">
        <v>191</v>
      </c>
      <c r="B15">
        <v>78.2</v>
      </c>
      <c r="C15">
        <v>77.400000000000006</v>
      </c>
      <c r="D15">
        <v>82.9</v>
      </c>
      <c r="E15">
        <v>66.3</v>
      </c>
      <c r="F15">
        <v>71.900000000000006</v>
      </c>
      <c r="G15">
        <v>73.900000000000006</v>
      </c>
      <c r="H15">
        <v>87.9</v>
      </c>
      <c r="I15">
        <v>90.3</v>
      </c>
      <c r="J15">
        <v>72.900000000000006</v>
      </c>
      <c r="K15">
        <v>68.7</v>
      </c>
      <c r="L15">
        <v>83.8</v>
      </c>
      <c r="M15">
        <v>77.2</v>
      </c>
    </row>
    <row r="16" spans="1:13" x14ac:dyDescent="0.25">
      <c r="A16" t="s">
        <v>221</v>
      </c>
      <c r="B16">
        <v>74.3</v>
      </c>
      <c r="C16">
        <v>72.400000000000006</v>
      </c>
      <c r="D16">
        <v>67.3</v>
      </c>
      <c r="E16">
        <v>72.7</v>
      </c>
      <c r="F16">
        <v>85.2</v>
      </c>
      <c r="G16">
        <v>54.5</v>
      </c>
      <c r="H16">
        <v>76.599999999999994</v>
      </c>
      <c r="I16">
        <v>74.599999999999994</v>
      </c>
      <c r="J16">
        <v>71.099999999999994</v>
      </c>
      <c r="K16">
        <v>66.900000000000006</v>
      </c>
      <c r="L16">
        <v>75.3</v>
      </c>
      <c r="M16">
        <v>90.7</v>
      </c>
    </row>
    <row r="17" spans="1:13" x14ac:dyDescent="0.25">
      <c r="A17" t="s">
        <v>222</v>
      </c>
      <c r="B17">
        <v>62.5</v>
      </c>
      <c r="C17">
        <v>53</v>
      </c>
      <c r="D17">
        <v>57.5</v>
      </c>
      <c r="E17">
        <v>60.7</v>
      </c>
      <c r="F17">
        <v>72.5</v>
      </c>
      <c r="G17">
        <v>56.8</v>
      </c>
      <c r="H17">
        <v>84.7</v>
      </c>
      <c r="I17">
        <v>71.5</v>
      </c>
      <c r="J17">
        <v>84.7</v>
      </c>
      <c r="K17">
        <v>64</v>
      </c>
      <c r="L17">
        <v>92.2</v>
      </c>
      <c r="M17">
        <v>72.2</v>
      </c>
    </row>
    <row r="18" spans="1:13" x14ac:dyDescent="0.25">
      <c r="A18" t="s">
        <v>188</v>
      </c>
      <c r="B18">
        <v>78.5</v>
      </c>
      <c r="C18">
        <v>81.8</v>
      </c>
      <c r="D18">
        <v>81.900000000000006</v>
      </c>
      <c r="E18">
        <v>70.5</v>
      </c>
      <c r="F18">
        <v>74</v>
      </c>
      <c r="G18">
        <v>65.2</v>
      </c>
      <c r="H18">
        <v>83.2</v>
      </c>
      <c r="I18">
        <v>85.1</v>
      </c>
      <c r="J18">
        <v>66.7</v>
      </c>
      <c r="K18">
        <v>65.8</v>
      </c>
      <c r="L18">
        <v>79.8</v>
      </c>
      <c r="M18">
        <v>80.2</v>
      </c>
    </row>
    <row r="19" spans="1:13" x14ac:dyDescent="0.25">
      <c r="A19" t="s">
        <v>223</v>
      </c>
      <c r="B19">
        <v>67.400000000000006</v>
      </c>
      <c r="C19">
        <v>73.2</v>
      </c>
      <c r="D19">
        <v>54</v>
      </c>
      <c r="E19">
        <v>67.599999999999994</v>
      </c>
      <c r="F19">
        <v>76.5</v>
      </c>
      <c r="G19">
        <v>51.9</v>
      </c>
      <c r="H19">
        <v>82.6</v>
      </c>
      <c r="I19">
        <v>76.5</v>
      </c>
      <c r="J19">
        <v>61</v>
      </c>
      <c r="K19">
        <v>72.2</v>
      </c>
      <c r="L19">
        <v>84</v>
      </c>
      <c r="M19">
        <v>72.900000000000006</v>
      </c>
    </row>
    <row r="20" spans="1:13" x14ac:dyDescent="0.25">
      <c r="A20" t="s">
        <v>224</v>
      </c>
      <c r="B20">
        <v>68.3</v>
      </c>
      <c r="C20">
        <v>66.900000000000006</v>
      </c>
      <c r="D20">
        <v>53.9</v>
      </c>
      <c r="E20">
        <v>66.5</v>
      </c>
      <c r="F20">
        <v>77.400000000000006</v>
      </c>
      <c r="G20">
        <v>59.3</v>
      </c>
      <c r="H20">
        <v>76.900000000000006</v>
      </c>
      <c r="I20">
        <v>74.8</v>
      </c>
      <c r="J20">
        <v>76.8</v>
      </c>
      <c r="K20">
        <v>75.8</v>
      </c>
      <c r="L20">
        <v>74.599999999999994</v>
      </c>
      <c r="M20">
        <v>81.2</v>
      </c>
    </row>
    <row r="21" spans="1:13" x14ac:dyDescent="0.25">
      <c r="A21" t="s">
        <v>225</v>
      </c>
      <c r="B21">
        <v>68.400000000000006</v>
      </c>
      <c r="C21">
        <v>56</v>
      </c>
      <c r="D21">
        <v>77.400000000000006</v>
      </c>
      <c r="E21">
        <v>68</v>
      </c>
      <c r="F21">
        <v>76.7</v>
      </c>
      <c r="G21">
        <v>56.4</v>
      </c>
      <c r="H21">
        <v>65.400000000000006</v>
      </c>
      <c r="I21">
        <v>62.1</v>
      </c>
      <c r="J21">
        <v>59.9</v>
      </c>
      <c r="K21">
        <v>65.8</v>
      </c>
      <c r="L21">
        <v>66.599999999999994</v>
      </c>
      <c r="M21">
        <v>61</v>
      </c>
    </row>
    <row r="22" spans="1:13" x14ac:dyDescent="0.25">
      <c r="A22" t="s">
        <v>226</v>
      </c>
      <c r="B22">
        <v>82.2</v>
      </c>
      <c r="C22">
        <v>81.400000000000006</v>
      </c>
      <c r="D22">
        <v>72.2</v>
      </c>
      <c r="E22">
        <v>78.3</v>
      </c>
      <c r="F22">
        <v>81.2</v>
      </c>
      <c r="G22">
        <v>66.099999999999994</v>
      </c>
      <c r="H22">
        <v>84.5</v>
      </c>
      <c r="I22">
        <v>75.400000000000006</v>
      </c>
      <c r="J22">
        <v>62.3</v>
      </c>
      <c r="K22">
        <v>70.3</v>
      </c>
      <c r="L22">
        <v>89.3</v>
      </c>
      <c r="M22">
        <v>75.2</v>
      </c>
    </row>
    <row r="23" spans="1:13" x14ac:dyDescent="0.25">
      <c r="A23" t="s">
        <v>227</v>
      </c>
      <c r="B23">
        <v>82.7</v>
      </c>
      <c r="C23">
        <v>84.2</v>
      </c>
      <c r="D23">
        <v>83.5</v>
      </c>
      <c r="E23">
        <v>75.900000000000006</v>
      </c>
      <c r="F23">
        <v>82.2</v>
      </c>
      <c r="G23">
        <v>62</v>
      </c>
      <c r="H23">
        <v>83.4</v>
      </c>
      <c r="I23">
        <v>77.2</v>
      </c>
      <c r="J23">
        <v>74.400000000000006</v>
      </c>
      <c r="K23">
        <v>67.2</v>
      </c>
      <c r="L23">
        <v>89.6</v>
      </c>
      <c r="M23">
        <v>85.1</v>
      </c>
    </row>
    <row r="24" spans="1:13" x14ac:dyDescent="0.25">
      <c r="A24" t="s">
        <v>228</v>
      </c>
      <c r="B24">
        <v>74.400000000000006</v>
      </c>
      <c r="C24">
        <v>80.7</v>
      </c>
      <c r="D24">
        <v>71.599999999999994</v>
      </c>
      <c r="E24">
        <v>64.8</v>
      </c>
      <c r="F24">
        <v>79.099999999999994</v>
      </c>
      <c r="G24">
        <v>62.7</v>
      </c>
      <c r="H24">
        <v>65.599999999999994</v>
      </c>
      <c r="I24">
        <v>61.8</v>
      </c>
      <c r="J24">
        <v>43.7</v>
      </c>
      <c r="K24">
        <v>66</v>
      </c>
      <c r="L24">
        <v>67.900000000000006</v>
      </c>
      <c r="M24">
        <v>78.3</v>
      </c>
    </row>
    <row r="25" spans="1:13" x14ac:dyDescent="0.25">
      <c r="A25" t="s">
        <v>229</v>
      </c>
      <c r="B25">
        <v>80</v>
      </c>
      <c r="C25">
        <v>90.2</v>
      </c>
      <c r="D25">
        <v>68.599999999999994</v>
      </c>
      <c r="E25">
        <v>76.400000000000006</v>
      </c>
      <c r="F25">
        <v>76.5</v>
      </c>
      <c r="G25">
        <v>59.7</v>
      </c>
      <c r="H25">
        <v>79.599999999999994</v>
      </c>
      <c r="I25">
        <v>83.6</v>
      </c>
      <c r="J25">
        <v>70.3</v>
      </c>
      <c r="K25">
        <v>62.7</v>
      </c>
      <c r="L25">
        <v>81.7</v>
      </c>
      <c r="M25">
        <v>72.8</v>
      </c>
    </row>
    <row r="26" spans="1:13" x14ac:dyDescent="0.25">
      <c r="A26" t="s">
        <v>230</v>
      </c>
      <c r="B26">
        <v>74</v>
      </c>
      <c r="C26">
        <v>67.3</v>
      </c>
      <c r="D26">
        <v>73.2</v>
      </c>
      <c r="E26">
        <v>62.9</v>
      </c>
      <c r="F26">
        <v>79.400000000000006</v>
      </c>
      <c r="G26">
        <v>71.7</v>
      </c>
      <c r="H26">
        <v>80.900000000000006</v>
      </c>
      <c r="I26">
        <v>78</v>
      </c>
      <c r="J26">
        <v>67.5</v>
      </c>
      <c r="K26">
        <v>68.7</v>
      </c>
      <c r="L26">
        <v>79.8</v>
      </c>
      <c r="M26">
        <v>65.3</v>
      </c>
    </row>
    <row r="27" spans="1:13" x14ac:dyDescent="0.25">
      <c r="A27" t="s">
        <v>231</v>
      </c>
      <c r="B27">
        <v>80.7</v>
      </c>
      <c r="C27">
        <v>66.2</v>
      </c>
      <c r="D27">
        <v>68.400000000000006</v>
      </c>
      <c r="E27">
        <v>62</v>
      </c>
      <c r="F27">
        <v>79</v>
      </c>
      <c r="G27">
        <v>87.6</v>
      </c>
      <c r="H27">
        <v>72.400000000000006</v>
      </c>
      <c r="I27">
        <v>69.400000000000006</v>
      </c>
      <c r="J27">
        <v>64.2</v>
      </c>
      <c r="K27">
        <v>64.5</v>
      </c>
      <c r="L27">
        <v>77</v>
      </c>
      <c r="M27">
        <v>78.599999999999994</v>
      </c>
    </row>
    <row r="28" spans="1:13" x14ac:dyDescent="0.25">
      <c r="A28" t="s">
        <v>186</v>
      </c>
      <c r="B28">
        <v>75.3</v>
      </c>
      <c r="C28">
        <v>72.900000000000006</v>
      </c>
      <c r="D28">
        <v>81.7</v>
      </c>
      <c r="E28">
        <v>67.2</v>
      </c>
      <c r="F28">
        <v>74.400000000000006</v>
      </c>
      <c r="G28">
        <v>67.2</v>
      </c>
      <c r="H28">
        <v>86.3</v>
      </c>
      <c r="I28">
        <v>74.400000000000006</v>
      </c>
      <c r="J28">
        <v>63.2</v>
      </c>
      <c r="K28">
        <v>77</v>
      </c>
      <c r="L28">
        <v>90.1</v>
      </c>
      <c r="M28">
        <v>78</v>
      </c>
    </row>
    <row r="29" spans="1:13" x14ac:dyDescent="0.25">
      <c r="A29" t="s">
        <v>232</v>
      </c>
      <c r="B29">
        <v>65.099999999999994</v>
      </c>
      <c r="C29">
        <v>58.3</v>
      </c>
      <c r="D29">
        <v>65.599999999999994</v>
      </c>
      <c r="E29">
        <v>64.2</v>
      </c>
      <c r="F29">
        <v>73</v>
      </c>
      <c r="G29">
        <v>59</v>
      </c>
      <c r="H29">
        <v>90.7</v>
      </c>
      <c r="I29">
        <v>90.5</v>
      </c>
      <c r="J29">
        <v>66.900000000000006</v>
      </c>
      <c r="K29">
        <v>71.7</v>
      </c>
      <c r="L29">
        <v>89.6</v>
      </c>
      <c r="M29">
        <v>63</v>
      </c>
    </row>
    <row r="30" spans="1:13" x14ac:dyDescent="0.25">
      <c r="A30" t="s">
        <v>233</v>
      </c>
      <c r="B30">
        <v>73.400000000000006</v>
      </c>
      <c r="C30">
        <v>80.099999999999994</v>
      </c>
      <c r="D30">
        <v>70.8</v>
      </c>
      <c r="E30">
        <v>66.5</v>
      </c>
      <c r="F30">
        <v>69.400000000000006</v>
      </c>
      <c r="G30">
        <v>63.8</v>
      </c>
      <c r="H30">
        <v>65.099999999999994</v>
      </c>
      <c r="I30">
        <v>82.9</v>
      </c>
      <c r="J30">
        <v>66.900000000000006</v>
      </c>
      <c r="K30">
        <v>74.2</v>
      </c>
      <c r="L30">
        <v>34.4</v>
      </c>
      <c r="M30">
        <v>71.400000000000006</v>
      </c>
    </row>
    <row r="31" spans="1:13" x14ac:dyDescent="0.25">
      <c r="A31" t="s">
        <v>234</v>
      </c>
      <c r="B31">
        <v>77.5</v>
      </c>
      <c r="C31">
        <v>74.5</v>
      </c>
      <c r="D31">
        <v>82.7</v>
      </c>
      <c r="E31">
        <v>74.3</v>
      </c>
      <c r="F31">
        <v>71.8</v>
      </c>
      <c r="G31">
        <v>67.8</v>
      </c>
      <c r="H31">
        <v>87.3</v>
      </c>
      <c r="I31">
        <v>89</v>
      </c>
      <c r="J31">
        <v>62</v>
      </c>
      <c r="K31">
        <v>70</v>
      </c>
      <c r="L31">
        <v>76.400000000000006</v>
      </c>
      <c r="M31">
        <v>80.2</v>
      </c>
    </row>
    <row r="32" spans="1:13" x14ac:dyDescent="0.25">
      <c r="A32" t="s">
        <v>235</v>
      </c>
      <c r="B32">
        <v>72.5</v>
      </c>
      <c r="C32">
        <v>68.7</v>
      </c>
      <c r="D32">
        <v>75.8</v>
      </c>
      <c r="E32">
        <v>64.900000000000006</v>
      </c>
      <c r="F32">
        <v>74.099999999999994</v>
      </c>
      <c r="G32">
        <v>67.8</v>
      </c>
      <c r="H32">
        <v>69.400000000000006</v>
      </c>
      <c r="I32">
        <v>58.9</v>
      </c>
      <c r="J32">
        <v>48.9</v>
      </c>
      <c r="K32">
        <v>72.8</v>
      </c>
      <c r="L32">
        <v>80.599999999999994</v>
      </c>
      <c r="M32">
        <v>70.7</v>
      </c>
    </row>
    <row r="33" spans="1:13" x14ac:dyDescent="0.25">
      <c r="A33" t="s">
        <v>236</v>
      </c>
      <c r="B33">
        <v>68</v>
      </c>
      <c r="C33">
        <v>61.2</v>
      </c>
      <c r="D33">
        <v>49</v>
      </c>
      <c r="E33">
        <v>71</v>
      </c>
      <c r="F33">
        <v>71.7</v>
      </c>
      <c r="G33">
        <v>64.2</v>
      </c>
      <c r="H33">
        <v>87</v>
      </c>
      <c r="I33">
        <v>71.900000000000006</v>
      </c>
      <c r="J33">
        <v>71.7</v>
      </c>
      <c r="K33">
        <v>69.400000000000006</v>
      </c>
      <c r="L33">
        <v>91.2</v>
      </c>
      <c r="M33">
        <v>67.8</v>
      </c>
    </row>
    <row r="34" spans="1:13" x14ac:dyDescent="0.25">
      <c r="A34" t="s">
        <v>194</v>
      </c>
      <c r="B34">
        <v>65.599999999999994</v>
      </c>
      <c r="C34">
        <v>75.3</v>
      </c>
      <c r="D34">
        <v>65.3</v>
      </c>
      <c r="E34">
        <v>64.5</v>
      </c>
      <c r="F34">
        <v>64.900000000000006</v>
      </c>
      <c r="G34">
        <v>50.9</v>
      </c>
      <c r="H34">
        <v>70</v>
      </c>
      <c r="I34">
        <v>70.2</v>
      </c>
      <c r="J34">
        <v>67.7</v>
      </c>
      <c r="K34">
        <v>70.2</v>
      </c>
      <c r="L34">
        <v>62.4</v>
      </c>
      <c r="M34">
        <v>89.2</v>
      </c>
    </row>
    <row r="35" spans="1:13" x14ac:dyDescent="0.25">
      <c r="A35" t="s">
        <v>193</v>
      </c>
      <c r="B35">
        <v>72.599999999999994</v>
      </c>
      <c r="C35">
        <v>76.400000000000006</v>
      </c>
      <c r="D35">
        <v>53</v>
      </c>
      <c r="E35">
        <v>70</v>
      </c>
      <c r="F35">
        <v>69.900000000000006</v>
      </c>
      <c r="G35">
        <v>66.5</v>
      </c>
      <c r="H35">
        <v>75.400000000000006</v>
      </c>
      <c r="I35">
        <v>72.5</v>
      </c>
      <c r="J35">
        <v>63.4</v>
      </c>
      <c r="K35">
        <v>64.099999999999994</v>
      </c>
      <c r="L35">
        <v>82.4</v>
      </c>
      <c r="M35">
        <v>50.8</v>
      </c>
    </row>
    <row r="36" spans="1:13" x14ac:dyDescent="0.25">
      <c r="A36" t="s">
        <v>237</v>
      </c>
      <c r="B36">
        <v>82.1</v>
      </c>
      <c r="C36">
        <v>84</v>
      </c>
      <c r="D36">
        <v>86.2</v>
      </c>
      <c r="E36">
        <v>70.2</v>
      </c>
      <c r="F36">
        <v>87.7</v>
      </c>
      <c r="G36">
        <v>66.400000000000006</v>
      </c>
      <c r="H36">
        <v>82.7</v>
      </c>
      <c r="I36">
        <v>84</v>
      </c>
      <c r="J36">
        <v>74.400000000000006</v>
      </c>
      <c r="K36">
        <v>69.599999999999994</v>
      </c>
      <c r="L36">
        <v>79.3</v>
      </c>
      <c r="M36">
        <v>80.099999999999994</v>
      </c>
    </row>
    <row r="37" spans="1:13" x14ac:dyDescent="0.25">
      <c r="A37" t="s">
        <v>238</v>
      </c>
      <c r="B37">
        <v>72.400000000000006</v>
      </c>
      <c r="C37">
        <v>69.8</v>
      </c>
      <c r="D37">
        <v>73.099999999999994</v>
      </c>
      <c r="E37">
        <v>64.7</v>
      </c>
      <c r="F37">
        <v>76.2</v>
      </c>
      <c r="G37">
        <v>64.900000000000006</v>
      </c>
      <c r="H37">
        <v>77.2</v>
      </c>
      <c r="I37">
        <v>70.099999999999994</v>
      </c>
      <c r="J37">
        <v>71.5</v>
      </c>
      <c r="K37">
        <v>60.9</v>
      </c>
      <c r="L37">
        <v>89</v>
      </c>
      <c r="M37">
        <v>74.2</v>
      </c>
    </row>
    <row r="38" spans="1:13" x14ac:dyDescent="0.25">
      <c r="A38" t="s">
        <v>239</v>
      </c>
      <c r="B38">
        <v>66.8</v>
      </c>
      <c r="C38">
        <v>59.1</v>
      </c>
      <c r="D38">
        <v>70.099999999999994</v>
      </c>
      <c r="E38">
        <v>66.2</v>
      </c>
      <c r="F38">
        <v>73</v>
      </c>
      <c r="G38">
        <v>57.5</v>
      </c>
      <c r="H38">
        <v>70.8</v>
      </c>
      <c r="I38">
        <v>70.400000000000006</v>
      </c>
      <c r="J38">
        <v>70</v>
      </c>
      <c r="K38">
        <v>66.5</v>
      </c>
      <c r="L38">
        <v>68.5</v>
      </c>
      <c r="M38">
        <v>82.4</v>
      </c>
    </row>
    <row r="39" spans="1:13" x14ac:dyDescent="0.25">
      <c r="A39" t="s">
        <v>240</v>
      </c>
      <c r="B39">
        <v>82.9</v>
      </c>
      <c r="C39">
        <v>84.5</v>
      </c>
      <c r="D39">
        <v>75.900000000000006</v>
      </c>
      <c r="E39">
        <v>78.400000000000006</v>
      </c>
      <c r="F39">
        <v>82</v>
      </c>
      <c r="G39">
        <v>65.5</v>
      </c>
      <c r="H39">
        <v>75</v>
      </c>
      <c r="I39">
        <v>85.9</v>
      </c>
      <c r="J39">
        <v>62.6</v>
      </c>
      <c r="K39">
        <v>57.2</v>
      </c>
      <c r="L39">
        <v>66.8</v>
      </c>
      <c r="M39">
        <v>85.3</v>
      </c>
    </row>
    <row r="40" spans="1:13" x14ac:dyDescent="0.25">
      <c r="A40" t="s">
        <v>241</v>
      </c>
      <c r="B40">
        <v>67.2</v>
      </c>
      <c r="C40">
        <v>74</v>
      </c>
      <c r="D40">
        <v>67</v>
      </c>
      <c r="E40">
        <v>60</v>
      </c>
      <c r="F40">
        <v>74.5</v>
      </c>
      <c r="G40">
        <v>63.8</v>
      </c>
      <c r="H40">
        <v>87.6</v>
      </c>
      <c r="I40">
        <v>84</v>
      </c>
      <c r="J40">
        <v>69.8</v>
      </c>
      <c r="K40">
        <v>63</v>
      </c>
      <c r="L40">
        <v>91.3</v>
      </c>
      <c r="M40">
        <v>77.400000000000006</v>
      </c>
    </row>
    <row r="41" spans="1:13" x14ac:dyDescent="0.25">
      <c r="A41" t="s">
        <v>242</v>
      </c>
      <c r="B41">
        <v>62.6</v>
      </c>
      <c r="C41">
        <v>56.4</v>
      </c>
      <c r="D41">
        <v>72</v>
      </c>
      <c r="E41">
        <v>59.6</v>
      </c>
      <c r="F41">
        <v>72.3</v>
      </c>
      <c r="G41">
        <v>53.1</v>
      </c>
      <c r="H41">
        <v>75.7</v>
      </c>
      <c r="I41">
        <v>76.599999999999994</v>
      </c>
      <c r="J41">
        <v>64.900000000000006</v>
      </c>
      <c r="K41">
        <v>59.6</v>
      </c>
      <c r="L41">
        <v>79.099999999999994</v>
      </c>
      <c r="M41">
        <v>54.5</v>
      </c>
    </row>
    <row r="42" spans="1:13" x14ac:dyDescent="0.25">
      <c r="A42" t="s">
        <v>243</v>
      </c>
      <c r="B42">
        <v>79.3</v>
      </c>
      <c r="C42">
        <v>77.3</v>
      </c>
      <c r="D42">
        <v>64.400000000000006</v>
      </c>
      <c r="E42">
        <v>79.3</v>
      </c>
      <c r="F42">
        <v>79.900000000000006</v>
      </c>
      <c r="G42">
        <v>64.8</v>
      </c>
      <c r="H42">
        <v>71.599999999999994</v>
      </c>
      <c r="I42">
        <v>61.3</v>
      </c>
      <c r="J42">
        <v>73.7</v>
      </c>
      <c r="K42">
        <v>70.7</v>
      </c>
      <c r="L42">
        <v>78.400000000000006</v>
      </c>
      <c r="M42">
        <v>77.5</v>
      </c>
    </row>
    <row r="43" spans="1:13" x14ac:dyDescent="0.25">
      <c r="A43" t="s">
        <v>244</v>
      </c>
      <c r="B43">
        <v>94.1</v>
      </c>
      <c r="C43">
        <v>90.8</v>
      </c>
      <c r="D43">
        <v>78.8</v>
      </c>
      <c r="E43">
        <v>91.5</v>
      </c>
      <c r="F43">
        <v>86.3</v>
      </c>
      <c r="G43">
        <v>75</v>
      </c>
      <c r="H43">
        <v>91</v>
      </c>
      <c r="I43">
        <v>90.4</v>
      </c>
      <c r="J43">
        <v>73.3</v>
      </c>
      <c r="K43">
        <v>83.2</v>
      </c>
      <c r="L43">
        <v>89.3</v>
      </c>
      <c r="M43">
        <v>83.5</v>
      </c>
    </row>
    <row r="44" spans="1:13" x14ac:dyDescent="0.25">
      <c r="A44" t="s">
        <v>245</v>
      </c>
      <c r="B44">
        <v>80.8</v>
      </c>
      <c r="C44">
        <v>68.8</v>
      </c>
      <c r="D44">
        <v>78.099999999999994</v>
      </c>
      <c r="E44">
        <v>64.7</v>
      </c>
      <c r="F44">
        <v>85.2</v>
      </c>
      <c r="G44">
        <v>74.400000000000006</v>
      </c>
      <c r="H44">
        <v>92.4</v>
      </c>
      <c r="I44">
        <v>79.7</v>
      </c>
      <c r="J44">
        <v>83.8</v>
      </c>
      <c r="K44">
        <v>79</v>
      </c>
      <c r="L44">
        <v>93.9</v>
      </c>
      <c r="M44">
        <v>90.2</v>
      </c>
    </row>
    <row r="45" spans="1:13" x14ac:dyDescent="0.25">
      <c r="A45" t="s">
        <v>246</v>
      </c>
      <c r="B45">
        <v>79.5</v>
      </c>
      <c r="C45">
        <v>78</v>
      </c>
      <c r="D45">
        <v>60</v>
      </c>
      <c r="E45">
        <v>80.2</v>
      </c>
      <c r="F45">
        <v>85.1</v>
      </c>
      <c r="G45">
        <v>56.7</v>
      </c>
      <c r="H45">
        <v>87.3</v>
      </c>
      <c r="I45">
        <v>74.400000000000006</v>
      </c>
      <c r="J45">
        <v>55.5</v>
      </c>
      <c r="K45">
        <v>63.6</v>
      </c>
      <c r="L45">
        <v>91.5</v>
      </c>
      <c r="M45">
        <v>63.5</v>
      </c>
    </row>
    <row r="46" spans="1:13" x14ac:dyDescent="0.25">
      <c r="A46" t="s">
        <v>247</v>
      </c>
      <c r="B46">
        <v>74.2</v>
      </c>
      <c r="C46">
        <v>66.2</v>
      </c>
      <c r="D46">
        <v>56.3</v>
      </c>
      <c r="E46">
        <v>67.900000000000006</v>
      </c>
      <c r="F46">
        <v>86.1</v>
      </c>
      <c r="G46">
        <v>62.6</v>
      </c>
      <c r="H46">
        <v>76.2</v>
      </c>
      <c r="I46">
        <v>72.900000000000006</v>
      </c>
      <c r="J46">
        <v>79.3</v>
      </c>
      <c r="K46">
        <v>65.3</v>
      </c>
      <c r="L46">
        <v>80.099999999999994</v>
      </c>
      <c r="M46">
        <v>57.1</v>
      </c>
    </row>
    <row r="47" spans="1:13" x14ac:dyDescent="0.25">
      <c r="A47" t="s">
        <v>248</v>
      </c>
      <c r="B47">
        <v>80.5</v>
      </c>
      <c r="C47">
        <v>81.599999999999994</v>
      </c>
      <c r="D47">
        <v>79.8</v>
      </c>
      <c r="E47">
        <v>65.5</v>
      </c>
      <c r="F47">
        <v>79.8</v>
      </c>
      <c r="G47">
        <v>78.8</v>
      </c>
      <c r="H47">
        <v>89.9</v>
      </c>
      <c r="I47">
        <v>77.900000000000006</v>
      </c>
      <c r="J47">
        <v>58.9</v>
      </c>
      <c r="K47">
        <v>69.3</v>
      </c>
      <c r="L47">
        <v>91.5</v>
      </c>
      <c r="M47">
        <v>70.3</v>
      </c>
    </row>
    <row r="48" spans="1:13" x14ac:dyDescent="0.25">
      <c r="A48" t="s">
        <v>249</v>
      </c>
      <c r="B48">
        <v>80.2</v>
      </c>
      <c r="C48">
        <v>57.3</v>
      </c>
      <c r="D48">
        <v>77.599999999999994</v>
      </c>
      <c r="E48">
        <v>69</v>
      </c>
      <c r="F48">
        <v>84.7</v>
      </c>
      <c r="G48">
        <v>80.099999999999994</v>
      </c>
      <c r="H48">
        <v>76.2</v>
      </c>
      <c r="I48">
        <v>71.900000000000006</v>
      </c>
      <c r="J48">
        <v>59.1</v>
      </c>
      <c r="K48">
        <v>66.8</v>
      </c>
      <c r="L48">
        <v>76.5</v>
      </c>
      <c r="M48">
        <v>85.2</v>
      </c>
    </row>
    <row r="49" spans="1:13" x14ac:dyDescent="0.25">
      <c r="A49" t="s">
        <v>250</v>
      </c>
      <c r="B49">
        <v>74.400000000000006</v>
      </c>
      <c r="C49">
        <v>63.8</v>
      </c>
      <c r="D49">
        <v>67.5</v>
      </c>
      <c r="E49">
        <v>60.4</v>
      </c>
      <c r="F49">
        <v>88.5</v>
      </c>
      <c r="G49">
        <v>69.099999999999994</v>
      </c>
      <c r="H49">
        <v>76.400000000000006</v>
      </c>
      <c r="I49">
        <v>84.2</v>
      </c>
      <c r="J49">
        <v>79.3</v>
      </c>
      <c r="K49">
        <v>60.5</v>
      </c>
      <c r="L49">
        <v>69.599999999999994</v>
      </c>
      <c r="M49">
        <v>77.8</v>
      </c>
    </row>
    <row r="50" spans="1:13" x14ac:dyDescent="0.25">
      <c r="A50" t="s">
        <v>251</v>
      </c>
      <c r="B50">
        <v>46.4</v>
      </c>
      <c r="C50">
        <v>28.2</v>
      </c>
      <c r="D50">
        <v>44.5</v>
      </c>
      <c r="E50">
        <v>54.7</v>
      </c>
      <c r="F50">
        <v>60.9</v>
      </c>
      <c r="G50">
        <v>54.2</v>
      </c>
      <c r="H50">
        <v>80.8</v>
      </c>
      <c r="I50">
        <v>78.400000000000006</v>
      </c>
      <c r="J50">
        <v>59.9</v>
      </c>
      <c r="K50">
        <v>61.1</v>
      </c>
      <c r="L50">
        <v>84.6</v>
      </c>
      <c r="M50">
        <v>78.900000000000006</v>
      </c>
    </row>
    <row r="51" spans="1:13" x14ac:dyDescent="0.25">
      <c r="A51" t="s">
        <v>252</v>
      </c>
      <c r="B51">
        <v>58.8</v>
      </c>
      <c r="C51">
        <v>54.4</v>
      </c>
      <c r="D51">
        <v>48.2</v>
      </c>
      <c r="E51">
        <v>71.7</v>
      </c>
      <c r="F51">
        <v>64.900000000000006</v>
      </c>
      <c r="G51">
        <v>44.2</v>
      </c>
      <c r="H51">
        <v>68.099999999999994</v>
      </c>
      <c r="I51">
        <v>69.900000000000006</v>
      </c>
      <c r="J51">
        <v>58.2</v>
      </c>
      <c r="K51">
        <v>65.099999999999994</v>
      </c>
      <c r="L51">
        <v>61.5</v>
      </c>
      <c r="M51">
        <v>74.900000000000006</v>
      </c>
    </row>
    <row r="52" spans="1:13" x14ac:dyDescent="0.25">
      <c r="A52" t="s">
        <v>253</v>
      </c>
      <c r="B52">
        <v>72.099999999999994</v>
      </c>
      <c r="C52">
        <v>65</v>
      </c>
      <c r="D52">
        <v>62.1</v>
      </c>
      <c r="E52">
        <v>67.3</v>
      </c>
      <c r="F52">
        <v>82</v>
      </c>
      <c r="G52">
        <v>60.8</v>
      </c>
      <c r="H52">
        <v>82.8</v>
      </c>
      <c r="I52">
        <v>73.8</v>
      </c>
      <c r="J52">
        <v>68.2</v>
      </c>
      <c r="K52">
        <v>82.6</v>
      </c>
      <c r="L52">
        <v>81.3</v>
      </c>
      <c r="M52">
        <v>78.3</v>
      </c>
    </row>
    <row r="53" spans="1:13" x14ac:dyDescent="0.25">
      <c r="A53" t="s">
        <v>254</v>
      </c>
      <c r="B53">
        <v>83</v>
      </c>
      <c r="C53">
        <v>83.7</v>
      </c>
      <c r="D53">
        <v>63.8</v>
      </c>
      <c r="E53">
        <v>70.099999999999994</v>
      </c>
      <c r="F53">
        <v>76.400000000000006</v>
      </c>
      <c r="G53">
        <v>81.3</v>
      </c>
      <c r="H53">
        <v>84.7</v>
      </c>
      <c r="I53">
        <v>84</v>
      </c>
      <c r="J53">
        <v>73.7</v>
      </c>
      <c r="K53">
        <v>71.900000000000006</v>
      </c>
      <c r="L53">
        <v>82.6</v>
      </c>
      <c r="M53">
        <v>57.5</v>
      </c>
    </row>
    <row r="54" spans="1:13" x14ac:dyDescent="0.25">
      <c r="A54" t="s">
        <v>255</v>
      </c>
      <c r="B54">
        <v>80.5</v>
      </c>
      <c r="C54">
        <v>86.7</v>
      </c>
      <c r="D54">
        <v>64</v>
      </c>
      <c r="E54">
        <v>71.599999999999994</v>
      </c>
      <c r="F54">
        <v>79.2</v>
      </c>
      <c r="G54">
        <v>68.7</v>
      </c>
      <c r="H54">
        <v>76.7</v>
      </c>
      <c r="I54">
        <v>75.3</v>
      </c>
      <c r="J54">
        <v>60.2</v>
      </c>
      <c r="K54">
        <v>60.4</v>
      </c>
      <c r="L54">
        <v>83.4</v>
      </c>
      <c r="M54">
        <v>58.9</v>
      </c>
    </row>
    <row r="55" spans="1:13" x14ac:dyDescent="0.25">
      <c r="A55" t="s">
        <v>256</v>
      </c>
      <c r="B55">
        <v>67.400000000000006</v>
      </c>
      <c r="C55">
        <v>68.7</v>
      </c>
      <c r="D55">
        <v>65.599999999999994</v>
      </c>
      <c r="E55">
        <v>68</v>
      </c>
      <c r="F55">
        <v>73.3</v>
      </c>
      <c r="G55">
        <v>51.1</v>
      </c>
      <c r="H55">
        <v>68.099999999999994</v>
      </c>
      <c r="I55">
        <v>73.7</v>
      </c>
      <c r="J55">
        <v>58.7</v>
      </c>
      <c r="K55">
        <v>61.8</v>
      </c>
      <c r="L55">
        <v>63.7</v>
      </c>
      <c r="M55">
        <v>62.6</v>
      </c>
    </row>
    <row r="56" spans="1:13" x14ac:dyDescent="0.25">
      <c r="A56" t="s">
        <v>257</v>
      </c>
      <c r="B56">
        <v>62.1</v>
      </c>
      <c r="C56">
        <v>51</v>
      </c>
      <c r="D56">
        <v>65.400000000000006</v>
      </c>
      <c r="E56">
        <v>65.3</v>
      </c>
      <c r="F56">
        <v>84.1</v>
      </c>
      <c r="G56">
        <v>46.5</v>
      </c>
      <c r="H56">
        <v>76</v>
      </c>
      <c r="I56">
        <v>69.599999999999994</v>
      </c>
      <c r="J56">
        <v>59.6</v>
      </c>
      <c r="K56">
        <v>66.5</v>
      </c>
      <c r="L56">
        <v>83.6</v>
      </c>
      <c r="M56">
        <v>69.2</v>
      </c>
    </row>
    <row r="57" spans="1:13" x14ac:dyDescent="0.25">
      <c r="A57" t="s">
        <v>258</v>
      </c>
      <c r="B57">
        <v>83.7</v>
      </c>
      <c r="C57">
        <v>87.3</v>
      </c>
      <c r="D57">
        <v>67.900000000000006</v>
      </c>
      <c r="E57">
        <v>78.599999999999994</v>
      </c>
      <c r="F57">
        <v>85.5</v>
      </c>
      <c r="G57">
        <v>65.5</v>
      </c>
      <c r="H57">
        <v>87.9</v>
      </c>
      <c r="I57">
        <v>91.7</v>
      </c>
      <c r="J57">
        <v>67.400000000000006</v>
      </c>
      <c r="K57">
        <v>77.8</v>
      </c>
      <c r="L57">
        <v>70.400000000000006</v>
      </c>
      <c r="M57">
        <v>78.099999999999994</v>
      </c>
    </row>
    <row r="58" spans="1:13" x14ac:dyDescent="0.25">
      <c r="A58" t="s">
        <v>259</v>
      </c>
      <c r="B58">
        <v>79.5</v>
      </c>
      <c r="C58">
        <v>83.7</v>
      </c>
      <c r="D58">
        <v>81.900000000000006</v>
      </c>
      <c r="E58">
        <v>77.7</v>
      </c>
      <c r="F58">
        <v>73.3</v>
      </c>
      <c r="G58">
        <v>62</v>
      </c>
      <c r="H58">
        <v>83.5</v>
      </c>
      <c r="I58">
        <v>79.900000000000006</v>
      </c>
      <c r="J58">
        <v>74.8</v>
      </c>
      <c r="K58">
        <v>82.2</v>
      </c>
      <c r="L58">
        <v>72.5</v>
      </c>
      <c r="M58">
        <v>71.3</v>
      </c>
    </row>
    <row r="59" spans="1:13" x14ac:dyDescent="0.25">
      <c r="A59" t="s">
        <v>260</v>
      </c>
      <c r="B59">
        <v>67.8</v>
      </c>
      <c r="C59">
        <v>59.9</v>
      </c>
      <c r="D59">
        <v>73.3</v>
      </c>
      <c r="E59">
        <v>60.4</v>
      </c>
      <c r="F59">
        <v>76.400000000000006</v>
      </c>
      <c r="G59">
        <v>61.7</v>
      </c>
      <c r="H59">
        <v>87.3</v>
      </c>
      <c r="I59">
        <v>62.5</v>
      </c>
      <c r="J59">
        <v>70.5</v>
      </c>
      <c r="K59">
        <v>74.2</v>
      </c>
      <c r="L59">
        <v>93.1</v>
      </c>
      <c r="M59">
        <v>72.3</v>
      </c>
    </row>
    <row r="60" spans="1:13" x14ac:dyDescent="0.25">
      <c r="A60" t="s">
        <v>261</v>
      </c>
      <c r="B60">
        <v>70.099999999999994</v>
      </c>
      <c r="C60">
        <v>80.400000000000006</v>
      </c>
      <c r="D60">
        <v>46.3</v>
      </c>
      <c r="E60">
        <v>72.599999999999994</v>
      </c>
      <c r="F60">
        <v>81.599999999999994</v>
      </c>
      <c r="G60">
        <v>46.4</v>
      </c>
      <c r="H60">
        <v>77</v>
      </c>
      <c r="I60">
        <v>77.7</v>
      </c>
      <c r="J60">
        <v>57.1</v>
      </c>
      <c r="K60">
        <v>74.3</v>
      </c>
      <c r="L60">
        <v>66.7</v>
      </c>
      <c r="M60">
        <v>68.3</v>
      </c>
    </row>
    <row r="61" spans="1:13" x14ac:dyDescent="0.25">
      <c r="A61" t="s">
        <v>262</v>
      </c>
      <c r="B61">
        <v>63.3</v>
      </c>
      <c r="C61">
        <v>66.3</v>
      </c>
      <c r="D61">
        <v>65.5</v>
      </c>
      <c r="E61">
        <v>57.5</v>
      </c>
      <c r="F61">
        <v>68</v>
      </c>
      <c r="G61">
        <v>59.5</v>
      </c>
      <c r="H61">
        <v>75.400000000000006</v>
      </c>
      <c r="I61">
        <v>73.599999999999994</v>
      </c>
      <c r="J61">
        <v>86.9</v>
      </c>
      <c r="K61">
        <v>65</v>
      </c>
      <c r="L61">
        <v>77.8</v>
      </c>
      <c r="M61">
        <v>62.6</v>
      </c>
    </row>
    <row r="62" spans="1:13" x14ac:dyDescent="0.25">
      <c r="A62" t="s">
        <v>263</v>
      </c>
      <c r="B62">
        <v>78.5</v>
      </c>
      <c r="C62">
        <v>71.599999999999994</v>
      </c>
      <c r="D62">
        <v>84.9</v>
      </c>
      <c r="E62">
        <v>67.2</v>
      </c>
      <c r="F62">
        <v>81.900000000000006</v>
      </c>
      <c r="G62">
        <v>72.599999999999994</v>
      </c>
      <c r="H62">
        <v>87.1</v>
      </c>
      <c r="I62">
        <v>85.9</v>
      </c>
      <c r="J62">
        <v>63.1</v>
      </c>
      <c r="K62">
        <v>68.900000000000006</v>
      </c>
      <c r="L62">
        <v>87.6</v>
      </c>
      <c r="M62">
        <v>74.3</v>
      </c>
    </row>
    <row r="63" spans="1:13" x14ac:dyDescent="0.25">
      <c r="A63" t="s">
        <v>264</v>
      </c>
      <c r="B63">
        <v>92.4</v>
      </c>
      <c r="C63">
        <v>91.5</v>
      </c>
      <c r="D63">
        <v>75.599999999999994</v>
      </c>
      <c r="E63">
        <v>87.1</v>
      </c>
      <c r="F63">
        <v>91.7</v>
      </c>
      <c r="G63">
        <v>65.900000000000006</v>
      </c>
      <c r="H63">
        <v>91.5</v>
      </c>
      <c r="I63">
        <v>90.5</v>
      </c>
      <c r="J63">
        <v>61.2</v>
      </c>
      <c r="K63">
        <v>82.9</v>
      </c>
      <c r="L63">
        <v>90.7</v>
      </c>
      <c r="M63">
        <v>74.2</v>
      </c>
    </row>
    <row r="64" spans="1:13" x14ac:dyDescent="0.25">
      <c r="A64" t="s">
        <v>265</v>
      </c>
      <c r="B64">
        <v>68.5</v>
      </c>
      <c r="C64">
        <v>57.7</v>
      </c>
      <c r="D64">
        <v>54</v>
      </c>
      <c r="E64">
        <v>66.900000000000006</v>
      </c>
      <c r="F64">
        <v>69.3</v>
      </c>
      <c r="G64">
        <v>73.5</v>
      </c>
      <c r="H64">
        <v>64</v>
      </c>
      <c r="I64">
        <v>70</v>
      </c>
      <c r="J64">
        <v>47</v>
      </c>
      <c r="K64">
        <v>60.8</v>
      </c>
      <c r="L64">
        <v>56.4</v>
      </c>
      <c r="M64">
        <v>65.8</v>
      </c>
    </row>
    <row r="65" spans="1:13" x14ac:dyDescent="0.25">
      <c r="A65" t="s">
        <v>266</v>
      </c>
      <c r="B65">
        <v>73.400000000000006</v>
      </c>
      <c r="C65">
        <v>63.8</v>
      </c>
      <c r="D65">
        <v>57.3</v>
      </c>
      <c r="E65">
        <v>60.1</v>
      </c>
      <c r="F65">
        <v>86</v>
      </c>
      <c r="G65">
        <v>69.099999999999994</v>
      </c>
      <c r="H65">
        <v>91.7</v>
      </c>
      <c r="I65">
        <v>92.1</v>
      </c>
      <c r="J65">
        <v>72.5</v>
      </c>
      <c r="K65">
        <v>90.6</v>
      </c>
      <c r="L65">
        <v>80.900000000000006</v>
      </c>
      <c r="M65">
        <v>77.8</v>
      </c>
    </row>
    <row r="66" spans="1:13" x14ac:dyDescent="0.25">
      <c r="A66" t="s">
        <v>267</v>
      </c>
      <c r="B66">
        <v>68.8</v>
      </c>
      <c r="C66">
        <v>67.5</v>
      </c>
      <c r="D66">
        <v>44.6</v>
      </c>
      <c r="E66">
        <v>68.400000000000006</v>
      </c>
      <c r="F66">
        <v>78.900000000000006</v>
      </c>
      <c r="G66">
        <v>60.1</v>
      </c>
      <c r="H66">
        <v>71.3</v>
      </c>
      <c r="I66">
        <v>82.5</v>
      </c>
      <c r="J66">
        <v>58.7</v>
      </c>
      <c r="K66">
        <v>64.5</v>
      </c>
      <c r="L66">
        <v>59.5</v>
      </c>
      <c r="M66">
        <v>66.2</v>
      </c>
    </row>
    <row r="67" spans="1:13" x14ac:dyDescent="0.25">
      <c r="A67" t="s">
        <v>268</v>
      </c>
      <c r="B67">
        <v>59.8</v>
      </c>
      <c r="C67">
        <v>75.8</v>
      </c>
      <c r="D67">
        <v>32.1</v>
      </c>
      <c r="E67">
        <v>61</v>
      </c>
      <c r="F67">
        <v>67.7</v>
      </c>
      <c r="G67">
        <v>51.1</v>
      </c>
      <c r="H67">
        <v>64.3</v>
      </c>
      <c r="I67">
        <v>69.2</v>
      </c>
      <c r="J67">
        <v>68.2</v>
      </c>
      <c r="K67">
        <v>58.3</v>
      </c>
      <c r="L67">
        <v>59.5</v>
      </c>
      <c r="M67">
        <v>68.400000000000006</v>
      </c>
    </row>
    <row r="68" spans="1:13" x14ac:dyDescent="0.25">
      <c r="A68" t="s">
        <v>269</v>
      </c>
      <c r="B68">
        <v>73.599999999999994</v>
      </c>
      <c r="C68">
        <v>77.8</v>
      </c>
      <c r="D68">
        <v>68.2</v>
      </c>
      <c r="E68">
        <v>64</v>
      </c>
      <c r="F68">
        <v>80.8</v>
      </c>
      <c r="G68">
        <v>63.7</v>
      </c>
      <c r="H68">
        <v>89.8</v>
      </c>
      <c r="I68">
        <v>85.6</v>
      </c>
      <c r="J68">
        <v>64.400000000000006</v>
      </c>
      <c r="K68">
        <v>68.900000000000006</v>
      </c>
      <c r="L68">
        <v>90.2</v>
      </c>
      <c r="M68">
        <v>90.1</v>
      </c>
    </row>
    <row r="69" spans="1:13" x14ac:dyDescent="0.25">
      <c r="A69" t="s">
        <v>270</v>
      </c>
      <c r="B69">
        <v>85.2</v>
      </c>
      <c r="C69">
        <v>90</v>
      </c>
      <c r="D69">
        <v>66</v>
      </c>
      <c r="E69">
        <v>80</v>
      </c>
      <c r="F69">
        <v>86.7</v>
      </c>
      <c r="G69">
        <v>66.900000000000006</v>
      </c>
      <c r="H69">
        <v>94.6</v>
      </c>
      <c r="I69">
        <v>96.9</v>
      </c>
      <c r="J69">
        <v>87.5</v>
      </c>
      <c r="K69">
        <v>84.3</v>
      </c>
      <c r="L69">
        <v>87.7</v>
      </c>
      <c r="M69">
        <v>74.3</v>
      </c>
    </row>
    <row r="70" spans="1:13" x14ac:dyDescent="0.25">
      <c r="A70" t="s">
        <v>271</v>
      </c>
      <c r="B70">
        <v>71.7</v>
      </c>
      <c r="C70">
        <v>85.2</v>
      </c>
      <c r="D70">
        <v>62.1</v>
      </c>
      <c r="E70">
        <v>70.599999999999994</v>
      </c>
      <c r="F70">
        <v>68.5</v>
      </c>
      <c r="G70">
        <v>58.5</v>
      </c>
      <c r="H70">
        <v>61.4</v>
      </c>
      <c r="I70">
        <v>81.400000000000006</v>
      </c>
      <c r="J70">
        <v>51.4</v>
      </c>
      <c r="K70">
        <v>49.7</v>
      </c>
      <c r="L70">
        <v>40.200000000000003</v>
      </c>
      <c r="M70">
        <v>71.599999999999994</v>
      </c>
    </row>
    <row r="71" spans="1:13" x14ac:dyDescent="0.25">
      <c r="A71" t="s">
        <v>272</v>
      </c>
      <c r="B71">
        <v>80.5</v>
      </c>
      <c r="C71">
        <v>71.599999999999994</v>
      </c>
      <c r="D71">
        <v>78.599999999999994</v>
      </c>
      <c r="E71">
        <v>67.400000000000006</v>
      </c>
      <c r="F71">
        <v>82.8</v>
      </c>
      <c r="G71">
        <v>80.599999999999994</v>
      </c>
      <c r="H71">
        <v>90.5</v>
      </c>
      <c r="I71">
        <v>89.2</v>
      </c>
      <c r="J71">
        <v>78.8</v>
      </c>
      <c r="K71">
        <v>83.2</v>
      </c>
      <c r="L71">
        <v>79.900000000000006</v>
      </c>
      <c r="M71">
        <v>90.2</v>
      </c>
    </row>
    <row r="72" spans="1:13" x14ac:dyDescent="0.25">
      <c r="A72" t="s">
        <v>273</v>
      </c>
      <c r="B72">
        <v>92.2</v>
      </c>
      <c r="C72">
        <v>82.5</v>
      </c>
      <c r="D72">
        <v>76</v>
      </c>
      <c r="E72">
        <v>89.1</v>
      </c>
      <c r="F72">
        <v>87.2</v>
      </c>
      <c r="G72">
        <v>77.7</v>
      </c>
      <c r="H72">
        <v>86.2</v>
      </c>
      <c r="I72">
        <v>84.9</v>
      </c>
      <c r="J72">
        <v>74.8</v>
      </c>
      <c r="K72">
        <v>66.599999999999994</v>
      </c>
      <c r="L72">
        <v>89.3</v>
      </c>
      <c r="M72">
        <v>90.6</v>
      </c>
    </row>
    <row r="73" spans="1:13" x14ac:dyDescent="0.25">
      <c r="A73" t="s">
        <v>274</v>
      </c>
      <c r="B73">
        <v>78.8</v>
      </c>
      <c r="C73">
        <v>71.900000000000006</v>
      </c>
      <c r="D73">
        <v>67.7</v>
      </c>
      <c r="E73">
        <v>73.2</v>
      </c>
      <c r="F73">
        <v>81</v>
      </c>
      <c r="G73">
        <v>71</v>
      </c>
      <c r="H73">
        <v>88.8</v>
      </c>
      <c r="I73">
        <v>83.4</v>
      </c>
      <c r="J73">
        <v>71</v>
      </c>
      <c r="K73">
        <v>82.7</v>
      </c>
      <c r="L73">
        <v>86.4</v>
      </c>
      <c r="M73">
        <v>48.9</v>
      </c>
    </row>
    <row r="74" spans="1:13" x14ac:dyDescent="0.25">
      <c r="A74" t="s">
        <v>192</v>
      </c>
      <c r="B74">
        <v>79.900000000000006</v>
      </c>
      <c r="C74">
        <v>80.5</v>
      </c>
      <c r="D74">
        <v>74.8</v>
      </c>
      <c r="E74">
        <v>71.7</v>
      </c>
      <c r="F74">
        <v>84.3</v>
      </c>
      <c r="G74">
        <v>64.900000000000006</v>
      </c>
      <c r="H74">
        <v>75.400000000000006</v>
      </c>
      <c r="I74">
        <v>60.7</v>
      </c>
      <c r="J74">
        <v>47.4</v>
      </c>
      <c r="K74">
        <v>72.900000000000006</v>
      </c>
      <c r="L74">
        <v>87.7</v>
      </c>
      <c r="M74">
        <v>56.4</v>
      </c>
    </row>
    <row r="75" spans="1:13" x14ac:dyDescent="0.25">
      <c r="A75" t="s">
        <v>275</v>
      </c>
      <c r="B75">
        <v>80.900000000000006</v>
      </c>
      <c r="C75">
        <v>86.6</v>
      </c>
      <c r="D75">
        <v>70.5</v>
      </c>
      <c r="E75">
        <v>70.900000000000006</v>
      </c>
      <c r="F75">
        <v>82.7</v>
      </c>
      <c r="G75">
        <v>68.599999999999994</v>
      </c>
      <c r="H75">
        <v>60.2</v>
      </c>
      <c r="I75">
        <v>61.6</v>
      </c>
      <c r="J75">
        <v>48.4</v>
      </c>
      <c r="K75">
        <v>62.2</v>
      </c>
      <c r="L75">
        <v>62.1</v>
      </c>
      <c r="M75">
        <v>57.5</v>
      </c>
    </row>
    <row r="76" spans="1:13" x14ac:dyDescent="0.25">
      <c r="A76" t="s">
        <v>276</v>
      </c>
      <c r="B76">
        <v>57.3</v>
      </c>
      <c r="C76">
        <v>41.3</v>
      </c>
      <c r="D76">
        <v>53.2</v>
      </c>
      <c r="E76">
        <v>50.8</v>
      </c>
      <c r="F76">
        <v>77</v>
      </c>
      <c r="G76">
        <v>61.2</v>
      </c>
      <c r="H76">
        <v>73.099999999999994</v>
      </c>
      <c r="I76">
        <v>68.400000000000006</v>
      </c>
      <c r="J76">
        <v>74.7</v>
      </c>
      <c r="K76">
        <v>66.599999999999994</v>
      </c>
      <c r="L76">
        <v>75.8</v>
      </c>
      <c r="M76">
        <v>75</v>
      </c>
    </row>
    <row r="77" spans="1:13" x14ac:dyDescent="0.25">
      <c r="A77" t="s">
        <v>277</v>
      </c>
      <c r="B77">
        <v>73.900000000000006</v>
      </c>
      <c r="C77">
        <v>63.8</v>
      </c>
      <c r="D77">
        <v>67</v>
      </c>
      <c r="E77">
        <v>64.900000000000006</v>
      </c>
      <c r="F77">
        <v>84.5</v>
      </c>
      <c r="G77">
        <v>72.8</v>
      </c>
      <c r="H77">
        <v>71.8</v>
      </c>
      <c r="I77">
        <v>75.599999999999994</v>
      </c>
      <c r="J77">
        <v>72.599999999999994</v>
      </c>
      <c r="K77">
        <v>65.400000000000006</v>
      </c>
      <c r="L77">
        <v>67.7</v>
      </c>
      <c r="M77">
        <v>87.6</v>
      </c>
    </row>
    <row r="78" spans="1:13" x14ac:dyDescent="0.25">
      <c r="A78" t="s">
        <v>278</v>
      </c>
      <c r="B78">
        <v>72.8</v>
      </c>
      <c r="C78">
        <v>75.3</v>
      </c>
      <c r="D78">
        <v>82</v>
      </c>
      <c r="E78">
        <v>66.900000000000006</v>
      </c>
      <c r="F78">
        <v>68.8</v>
      </c>
      <c r="G78">
        <v>65.5</v>
      </c>
      <c r="H78">
        <v>82.6</v>
      </c>
      <c r="I78">
        <v>77.599999999999994</v>
      </c>
      <c r="J78">
        <v>79.2</v>
      </c>
      <c r="K78">
        <v>69.5</v>
      </c>
      <c r="L78">
        <v>83</v>
      </c>
      <c r="M78">
        <v>70.3</v>
      </c>
    </row>
    <row r="79" spans="1:13" x14ac:dyDescent="0.25">
      <c r="A79" t="s">
        <v>279</v>
      </c>
      <c r="B79">
        <v>78.8</v>
      </c>
      <c r="C79">
        <v>90.3</v>
      </c>
      <c r="D79">
        <v>61.5</v>
      </c>
      <c r="E79">
        <v>77.099999999999994</v>
      </c>
      <c r="F79">
        <v>81.2</v>
      </c>
      <c r="G79">
        <v>54.4</v>
      </c>
      <c r="H79">
        <v>76</v>
      </c>
      <c r="I79">
        <v>79.900000000000006</v>
      </c>
      <c r="J79">
        <v>57.7</v>
      </c>
      <c r="K79">
        <v>57.2</v>
      </c>
      <c r="L79">
        <v>74.900000000000006</v>
      </c>
      <c r="M79">
        <v>81</v>
      </c>
    </row>
    <row r="80" spans="1:13" x14ac:dyDescent="0.25">
      <c r="A80" t="s">
        <v>280</v>
      </c>
      <c r="B80">
        <v>78.099999999999994</v>
      </c>
      <c r="C80">
        <v>60.5</v>
      </c>
      <c r="D80">
        <v>77.099999999999994</v>
      </c>
      <c r="E80">
        <v>64.8</v>
      </c>
      <c r="F80">
        <v>77.2</v>
      </c>
      <c r="G80">
        <v>77.8</v>
      </c>
      <c r="H80">
        <v>87.3</v>
      </c>
      <c r="I80">
        <v>85.2</v>
      </c>
      <c r="J80">
        <v>73.099999999999994</v>
      </c>
      <c r="K80">
        <v>71</v>
      </c>
      <c r="L80">
        <v>89.4</v>
      </c>
      <c r="M80">
        <v>75</v>
      </c>
    </row>
    <row r="81" spans="1:13" x14ac:dyDescent="0.25">
      <c r="A81" t="s">
        <v>281</v>
      </c>
      <c r="B81">
        <v>68.3</v>
      </c>
      <c r="C81">
        <v>65.099999999999994</v>
      </c>
      <c r="D81">
        <v>81.3</v>
      </c>
      <c r="E81">
        <v>61.1</v>
      </c>
      <c r="F81">
        <v>69</v>
      </c>
      <c r="G81">
        <v>66.7</v>
      </c>
      <c r="H81">
        <v>84.6</v>
      </c>
      <c r="I81">
        <v>82.8</v>
      </c>
      <c r="J81">
        <v>60.8</v>
      </c>
      <c r="K81">
        <v>75</v>
      </c>
      <c r="L81">
        <v>76.7</v>
      </c>
      <c r="M81">
        <v>71.099999999999994</v>
      </c>
    </row>
    <row r="82" spans="1:13" x14ac:dyDescent="0.25">
      <c r="A82" t="s">
        <v>282</v>
      </c>
      <c r="B82">
        <v>78.099999999999994</v>
      </c>
      <c r="C82">
        <v>68.099999999999994</v>
      </c>
      <c r="D82">
        <v>60.9</v>
      </c>
      <c r="E82">
        <v>68.099999999999994</v>
      </c>
      <c r="F82">
        <v>87.3</v>
      </c>
      <c r="G82">
        <v>72.5</v>
      </c>
      <c r="H82">
        <v>90.7</v>
      </c>
      <c r="I82">
        <v>80.599999999999994</v>
      </c>
      <c r="J82">
        <v>76.900000000000006</v>
      </c>
      <c r="K82">
        <v>75.099999999999994</v>
      </c>
      <c r="L82">
        <v>92.6</v>
      </c>
      <c r="M82">
        <v>90.1</v>
      </c>
    </row>
    <row r="83" spans="1:13" x14ac:dyDescent="0.25">
      <c r="A83" t="s">
        <v>283</v>
      </c>
      <c r="B83">
        <v>71.599999999999994</v>
      </c>
      <c r="C83">
        <v>66.400000000000006</v>
      </c>
      <c r="D83">
        <v>59.5</v>
      </c>
      <c r="E83">
        <v>68.099999999999994</v>
      </c>
      <c r="F83">
        <v>82.6</v>
      </c>
      <c r="G83">
        <v>59</v>
      </c>
      <c r="H83">
        <v>77.7</v>
      </c>
      <c r="I83">
        <v>71.900000000000006</v>
      </c>
      <c r="J83">
        <v>61.3</v>
      </c>
      <c r="K83">
        <v>76.900000000000006</v>
      </c>
      <c r="L83">
        <v>75.3</v>
      </c>
      <c r="M83">
        <v>66.599999999999994</v>
      </c>
    </row>
    <row r="84" spans="1:13" x14ac:dyDescent="0.25">
      <c r="A84" t="s">
        <v>284</v>
      </c>
      <c r="B84">
        <v>89.4</v>
      </c>
      <c r="C84">
        <v>81</v>
      </c>
      <c r="D84">
        <v>74.3</v>
      </c>
      <c r="E84">
        <v>83.2</v>
      </c>
      <c r="F84">
        <v>89.4</v>
      </c>
      <c r="G84">
        <v>72.900000000000006</v>
      </c>
      <c r="H84">
        <v>92.7</v>
      </c>
      <c r="I84">
        <v>92.9</v>
      </c>
      <c r="J84">
        <v>72.900000000000006</v>
      </c>
      <c r="K84">
        <v>85.5</v>
      </c>
      <c r="L84">
        <v>89.8</v>
      </c>
      <c r="M84">
        <v>79.599999999999994</v>
      </c>
    </row>
    <row r="85" spans="1:13" x14ac:dyDescent="0.25">
      <c r="A85" t="s">
        <v>285</v>
      </c>
      <c r="B85">
        <v>59.5</v>
      </c>
      <c r="C85">
        <v>62.3</v>
      </c>
      <c r="D85">
        <v>63.2</v>
      </c>
      <c r="E85">
        <v>60.1</v>
      </c>
      <c r="F85">
        <v>63.5</v>
      </c>
      <c r="G85">
        <v>52.9</v>
      </c>
      <c r="H85">
        <v>90.8</v>
      </c>
      <c r="I85">
        <v>91.1</v>
      </c>
      <c r="J85">
        <v>66.2</v>
      </c>
      <c r="K85">
        <v>79.099999999999994</v>
      </c>
      <c r="L85">
        <v>80.3</v>
      </c>
      <c r="M85">
        <v>82.6</v>
      </c>
    </row>
    <row r="86" spans="1:13" x14ac:dyDescent="0.25">
      <c r="A86" t="s">
        <v>187</v>
      </c>
      <c r="B86">
        <v>73.3</v>
      </c>
      <c r="C86">
        <v>63.7</v>
      </c>
      <c r="D86">
        <v>86.5</v>
      </c>
      <c r="E86">
        <v>75.400000000000006</v>
      </c>
      <c r="F86">
        <v>67.400000000000006</v>
      </c>
      <c r="G86">
        <v>57.8</v>
      </c>
      <c r="H86">
        <v>67.3</v>
      </c>
      <c r="I86">
        <v>61.8</v>
      </c>
      <c r="J86">
        <v>56.9</v>
      </c>
      <c r="K86">
        <v>65.5</v>
      </c>
      <c r="L86">
        <v>70.2</v>
      </c>
      <c r="M86">
        <v>86.7</v>
      </c>
    </row>
    <row r="87" spans="1:13" x14ac:dyDescent="0.25">
      <c r="A87" t="s">
        <v>286</v>
      </c>
      <c r="B87">
        <v>56.8</v>
      </c>
      <c r="C87">
        <v>44.8</v>
      </c>
      <c r="D87">
        <v>51.5</v>
      </c>
      <c r="E87">
        <v>56.3</v>
      </c>
      <c r="F87">
        <v>77.5</v>
      </c>
      <c r="G87">
        <v>50.7</v>
      </c>
      <c r="H87">
        <v>84.2</v>
      </c>
      <c r="I87">
        <v>89</v>
      </c>
      <c r="J87">
        <v>51.2</v>
      </c>
      <c r="K87">
        <v>62.6</v>
      </c>
      <c r="L87">
        <v>71.5</v>
      </c>
      <c r="M87">
        <v>64.099999999999994</v>
      </c>
    </row>
    <row r="88" spans="1:13" x14ac:dyDescent="0.25">
      <c r="A88" t="s">
        <v>189</v>
      </c>
      <c r="B88">
        <v>78.3</v>
      </c>
      <c r="C88">
        <v>85</v>
      </c>
      <c r="D88">
        <v>70.400000000000006</v>
      </c>
      <c r="E88">
        <v>72.599999999999994</v>
      </c>
      <c r="F88">
        <v>81.5</v>
      </c>
      <c r="G88">
        <v>61.9</v>
      </c>
      <c r="H88">
        <v>91.4</v>
      </c>
      <c r="I88">
        <v>80.099999999999994</v>
      </c>
      <c r="J88">
        <v>71.599999999999994</v>
      </c>
      <c r="K88">
        <v>79.599999999999994</v>
      </c>
      <c r="L88">
        <v>92.5</v>
      </c>
      <c r="M88">
        <v>87.5</v>
      </c>
    </row>
    <row r="89" spans="1:13" x14ac:dyDescent="0.25">
      <c r="A89" t="s">
        <v>287</v>
      </c>
      <c r="B89">
        <v>80.900000000000006</v>
      </c>
      <c r="C89">
        <v>72.3</v>
      </c>
      <c r="D89">
        <v>73.7</v>
      </c>
      <c r="E89">
        <v>67.5</v>
      </c>
      <c r="F89">
        <v>83.3</v>
      </c>
      <c r="G89">
        <v>74.5</v>
      </c>
      <c r="H89">
        <v>63.6</v>
      </c>
      <c r="I89">
        <v>48.9</v>
      </c>
      <c r="J89">
        <v>53.7</v>
      </c>
      <c r="K89">
        <v>67.7</v>
      </c>
      <c r="L89">
        <v>78.099999999999994</v>
      </c>
      <c r="M89">
        <v>73.7</v>
      </c>
    </row>
    <row r="90" spans="1:13" x14ac:dyDescent="0.25">
      <c r="A90" t="s">
        <v>288</v>
      </c>
      <c r="B90">
        <v>87.5</v>
      </c>
      <c r="C90">
        <v>86.5</v>
      </c>
      <c r="D90">
        <v>68.599999999999994</v>
      </c>
      <c r="E90">
        <v>80.8</v>
      </c>
      <c r="F90">
        <v>89.3</v>
      </c>
      <c r="G90">
        <v>68.5</v>
      </c>
      <c r="H90">
        <v>91</v>
      </c>
      <c r="I90">
        <v>90.1</v>
      </c>
      <c r="J90">
        <v>78.2</v>
      </c>
      <c r="K90">
        <v>83.2</v>
      </c>
      <c r="L90">
        <v>90</v>
      </c>
      <c r="M90">
        <v>84.2</v>
      </c>
    </row>
    <row r="91" spans="1:13" x14ac:dyDescent="0.25">
      <c r="A91" t="s">
        <v>289</v>
      </c>
      <c r="B91">
        <v>70.400000000000006</v>
      </c>
      <c r="C91">
        <v>58.1</v>
      </c>
      <c r="D91">
        <v>66.900000000000006</v>
      </c>
      <c r="E91">
        <v>71.099999999999994</v>
      </c>
      <c r="F91">
        <v>82.6</v>
      </c>
      <c r="G91">
        <v>55.8</v>
      </c>
      <c r="H91">
        <v>83.6</v>
      </c>
      <c r="I91">
        <v>83.7</v>
      </c>
      <c r="J91">
        <v>74.2</v>
      </c>
      <c r="K91">
        <v>71.7</v>
      </c>
      <c r="L91">
        <v>77.900000000000006</v>
      </c>
      <c r="M91">
        <v>71.599999999999994</v>
      </c>
    </row>
    <row r="92" spans="1:13" x14ac:dyDescent="0.25">
      <c r="A92" t="s">
        <v>190</v>
      </c>
      <c r="B92">
        <v>78.599999999999994</v>
      </c>
      <c r="C92">
        <v>82</v>
      </c>
      <c r="D92">
        <v>70.400000000000006</v>
      </c>
      <c r="E92">
        <v>68.099999999999994</v>
      </c>
      <c r="F92">
        <v>84.8</v>
      </c>
      <c r="G92">
        <v>69.2</v>
      </c>
      <c r="H92">
        <v>63.3</v>
      </c>
      <c r="I92">
        <v>66.2</v>
      </c>
      <c r="J92">
        <v>50.9</v>
      </c>
      <c r="K92">
        <v>68.599999999999994</v>
      </c>
      <c r="L92">
        <v>48.2</v>
      </c>
      <c r="M92">
        <v>87.8</v>
      </c>
    </row>
    <row r="93" spans="1:13" x14ac:dyDescent="0.25">
      <c r="A93" t="s">
        <v>290</v>
      </c>
      <c r="B93">
        <v>68.900000000000006</v>
      </c>
      <c r="C93">
        <v>75.099999999999994</v>
      </c>
      <c r="D93">
        <v>87.5</v>
      </c>
      <c r="E93">
        <v>59.4</v>
      </c>
      <c r="F93">
        <v>76.400000000000006</v>
      </c>
      <c r="G93">
        <v>54.9</v>
      </c>
      <c r="H93">
        <v>90.1</v>
      </c>
      <c r="I93">
        <v>82.7</v>
      </c>
      <c r="J93">
        <v>86.4</v>
      </c>
      <c r="K93">
        <v>67</v>
      </c>
      <c r="L93">
        <v>91.7</v>
      </c>
      <c r="M93">
        <v>74.400000000000006</v>
      </c>
    </row>
    <row r="94" spans="1:13" x14ac:dyDescent="0.25">
      <c r="A94" t="s">
        <v>291</v>
      </c>
      <c r="B94">
        <v>79.900000000000006</v>
      </c>
      <c r="C94">
        <v>70.099999999999994</v>
      </c>
      <c r="D94">
        <v>65</v>
      </c>
      <c r="E94">
        <v>64.7</v>
      </c>
      <c r="F94">
        <v>80.599999999999994</v>
      </c>
      <c r="G94">
        <v>80.099999999999994</v>
      </c>
      <c r="H94">
        <v>83.9</v>
      </c>
      <c r="I94">
        <v>74.5</v>
      </c>
      <c r="J94">
        <v>76.3</v>
      </c>
      <c r="K94">
        <v>71.5</v>
      </c>
      <c r="L94">
        <v>89.6</v>
      </c>
      <c r="M94">
        <v>64</v>
      </c>
    </row>
    <row r="95" spans="1:13" x14ac:dyDescent="0.25">
      <c r="A95" t="s">
        <v>292</v>
      </c>
      <c r="B95">
        <v>70.3</v>
      </c>
      <c r="C95">
        <v>60.3</v>
      </c>
      <c r="D95">
        <v>60.5</v>
      </c>
      <c r="E95">
        <v>73.599999999999994</v>
      </c>
      <c r="F95">
        <v>75.7</v>
      </c>
      <c r="G95">
        <v>57.1</v>
      </c>
      <c r="H95">
        <v>75.400000000000006</v>
      </c>
      <c r="I95">
        <v>64.5</v>
      </c>
      <c r="J95">
        <v>75.599999999999994</v>
      </c>
      <c r="K95">
        <v>73.900000000000006</v>
      </c>
      <c r="L95">
        <v>75.8</v>
      </c>
      <c r="M95">
        <v>61</v>
      </c>
    </row>
    <row r="96" spans="1:13" x14ac:dyDescent="0.25">
      <c r="A96" t="s">
        <v>293</v>
      </c>
      <c r="B96">
        <v>71.400000000000006</v>
      </c>
      <c r="C96">
        <v>72.7</v>
      </c>
      <c r="D96">
        <v>67.599999999999994</v>
      </c>
      <c r="E96">
        <v>67.099999999999994</v>
      </c>
      <c r="F96">
        <v>70.599999999999994</v>
      </c>
      <c r="G96">
        <v>66.599999999999994</v>
      </c>
      <c r="H96">
        <v>81.099999999999994</v>
      </c>
      <c r="I96">
        <v>63.4</v>
      </c>
      <c r="J96">
        <v>67.7</v>
      </c>
      <c r="K96">
        <v>74</v>
      </c>
      <c r="L96">
        <v>90.3</v>
      </c>
      <c r="M96">
        <v>72</v>
      </c>
    </row>
    <row r="97" spans="1:13" x14ac:dyDescent="0.25">
      <c r="A97" t="s">
        <v>294</v>
      </c>
      <c r="B97">
        <v>74.400000000000006</v>
      </c>
      <c r="C97">
        <v>81.400000000000006</v>
      </c>
      <c r="D97">
        <v>46.2</v>
      </c>
      <c r="E97">
        <v>77.400000000000006</v>
      </c>
      <c r="F97">
        <v>78.7</v>
      </c>
      <c r="G97">
        <v>48.1</v>
      </c>
      <c r="H97">
        <v>72.8</v>
      </c>
      <c r="I97">
        <v>65.099999999999994</v>
      </c>
      <c r="J97">
        <v>57.9</v>
      </c>
      <c r="K97">
        <v>70.400000000000006</v>
      </c>
      <c r="L97">
        <v>78.7</v>
      </c>
      <c r="M97">
        <v>81.3</v>
      </c>
    </row>
    <row r="98" spans="1:13" x14ac:dyDescent="0.25">
      <c r="A98" t="s">
        <v>295</v>
      </c>
      <c r="B98">
        <v>82.6</v>
      </c>
      <c r="C98">
        <v>85.8</v>
      </c>
      <c r="D98">
        <v>79.3</v>
      </c>
      <c r="E98">
        <v>70.099999999999994</v>
      </c>
      <c r="F98">
        <v>84.7</v>
      </c>
      <c r="G98">
        <v>72.2</v>
      </c>
      <c r="H98">
        <v>90.5</v>
      </c>
      <c r="I98">
        <v>92.4</v>
      </c>
      <c r="J98">
        <v>62.3</v>
      </c>
      <c r="K98">
        <v>74.2</v>
      </c>
      <c r="L98">
        <v>80.5</v>
      </c>
      <c r="M98">
        <v>68.3</v>
      </c>
    </row>
    <row r="99" spans="1:13" x14ac:dyDescent="0.25">
      <c r="A99" t="s">
        <v>296</v>
      </c>
      <c r="B99">
        <v>75.099999999999994</v>
      </c>
      <c r="C99">
        <v>67.7</v>
      </c>
      <c r="D99">
        <v>68</v>
      </c>
      <c r="E99">
        <v>69.599999999999994</v>
      </c>
      <c r="F99">
        <v>93.7</v>
      </c>
      <c r="G99">
        <v>57.3</v>
      </c>
      <c r="H99">
        <v>75.8</v>
      </c>
      <c r="I99">
        <v>76.099999999999994</v>
      </c>
      <c r="J99">
        <v>57.2</v>
      </c>
      <c r="K99">
        <v>70</v>
      </c>
      <c r="L99">
        <v>68.8</v>
      </c>
      <c r="M99">
        <v>74.5</v>
      </c>
    </row>
    <row r="100" spans="1:13" x14ac:dyDescent="0.25">
      <c r="A100" t="s">
        <v>297</v>
      </c>
      <c r="B100">
        <v>67.900000000000006</v>
      </c>
      <c r="C100">
        <v>60.5</v>
      </c>
      <c r="D100">
        <v>59.5</v>
      </c>
      <c r="E100">
        <v>67.7</v>
      </c>
      <c r="F100">
        <v>80.7</v>
      </c>
      <c r="G100">
        <v>54.4</v>
      </c>
      <c r="H100">
        <v>91.1</v>
      </c>
      <c r="I100">
        <v>81.2</v>
      </c>
      <c r="J100">
        <v>61.2</v>
      </c>
      <c r="K100">
        <v>84.5</v>
      </c>
      <c r="L100">
        <v>91.6</v>
      </c>
      <c r="M100">
        <v>81.5</v>
      </c>
    </row>
    <row r="101" spans="1:13" x14ac:dyDescent="0.25">
      <c r="A101" t="s">
        <v>298</v>
      </c>
      <c r="B101">
        <v>62.5</v>
      </c>
      <c r="C101">
        <v>61.9</v>
      </c>
      <c r="D101">
        <v>66.099999999999994</v>
      </c>
      <c r="E101">
        <v>64.5</v>
      </c>
      <c r="F101">
        <v>69.2</v>
      </c>
      <c r="G101">
        <v>48.3</v>
      </c>
      <c r="H101">
        <v>68</v>
      </c>
      <c r="I101">
        <v>66</v>
      </c>
      <c r="J101">
        <v>41.9</v>
      </c>
      <c r="K101">
        <v>64.8</v>
      </c>
      <c r="L101">
        <v>69.7</v>
      </c>
      <c r="M101">
        <v>66.3</v>
      </c>
    </row>
    <row r="102" spans="1:13" x14ac:dyDescent="0.25">
      <c r="A102" t="s">
        <v>299</v>
      </c>
      <c r="B102">
        <v>61.8</v>
      </c>
      <c r="C102">
        <v>57.1</v>
      </c>
      <c r="D102">
        <v>64</v>
      </c>
      <c r="E102">
        <v>61.2</v>
      </c>
      <c r="F102">
        <v>74.8</v>
      </c>
      <c r="G102">
        <v>49.4</v>
      </c>
      <c r="H102">
        <v>75</v>
      </c>
      <c r="I102">
        <v>77.3</v>
      </c>
      <c r="J102">
        <v>62.7</v>
      </c>
      <c r="K102">
        <v>70.2</v>
      </c>
      <c r="L102">
        <v>64.7</v>
      </c>
      <c r="M102">
        <v>90.2</v>
      </c>
    </row>
    <row r="103" spans="1:13" x14ac:dyDescent="0.25">
      <c r="A103" t="s">
        <v>300</v>
      </c>
      <c r="B103">
        <v>83.3</v>
      </c>
      <c r="C103">
        <v>88.3</v>
      </c>
      <c r="D103">
        <v>70.8</v>
      </c>
      <c r="E103">
        <v>79</v>
      </c>
      <c r="F103">
        <v>76.5</v>
      </c>
      <c r="G103">
        <v>64</v>
      </c>
      <c r="H103">
        <v>78.599999999999994</v>
      </c>
      <c r="I103">
        <v>79</v>
      </c>
      <c r="J103">
        <v>52.5</v>
      </c>
      <c r="K103">
        <v>73.7</v>
      </c>
      <c r="L103">
        <v>74.7</v>
      </c>
      <c r="M103">
        <v>61.3</v>
      </c>
    </row>
    <row r="104" spans="1:13" x14ac:dyDescent="0.25">
      <c r="A104" t="s">
        <v>301</v>
      </c>
      <c r="B104">
        <v>75.599999999999994</v>
      </c>
      <c r="C104">
        <v>77.5</v>
      </c>
      <c r="D104">
        <v>61.8</v>
      </c>
      <c r="E104">
        <v>78.099999999999994</v>
      </c>
      <c r="F104">
        <v>68.5</v>
      </c>
      <c r="G104">
        <v>61.1</v>
      </c>
      <c r="H104">
        <v>78.400000000000006</v>
      </c>
      <c r="I104">
        <v>74</v>
      </c>
      <c r="J104">
        <v>75.099999999999994</v>
      </c>
      <c r="K104">
        <v>64.8</v>
      </c>
      <c r="L104">
        <v>86.2</v>
      </c>
      <c r="M104">
        <v>90</v>
      </c>
    </row>
    <row r="105" spans="1:13" x14ac:dyDescent="0.25">
      <c r="A105" t="s">
        <v>302</v>
      </c>
      <c r="B105">
        <v>62.4</v>
      </c>
      <c r="C105">
        <v>72.2</v>
      </c>
      <c r="D105">
        <v>60.4</v>
      </c>
      <c r="E105">
        <v>65.900000000000006</v>
      </c>
      <c r="F105">
        <v>61.2</v>
      </c>
      <c r="G105">
        <v>48.3</v>
      </c>
      <c r="H105">
        <v>70.5</v>
      </c>
      <c r="I105">
        <v>62.8</v>
      </c>
      <c r="J105">
        <v>74</v>
      </c>
      <c r="K105">
        <v>65.7</v>
      </c>
      <c r="L105">
        <v>79.900000000000006</v>
      </c>
      <c r="M105">
        <v>74.599999999999994</v>
      </c>
    </row>
    <row r="106" spans="1:13" x14ac:dyDescent="0.25">
      <c r="A106" t="s">
        <v>303</v>
      </c>
      <c r="B106">
        <v>74.3</v>
      </c>
      <c r="C106">
        <v>74.7</v>
      </c>
      <c r="D106">
        <v>67.5</v>
      </c>
      <c r="E106">
        <v>74.7</v>
      </c>
      <c r="F106">
        <v>80.2</v>
      </c>
      <c r="G106">
        <v>55</v>
      </c>
      <c r="H106">
        <v>90.8</v>
      </c>
      <c r="I106">
        <v>91.2</v>
      </c>
      <c r="J106">
        <v>76.5</v>
      </c>
      <c r="K106">
        <v>79</v>
      </c>
      <c r="L106">
        <v>86.2</v>
      </c>
      <c r="M106">
        <v>77.900000000000006</v>
      </c>
    </row>
    <row r="107" spans="1:13" x14ac:dyDescent="0.25">
      <c r="A107" t="s">
        <v>304</v>
      </c>
      <c r="B107">
        <v>83.9</v>
      </c>
      <c r="C107">
        <v>83.5</v>
      </c>
      <c r="D107">
        <v>93.6</v>
      </c>
      <c r="E107">
        <v>81.8</v>
      </c>
      <c r="F107">
        <v>80.7</v>
      </c>
      <c r="G107">
        <v>63</v>
      </c>
      <c r="H107">
        <v>93.6</v>
      </c>
      <c r="I107">
        <v>89.7</v>
      </c>
      <c r="J107">
        <v>73.8</v>
      </c>
      <c r="K107">
        <v>84</v>
      </c>
      <c r="L107">
        <v>93.8</v>
      </c>
      <c r="M107">
        <v>89.4</v>
      </c>
    </row>
    <row r="108" spans="1:13" x14ac:dyDescent="0.25">
      <c r="A108" t="s">
        <v>305</v>
      </c>
      <c r="B108">
        <v>76.900000000000006</v>
      </c>
      <c r="C108">
        <v>62.9</v>
      </c>
      <c r="D108">
        <v>75.3</v>
      </c>
      <c r="E108">
        <v>68.400000000000006</v>
      </c>
      <c r="F108">
        <v>85.9</v>
      </c>
      <c r="G108">
        <v>68</v>
      </c>
      <c r="H108">
        <v>82</v>
      </c>
      <c r="I108">
        <v>86.4</v>
      </c>
      <c r="J108">
        <v>68.7</v>
      </c>
      <c r="K108">
        <v>69.099999999999994</v>
      </c>
      <c r="L108">
        <v>75.400000000000006</v>
      </c>
      <c r="M108">
        <v>68.3</v>
      </c>
    </row>
    <row r="109" spans="1:13" x14ac:dyDescent="0.25">
      <c r="A109" t="s">
        <v>306</v>
      </c>
      <c r="B109">
        <v>82.5</v>
      </c>
      <c r="C109">
        <v>87.4</v>
      </c>
      <c r="D109">
        <v>86.5</v>
      </c>
      <c r="E109">
        <v>77.2</v>
      </c>
      <c r="F109">
        <v>80.099999999999994</v>
      </c>
      <c r="G109">
        <v>61</v>
      </c>
      <c r="H109">
        <v>82.4</v>
      </c>
      <c r="I109">
        <v>85.3</v>
      </c>
      <c r="J109">
        <v>76.5</v>
      </c>
      <c r="K109">
        <v>81</v>
      </c>
      <c r="L109">
        <v>68.400000000000006</v>
      </c>
      <c r="M109">
        <v>82.9</v>
      </c>
    </row>
    <row r="110" spans="1:13" x14ac:dyDescent="0.25">
      <c r="A110" t="s">
        <v>307</v>
      </c>
      <c r="B110">
        <v>74.3</v>
      </c>
      <c r="C110">
        <v>67.599999999999994</v>
      </c>
      <c r="D110">
        <v>78.599999999999994</v>
      </c>
      <c r="E110">
        <v>70.2</v>
      </c>
      <c r="F110">
        <v>83.1</v>
      </c>
      <c r="G110">
        <v>61.6</v>
      </c>
      <c r="H110">
        <v>63.8</v>
      </c>
      <c r="I110">
        <v>75.599999999999994</v>
      </c>
      <c r="J110">
        <v>50.2</v>
      </c>
      <c r="K110">
        <v>65.5</v>
      </c>
      <c r="L110">
        <v>47.9</v>
      </c>
      <c r="M110">
        <v>86.3</v>
      </c>
    </row>
    <row r="111" spans="1:13" x14ac:dyDescent="0.25">
      <c r="A111" t="s">
        <v>308</v>
      </c>
      <c r="B111">
        <v>73.8</v>
      </c>
      <c r="C111">
        <v>79.400000000000006</v>
      </c>
      <c r="D111">
        <v>49.4</v>
      </c>
      <c r="E111">
        <v>81.900000000000006</v>
      </c>
      <c r="F111">
        <v>68.099999999999994</v>
      </c>
      <c r="G111">
        <v>56.7</v>
      </c>
      <c r="H111">
        <v>90.5</v>
      </c>
      <c r="I111">
        <v>87.1</v>
      </c>
      <c r="J111">
        <v>73.7</v>
      </c>
      <c r="K111">
        <v>72.900000000000006</v>
      </c>
      <c r="L111">
        <v>90.1</v>
      </c>
      <c r="M111">
        <v>84</v>
      </c>
    </row>
    <row r="112" spans="1:13" x14ac:dyDescent="0.25">
      <c r="A112" t="s">
        <v>309</v>
      </c>
      <c r="B112">
        <v>64.7</v>
      </c>
      <c r="C112">
        <v>70.7</v>
      </c>
      <c r="D112">
        <v>57.9</v>
      </c>
      <c r="E112">
        <v>64.8</v>
      </c>
      <c r="F112">
        <v>75.8</v>
      </c>
      <c r="G112">
        <v>45.5</v>
      </c>
      <c r="H112">
        <v>67.900000000000006</v>
      </c>
      <c r="I112">
        <v>66.099999999999994</v>
      </c>
      <c r="J112">
        <v>51.5</v>
      </c>
      <c r="K112">
        <v>62.8</v>
      </c>
      <c r="L112">
        <v>70.2</v>
      </c>
      <c r="M112">
        <v>59.3</v>
      </c>
    </row>
    <row r="113" spans="1:13" x14ac:dyDescent="0.25">
      <c r="A113" t="s">
        <v>310</v>
      </c>
      <c r="B113">
        <v>88.4</v>
      </c>
      <c r="C113">
        <v>75.8</v>
      </c>
      <c r="D113">
        <v>68.3</v>
      </c>
      <c r="E113">
        <v>81.5</v>
      </c>
      <c r="F113">
        <v>88.9</v>
      </c>
      <c r="G113">
        <v>75.599999999999994</v>
      </c>
      <c r="H113">
        <v>80.8</v>
      </c>
      <c r="I113">
        <v>74.7</v>
      </c>
      <c r="J113">
        <v>54.8</v>
      </c>
      <c r="K113">
        <v>79.7</v>
      </c>
      <c r="L113">
        <v>76.3</v>
      </c>
      <c r="M113">
        <v>74.5</v>
      </c>
    </row>
    <row r="114" spans="1:13" x14ac:dyDescent="0.25">
      <c r="A114" t="s">
        <v>311</v>
      </c>
      <c r="B114">
        <v>72.599999999999994</v>
      </c>
      <c r="C114">
        <v>65.900000000000006</v>
      </c>
      <c r="D114">
        <v>69.099999999999994</v>
      </c>
      <c r="E114">
        <v>68.099999999999994</v>
      </c>
      <c r="F114">
        <v>82.1</v>
      </c>
      <c r="G114">
        <v>59.8</v>
      </c>
      <c r="H114">
        <v>63.4</v>
      </c>
      <c r="I114">
        <v>72</v>
      </c>
      <c r="J114">
        <v>57.1</v>
      </c>
      <c r="K114">
        <v>70.5</v>
      </c>
      <c r="L114">
        <v>39</v>
      </c>
      <c r="M114">
        <v>58.9</v>
      </c>
    </row>
    <row r="115" spans="1:13" x14ac:dyDescent="0.25">
      <c r="A115" t="s">
        <v>312</v>
      </c>
      <c r="B115">
        <v>66.7</v>
      </c>
      <c r="C115">
        <v>63.7</v>
      </c>
      <c r="D115">
        <v>65.2</v>
      </c>
      <c r="E115">
        <v>57.3</v>
      </c>
      <c r="F115">
        <v>76.2</v>
      </c>
      <c r="G115">
        <v>68.599999999999994</v>
      </c>
      <c r="H115">
        <v>51.9</v>
      </c>
      <c r="I115">
        <v>44</v>
      </c>
      <c r="J115">
        <v>54.5</v>
      </c>
      <c r="K115">
        <v>68.7</v>
      </c>
      <c r="L115">
        <v>67.2</v>
      </c>
      <c r="M115">
        <v>70.3</v>
      </c>
    </row>
    <row r="116" spans="1:13" x14ac:dyDescent="0.25">
      <c r="A116" t="s">
        <v>313</v>
      </c>
      <c r="B116">
        <v>78.400000000000006</v>
      </c>
      <c r="C116">
        <v>66.8</v>
      </c>
      <c r="D116">
        <v>80.099999999999994</v>
      </c>
      <c r="E116">
        <v>66.400000000000006</v>
      </c>
      <c r="F116">
        <v>88.1</v>
      </c>
      <c r="G116">
        <v>66.5</v>
      </c>
      <c r="H116">
        <v>82.3</v>
      </c>
      <c r="I116">
        <v>83.5</v>
      </c>
      <c r="J116">
        <v>64.5</v>
      </c>
      <c r="K116">
        <v>66.5</v>
      </c>
      <c r="L116">
        <v>84.1</v>
      </c>
      <c r="M116">
        <v>70</v>
      </c>
    </row>
    <row r="117" spans="1:13" x14ac:dyDescent="0.25">
      <c r="A117" t="s">
        <v>314</v>
      </c>
      <c r="B117">
        <v>60.5</v>
      </c>
      <c r="C117">
        <v>57.8</v>
      </c>
      <c r="D117">
        <v>51.5</v>
      </c>
      <c r="E117">
        <v>63.8</v>
      </c>
      <c r="F117">
        <v>67</v>
      </c>
      <c r="G117">
        <v>53.1</v>
      </c>
      <c r="H117">
        <v>65.900000000000006</v>
      </c>
      <c r="I117">
        <v>71.2</v>
      </c>
      <c r="J117">
        <v>69.900000000000006</v>
      </c>
      <c r="K117">
        <v>60.8</v>
      </c>
      <c r="L117">
        <v>64.5</v>
      </c>
      <c r="M117">
        <v>72.5</v>
      </c>
    </row>
    <row r="118" spans="1:13" x14ac:dyDescent="0.25">
      <c r="A118" t="s">
        <v>315</v>
      </c>
      <c r="B118">
        <v>84</v>
      </c>
      <c r="C118">
        <v>75.8</v>
      </c>
      <c r="D118">
        <v>72.5</v>
      </c>
      <c r="E118">
        <v>79.8</v>
      </c>
      <c r="F118">
        <v>80.8</v>
      </c>
      <c r="G118">
        <v>70.900000000000006</v>
      </c>
      <c r="H118">
        <v>84</v>
      </c>
      <c r="I118">
        <v>69.5</v>
      </c>
      <c r="J118">
        <v>61.6</v>
      </c>
      <c r="K118">
        <v>70.900000000000006</v>
      </c>
      <c r="L118">
        <v>90</v>
      </c>
      <c r="M118">
        <v>72.7</v>
      </c>
    </row>
    <row r="119" spans="1:13" x14ac:dyDescent="0.25">
      <c r="A119" t="s">
        <v>316</v>
      </c>
      <c r="B119">
        <v>75</v>
      </c>
      <c r="C119">
        <v>79.599999999999994</v>
      </c>
      <c r="D119">
        <v>48</v>
      </c>
      <c r="E119">
        <v>75.5</v>
      </c>
      <c r="F119">
        <v>90.8</v>
      </c>
      <c r="G119">
        <v>52.6</v>
      </c>
      <c r="H119">
        <v>76.5</v>
      </c>
      <c r="I119">
        <v>71.8</v>
      </c>
      <c r="J119">
        <v>77.3</v>
      </c>
      <c r="K119">
        <v>64.7</v>
      </c>
      <c r="L119">
        <v>84.5</v>
      </c>
      <c r="M119">
        <v>76.400000000000006</v>
      </c>
    </row>
    <row r="120" spans="1:13" x14ac:dyDescent="0.25">
      <c r="A120" t="s">
        <v>317</v>
      </c>
      <c r="B120">
        <v>59</v>
      </c>
      <c r="C120">
        <v>58.2</v>
      </c>
      <c r="D120">
        <v>53.6</v>
      </c>
      <c r="E120">
        <v>60.4</v>
      </c>
      <c r="F120">
        <v>74.900000000000006</v>
      </c>
      <c r="G120">
        <v>45.7</v>
      </c>
      <c r="H120">
        <v>70.8</v>
      </c>
      <c r="I120">
        <v>75</v>
      </c>
      <c r="J120">
        <v>67.8</v>
      </c>
      <c r="K120">
        <v>70.400000000000006</v>
      </c>
      <c r="L120">
        <v>59.5</v>
      </c>
      <c r="M120">
        <v>72.7</v>
      </c>
    </row>
    <row r="121" spans="1:13" x14ac:dyDescent="0.25">
      <c r="A121" t="s">
        <v>318</v>
      </c>
      <c r="B121">
        <v>75.400000000000006</v>
      </c>
      <c r="C121">
        <v>47.6</v>
      </c>
      <c r="D121">
        <v>68.099999999999994</v>
      </c>
      <c r="E121">
        <v>68.900000000000006</v>
      </c>
      <c r="F121">
        <v>75.8</v>
      </c>
      <c r="G121">
        <v>83.7</v>
      </c>
      <c r="H121">
        <v>79.8</v>
      </c>
      <c r="I121">
        <v>73.599999999999994</v>
      </c>
      <c r="J121">
        <v>47.9</v>
      </c>
      <c r="K121">
        <v>66.099999999999994</v>
      </c>
      <c r="L121">
        <v>86.7</v>
      </c>
      <c r="M121">
        <v>86.9</v>
      </c>
    </row>
    <row r="122" spans="1:13" x14ac:dyDescent="0.25">
      <c r="A122" t="s">
        <v>319</v>
      </c>
      <c r="B122">
        <v>70.099999999999994</v>
      </c>
      <c r="C122">
        <v>68.2</v>
      </c>
      <c r="D122">
        <v>70.099999999999994</v>
      </c>
      <c r="E122">
        <v>67.2</v>
      </c>
      <c r="F122">
        <v>79.5</v>
      </c>
      <c r="G122">
        <v>58.2</v>
      </c>
      <c r="H122">
        <v>59</v>
      </c>
      <c r="I122">
        <v>50.6</v>
      </c>
      <c r="J122">
        <v>56.9</v>
      </c>
      <c r="K122">
        <v>63.4</v>
      </c>
      <c r="L122">
        <v>71.2</v>
      </c>
      <c r="M122">
        <v>83.9</v>
      </c>
    </row>
    <row r="123" spans="1:13" x14ac:dyDescent="0.25">
      <c r="A123" t="s">
        <v>320</v>
      </c>
      <c r="B123">
        <v>64.099999999999994</v>
      </c>
      <c r="C123">
        <v>55.5</v>
      </c>
      <c r="D123">
        <v>68.599999999999994</v>
      </c>
      <c r="E123">
        <v>63.9</v>
      </c>
      <c r="F123">
        <v>71.400000000000006</v>
      </c>
      <c r="G123">
        <v>59.8</v>
      </c>
      <c r="H123">
        <v>74.599999999999994</v>
      </c>
      <c r="I123">
        <v>73.099999999999994</v>
      </c>
      <c r="J123">
        <v>75.099999999999994</v>
      </c>
      <c r="K123">
        <v>66.599999999999994</v>
      </c>
      <c r="L123">
        <v>68.3</v>
      </c>
      <c r="M123">
        <v>65.2</v>
      </c>
    </row>
    <row r="124" spans="1:13" x14ac:dyDescent="0.25">
      <c r="A124" t="s">
        <v>321</v>
      </c>
      <c r="B124">
        <v>65.400000000000006</v>
      </c>
      <c r="C124">
        <v>72.2</v>
      </c>
      <c r="D124">
        <v>63.7</v>
      </c>
      <c r="E124">
        <v>59.9</v>
      </c>
      <c r="F124">
        <v>70.3</v>
      </c>
      <c r="G124">
        <v>58.9</v>
      </c>
      <c r="H124">
        <v>76.400000000000006</v>
      </c>
      <c r="I124">
        <v>88.6</v>
      </c>
      <c r="J124">
        <v>59.7</v>
      </c>
      <c r="K124">
        <v>73.8</v>
      </c>
      <c r="L124">
        <v>53.9</v>
      </c>
      <c r="M124">
        <v>79.599999999999994</v>
      </c>
    </row>
    <row r="125" spans="1:13" x14ac:dyDescent="0.25">
      <c r="A125" t="s">
        <v>322</v>
      </c>
      <c r="B125">
        <v>77</v>
      </c>
      <c r="C125">
        <v>91.1</v>
      </c>
      <c r="D125">
        <v>49.5</v>
      </c>
      <c r="E125">
        <v>78.3</v>
      </c>
      <c r="F125">
        <v>77.7</v>
      </c>
      <c r="G125">
        <v>55.7</v>
      </c>
      <c r="H125">
        <v>79</v>
      </c>
      <c r="I125">
        <v>84.8</v>
      </c>
      <c r="J125">
        <v>60.3</v>
      </c>
      <c r="K125">
        <v>61.6</v>
      </c>
      <c r="L125">
        <v>78.099999999999994</v>
      </c>
      <c r="M125">
        <v>64.099999999999994</v>
      </c>
    </row>
    <row r="126" spans="1:13" x14ac:dyDescent="0.25">
      <c r="A126" t="s">
        <v>323</v>
      </c>
      <c r="B126">
        <v>76</v>
      </c>
      <c r="C126">
        <v>73.7</v>
      </c>
      <c r="D126">
        <v>67.900000000000006</v>
      </c>
      <c r="E126">
        <v>68.400000000000006</v>
      </c>
      <c r="F126">
        <v>77.2</v>
      </c>
      <c r="G126">
        <v>71.5</v>
      </c>
      <c r="H126">
        <v>75.400000000000006</v>
      </c>
      <c r="I126">
        <v>65.099999999999994</v>
      </c>
      <c r="J126">
        <v>65.900000000000006</v>
      </c>
      <c r="K126">
        <v>67.5</v>
      </c>
      <c r="L126">
        <v>83.5</v>
      </c>
      <c r="M126">
        <v>80.099999999999994</v>
      </c>
    </row>
    <row r="127" spans="1:13" x14ac:dyDescent="0.25">
      <c r="A127" t="s">
        <v>185</v>
      </c>
      <c r="B127">
        <v>75.099999999999994</v>
      </c>
      <c r="C127">
        <v>77.3</v>
      </c>
      <c r="D127">
        <v>66.5</v>
      </c>
      <c r="E127">
        <v>68.3</v>
      </c>
      <c r="F127">
        <v>83.9</v>
      </c>
      <c r="G127">
        <v>58.3</v>
      </c>
      <c r="H127">
        <v>78</v>
      </c>
      <c r="I127">
        <v>71.400000000000006</v>
      </c>
      <c r="J127">
        <v>75</v>
      </c>
      <c r="K127">
        <v>82.2</v>
      </c>
      <c r="L127">
        <v>71.599999999999994</v>
      </c>
      <c r="M127">
        <v>71.7</v>
      </c>
    </row>
    <row r="128" spans="1:13" x14ac:dyDescent="0.25">
      <c r="A128" t="s">
        <v>324</v>
      </c>
      <c r="B128">
        <v>79.099999999999994</v>
      </c>
      <c r="C128">
        <v>84.1</v>
      </c>
      <c r="D128">
        <v>77.2</v>
      </c>
      <c r="E128">
        <v>69.2</v>
      </c>
      <c r="F128">
        <v>78.400000000000006</v>
      </c>
      <c r="G128">
        <v>66.900000000000006</v>
      </c>
      <c r="H128">
        <v>69</v>
      </c>
      <c r="I128">
        <v>73.900000000000006</v>
      </c>
      <c r="J128">
        <v>74.2</v>
      </c>
      <c r="K128">
        <v>65.400000000000006</v>
      </c>
      <c r="L128">
        <v>59.2</v>
      </c>
      <c r="M128">
        <v>75.8</v>
      </c>
    </row>
    <row r="129" spans="1:13" x14ac:dyDescent="0.25">
      <c r="A129" t="s">
        <v>325</v>
      </c>
      <c r="B129">
        <v>80.3</v>
      </c>
      <c r="C129">
        <v>81.400000000000006</v>
      </c>
      <c r="D129">
        <v>55.9</v>
      </c>
      <c r="E129">
        <v>80.900000000000006</v>
      </c>
      <c r="F129">
        <v>82.4</v>
      </c>
      <c r="G129">
        <v>62.1</v>
      </c>
      <c r="H129">
        <v>83.1</v>
      </c>
      <c r="I129">
        <v>74.8</v>
      </c>
      <c r="J129">
        <v>80.900000000000006</v>
      </c>
      <c r="K129">
        <v>72.8</v>
      </c>
      <c r="L129">
        <v>90.8</v>
      </c>
      <c r="M129">
        <v>62.3</v>
      </c>
    </row>
    <row r="130" spans="1:13" x14ac:dyDescent="0.25">
      <c r="A130" t="s">
        <v>326</v>
      </c>
      <c r="B130">
        <v>71.900000000000006</v>
      </c>
      <c r="C130">
        <v>63.8</v>
      </c>
      <c r="D130">
        <v>82.9</v>
      </c>
      <c r="E130">
        <v>66.3</v>
      </c>
      <c r="F130">
        <v>86.1</v>
      </c>
      <c r="G130">
        <v>55.5</v>
      </c>
      <c r="H130">
        <v>82.6</v>
      </c>
      <c r="I130">
        <v>68.599999999999994</v>
      </c>
      <c r="J130">
        <v>35.700000000000003</v>
      </c>
      <c r="K130">
        <v>69.400000000000006</v>
      </c>
      <c r="L130">
        <v>89.6</v>
      </c>
      <c r="M130">
        <v>69.099999999999994</v>
      </c>
    </row>
    <row r="131" spans="1:13" x14ac:dyDescent="0.25">
      <c r="A131" t="s">
        <v>327</v>
      </c>
      <c r="B131">
        <v>83.7</v>
      </c>
      <c r="C131">
        <v>76.5</v>
      </c>
      <c r="D131">
        <v>76.099999999999994</v>
      </c>
      <c r="E131">
        <v>71</v>
      </c>
      <c r="F131">
        <v>80.900000000000006</v>
      </c>
      <c r="G131">
        <v>78.5</v>
      </c>
      <c r="H131">
        <v>72.8</v>
      </c>
      <c r="I131">
        <v>90</v>
      </c>
      <c r="J131">
        <v>81.2</v>
      </c>
      <c r="K131">
        <v>67.599999999999994</v>
      </c>
      <c r="L131">
        <v>41.6</v>
      </c>
      <c r="M131">
        <v>74</v>
      </c>
    </row>
    <row r="132" spans="1:13" x14ac:dyDescent="0.25">
      <c r="A132" t="s">
        <v>328</v>
      </c>
      <c r="B132">
        <v>75.099999999999994</v>
      </c>
      <c r="C132">
        <v>81</v>
      </c>
      <c r="D132">
        <v>71.3</v>
      </c>
      <c r="E132">
        <v>70.5</v>
      </c>
      <c r="F132">
        <v>73.599999999999994</v>
      </c>
      <c r="G132">
        <v>61.8</v>
      </c>
      <c r="H132">
        <v>81.400000000000006</v>
      </c>
      <c r="I132">
        <v>84.9</v>
      </c>
      <c r="J132">
        <v>74.400000000000006</v>
      </c>
      <c r="K132">
        <v>70.7</v>
      </c>
      <c r="L132">
        <v>65.400000000000006</v>
      </c>
      <c r="M132">
        <v>73.5</v>
      </c>
    </row>
    <row r="133" spans="1:13" x14ac:dyDescent="0.25">
      <c r="A133" t="s">
        <v>329</v>
      </c>
      <c r="B133">
        <v>84.4</v>
      </c>
      <c r="C133">
        <v>81.7</v>
      </c>
      <c r="D133">
        <v>75</v>
      </c>
      <c r="E133">
        <v>71.5</v>
      </c>
      <c r="F133">
        <v>82.9</v>
      </c>
      <c r="G133">
        <v>73.8</v>
      </c>
      <c r="H133">
        <v>65.3</v>
      </c>
      <c r="I133">
        <v>62.5</v>
      </c>
      <c r="J133">
        <v>60.4</v>
      </c>
      <c r="K133">
        <v>61.3</v>
      </c>
      <c r="L133">
        <v>69.3</v>
      </c>
      <c r="M133">
        <v>71.2</v>
      </c>
    </row>
    <row r="134" spans="1:13" x14ac:dyDescent="0.25">
      <c r="A134" t="s">
        <v>330</v>
      </c>
      <c r="B134">
        <v>78.7</v>
      </c>
      <c r="C134">
        <v>72.599999999999994</v>
      </c>
      <c r="D134">
        <v>87</v>
      </c>
      <c r="E134">
        <v>69.2</v>
      </c>
      <c r="F134">
        <v>84.4</v>
      </c>
      <c r="G134">
        <v>64.5</v>
      </c>
      <c r="H134">
        <v>81.8</v>
      </c>
      <c r="I134">
        <v>72.2</v>
      </c>
      <c r="J134">
        <v>80.7</v>
      </c>
      <c r="K134">
        <v>68.3</v>
      </c>
      <c r="L134">
        <v>90.7</v>
      </c>
      <c r="M134">
        <v>87.6</v>
      </c>
    </row>
    <row r="135" spans="1:13" x14ac:dyDescent="0.25">
      <c r="A135" t="s">
        <v>331</v>
      </c>
      <c r="B135">
        <v>63</v>
      </c>
      <c r="C135">
        <v>55.6</v>
      </c>
      <c r="D135">
        <v>67</v>
      </c>
      <c r="E135">
        <v>53.2</v>
      </c>
      <c r="F135">
        <v>70.2</v>
      </c>
      <c r="G135">
        <v>66.8</v>
      </c>
      <c r="H135">
        <v>76.900000000000006</v>
      </c>
      <c r="I135">
        <v>82.1</v>
      </c>
      <c r="J135">
        <v>68.2</v>
      </c>
      <c r="K135">
        <v>64.599999999999994</v>
      </c>
      <c r="L135">
        <v>67</v>
      </c>
      <c r="M135">
        <v>58.9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 rankings</vt:lpstr>
      <vt:lpstr>pff 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McKiernan</dc:creator>
  <cp:lastModifiedBy>Ryan McKiernan</cp:lastModifiedBy>
  <dcterms:created xsi:type="dcterms:W3CDTF">2024-10-17T13:44:05Z</dcterms:created>
  <dcterms:modified xsi:type="dcterms:W3CDTF">2024-10-17T15:18:02Z</dcterms:modified>
</cp:coreProperties>
</file>