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doltsecurities-my.sharepoint.com/personal/ryan_mckiernan_landoltsecurities_com/Documents/Documents/"/>
    </mc:Choice>
  </mc:AlternateContent>
  <xr:revisionPtr revIDLastSave="543" documentId="8_{BFFD8995-8EAF-4D53-B336-5F8FAFC62DFB}" xr6:coauthVersionLast="47" xr6:coauthVersionMax="47" xr10:uidLastSave="{8F5B6A32-A87B-427F-9E43-4893C237E177}"/>
  <bookViews>
    <workbookView xWindow="-285" yWindow="3038" windowWidth="24293" windowHeight="15599" xr2:uid="{8AAE76E1-2700-4662-8D1E-A9C2C9C8C542}"/>
  </bookViews>
  <sheets>
    <sheet name="rankings" sheetId="1" r:id="rId1"/>
    <sheet name="pff grades" sheetId="2" r:id="rId2"/>
  </sheets>
  <calcPr calcId="0"/>
</workbook>
</file>

<file path=xl/calcChain.xml><?xml version="1.0" encoding="utf-8"?>
<calcChain xmlns="http://schemas.openxmlformats.org/spreadsheetml/2006/main">
  <c r="J4" i="1" l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" i="1"/>
  <c r="J23" i="1"/>
  <c r="J22" i="1"/>
  <c r="J17" i="1"/>
  <c r="J59" i="1"/>
  <c r="J44" i="1"/>
  <c r="J40" i="1"/>
  <c r="J49" i="1"/>
  <c r="J127" i="1"/>
  <c r="J121" i="1"/>
  <c r="N10" i="1" l="1"/>
  <c r="N53" i="1"/>
  <c r="N52" i="1"/>
  <c r="N54" i="1"/>
  <c r="N56" i="1"/>
  <c r="N55" i="1"/>
  <c r="N21" i="1"/>
  <c r="N25" i="1"/>
  <c r="N47" i="1"/>
  <c r="N57" i="1"/>
  <c r="N59" i="1"/>
  <c r="N61" i="1"/>
  <c r="N58" i="1"/>
  <c r="N62" i="1"/>
  <c r="N63" i="1"/>
  <c r="N60" i="1"/>
  <c r="N17" i="1"/>
  <c r="N37" i="1"/>
  <c r="N64" i="1"/>
  <c r="N67" i="1"/>
  <c r="N68" i="1"/>
  <c r="N69" i="1"/>
  <c r="N70" i="1"/>
  <c r="N65" i="1"/>
  <c r="N66" i="1"/>
  <c r="N71" i="1"/>
  <c r="N72" i="1"/>
  <c r="N73" i="1"/>
  <c r="N75" i="1"/>
  <c r="N76" i="1"/>
  <c r="N74" i="1"/>
  <c r="N79" i="1"/>
  <c r="N78" i="1"/>
  <c r="N77" i="1"/>
  <c r="N27" i="1"/>
  <c r="N80" i="1"/>
  <c r="N82" i="1"/>
  <c r="N84" i="1"/>
  <c r="N85" i="1"/>
  <c r="N81" i="1"/>
  <c r="N83" i="1"/>
  <c r="N87" i="1"/>
  <c r="N88" i="1"/>
  <c r="N86" i="1"/>
  <c r="N19" i="1"/>
  <c r="N89" i="1"/>
  <c r="N90" i="1"/>
  <c r="N91" i="1"/>
  <c r="N92" i="1"/>
  <c r="N96" i="1"/>
  <c r="N93" i="1"/>
  <c r="N94" i="1"/>
  <c r="N95" i="1"/>
  <c r="N7" i="1"/>
  <c r="N97" i="1"/>
  <c r="N98" i="1"/>
  <c r="N99" i="1"/>
  <c r="N100" i="1"/>
  <c r="N102" i="1"/>
  <c r="N101" i="1"/>
  <c r="N104" i="1"/>
  <c r="N103" i="1"/>
  <c r="N111" i="1"/>
  <c r="N29" i="1"/>
  <c r="N114" i="1"/>
  <c r="N112" i="1"/>
  <c r="N113" i="1"/>
  <c r="N115" i="1"/>
  <c r="N116" i="1"/>
  <c r="N117" i="1"/>
  <c r="N48" i="1"/>
  <c r="N118" i="1"/>
  <c r="N119" i="1"/>
  <c r="N120" i="1"/>
  <c r="N121" i="1"/>
  <c r="N123" i="1"/>
  <c r="N122" i="1"/>
  <c r="N126" i="1"/>
  <c r="N124" i="1"/>
  <c r="N125" i="1"/>
  <c r="N127" i="1"/>
  <c r="N128" i="1"/>
  <c r="N4" i="1"/>
  <c r="N8" i="1"/>
  <c r="N130" i="1"/>
  <c r="N129" i="1"/>
  <c r="N132" i="1"/>
  <c r="N131" i="1"/>
  <c r="N133" i="1"/>
  <c r="N28" i="1"/>
  <c r="N30" i="1"/>
  <c r="N134" i="1"/>
  <c r="N135" i="1"/>
  <c r="N137" i="1"/>
  <c r="N138" i="1"/>
  <c r="N139" i="1"/>
  <c r="N136" i="1"/>
  <c r="N140" i="1"/>
  <c r="N141" i="1"/>
  <c r="N12" i="1"/>
  <c r="N15" i="1"/>
  <c r="N33" i="1"/>
  <c r="N26" i="1"/>
  <c r="N31" i="1"/>
  <c r="N142" i="1"/>
  <c r="N143" i="1"/>
  <c r="N145" i="1"/>
  <c r="N146" i="1"/>
  <c r="N144" i="1"/>
  <c r="N39" i="1"/>
  <c r="N40" i="1"/>
  <c r="N147" i="1"/>
  <c r="N148" i="1"/>
  <c r="N151" i="1"/>
  <c r="N149" i="1"/>
  <c r="N152" i="1"/>
  <c r="N150" i="1"/>
  <c r="N153" i="1"/>
  <c r="N154" i="1"/>
  <c r="N14" i="1"/>
  <c r="N45" i="1"/>
  <c r="N46" i="1"/>
  <c r="N35" i="1"/>
  <c r="N105" i="1"/>
  <c r="N106" i="1"/>
  <c r="N107" i="1"/>
  <c r="N108" i="1"/>
  <c r="N109" i="1"/>
  <c r="N110" i="1"/>
  <c r="N16" i="1"/>
  <c r="N6" i="1"/>
  <c r="N9" i="1"/>
  <c r="N156" i="1"/>
  <c r="N155" i="1"/>
  <c r="N157" i="1"/>
  <c r="N158" i="1"/>
  <c r="N159" i="1"/>
  <c r="N18" i="1"/>
  <c r="N160" i="1"/>
  <c r="N161" i="1"/>
  <c r="N162" i="1"/>
  <c r="N163" i="1"/>
  <c r="N164" i="1"/>
  <c r="N165" i="1"/>
  <c r="N11" i="1"/>
  <c r="N34" i="1"/>
  <c r="N51" i="1"/>
  <c r="N32" i="1"/>
  <c r="N166" i="1"/>
  <c r="N167" i="1"/>
  <c r="N169" i="1"/>
  <c r="N168" i="1"/>
  <c r="N170" i="1"/>
  <c r="N171" i="1"/>
  <c r="N172" i="1"/>
  <c r="N23" i="1"/>
  <c r="N41" i="1"/>
  <c r="N43" i="1"/>
  <c r="N24" i="1"/>
  <c r="N173" i="1"/>
  <c r="N174" i="1"/>
  <c r="N176" i="1"/>
  <c r="N177" i="1"/>
  <c r="N175" i="1"/>
  <c r="N178" i="1"/>
  <c r="N179" i="1"/>
  <c r="N180" i="1"/>
  <c r="N2" i="1"/>
  <c r="N38" i="1"/>
  <c r="N20" i="1"/>
  <c r="N182" i="1"/>
  <c r="N183" i="1"/>
  <c r="N181" i="1"/>
  <c r="N184" i="1"/>
  <c r="N185" i="1"/>
  <c r="N186" i="1"/>
  <c r="N3" i="1"/>
  <c r="N50" i="1"/>
  <c r="N187" i="1"/>
  <c r="N188" i="1"/>
  <c r="N189" i="1"/>
  <c r="N191" i="1"/>
  <c r="N193" i="1"/>
  <c r="N190" i="1"/>
  <c r="N192" i="1"/>
  <c r="N5" i="1"/>
  <c r="N44" i="1"/>
  <c r="N194" i="1"/>
  <c r="N195" i="1"/>
  <c r="N198" i="1"/>
  <c r="N196" i="1"/>
  <c r="N197" i="1"/>
  <c r="N200" i="1"/>
  <c r="N199" i="1"/>
  <c r="N22" i="1"/>
  <c r="N201" i="1"/>
  <c r="N202" i="1"/>
  <c r="N203" i="1"/>
  <c r="N204" i="1"/>
  <c r="N205" i="1"/>
  <c r="N42" i="1"/>
  <c r="N49" i="1"/>
  <c r="N36" i="1"/>
  <c r="N206" i="1"/>
  <c r="N207" i="1"/>
  <c r="N209" i="1"/>
  <c r="N208" i="1"/>
  <c r="N210" i="1"/>
  <c r="N13" i="1"/>
  <c r="S10" i="1"/>
  <c r="S53" i="1"/>
  <c r="S52" i="1"/>
  <c r="S54" i="1"/>
  <c r="S56" i="1"/>
  <c r="S55" i="1"/>
  <c r="S21" i="1"/>
  <c r="S25" i="1"/>
  <c r="S47" i="1"/>
  <c r="S57" i="1"/>
  <c r="S59" i="1"/>
  <c r="S61" i="1"/>
  <c r="S58" i="1"/>
  <c r="S62" i="1"/>
  <c r="S63" i="1"/>
  <c r="S60" i="1"/>
  <c r="S17" i="1"/>
  <c r="S37" i="1"/>
  <c r="S64" i="1"/>
  <c r="S67" i="1"/>
  <c r="S68" i="1"/>
  <c r="S69" i="1"/>
  <c r="S70" i="1"/>
  <c r="S65" i="1"/>
  <c r="S66" i="1"/>
  <c r="S71" i="1"/>
  <c r="S72" i="1"/>
  <c r="S73" i="1"/>
  <c r="S75" i="1"/>
  <c r="S76" i="1"/>
  <c r="S74" i="1"/>
  <c r="S79" i="1"/>
  <c r="S78" i="1"/>
  <c r="S77" i="1"/>
  <c r="S27" i="1"/>
  <c r="S80" i="1"/>
  <c r="S82" i="1"/>
  <c r="S84" i="1"/>
  <c r="S85" i="1"/>
  <c r="S81" i="1"/>
  <c r="S83" i="1"/>
  <c r="S87" i="1"/>
  <c r="S88" i="1"/>
  <c r="S86" i="1"/>
  <c r="S19" i="1"/>
  <c r="S89" i="1"/>
  <c r="S90" i="1"/>
  <c r="S91" i="1"/>
  <c r="S92" i="1"/>
  <c r="S96" i="1"/>
  <c r="S93" i="1"/>
  <c r="S94" i="1"/>
  <c r="S95" i="1"/>
  <c r="S7" i="1"/>
  <c r="S97" i="1"/>
  <c r="S98" i="1"/>
  <c r="S99" i="1"/>
  <c r="S100" i="1"/>
  <c r="S102" i="1"/>
  <c r="S101" i="1"/>
  <c r="S104" i="1"/>
  <c r="S103" i="1"/>
  <c r="S111" i="1"/>
  <c r="S29" i="1"/>
  <c r="S114" i="1"/>
  <c r="S112" i="1"/>
  <c r="S113" i="1"/>
  <c r="S115" i="1"/>
  <c r="S116" i="1"/>
  <c r="S117" i="1"/>
  <c r="S48" i="1"/>
  <c r="S118" i="1"/>
  <c r="S119" i="1"/>
  <c r="S120" i="1"/>
  <c r="S121" i="1"/>
  <c r="S123" i="1"/>
  <c r="S122" i="1"/>
  <c r="S126" i="1"/>
  <c r="S124" i="1"/>
  <c r="S125" i="1"/>
  <c r="S127" i="1"/>
  <c r="S128" i="1"/>
  <c r="S4" i="1"/>
  <c r="S8" i="1"/>
  <c r="S130" i="1"/>
  <c r="S129" i="1"/>
  <c r="S132" i="1"/>
  <c r="S131" i="1"/>
  <c r="S133" i="1"/>
  <c r="S28" i="1"/>
  <c r="S30" i="1"/>
  <c r="S134" i="1"/>
  <c r="S135" i="1"/>
  <c r="S137" i="1"/>
  <c r="S138" i="1"/>
  <c r="S139" i="1"/>
  <c r="S136" i="1"/>
  <c r="S140" i="1"/>
  <c r="S141" i="1"/>
  <c r="S12" i="1"/>
  <c r="S15" i="1"/>
  <c r="S33" i="1"/>
  <c r="S26" i="1"/>
  <c r="S31" i="1"/>
  <c r="S142" i="1"/>
  <c r="S143" i="1"/>
  <c r="S145" i="1"/>
  <c r="S146" i="1"/>
  <c r="S144" i="1"/>
  <c r="S39" i="1"/>
  <c r="S40" i="1"/>
  <c r="S147" i="1"/>
  <c r="S148" i="1"/>
  <c r="S151" i="1"/>
  <c r="S149" i="1"/>
  <c r="S152" i="1"/>
  <c r="S150" i="1"/>
  <c r="S153" i="1"/>
  <c r="S154" i="1"/>
  <c r="S14" i="1"/>
  <c r="S45" i="1"/>
  <c r="S46" i="1"/>
  <c r="S35" i="1"/>
  <c r="S105" i="1"/>
  <c r="S106" i="1"/>
  <c r="S107" i="1"/>
  <c r="S108" i="1"/>
  <c r="S109" i="1"/>
  <c r="S110" i="1"/>
  <c r="S16" i="1"/>
  <c r="S6" i="1"/>
  <c r="S9" i="1"/>
  <c r="S156" i="1"/>
  <c r="S155" i="1"/>
  <c r="S157" i="1"/>
  <c r="S158" i="1"/>
  <c r="S159" i="1"/>
  <c r="S18" i="1"/>
  <c r="S160" i="1"/>
  <c r="S161" i="1"/>
  <c r="S162" i="1"/>
  <c r="S163" i="1"/>
  <c r="S164" i="1"/>
  <c r="S165" i="1"/>
  <c r="S11" i="1"/>
  <c r="S34" i="1"/>
  <c r="S51" i="1"/>
  <c r="S32" i="1"/>
  <c r="S166" i="1"/>
  <c r="S167" i="1"/>
  <c r="S169" i="1"/>
  <c r="S168" i="1"/>
  <c r="S170" i="1"/>
  <c r="S171" i="1"/>
  <c r="S172" i="1"/>
  <c r="S23" i="1"/>
  <c r="S41" i="1"/>
  <c r="S43" i="1"/>
  <c r="S24" i="1"/>
  <c r="S173" i="1"/>
  <c r="S174" i="1"/>
  <c r="S176" i="1"/>
  <c r="S177" i="1"/>
  <c r="S175" i="1"/>
  <c r="S178" i="1"/>
  <c r="S179" i="1"/>
  <c r="S180" i="1"/>
  <c r="S2" i="1"/>
  <c r="S38" i="1"/>
  <c r="S20" i="1"/>
  <c r="S182" i="1"/>
  <c r="S183" i="1"/>
  <c r="S181" i="1"/>
  <c r="S184" i="1"/>
  <c r="S185" i="1"/>
  <c r="S186" i="1"/>
  <c r="S3" i="1"/>
  <c r="S50" i="1"/>
  <c r="S187" i="1"/>
  <c r="S188" i="1"/>
  <c r="S189" i="1"/>
  <c r="S191" i="1"/>
  <c r="S193" i="1"/>
  <c r="S190" i="1"/>
  <c r="S192" i="1"/>
  <c r="S5" i="1"/>
  <c r="S44" i="1"/>
  <c r="S194" i="1"/>
  <c r="S195" i="1"/>
  <c r="S198" i="1"/>
  <c r="S196" i="1"/>
  <c r="S197" i="1"/>
  <c r="S200" i="1"/>
  <c r="S199" i="1"/>
  <c r="S22" i="1"/>
  <c r="S201" i="1"/>
  <c r="S202" i="1"/>
  <c r="S203" i="1"/>
  <c r="S204" i="1"/>
  <c r="S205" i="1"/>
  <c r="S42" i="1"/>
  <c r="S49" i="1"/>
  <c r="S36" i="1"/>
  <c r="S206" i="1"/>
  <c r="S207" i="1"/>
  <c r="S209" i="1"/>
  <c r="S208" i="1"/>
  <c r="S210" i="1"/>
  <c r="R10" i="1"/>
  <c r="R53" i="1"/>
  <c r="R52" i="1"/>
  <c r="R54" i="1"/>
  <c r="R56" i="1"/>
  <c r="R55" i="1"/>
  <c r="R21" i="1"/>
  <c r="R25" i="1"/>
  <c r="R47" i="1"/>
  <c r="R57" i="1"/>
  <c r="R59" i="1"/>
  <c r="R61" i="1"/>
  <c r="R58" i="1"/>
  <c r="R62" i="1"/>
  <c r="R63" i="1"/>
  <c r="R60" i="1"/>
  <c r="R17" i="1"/>
  <c r="R37" i="1"/>
  <c r="R64" i="1"/>
  <c r="R67" i="1"/>
  <c r="R68" i="1"/>
  <c r="R69" i="1"/>
  <c r="R70" i="1"/>
  <c r="R65" i="1"/>
  <c r="R66" i="1"/>
  <c r="R71" i="1"/>
  <c r="R72" i="1"/>
  <c r="R73" i="1"/>
  <c r="R75" i="1"/>
  <c r="R76" i="1"/>
  <c r="R74" i="1"/>
  <c r="R79" i="1"/>
  <c r="R78" i="1"/>
  <c r="R77" i="1"/>
  <c r="R27" i="1"/>
  <c r="R80" i="1"/>
  <c r="R82" i="1"/>
  <c r="R84" i="1"/>
  <c r="R85" i="1"/>
  <c r="R81" i="1"/>
  <c r="R83" i="1"/>
  <c r="R87" i="1"/>
  <c r="R88" i="1"/>
  <c r="R86" i="1"/>
  <c r="R19" i="1"/>
  <c r="R89" i="1"/>
  <c r="R90" i="1"/>
  <c r="R91" i="1"/>
  <c r="R92" i="1"/>
  <c r="R96" i="1"/>
  <c r="R93" i="1"/>
  <c r="R94" i="1"/>
  <c r="R95" i="1"/>
  <c r="R7" i="1"/>
  <c r="R97" i="1"/>
  <c r="R98" i="1"/>
  <c r="R99" i="1"/>
  <c r="R100" i="1"/>
  <c r="R102" i="1"/>
  <c r="R101" i="1"/>
  <c r="R104" i="1"/>
  <c r="R103" i="1"/>
  <c r="R111" i="1"/>
  <c r="R29" i="1"/>
  <c r="R114" i="1"/>
  <c r="R112" i="1"/>
  <c r="R113" i="1"/>
  <c r="R115" i="1"/>
  <c r="R116" i="1"/>
  <c r="R117" i="1"/>
  <c r="R48" i="1"/>
  <c r="R118" i="1"/>
  <c r="R119" i="1"/>
  <c r="R120" i="1"/>
  <c r="R121" i="1"/>
  <c r="R123" i="1"/>
  <c r="R122" i="1"/>
  <c r="R126" i="1"/>
  <c r="R124" i="1"/>
  <c r="R125" i="1"/>
  <c r="R127" i="1"/>
  <c r="R128" i="1"/>
  <c r="R4" i="1"/>
  <c r="R8" i="1"/>
  <c r="R130" i="1"/>
  <c r="R129" i="1"/>
  <c r="R132" i="1"/>
  <c r="R131" i="1"/>
  <c r="R133" i="1"/>
  <c r="R28" i="1"/>
  <c r="R30" i="1"/>
  <c r="R134" i="1"/>
  <c r="R135" i="1"/>
  <c r="R137" i="1"/>
  <c r="R138" i="1"/>
  <c r="R139" i="1"/>
  <c r="R136" i="1"/>
  <c r="R140" i="1"/>
  <c r="R141" i="1"/>
  <c r="R12" i="1"/>
  <c r="R15" i="1"/>
  <c r="R33" i="1"/>
  <c r="R26" i="1"/>
  <c r="R31" i="1"/>
  <c r="R142" i="1"/>
  <c r="R143" i="1"/>
  <c r="R145" i="1"/>
  <c r="R146" i="1"/>
  <c r="R144" i="1"/>
  <c r="R39" i="1"/>
  <c r="R40" i="1"/>
  <c r="R147" i="1"/>
  <c r="R148" i="1"/>
  <c r="R151" i="1"/>
  <c r="R149" i="1"/>
  <c r="R152" i="1"/>
  <c r="R150" i="1"/>
  <c r="R153" i="1"/>
  <c r="R154" i="1"/>
  <c r="R14" i="1"/>
  <c r="R45" i="1"/>
  <c r="R46" i="1"/>
  <c r="R35" i="1"/>
  <c r="R105" i="1"/>
  <c r="R106" i="1"/>
  <c r="R107" i="1"/>
  <c r="R108" i="1"/>
  <c r="R109" i="1"/>
  <c r="R110" i="1"/>
  <c r="R16" i="1"/>
  <c r="R6" i="1"/>
  <c r="R9" i="1"/>
  <c r="R156" i="1"/>
  <c r="R155" i="1"/>
  <c r="R157" i="1"/>
  <c r="R158" i="1"/>
  <c r="R159" i="1"/>
  <c r="R18" i="1"/>
  <c r="R160" i="1"/>
  <c r="R161" i="1"/>
  <c r="R162" i="1"/>
  <c r="R163" i="1"/>
  <c r="R164" i="1"/>
  <c r="R165" i="1"/>
  <c r="R11" i="1"/>
  <c r="R34" i="1"/>
  <c r="R51" i="1"/>
  <c r="R32" i="1"/>
  <c r="R166" i="1"/>
  <c r="R167" i="1"/>
  <c r="R169" i="1"/>
  <c r="R168" i="1"/>
  <c r="R170" i="1"/>
  <c r="R171" i="1"/>
  <c r="R172" i="1"/>
  <c r="R23" i="1"/>
  <c r="R41" i="1"/>
  <c r="R43" i="1"/>
  <c r="R24" i="1"/>
  <c r="R173" i="1"/>
  <c r="R174" i="1"/>
  <c r="R176" i="1"/>
  <c r="R177" i="1"/>
  <c r="R175" i="1"/>
  <c r="R178" i="1"/>
  <c r="R179" i="1"/>
  <c r="R180" i="1"/>
  <c r="R2" i="1"/>
  <c r="R38" i="1"/>
  <c r="R20" i="1"/>
  <c r="R182" i="1"/>
  <c r="R183" i="1"/>
  <c r="R181" i="1"/>
  <c r="R184" i="1"/>
  <c r="R185" i="1"/>
  <c r="R186" i="1"/>
  <c r="R3" i="1"/>
  <c r="R50" i="1"/>
  <c r="R187" i="1"/>
  <c r="R188" i="1"/>
  <c r="R189" i="1"/>
  <c r="R191" i="1"/>
  <c r="R193" i="1"/>
  <c r="R190" i="1"/>
  <c r="R192" i="1"/>
  <c r="R5" i="1"/>
  <c r="R44" i="1"/>
  <c r="R194" i="1"/>
  <c r="R195" i="1"/>
  <c r="R198" i="1"/>
  <c r="R196" i="1"/>
  <c r="R197" i="1"/>
  <c r="R200" i="1"/>
  <c r="R199" i="1"/>
  <c r="R22" i="1"/>
  <c r="R201" i="1"/>
  <c r="R202" i="1"/>
  <c r="R203" i="1"/>
  <c r="R204" i="1"/>
  <c r="R205" i="1"/>
  <c r="R42" i="1"/>
  <c r="R49" i="1"/>
  <c r="R36" i="1"/>
  <c r="R206" i="1"/>
  <c r="R207" i="1"/>
  <c r="R209" i="1"/>
  <c r="R208" i="1"/>
  <c r="R210" i="1"/>
  <c r="Q10" i="1"/>
  <c r="Q53" i="1"/>
  <c r="Q52" i="1"/>
  <c r="Q54" i="1"/>
  <c r="Q56" i="1"/>
  <c r="Q55" i="1"/>
  <c r="Q21" i="1"/>
  <c r="Q25" i="1"/>
  <c r="Q47" i="1"/>
  <c r="Q57" i="1"/>
  <c r="Q59" i="1"/>
  <c r="Q61" i="1"/>
  <c r="Q58" i="1"/>
  <c r="Q62" i="1"/>
  <c r="Q63" i="1"/>
  <c r="Q60" i="1"/>
  <c r="Q17" i="1"/>
  <c r="Q37" i="1"/>
  <c r="Q64" i="1"/>
  <c r="Q67" i="1"/>
  <c r="Q68" i="1"/>
  <c r="Q69" i="1"/>
  <c r="Q70" i="1"/>
  <c r="Q65" i="1"/>
  <c r="Q66" i="1"/>
  <c r="Q71" i="1"/>
  <c r="Q72" i="1"/>
  <c r="Q73" i="1"/>
  <c r="Q75" i="1"/>
  <c r="Q76" i="1"/>
  <c r="Q74" i="1"/>
  <c r="Q79" i="1"/>
  <c r="Q78" i="1"/>
  <c r="Q77" i="1"/>
  <c r="Q27" i="1"/>
  <c r="Q80" i="1"/>
  <c r="Q82" i="1"/>
  <c r="Q84" i="1"/>
  <c r="Q85" i="1"/>
  <c r="Q81" i="1"/>
  <c r="Q83" i="1"/>
  <c r="Q87" i="1"/>
  <c r="Q88" i="1"/>
  <c r="Q86" i="1"/>
  <c r="Q19" i="1"/>
  <c r="Q89" i="1"/>
  <c r="Q90" i="1"/>
  <c r="Q91" i="1"/>
  <c r="Q92" i="1"/>
  <c r="Q96" i="1"/>
  <c r="Q93" i="1"/>
  <c r="Q94" i="1"/>
  <c r="Q95" i="1"/>
  <c r="Q7" i="1"/>
  <c r="Q97" i="1"/>
  <c r="Q98" i="1"/>
  <c r="Q99" i="1"/>
  <c r="Q100" i="1"/>
  <c r="Q102" i="1"/>
  <c r="Q101" i="1"/>
  <c r="Q104" i="1"/>
  <c r="Q103" i="1"/>
  <c r="Q111" i="1"/>
  <c r="Q29" i="1"/>
  <c r="Q114" i="1"/>
  <c r="Q112" i="1"/>
  <c r="Q113" i="1"/>
  <c r="Q115" i="1"/>
  <c r="Q116" i="1"/>
  <c r="Q117" i="1"/>
  <c r="Q48" i="1"/>
  <c r="Q118" i="1"/>
  <c r="Q119" i="1"/>
  <c r="Q120" i="1"/>
  <c r="Q121" i="1"/>
  <c r="Q123" i="1"/>
  <c r="Q122" i="1"/>
  <c r="Q126" i="1"/>
  <c r="Q124" i="1"/>
  <c r="Q125" i="1"/>
  <c r="Q127" i="1"/>
  <c r="Q128" i="1"/>
  <c r="Q4" i="1"/>
  <c r="Q8" i="1"/>
  <c r="Q130" i="1"/>
  <c r="Q129" i="1"/>
  <c r="Q132" i="1"/>
  <c r="Q131" i="1"/>
  <c r="Q133" i="1"/>
  <c r="Q28" i="1"/>
  <c r="Q30" i="1"/>
  <c r="Q134" i="1"/>
  <c r="Q135" i="1"/>
  <c r="Q137" i="1"/>
  <c r="Q138" i="1"/>
  <c r="Q139" i="1"/>
  <c r="Q136" i="1"/>
  <c r="Q140" i="1"/>
  <c r="Q141" i="1"/>
  <c r="Q12" i="1"/>
  <c r="Q15" i="1"/>
  <c r="Q33" i="1"/>
  <c r="Q26" i="1"/>
  <c r="Q31" i="1"/>
  <c r="Q142" i="1"/>
  <c r="Q143" i="1"/>
  <c r="Q145" i="1"/>
  <c r="Q146" i="1"/>
  <c r="Q144" i="1"/>
  <c r="Q39" i="1"/>
  <c r="Q40" i="1"/>
  <c r="Q147" i="1"/>
  <c r="Q148" i="1"/>
  <c r="Q151" i="1"/>
  <c r="Q149" i="1"/>
  <c r="Q152" i="1"/>
  <c r="Q150" i="1"/>
  <c r="Q153" i="1"/>
  <c r="Q154" i="1"/>
  <c r="Q14" i="1"/>
  <c r="Q45" i="1"/>
  <c r="Q46" i="1"/>
  <c r="Q35" i="1"/>
  <c r="Q105" i="1"/>
  <c r="Q106" i="1"/>
  <c r="Q107" i="1"/>
  <c r="Q108" i="1"/>
  <c r="Q109" i="1"/>
  <c r="Q110" i="1"/>
  <c r="Q16" i="1"/>
  <c r="Q6" i="1"/>
  <c r="Q9" i="1"/>
  <c r="Q156" i="1"/>
  <c r="Q155" i="1"/>
  <c r="Q157" i="1"/>
  <c r="Q158" i="1"/>
  <c r="Q159" i="1"/>
  <c r="Q18" i="1"/>
  <c r="Q160" i="1"/>
  <c r="Q161" i="1"/>
  <c r="Q162" i="1"/>
  <c r="Q163" i="1"/>
  <c r="Q164" i="1"/>
  <c r="Q165" i="1"/>
  <c r="Q11" i="1"/>
  <c r="Q34" i="1"/>
  <c r="Q51" i="1"/>
  <c r="Q32" i="1"/>
  <c r="Q166" i="1"/>
  <c r="Q167" i="1"/>
  <c r="Q169" i="1"/>
  <c r="Q168" i="1"/>
  <c r="Q170" i="1"/>
  <c r="Q171" i="1"/>
  <c r="Q172" i="1"/>
  <c r="Q23" i="1"/>
  <c r="Q41" i="1"/>
  <c r="Q43" i="1"/>
  <c r="Q24" i="1"/>
  <c r="Q173" i="1"/>
  <c r="Q174" i="1"/>
  <c r="Q176" i="1"/>
  <c r="Q177" i="1"/>
  <c r="Q175" i="1"/>
  <c r="Q178" i="1"/>
  <c r="Q179" i="1"/>
  <c r="Q180" i="1"/>
  <c r="Q2" i="1"/>
  <c r="Q38" i="1"/>
  <c r="Q20" i="1"/>
  <c r="Q182" i="1"/>
  <c r="Q183" i="1"/>
  <c r="Q181" i="1"/>
  <c r="Q184" i="1"/>
  <c r="Q185" i="1"/>
  <c r="Q186" i="1"/>
  <c r="Q3" i="1"/>
  <c r="Q50" i="1"/>
  <c r="Q187" i="1"/>
  <c r="Q188" i="1"/>
  <c r="Q189" i="1"/>
  <c r="Q191" i="1"/>
  <c r="Q193" i="1"/>
  <c r="Q190" i="1"/>
  <c r="Q192" i="1"/>
  <c r="Q5" i="1"/>
  <c r="Q44" i="1"/>
  <c r="Q194" i="1"/>
  <c r="Q195" i="1"/>
  <c r="Q198" i="1"/>
  <c r="Q196" i="1"/>
  <c r="Q197" i="1"/>
  <c r="Q200" i="1"/>
  <c r="Q199" i="1"/>
  <c r="Q22" i="1"/>
  <c r="Q201" i="1"/>
  <c r="Q202" i="1"/>
  <c r="Q203" i="1"/>
  <c r="Q204" i="1"/>
  <c r="Q205" i="1"/>
  <c r="Q42" i="1"/>
  <c r="Q49" i="1"/>
  <c r="Q36" i="1"/>
  <c r="Q206" i="1"/>
  <c r="Q207" i="1"/>
  <c r="Q209" i="1"/>
  <c r="Q208" i="1"/>
  <c r="Q210" i="1"/>
  <c r="P10" i="1"/>
  <c r="M10" i="1" s="1"/>
  <c r="L10" i="1" s="1"/>
  <c r="P53" i="1"/>
  <c r="P52" i="1"/>
  <c r="M52" i="1" s="1"/>
  <c r="P54" i="1"/>
  <c r="M54" i="1" s="1"/>
  <c r="L54" i="1" s="1"/>
  <c r="P56" i="1"/>
  <c r="M56" i="1" s="1"/>
  <c r="P55" i="1"/>
  <c r="M55" i="1" s="1"/>
  <c r="L55" i="1" s="1"/>
  <c r="P21" i="1"/>
  <c r="M21" i="1" s="1"/>
  <c r="P25" i="1"/>
  <c r="M25" i="1" s="1"/>
  <c r="P47" i="1"/>
  <c r="M47" i="1" s="1"/>
  <c r="L47" i="1" s="1"/>
  <c r="P57" i="1"/>
  <c r="M57" i="1" s="1"/>
  <c r="L57" i="1" s="1"/>
  <c r="P59" i="1"/>
  <c r="P61" i="1"/>
  <c r="M61" i="1" s="1"/>
  <c r="L61" i="1" s="1"/>
  <c r="P58" i="1"/>
  <c r="M58" i="1" s="1"/>
  <c r="P62" i="1"/>
  <c r="M62" i="1" s="1"/>
  <c r="L62" i="1" s="1"/>
  <c r="P63" i="1"/>
  <c r="M63" i="1" s="1"/>
  <c r="P60" i="1"/>
  <c r="M60" i="1" s="1"/>
  <c r="P17" i="1"/>
  <c r="M17" i="1" s="1"/>
  <c r="L17" i="1" s="1"/>
  <c r="P37" i="1"/>
  <c r="M37" i="1" s="1"/>
  <c r="L37" i="1" s="1"/>
  <c r="P64" i="1"/>
  <c r="M64" i="1" s="1"/>
  <c r="P67" i="1"/>
  <c r="M67" i="1" s="1"/>
  <c r="L67" i="1" s="1"/>
  <c r="P68" i="1"/>
  <c r="M68" i="1" s="1"/>
  <c r="P69" i="1"/>
  <c r="P70" i="1"/>
  <c r="P65" i="1"/>
  <c r="M65" i="1" s="1"/>
  <c r="P66" i="1"/>
  <c r="P71" i="1"/>
  <c r="M71" i="1" s="1"/>
  <c r="L71" i="1" s="1"/>
  <c r="P72" i="1"/>
  <c r="P73" i="1"/>
  <c r="M73" i="1" s="1"/>
  <c r="L73" i="1" s="1"/>
  <c r="P75" i="1"/>
  <c r="M75" i="1" s="1"/>
  <c r="P76" i="1"/>
  <c r="M76" i="1" s="1"/>
  <c r="L76" i="1" s="1"/>
  <c r="P74" i="1"/>
  <c r="M74" i="1" s="1"/>
  <c r="P79" i="1"/>
  <c r="M79" i="1" s="1"/>
  <c r="P78" i="1"/>
  <c r="M78" i="1" s="1"/>
  <c r="L78" i="1" s="1"/>
  <c r="P77" i="1"/>
  <c r="M77" i="1" s="1"/>
  <c r="L77" i="1" s="1"/>
  <c r="P27" i="1"/>
  <c r="M27" i="1" s="1"/>
  <c r="P80" i="1"/>
  <c r="P82" i="1"/>
  <c r="M82" i="1" s="1"/>
  <c r="P84" i="1"/>
  <c r="M84" i="1" s="1"/>
  <c r="L84" i="1" s="1"/>
  <c r="P85" i="1"/>
  <c r="M85" i="1" s="1"/>
  <c r="P81" i="1"/>
  <c r="M81" i="1" s="1"/>
  <c r="P83" i="1"/>
  <c r="M83" i="1" s="1"/>
  <c r="L83" i="1" s="1"/>
  <c r="P87" i="1"/>
  <c r="M87" i="1" s="1"/>
  <c r="L87" i="1" s="1"/>
  <c r="P88" i="1"/>
  <c r="M88" i="1" s="1"/>
  <c r="P86" i="1"/>
  <c r="P19" i="1"/>
  <c r="M19" i="1" s="1"/>
  <c r="P89" i="1"/>
  <c r="M89" i="1" s="1"/>
  <c r="L89" i="1" s="1"/>
  <c r="P90" i="1"/>
  <c r="M90" i="1" s="1"/>
  <c r="P91" i="1"/>
  <c r="M91" i="1" s="1"/>
  <c r="P92" i="1"/>
  <c r="M92" i="1" s="1"/>
  <c r="L92" i="1" s="1"/>
  <c r="P96" i="1"/>
  <c r="M96" i="1" s="1"/>
  <c r="L96" i="1" s="1"/>
  <c r="P93" i="1"/>
  <c r="M93" i="1" s="1"/>
  <c r="P94" i="1"/>
  <c r="M94" i="1" s="1"/>
  <c r="L94" i="1" s="1"/>
  <c r="P95" i="1"/>
  <c r="M95" i="1" s="1"/>
  <c r="P7" i="1"/>
  <c r="M7" i="1" s="1"/>
  <c r="L7" i="1" s="1"/>
  <c r="P97" i="1"/>
  <c r="M97" i="1" s="1"/>
  <c r="P98" i="1"/>
  <c r="M98" i="1" s="1"/>
  <c r="P99" i="1"/>
  <c r="M99" i="1" s="1"/>
  <c r="L99" i="1" s="1"/>
  <c r="P100" i="1"/>
  <c r="M100" i="1" s="1"/>
  <c r="L100" i="1" s="1"/>
  <c r="P102" i="1"/>
  <c r="M102" i="1" s="1"/>
  <c r="P101" i="1"/>
  <c r="M101" i="1" s="1"/>
  <c r="L101" i="1" s="1"/>
  <c r="P104" i="1"/>
  <c r="M104" i="1" s="1"/>
  <c r="P103" i="1"/>
  <c r="M103" i="1" s="1"/>
  <c r="L103" i="1" s="1"/>
  <c r="P111" i="1"/>
  <c r="M111" i="1" s="1"/>
  <c r="P29" i="1"/>
  <c r="P114" i="1"/>
  <c r="M114" i="1" s="1"/>
  <c r="L114" i="1" s="1"/>
  <c r="P112" i="1"/>
  <c r="M112" i="1" s="1"/>
  <c r="L112" i="1" s="1"/>
  <c r="P113" i="1"/>
  <c r="M113" i="1" s="1"/>
  <c r="P115" i="1"/>
  <c r="M115" i="1" s="1"/>
  <c r="L115" i="1" s="1"/>
  <c r="P116" i="1"/>
  <c r="M116" i="1" s="1"/>
  <c r="P117" i="1"/>
  <c r="M117" i="1" s="1"/>
  <c r="L117" i="1" s="1"/>
  <c r="P48" i="1"/>
  <c r="M48" i="1" s="1"/>
  <c r="P118" i="1"/>
  <c r="M118" i="1" s="1"/>
  <c r="P119" i="1"/>
  <c r="M119" i="1" s="1"/>
  <c r="L119" i="1" s="1"/>
  <c r="P120" i="1"/>
  <c r="M120" i="1" s="1"/>
  <c r="L120" i="1" s="1"/>
  <c r="P121" i="1"/>
  <c r="M121" i="1" s="1"/>
  <c r="P123" i="1"/>
  <c r="M123" i="1" s="1"/>
  <c r="L123" i="1" s="1"/>
  <c r="P122" i="1"/>
  <c r="M122" i="1" s="1"/>
  <c r="P126" i="1"/>
  <c r="P124" i="1"/>
  <c r="P125" i="1"/>
  <c r="M125" i="1" s="1"/>
  <c r="P127" i="1"/>
  <c r="M127" i="1" s="1"/>
  <c r="L127" i="1" s="1"/>
  <c r="P128" i="1"/>
  <c r="M128" i="1" s="1"/>
  <c r="L128" i="1" s="1"/>
  <c r="P4" i="1"/>
  <c r="M4" i="1" s="1"/>
  <c r="P8" i="1"/>
  <c r="M8" i="1" s="1"/>
  <c r="L8" i="1" s="1"/>
  <c r="P130" i="1"/>
  <c r="M130" i="1" s="1"/>
  <c r="P129" i="1"/>
  <c r="M129" i="1" s="1"/>
  <c r="L129" i="1" s="1"/>
  <c r="P132" i="1"/>
  <c r="M132" i="1" s="1"/>
  <c r="P131" i="1"/>
  <c r="M131" i="1" s="1"/>
  <c r="P133" i="1"/>
  <c r="M133" i="1" s="1"/>
  <c r="L133" i="1" s="1"/>
  <c r="P28" i="1"/>
  <c r="M28" i="1" s="1"/>
  <c r="L28" i="1" s="1"/>
  <c r="P30" i="1"/>
  <c r="P134" i="1"/>
  <c r="M134" i="1" s="1"/>
  <c r="L134" i="1" s="1"/>
  <c r="P135" i="1"/>
  <c r="M135" i="1" s="1"/>
  <c r="P137" i="1"/>
  <c r="M137" i="1" s="1"/>
  <c r="L137" i="1" s="1"/>
  <c r="P138" i="1"/>
  <c r="M138" i="1" s="1"/>
  <c r="P139" i="1"/>
  <c r="M139" i="1" s="1"/>
  <c r="P136" i="1"/>
  <c r="M136" i="1" s="1"/>
  <c r="L136" i="1" s="1"/>
  <c r="P140" i="1"/>
  <c r="M140" i="1" s="1"/>
  <c r="L140" i="1" s="1"/>
  <c r="P141" i="1"/>
  <c r="M141" i="1" s="1"/>
  <c r="P12" i="1"/>
  <c r="M12" i="1" s="1"/>
  <c r="L12" i="1" s="1"/>
  <c r="P15" i="1"/>
  <c r="M15" i="1" s="1"/>
  <c r="P33" i="1"/>
  <c r="M33" i="1" s="1"/>
  <c r="L33" i="1" s="1"/>
  <c r="P26" i="1"/>
  <c r="M26" i="1" s="1"/>
  <c r="P31" i="1"/>
  <c r="M31" i="1" s="1"/>
  <c r="P142" i="1"/>
  <c r="M142" i="1" s="1"/>
  <c r="L142" i="1" s="1"/>
  <c r="P143" i="1"/>
  <c r="M143" i="1" s="1"/>
  <c r="L143" i="1" s="1"/>
  <c r="P145" i="1"/>
  <c r="M145" i="1" s="1"/>
  <c r="P146" i="1"/>
  <c r="M146" i="1" s="1"/>
  <c r="L146" i="1" s="1"/>
  <c r="P144" i="1"/>
  <c r="P39" i="1"/>
  <c r="M39" i="1" s="1"/>
  <c r="L39" i="1" s="1"/>
  <c r="P40" i="1"/>
  <c r="M40" i="1" s="1"/>
  <c r="P147" i="1"/>
  <c r="P148" i="1"/>
  <c r="M148" i="1" s="1"/>
  <c r="L148" i="1" s="1"/>
  <c r="P151" i="1"/>
  <c r="P149" i="1"/>
  <c r="M149" i="1" s="1"/>
  <c r="P152" i="1"/>
  <c r="M152" i="1" s="1"/>
  <c r="L152" i="1" s="1"/>
  <c r="P150" i="1"/>
  <c r="M150" i="1" s="1"/>
  <c r="P153" i="1"/>
  <c r="M153" i="1" s="1"/>
  <c r="L153" i="1" s="1"/>
  <c r="P154" i="1"/>
  <c r="M154" i="1" s="1"/>
  <c r="P14" i="1"/>
  <c r="M14" i="1" s="1"/>
  <c r="P45" i="1"/>
  <c r="P46" i="1"/>
  <c r="M46" i="1" s="1"/>
  <c r="L46" i="1" s="1"/>
  <c r="P35" i="1"/>
  <c r="M35" i="1" s="1"/>
  <c r="P105" i="1"/>
  <c r="M105" i="1" s="1"/>
  <c r="L105" i="1" s="1"/>
  <c r="P106" i="1"/>
  <c r="M106" i="1" s="1"/>
  <c r="P107" i="1"/>
  <c r="M107" i="1" s="1"/>
  <c r="L107" i="1" s="1"/>
  <c r="P108" i="1"/>
  <c r="M108" i="1" s="1"/>
  <c r="P109" i="1"/>
  <c r="M109" i="1" s="1"/>
  <c r="P110" i="1"/>
  <c r="M110" i="1" s="1"/>
  <c r="L110" i="1" s="1"/>
  <c r="P16" i="1"/>
  <c r="M16" i="1" s="1"/>
  <c r="L16" i="1" s="1"/>
  <c r="P6" i="1"/>
  <c r="M6" i="1" s="1"/>
  <c r="P9" i="1"/>
  <c r="M9" i="1" s="1"/>
  <c r="L9" i="1" s="1"/>
  <c r="P156" i="1"/>
  <c r="M156" i="1" s="1"/>
  <c r="P155" i="1"/>
  <c r="M155" i="1" s="1"/>
  <c r="L155" i="1" s="1"/>
  <c r="P157" i="1"/>
  <c r="M157" i="1" s="1"/>
  <c r="P158" i="1"/>
  <c r="M158" i="1" s="1"/>
  <c r="P159" i="1"/>
  <c r="M159" i="1" s="1"/>
  <c r="L159" i="1" s="1"/>
  <c r="P18" i="1"/>
  <c r="P160" i="1"/>
  <c r="M160" i="1" s="1"/>
  <c r="L160" i="1" s="1"/>
  <c r="P161" i="1"/>
  <c r="M161" i="1" s="1"/>
  <c r="L161" i="1" s="1"/>
  <c r="P162" i="1"/>
  <c r="M162" i="1" s="1"/>
  <c r="P163" i="1"/>
  <c r="M163" i="1" s="1"/>
  <c r="L163" i="1" s="1"/>
  <c r="P164" i="1"/>
  <c r="M164" i="1" s="1"/>
  <c r="P165" i="1"/>
  <c r="M165" i="1" s="1"/>
  <c r="P11" i="1"/>
  <c r="M11" i="1" s="1"/>
  <c r="L11" i="1" s="1"/>
  <c r="P34" i="1"/>
  <c r="M34" i="1" s="1"/>
  <c r="L34" i="1" s="1"/>
  <c r="P51" i="1"/>
  <c r="P32" i="1"/>
  <c r="M32" i="1" s="1"/>
  <c r="L32" i="1" s="1"/>
  <c r="P166" i="1"/>
  <c r="M166" i="1" s="1"/>
  <c r="P167" i="1"/>
  <c r="M167" i="1" s="1"/>
  <c r="L167" i="1" s="1"/>
  <c r="P169" i="1"/>
  <c r="M169" i="1" s="1"/>
  <c r="P168" i="1"/>
  <c r="M168" i="1" s="1"/>
  <c r="P170" i="1"/>
  <c r="M170" i="1" s="1"/>
  <c r="L170" i="1" s="1"/>
  <c r="P171" i="1"/>
  <c r="M171" i="1" s="1"/>
  <c r="L171" i="1" s="1"/>
  <c r="P172" i="1"/>
  <c r="M172" i="1" s="1"/>
  <c r="P23" i="1"/>
  <c r="M23" i="1" s="1"/>
  <c r="L23" i="1" s="1"/>
  <c r="P41" i="1"/>
  <c r="M41" i="1" s="1"/>
  <c r="P43" i="1"/>
  <c r="M43" i="1" s="1"/>
  <c r="L43" i="1" s="1"/>
  <c r="P24" i="1"/>
  <c r="M24" i="1" s="1"/>
  <c r="P173" i="1"/>
  <c r="M173" i="1" s="1"/>
  <c r="P174" i="1"/>
  <c r="M174" i="1" s="1"/>
  <c r="L174" i="1" s="1"/>
  <c r="P176" i="1"/>
  <c r="M176" i="1" s="1"/>
  <c r="L176" i="1" s="1"/>
  <c r="P177" i="1"/>
  <c r="M177" i="1" s="1"/>
  <c r="P175" i="1"/>
  <c r="M175" i="1" s="1"/>
  <c r="L175" i="1" s="1"/>
  <c r="P178" i="1"/>
  <c r="M178" i="1" s="1"/>
  <c r="P179" i="1"/>
  <c r="M179" i="1" s="1"/>
  <c r="L179" i="1" s="1"/>
  <c r="P180" i="1"/>
  <c r="P2" i="1"/>
  <c r="P38" i="1"/>
  <c r="M38" i="1" s="1"/>
  <c r="L38" i="1" s="1"/>
  <c r="P20" i="1"/>
  <c r="M20" i="1" s="1"/>
  <c r="L20" i="1" s="1"/>
  <c r="P182" i="1"/>
  <c r="M182" i="1" s="1"/>
  <c r="P183" i="1"/>
  <c r="M183" i="1" s="1"/>
  <c r="L183" i="1" s="1"/>
  <c r="P181" i="1"/>
  <c r="M181" i="1" s="1"/>
  <c r="P184" i="1"/>
  <c r="M184" i="1" s="1"/>
  <c r="L184" i="1" s="1"/>
  <c r="P185" i="1"/>
  <c r="M185" i="1" s="1"/>
  <c r="P186" i="1"/>
  <c r="P3" i="1"/>
  <c r="M3" i="1" s="1"/>
  <c r="L3" i="1" s="1"/>
  <c r="P50" i="1"/>
  <c r="M50" i="1" s="1"/>
  <c r="L50" i="1" s="1"/>
  <c r="P187" i="1"/>
  <c r="M187" i="1" s="1"/>
  <c r="L187" i="1" s="1"/>
  <c r="P188" i="1"/>
  <c r="M188" i="1" s="1"/>
  <c r="L188" i="1" s="1"/>
  <c r="P189" i="1"/>
  <c r="M189" i="1" s="1"/>
  <c r="P191" i="1"/>
  <c r="M191" i="1" s="1"/>
  <c r="L191" i="1" s="1"/>
  <c r="P193" i="1"/>
  <c r="M193" i="1" s="1"/>
  <c r="P190" i="1"/>
  <c r="M190" i="1" s="1"/>
  <c r="P192" i="1"/>
  <c r="M192" i="1" s="1"/>
  <c r="L192" i="1" s="1"/>
  <c r="P5" i="1"/>
  <c r="M5" i="1" s="1"/>
  <c r="L5" i="1" s="1"/>
  <c r="P44" i="1"/>
  <c r="M44" i="1" s="1"/>
  <c r="P194" i="1"/>
  <c r="M194" i="1" s="1"/>
  <c r="L194" i="1" s="1"/>
  <c r="P195" i="1"/>
  <c r="M195" i="1" s="1"/>
  <c r="P198" i="1"/>
  <c r="M198" i="1" s="1"/>
  <c r="L198" i="1" s="1"/>
  <c r="P196" i="1"/>
  <c r="M196" i="1" s="1"/>
  <c r="P197" i="1"/>
  <c r="P200" i="1"/>
  <c r="M200" i="1" s="1"/>
  <c r="L200" i="1" s="1"/>
  <c r="P199" i="1"/>
  <c r="M199" i="1" s="1"/>
  <c r="L199" i="1" s="1"/>
  <c r="P22" i="1"/>
  <c r="M22" i="1" s="1"/>
  <c r="L22" i="1" s="1"/>
  <c r="P201" i="1"/>
  <c r="M201" i="1" s="1"/>
  <c r="L201" i="1" s="1"/>
  <c r="P202" i="1"/>
  <c r="M202" i="1" s="1"/>
  <c r="L202" i="1" s="1"/>
  <c r="P203" i="1"/>
  <c r="M203" i="1" s="1"/>
  <c r="L203" i="1" s="1"/>
  <c r="P204" i="1"/>
  <c r="P205" i="1"/>
  <c r="M205" i="1" s="1"/>
  <c r="P42" i="1"/>
  <c r="P49" i="1"/>
  <c r="M49" i="1" s="1"/>
  <c r="L49" i="1" s="1"/>
  <c r="P36" i="1"/>
  <c r="M36" i="1" s="1"/>
  <c r="P206" i="1"/>
  <c r="M206" i="1" s="1"/>
  <c r="L206" i="1" s="1"/>
  <c r="P207" i="1"/>
  <c r="M207" i="1" s="1"/>
  <c r="P209" i="1"/>
  <c r="M209" i="1" s="1"/>
  <c r="L209" i="1" s="1"/>
  <c r="P208" i="1"/>
  <c r="P210" i="1"/>
  <c r="M210" i="1" s="1"/>
  <c r="S13" i="1"/>
  <c r="R13" i="1"/>
  <c r="Q13" i="1"/>
  <c r="P13" i="1"/>
  <c r="M151" i="1" l="1"/>
  <c r="L151" i="1" s="1"/>
  <c r="M72" i="1"/>
  <c r="L72" i="1" s="1"/>
  <c r="M51" i="1"/>
  <c r="L51" i="1" s="1"/>
  <c r="M30" i="1"/>
  <c r="L30" i="1" s="1"/>
  <c r="M18" i="1"/>
  <c r="L18" i="1" s="1"/>
  <c r="M144" i="1"/>
  <c r="L144" i="1" s="1"/>
  <c r="M180" i="1"/>
  <c r="L180" i="1" s="1"/>
  <c r="M204" i="1"/>
  <c r="L204" i="1" s="1"/>
  <c r="M66" i="1"/>
  <c r="L66" i="1" s="1"/>
  <c r="M124" i="1"/>
  <c r="L124" i="1" s="1"/>
  <c r="M186" i="1"/>
  <c r="L186" i="1" s="1"/>
  <c r="M45" i="1"/>
  <c r="L45" i="1" s="1"/>
  <c r="M42" i="1"/>
  <c r="L42" i="1" s="1"/>
  <c r="M69" i="1"/>
  <c r="L69" i="1" s="1"/>
  <c r="M147" i="1"/>
  <c r="L147" i="1" s="1"/>
  <c r="M70" i="1"/>
  <c r="L70" i="1" s="1"/>
  <c r="M208" i="1"/>
  <c r="L208" i="1" s="1"/>
  <c r="M2" i="1"/>
  <c r="L2" i="1" s="1"/>
  <c r="M197" i="1"/>
  <c r="L197" i="1" s="1"/>
  <c r="L196" i="1"/>
  <c r="L193" i="1"/>
  <c r="L185" i="1"/>
  <c r="L24" i="1"/>
  <c r="L169" i="1"/>
  <c r="L164" i="1"/>
  <c r="L157" i="1"/>
  <c r="L108" i="1"/>
  <c r="L154" i="1"/>
  <c r="L40" i="1"/>
  <c r="L26" i="1"/>
  <c r="L138" i="1"/>
  <c r="L132" i="1"/>
  <c r="L48" i="1"/>
  <c r="L111" i="1"/>
  <c r="L97" i="1"/>
  <c r="L90" i="1"/>
  <c r="L85" i="1"/>
  <c r="L74" i="1"/>
  <c r="L63" i="1"/>
  <c r="L21" i="1"/>
  <c r="L19" i="1"/>
  <c r="M80" i="1"/>
  <c r="L80" i="1" s="1"/>
  <c r="L210" i="1"/>
  <c r="L205" i="1"/>
  <c r="L190" i="1"/>
  <c r="L173" i="1"/>
  <c r="L168" i="1"/>
  <c r="L165" i="1"/>
  <c r="L158" i="1"/>
  <c r="L109" i="1"/>
  <c r="L14" i="1"/>
  <c r="L31" i="1"/>
  <c r="L139" i="1"/>
  <c r="L131" i="1"/>
  <c r="L125" i="1"/>
  <c r="L118" i="1"/>
  <c r="L98" i="1"/>
  <c r="L91" i="1"/>
  <c r="L81" i="1"/>
  <c r="L79" i="1"/>
  <c r="L65" i="1"/>
  <c r="L60" i="1"/>
  <c r="L25" i="1"/>
  <c r="M126" i="1"/>
  <c r="L126" i="1" s="1"/>
  <c r="M29" i="1"/>
  <c r="L29" i="1" s="1"/>
  <c r="M86" i="1"/>
  <c r="L86" i="1" s="1"/>
  <c r="M59" i="1"/>
  <c r="L59" i="1" s="1"/>
  <c r="M53" i="1"/>
  <c r="L53" i="1" s="1"/>
  <c r="L6" i="1"/>
  <c r="M13" i="1"/>
  <c r="L13" i="1" s="1"/>
  <c r="L207" i="1"/>
  <c r="L116" i="1"/>
  <c r="L95" i="1"/>
  <c r="L75" i="1"/>
  <c r="L36" i="1"/>
  <c r="L44" i="1"/>
  <c r="L182" i="1"/>
  <c r="L177" i="1"/>
  <c r="L172" i="1"/>
  <c r="L35" i="1"/>
  <c r="L149" i="1"/>
  <c r="L145" i="1"/>
  <c r="L141" i="1"/>
  <c r="L4" i="1"/>
  <c r="L121" i="1"/>
  <c r="L113" i="1"/>
  <c r="L102" i="1"/>
  <c r="L93" i="1"/>
  <c r="L88" i="1"/>
  <c r="L27" i="1"/>
  <c r="L64" i="1"/>
  <c r="L52" i="1"/>
  <c r="L195" i="1"/>
  <c r="L122" i="1"/>
  <c r="L41" i="1"/>
  <c r="L189" i="1"/>
  <c r="L181" i="1"/>
  <c r="L178" i="1"/>
  <c r="L166" i="1"/>
  <c r="L162" i="1"/>
  <c r="L156" i="1"/>
  <c r="L106" i="1"/>
  <c r="L135" i="1"/>
  <c r="L130" i="1"/>
  <c r="L82" i="1"/>
  <c r="L68" i="1"/>
  <c r="L56" i="1"/>
  <c r="L104" i="1"/>
  <c r="L15" i="1"/>
  <c r="L150" i="1"/>
  <c r="L58" i="1"/>
</calcChain>
</file>

<file path=xl/sharedStrings.xml><?xml version="1.0" encoding="utf-8"?>
<sst xmlns="http://schemas.openxmlformats.org/spreadsheetml/2006/main" count="1238" uniqueCount="538">
  <si>
    <t>Tahj</t>
  </si>
  <si>
    <t>Brooks</t>
  </si>
  <si>
    <t>RB</t>
  </si>
  <si>
    <t>Makhi</t>
  </si>
  <si>
    <t>Hughes</t>
  </si>
  <si>
    <t>Dillon</t>
  </si>
  <si>
    <t>Gabriel</t>
  </si>
  <si>
    <t>QB</t>
  </si>
  <si>
    <t>Jordan</t>
  </si>
  <si>
    <t>James</t>
  </si>
  <si>
    <t>Tre</t>
  </si>
  <si>
    <t>Harris</t>
  </si>
  <si>
    <t>WR</t>
  </si>
  <si>
    <t>RJ</t>
  </si>
  <si>
    <t>Harvey</t>
  </si>
  <si>
    <t>Jalen</t>
  </si>
  <si>
    <t>Milroe</t>
  </si>
  <si>
    <t>Tez</t>
  </si>
  <si>
    <t>Johnson</t>
  </si>
  <si>
    <t>Darius</t>
  </si>
  <si>
    <t>Taylor</t>
  </si>
  <si>
    <t>LJ</t>
  </si>
  <si>
    <t>Martin</t>
  </si>
  <si>
    <t>Emeka</t>
  </si>
  <si>
    <t>Egbuka</t>
  </si>
  <si>
    <t>Jack</t>
  </si>
  <si>
    <t>Bech</t>
  </si>
  <si>
    <t>Rian</t>
  </si>
  <si>
    <t>Williams</t>
  </si>
  <si>
    <t>DT</t>
  </si>
  <si>
    <t>Sheffield</t>
  </si>
  <si>
    <t>Jeremiah</t>
  </si>
  <si>
    <t>Smith</t>
  </si>
  <si>
    <t>Endries</t>
  </si>
  <si>
    <t>TE</t>
  </si>
  <si>
    <t>Quinshon</t>
  </si>
  <si>
    <t>Judkins</t>
  </si>
  <si>
    <t>Anthony</t>
  </si>
  <si>
    <t>Hankerson</t>
  </si>
  <si>
    <t>Jaydn</t>
  </si>
  <si>
    <t>Ott</t>
  </si>
  <si>
    <t>Behren</t>
  </si>
  <si>
    <t>Morton</t>
  </si>
  <si>
    <t>Chandler</t>
  </si>
  <si>
    <t>Morris</t>
  </si>
  <si>
    <t>Josh</t>
  </si>
  <si>
    <t>Kelly</t>
  </si>
  <si>
    <t>Will</t>
  </si>
  <si>
    <t>Howard</t>
  </si>
  <si>
    <t>Eli</t>
  </si>
  <si>
    <t>Stowers</t>
  </si>
  <si>
    <t>Deion</t>
  </si>
  <si>
    <t>Burks</t>
  </si>
  <si>
    <t>Bauer</t>
  </si>
  <si>
    <t>Sharp</t>
  </si>
  <si>
    <t>Lassiter</t>
  </si>
  <si>
    <t>Gunnar</t>
  </si>
  <si>
    <t>Helm</t>
  </si>
  <si>
    <t>Arch</t>
  </si>
  <si>
    <t>Manning</t>
  </si>
  <si>
    <t>Jonah</t>
  </si>
  <si>
    <t>Coleman</t>
  </si>
  <si>
    <t>Savion</t>
  </si>
  <si>
    <t>Tai</t>
  </si>
  <si>
    <t>Felton</t>
  </si>
  <si>
    <t>Isaiah</t>
  </si>
  <si>
    <t>Bond</t>
  </si>
  <si>
    <t>Kobe</t>
  </si>
  <si>
    <t>Hudson</t>
  </si>
  <si>
    <t>Quintrevion</t>
  </si>
  <si>
    <t>Wisner</t>
  </si>
  <si>
    <t>TreVeyon</t>
  </si>
  <si>
    <t>Henderson</t>
  </si>
  <si>
    <t>Elijah</t>
  </si>
  <si>
    <t>Sarratt</t>
  </si>
  <si>
    <t>Caden</t>
  </si>
  <si>
    <t>Prieskorn</t>
  </si>
  <si>
    <t>Henry</t>
  </si>
  <si>
    <t>Parrish Jr.</t>
  </si>
  <si>
    <t>Riley</t>
  </si>
  <si>
    <t>Leonard</t>
  </si>
  <si>
    <t>Keanu</t>
  </si>
  <si>
    <t>Hill</t>
  </si>
  <si>
    <t>Blake</t>
  </si>
  <si>
    <t>Horvath</t>
  </si>
  <si>
    <t>Keleki</t>
  </si>
  <si>
    <t>Latu</t>
  </si>
  <si>
    <t>Jaxson</t>
  </si>
  <si>
    <t>Dart</t>
  </si>
  <si>
    <t>Denzel</t>
  </si>
  <si>
    <t>Boston</t>
  </si>
  <si>
    <t>Mario</t>
  </si>
  <si>
    <t>Drake</t>
  </si>
  <si>
    <t>Dabney</t>
  </si>
  <si>
    <t>Hoover</t>
  </si>
  <si>
    <t>Quinn</t>
  </si>
  <si>
    <t>Ewers</t>
  </si>
  <si>
    <t>Brady</t>
  </si>
  <si>
    <t>Cook</t>
  </si>
  <si>
    <t>Diego</t>
  </si>
  <si>
    <t>Pavia</t>
  </si>
  <si>
    <t>Jacurri</t>
  </si>
  <si>
    <t>Brown</t>
  </si>
  <si>
    <t>Jake</t>
  </si>
  <si>
    <t>Retzlaff</t>
  </si>
  <si>
    <t>Rogers</t>
  </si>
  <si>
    <t>Fernando</t>
  </si>
  <si>
    <t>Mendoza</t>
  </si>
  <si>
    <t>Darian</t>
  </si>
  <si>
    <t>Mensah</t>
  </si>
  <si>
    <t>Billy</t>
  </si>
  <si>
    <t>Edwards Jr.</t>
  </si>
  <si>
    <t>Jeremiyah</t>
  </si>
  <si>
    <t>Love</t>
  </si>
  <si>
    <t>Max</t>
  </si>
  <si>
    <t>Brosmer</t>
  </si>
  <si>
    <t>Luther</t>
  </si>
  <si>
    <t>Burden III</t>
  </si>
  <si>
    <t>Cam</t>
  </si>
  <si>
    <t>Damon</t>
  </si>
  <si>
    <t>Ward</t>
  </si>
  <si>
    <t>Germie</t>
  </si>
  <si>
    <t>Bernard</t>
  </si>
  <si>
    <t>Michael</t>
  </si>
  <si>
    <t>Hawkins</t>
  </si>
  <si>
    <t>Luke</t>
  </si>
  <si>
    <t>Altmyer</t>
  </si>
  <si>
    <t>Jaydon</t>
  </si>
  <si>
    <t>Blue</t>
  </si>
  <si>
    <t>Jam</t>
  </si>
  <si>
    <t>Miller</t>
  </si>
  <si>
    <t>Theo</t>
  </si>
  <si>
    <t>Wease Jr.</t>
  </si>
  <si>
    <t>Roman</t>
  </si>
  <si>
    <t>Hemby</t>
  </si>
  <si>
    <t>Griffin</t>
  </si>
  <si>
    <t>Nate</t>
  </si>
  <si>
    <t>Noel</t>
  </si>
  <si>
    <t>Gevani</t>
  </si>
  <si>
    <t>McCoy</t>
  </si>
  <si>
    <t>Heidenreich</t>
  </si>
  <si>
    <t>Justice</t>
  </si>
  <si>
    <t>Haynes</t>
  </si>
  <si>
    <t>Sedrick</t>
  </si>
  <si>
    <t>Alexander</t>
  </si>
  <si>
    <t>Ellison</t>
  </si>
  <si>
    <t>Giles</t>
  </si>
  <si>
    <t>Jackson</t>
  </si>
  <si>
    <t>Ikaika</t>
  </si>
  <si>
    <t>Ragsdale</t>
  </si>
  <si>
    <t>Coy</t>
  </si>
  <si>
    <t>Eakin</t>
  </si>
  <si>
    <t>Daniel</t>
  </si>
  <si>
    <t>Dylan</t>
  </si>
  <si>
    <t>Raiola</t>
  </si>
  <si>
    <t>Evan</t>
  </si>
  <si>
    <t>Stewart</t>
  </si>
  <si>
    <t>Jadarian</t>
  </si>
  <si>
    <t>Price</t>
  </si>
  <si>
    <t>Nic</t>
  </si>
  <si>
    <t>Anderson</t>
  </si>
  <si>
    <t>Marcus</t>
  </si>
  <si>
    <t>Carroll</t>
  </si>
  <si>
    <t>Nyziah</t>
  </si>
  <si>
    <t>Hunter</t>
  </si>
  <si>
    <t>Tayven</t>
  </si>
  <si>
    <t>Noah</t>
  </si>
  <si>
    <t>Whittington</t>
  </si>
  <si>
    <t>Tobias</t>
  </si>
  <si>
    <t>Merriweather</t>
  </si>
  <si>
    <t>Traeshon</t>
  </si>
  <si>
    <t>Holden</t>
  </si>
  <si>
    <t>Chase</t>
  </si>
  <si>
    <t>Roberts</t>
  </si>
  <si>
    <t>Peny</t>
  </si>
  <si>
    <t>Boone</t>
  </si>
  <si>
    <t>Antwane</t>
  </si>
  <si>
    <t>Wells Jr.</t>
  </si>
  <si>
    <t>Omar</t>
  </si>
  <si>
    <t>Cooper</t>
  </si>
  <si>
    <t>JP</t>
  </si>
  <si>
    <t>Richardson</t>
  </si>
  <si>
    <t>Shazz</t>
  </si>
  <si>
    <t>Preston</t>
  </si>
  <si>
    <t>Jaden</t>
  </si>
  <si>
    <t>Greathouse</t>
  </si>
  <si>
    <t>Myles</t>
  </si>
  <si>
    <t>Carnell</t>
  </si>
  <si>
    <t>Tate</t>
  </si>
  <si>
    <t>Kaden</t>
  </si>
  <si>
    <t>Prather</t>
  </si>
  <si>
    <t>Darrius</t>
  </si>
  <si>
    <t>Clemons</t>
  </si>
  <si>
    <t>Pat</t>
  </si>
  <si>
    <t>Bryant</t>
  </si>
  <si>
    <t>Kaelon</t>
  </si>
  <si>
    <t>Black</t>
  </si>
  <si>
    <t>Caleb</t>
  </si>
  <si>
    <t>Douglas</t>
  </si>
  <si>
    <t>Beaux</t>
  </si>
  <si>
    <t>Collins</t>
  </si>
  <si>
    <t>Neyor</t>
  </si>
  <si>
    <t>Cayden</t>
  </si>
  <si>
    <t>Lee</t>
  </si>
  <si>
    <t>Gary</t>
  </si>
  <si>
    <t>Bryant Jr.</t>
  </si>
  <si>
    <t>Matthew</t>
  </si>
  <si>
    <t>Golden</t>
  </si>
  <si>
    <t>Zakhari</t>
  </si>
  <si>
    <t>Franklin</t>
  </si>
  <si>
    <t>Watkins</t>
  </si>
  <si>
    <t>Major</t>
  </si>
  <si>
    <t>Landon</t>
  </si>
  <si>
    <t>Sides</t>
  </si>
  <si>
    <t>Rahmir</t>
  </si>
  <si>
    <t>IN</t>
  </si>
  <si>
    <t>Faison</t>
  </si>
  <si>
    <t>Jalin</t>
  </si>
  <si>
    <t>Conyers</t>
  </si>
  <si>
    <t>Jacoby</t>
  </si>
  <si>
    <t>Jones</t>
  </si>
  <si>
    <t>Kody</t>
  </si>
  <si>
    <t>Epps</t>
  </si>
  <si>
    <t>Hinckley</t>
  </si>
  <si>
    <t>Ropati</t>
  </si>
  <si>
    <t>Jalil</t>
  </si>
  <si>
    <t>Farooq</t>
  </si>
  <si>
    <t>Johntay</t>
  </si>
  <si>
    <t>Cook II</t>
  </si>
  <si>
    <t>Ulysses</t>
  </si>
  <si>
    <t>Bentley IV</t>
  </si>
  <si>
    <t>Trent</t>
  </si>
  <si>
    <t>Walker</t>
  </si>
  <si>
    <t>Alex</t>
  </si>
  <si>
    <t>Bauman</t>
  </si>
  <si>
    <t>Montgomery</t>
  </si>
  <si>
    <t>Jahmal</t>
  </si>
  <si>
    <t>Banks</t>
  </si>
  <si>
    <t>Gavin</t>
  </si>
  <si>
    <t>Sawchuk</t>
  </si>
  <si>
    <t>Andrel</t>
  </si>
  <si>
    <t>Kris</t>
  </si>
  <si>
    <t>Mitchell</t>
  </si>
  <si>
    <t>Logan</t>
  </si>
  <si>
    <t>Diggs</t>
  </si>
  <si>
    <t>Corey</t>
  </si>
  <si>
    <t>Dyches</t>
  </si>
  <si>
    <t>Yulkeith</t>
  </si>
  <si>
    <t>Quincy</t>
  </si>
  <si>
    <t>Skinner</t>
  </si>
  <si>
    <t>Prentice</t>
  </si>
  <si>
    <t>Jerrick</t>
  </si>
  <si>
    <t>Gibson</t>
  </si>
  <si>
    <t>Ryan</t>
  </si>
  <si>
    <t>Wingo</t>
  </si>
  <si>
    <t>Mikey</t>
  </si>
  <si>
    <t>Matthews</t>
  </si>
  <si>
    <t>Ty</t>
  </si>
  <si>
    <t>Son Lawton</t>
  </si>
  <si>
    <t>Junior</t>
  </si>
  <si>
    <t>Sherrill</t>
  </si>
  <si>
    <t>Jeremy</t>
  </si>
  <si>
    <t>Payne</t>
  </si>
  <si>
    <t>Jaivian</t>
  </si>
  <si>
    <t>Thomas</t>
  </si>
  <si>
    <t>Zach</t>
  </si>
  <si>
    <t>Evans</t>
  </si>
  <si>
    <t>Brandon</t>
  </si>
  <si>
    <t>Chatman</t>
  </si>
  <si>
    <t>Dante</t>
  </si>
  <si>
    <t>Dowdell</t>
  </si>
  <si>
    <t>Aidan</t>
  </si>
  <si>
    <t>Laughery</t>
  </si>
  <si>
    <t>JoJo</t>
  </si>
  <si>
    <t>Earle</t>
  </si>
  <si>
    <t>Brett</t>
  </si>
  <si>
    <t>Norfleet</t>
  </si>
  <si>
    <t>Randy</t>
  </si>
  <si>
    <t>Pittman</t>
  </si>
  <si>
    <t>Emmett</t>
  </si>
  <si>
    <t>Jovantae</t>
  </si>
  <si>
    <t>Barnes</t>
  </si>
  <si>
    <t>Dominique</t>
  </si>
  <si>
    <t>Ke'Shawn</t>
  </si>
  <si>
    <t>Dontae</t>
  </si>
  <si>
    <t>Fleming</t>
  </si>
  <si>
    <t>Spencer</t>
  </si>
  <si>
    <t>Byron</t>
  </si>
  <si>
    <t>Cardwell</t>
  </si>
  <si>
    <t>Marquis</t>
  </si>
  <si>
    <t>Cameron</t>
  </si>
  <si>
    <t>Davis</t>
  </si>
  <si>
    <t>Jayden</t>
  </si>
  <si>
    <t>CJ</t>
  </si>
  <si>
    <t>Dippre</t>
  </si>
  <si>
    <t>Rashad</t>
  </si>
  <si>
    <t>Amos</t>
  </si>
  <si>
    <t>Mookie</t>
  </si>
  <si>
    <t>Trey</t>
  </si>
  <si>
    <t>Sanders</t>
  </si>
  <si>
    <t>Kyion</t>
  </si>
  <si>
    <t>Grayes</t>
  </si>
  <si>
    <t>Shaadie</t>
  </si>
  <si>
    <t>Clayton-Johnson</t>
  </si>
  <si>
    <t>Harrison</t>
  </si>
  <si>
    <t>Malik</t>
  </si>
  <si>
    <t>Elzy</t>
  </si>
  <si>
    <t>Le'Meke</t>
  </si>
  <si>
    <t>Brockington</t>
  </si>
  <si>
    <t>Keelan</t>
  </si>
  <si>
    <t>Marion</t>
  </si>
  <si>
    <t>Whittemore</t>
  </si>
  <si>
    <t>Blair</t>
  </si>
  <si>
    <t>Conwright</t>
  </si>
  <si>
    <t>Mason</t>
  </si>
  <si>
    <t>Tharp</t>
  </si>
  <si>
    <t>Octavian</t>
  </si>
  <si>
    <t>Smith Jr.</t>
  </si>
  <si>
    <t>Gee</t>
  </si>
  <si>
    <t>Scott Jr.</t>
  </si>
  <si>
    <t>Nolan</t>
  </si>
  <si>
    <t>Ray</t>
  </si>
  <si>
    <t>Colby</t>
  </si>
  <si>
    <t>McDonald</t>
  </si>
  <si>
    <t>Fidone II</t>
  </si>
  <si>
    <t>Silas</t>
  </si>
  <si>
    <t>Bolden</t>
  </si>
  <si>
    <t>Taz</t>
  </si>
  <si>
    <t>Reddicks</t>
  </si>
  <si>
    <t>DeAndre</t>
  </si>
  <si>
    <t>Moore</t>
  </si>
  <si>
    <t>Inniss</t>
  </si>
  <si>
    <t>Drae</t>
  </si>
  <si>
    <t>McCray</t>
  </si>
  <si>
    <t>Trond</t>
  </si>
  <si>
    <t>Grizzell</t>
  </si>
  <si>
    <t>Ballard</t>
  </si>
  <si>
    <t>Jaylen</t>
  </si>
  <si>
    <t>Lloyd</t>
  </si>
  <si>
    <t>Parker</t>
  </si>
  <si>
    <t>Kingston</t>
  </si>
  <si>
    <t>Nubin</t>
  </si>
  <si>
    <t>Miles</t>
  </si>
  <si>
    <t>Cross</t>
  </si>
  <si>
    <t>Horton</t>
  </si>
  <si>
    <t>Wright</t>
  </si>
  <si>
    <t>Arnold</t>
  </si>
  <si>
    <t>Brenen</t>
  </si>
  <si>
    <t>Thompson</t>
  </si>
  <si>
    <t>Johnny</t>
  </si>
  <si>
    <t>Patrick</t>
  </si>
  <si>
    <t>Herbert</t>
  </si>
  <si>
    <t>Peoples</t>
  </si>
  <si>
    <t>Quentin</t>
  </si>
  <si>
    <t>Tanner</t>
  </si>
  <si>
    <t>Arkin</t>
  </si>
  <si>
    <t>Wade</t>
  </si>
  <si>
    <t>Nathan</t>
  </si>
  <si>
    <t>Kent</t>
  </si>
  <si>
    <t>David</t>
  </si>
  <si>
    <t>Wells</t>
  </si>
  <si>
    <t>Sieh</t>
  </si>
  <si>
    <t>Bangura</t>
  </si>
  <si>
    <t>Jameson</t>
  </si>
  <si>
    <t>Geers</t>
  </si>
  <si>
    <t>First</t>
  </si>
  <si>
    <t>Last</t>
  </si>
  <si>
    <t>UD ADP</t>
  </si>
  <si>
    <t>Position</t>
  </si>
  <si>
    <t>Team</t>
  </si>
  <si>
    <t>Tags</t>
  </si>
  <si>
    <t>ud_proj</t>
  </si>
  <si>
    <t>ovr_adj</t>
  </si>
  <si>
    <t>pff_adj</t>
  </si>
  <si>
    <t>other_adj</t>
  </si>
  <si>
    <t>opp rund</t>
  </si>
  <si>
    <t>opp cov</t>
  </si>
  <si>
    <t>opp tack</t>
  </si>
  <si>
    <t>opp prush</t>
  </si>
  <si>
    <t>Team Total</t>
  </si>
  <si>
    <t>ATTD%</t>
  </si>
  <si>
    <t>prev game</t>
  </si>
  <si>
    <t>look ahead</t>
  </si>
  <si>
    <t>travel</t>
  </si>
  <si>
    <t>other</t>
  </si>
  <si>
    <t>Texas Tech</t>
  </si>
  <si>
    <t>Tulane</t>
  </si>
  <si>
    <t>Oregon</t>
  </si>
  <si>
    <t>UCF</t>
  </si>
  <si>
    <t>Alabama</t>
  </si>
  <si>
    <t>Minnesota</t>
  </si>
  <si>
    <t>BYU</t>
  </si>
  <si>
    <t>Ohio State</t>
  </si>
  <si>
    <t>TCU</t>
  </si>
  <si>
    <t>North Texas</t>
  </si>
  <si>
    <t>California</t>
  </si>
  <si>
    <t>Oregon State</t>
  </si>
  <si>
    <t>Vanderbilt</t>
  </si>
  <si>
    <t>Oklahoma</t>
  </si>
  <si>
    <t>Washington</t>
  </si>
  <si>
    <t>Texas</t>
  </si>
  <si>
    <t>Maryland</t>
  </si>
  <si>
    <t>Notre Dame</t>
  </si>
  <si>
    <t>Indiana</t>
  </si>
  <si>
    <t>Navy</t>
  </si>
  <si>
    <t>Missouri</t>
  </si>
  <si>
    <t>Illinois</t>
  </si>
  <si>
    <t>Nebraska</t>
  </si>
  <si>
    <t>P</t>
  </si>
  <si>
    <t>Q</t>
  </si>
  <si>
    <t>D</t>
  </si>
  <si>
    <t>opponent</t>
  </si>
  <si>
    <t>Mississippi</t>
  </si>
  <si>
    <t>Record</t>
  </si>
  <si>
    <t>OFF</t>
  </si>
  <si>
    <t>PASS</t>
  </si>
  <si>
    <t>PBLK</t>
  </si>
  <si>
    <t>RECV</t>
  </si>
  <si>
    <t>RUN</t>
  </si>
  <si>
    <t>RBLK</t>
  </si>
  <si>
    <t>DEF</t>
  </si>
  <si>
    <t>RDEF</t>
  </si>
  <si>
    <t>TACK</t>
  </si>
  <si>
    <t>PRSH</t>
  </si>
  <si>
    <t>COV</t>
  </si>
  <si>
    <t>SPEC</t>
  </si>
  <si>
    <t>Air Force</t>
  </si>
  <si>
    <t>Akron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</si>
  <si>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</si>
  <si>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</si>
  <si>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</si>
  <si>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</si>
  <si>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</si>
  <si>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</si>
  <si>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</si>
  <si>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</si>
  <si>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</si>
  <si>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</si>
  <si>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</si>
  <si>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</si>
  <si>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</si>
  <si>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Central Michigan</t>
  </si>
  <si>
    <t>Charlotte</t>
  </si>
  <si>
    <t>Cincinnati</t>
  </si>
  <si>
    <t>Clemson</t>
  </si>
  <si>
    <t>Coastal Carolina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</si>
  <si>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</si>
  <si>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</si>
  <si>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</si>
  <si>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</si>
  <si>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</si>
  <si>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</si>
  <si>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</si>
  <si>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</si>
  <si>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</si>
  <si>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</si>
  <si>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</si>
  <si>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</si>
  <si>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Southern</t>
  </si>
  <si>
    <t>Georgia State</t>
  </si>
  <si>
    <t>Georgia Tech</t>
  </si>
  <si>
    <t>Hawaii</t>
  </si>
  <si>
    <t>Houston</t>
  </si>
  <si>
    <t>Iowa</t>
  </si>
  <si>
    <t>Iowa State</t>
  </si>
  <si>
    <t>Jacksonville State</t>
  </si>
  <si>
    <t>James Madison</t>
  </si>
  <si>
    <t>Kansas</t>
  </si>
  <si>
    <t>Kansas State</t>
  </si>
  <si>
    <t>Kennesaw State</t>
  </si>
  <si>
    <t>Kent State</t>
  </si>
  <si>
    <t>Kentucky</t>
  </si>
  <si>
    <t>Liberty</t>
  </si>
  <si>
    <t>Louisiana</t>
  </si>
  <si>
    <t>Louisiana Tech</t>
  </si>
  <si>
    <t>Louisiana-Monroe</t>
  </si>
  <si>
    <t>Louisville</t>
  </si>
  <si>
    <t>LSU</t>
  </si>
  <si>
    <t>Marshall</t>
  </si>
  <si>
    <t>Massachusetts</t>
  </si>
  <si>
    <t>Memphis</t>
  </si>
  <si>
    <t>Miami (FL)</t>
  </si>
  <si>
    <t>Miami (OH)</t>
  </si>
  <si>
    <t>Michigan</t>
  </si>
  <si>
    <t>Michigan State</t>
  </si>
  <si>
    <t>Middle Tennessee</t>
  </si>
  <si>
    <t>Mississippi State</t>
  </si>
  <si>
    <t>Nevada</t>
  </si>
  <si>
    <t>New Mexico</t>
  </si>
  <si>
    <t>New Mexico State</t>
  </si>
  <si>
    <t>North Carolina</t>
  </si>
  <si>
    <t>North Carolina State</t>
  </si>
  <si>
    <t>Northern Illinois</t>
  </si>
  <si>
    <t>Northwestern</t>
  </si>
  <si>
    <t>Ohio</t>
  </si>
  <si>
    <t>Oklahoma State</t>
  </si>
  <si>
    <t>Old Dominion</t>
  </si>
  <si>
    <t>Penn State</t>
  </si>
  <si>
    <t>Pittsburgh</t>
  </si>
  <si>
    <t>Purdue</t>
  </si>
  <si>
    <t>Rice</t>
  </si>
  <si>
    <t>Rutgers</t>
  </si>
  <si>
    <t>Sam Houston State</t>
  </si>
  <si>
    <t>San Diego State</t>
  </si>
  <si>
    <t>San Jose State</t>
  </si>
  <si>
    <t>SMU</t>
  </si>
  <si>
    <t>South Alabama</t>
  </si>
  <si>
    <t>South Carolina</t>
  </si>
  <si>
    <t>Southern Miss</t>
  </si>
  <si>
    <t>Stanford</t>
  </si>
  <si>
    <t>Syracuse</t>
  </si>
  <si>
    <t>Temple</t>
  </si>
  <si>
    <t>Tennessee</t>
  </si>
  <si>
    <t>Texas A&amp;M</t>
  </si>
  <si>
    <t>Texas State</t>
  </si>
  <si>
    <t>Toledo</t>
  </si>
  <si>
    <t>Troy</t>
  </si>
  <si>
    <t>Tulsa</t>
  </si>
  <si>
    <t>UAB</t>
  </si>
  <si>
    <t>UCLA</t>
  </si>
  <si>
    <t>UNLV</t>
  </si>
  <si>
    <t>USC</t>
  </si>
  <si>
    <t>USF</t>
  </si>
  <si>
    <t>Utah</t>
  </si>
  <si>
    <t>Utah State</t>
  </si>
  <si>
    <t>UTEP</t>
  </si>
  <si>
    <t>UTSA</t>
  </si>
  <si>
    <t>Virginia</t>
  </si>
  <si>
    <t>Virginia Tech</t>
  </si>
  <si>
    <t>Wake Forest</t>
  </si>
  <si>
    <t>Washington State</t>
  </si>
  <si>
    <t>West Virginia</t>
  </si>
  <si>
    <t>Western Kentucky</t>
  </si>
  <si>
    <t>Western Michigan</t>
  </si>
  <si>
    <t>Wisconsin</t>
  </si>
  <si>
    <t>Wyoming</t>
  </si>
  <si>
    <t>adj_proj</t>
  </si>
  <si>
    <t>ud_pick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</si>
</sst>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0" fontId="16" fillId="0" borderId="0" xfId="0" applyFon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6A09-2AC1-4F27-AD2C-A1B7AAEE4A9A}">
  <dimension ref="A1:Z21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31" sqref="H31"/>
    </sheetView>
  </sheetViews>
  <sheetFormatPr defaultRowHeight="15" x14ac:dyDescent="0.25"/>
  <cols>
    <col min="1" max="1" width="11.28515625" bestFit="1" customWidth="1"/>
    <col min="2" max="2" width="15.85546875" bestFit="1" customWidth="1"/>
    <col min="3" max="3" width="7.5703125" bestFit="1" customWidth="1"/>
    <col min="5" max="5" width="12.140625" bestFit="1" customWidth="1"/>
    <col min="6" max="6" width="5.140625" bestFit="1" customWidth="1"/>
    <col min="8" max="8" width="7" bestFit="1" customWidth="1"/>
    <col min="9" max="9" width="2.140625" style="7" customWidth="1"/>
    <col min="10" max="10" width="7.7109375" customWidth="1"/>
    <col min="11" max="11" width="7.7109375" bestFit="1" customWidth="1"/>
    <col min="15" max="15" width="1.85546875" style="7" customWidth="1"/>
    <col min="20" max="20" width="2.140625" style="7" customWidth="1"/>
    <col min="21" max="21" width="10.7109375" bestFit="1" customWidth="1"/>
    <col min="23" max="23" width="10.85546875" bestFit="1" customWidth="1"/>
  </cols>
  <sheetData>
    <row r="1" spans="1:26" x14ac:dyDescent="0.25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s="6" t="s">
        <v>536</v>
      </c>
      <c r="H1" t="s">
        <v>380</v>
      </c>
      <c r="J1" t="s">
        <v>537</v>
      </c>
      <c r="K1" t="s">
        <v>371</v>
      </c>
      <c r="L1" t="s">
        <v>372</v>
      </c>
      <c r="M1" t="s">
        <v>373</v>
      </c>
      <c r="N1" t="s">
        <v>374</v>
      </c>
      <c r="P1" t="s">
        <v>375</v>
      </c>
      <c r="Q1" t="s">
        <v>376</v>
      </c>
      <c r="R1" t="s">
        <v>377</v>
      </c>
      <c r="S1" t="s">
        <v>378</v>
      </c>
      <c r="U1" t="s">
        <v>379</v>
      </c>
      <c r="V1" t="s">
        <v>381</v>
      </c>
      <c r="W1" t="s">
        <v>382</v>
      </c>
      <c r="X1" t="s">
        <v>383</v>
      </c>
      <c r="Y1" t="s">
        <v>384</v>
      </c>
      <c r="Z1" t="s">
        <v>411</v>
      </c>
    </row>
    <row r="2" spans="1:26" x14ac:dyDescent="0.25">
      <c r="A2" s="2" t="s">
        <v>0</v>
      </c>
      <c r="B2" s="2" t="s">
        <v>1</v>
      </c>
      <c r="C2" s="2">
        <v>1.7</v>
      </c>
      <c r="D2" s="2" t="s">
        <v>2</v>
      </c>
      <c r="E2" s="2" t="s">
        <v>385</v>
      </c>
      <c r="F2" s="2"/>
      <c r="G2" s="5">
        <f>J2+L2</f>
        <v>21.871666666666666</v>
      </c>
      <c r="H2">
        <v>77.8</v>
      </c>
      <c r="J2">
        <v>20.95</v>
      </c>
      <c r="K2">
        <v>20.2</v>
      </c>
      <c r="L2" s="5">
        <f>M2+N2</f>
        <v>0.92166666666666686</v>
      </c>
      <c r="M2" s="5">
        <f>(76-((P2*0.4)+(Q2*0.1)+(R2*0.25)+(S2*0.25)))/3</f>
        <v>0.92166666666666686</v>
      </c>
      <c r="N2">
        <f>V2+W2+X2+Y2</f>
        <v>0</v>
      </c>
      <c r="P2">
        <f>VLOOKUP(Z2,'pff grades'!$A$2:$J$135,9,FALSE)</f>
        <v>73.8</v>
      </c>
      <c r="Q2">
        <f>VLOOKUP(Z2,'pff grades'!$A$2:$M$135,12,FALSE)</f>
        <v>89.4</v>
      </c>
      <c r="R2">
        <f>VLOOKUP(Z2,'pff grades'!$A$2:$M$135,10,FALSE)</f>
        <v>74.900000000000006</v>
      </c>
      <c r="S2">
        <f>VLOOKUP(Z2,'pff grades'!$A$2:$M$135,11,FALSE)</f>
        <v>64.2</v>
      </c>
      <c r="U2">
        <v>30.5</v>
      </c>
      <c r="V2">
        <v>-0.25</v>
      </c>
      <c r="W2">
        <v>0</v>
      </c>
      <c r="X2">
        <v>0</v>
      </c>
      <c r="Y2">
        <v>0.25</v>
      </c>
      <c r="Z2" t="s">
        <v>393</v>
      </c>
    </row>
    <row r="3" spans="1:26" x14ac:dyDescent="0.25">
      <c r="A3" s="2" t="s">
        <v>3</v>
      </c>
      <c r="B3" s="2" t="s">
        <v>4</v>
      </c>
      <c r="C3" s="2">
        <v>1.8</v>
      </c>
      <c r="D3" s="2" t="s">
        <v>2</v>
      </c>
      <c r="E3" s="2" t="s">
        <v>386</v>
      </c>
      <c r="F3" s="2"/>
      <c r="G3" s="5">
        <f>K3+L3</f>
        <v>22.898333333333333</v>
      </c>
      <c r="H3">
        <v>84</v>
      </c>
      <c r="J3">
        <v>18.5</v>
      </c>
      <c r="K3">
        <v>19.8</v>
      </c>
      <c r="L3" s="5">
        <f>M3+N3</f>
        <v>3.098333333333334</v>
      </c>
      <c r="M3" s="5">
        <f>(76-((P3*0.4)+(Q3*0.1)+(R3*0.25)+(S3*0.25)))/3</f>
        <v>3.348333333333334</v>
      </c>
      <c r="N3">
        <f>V3+W3+X3+Y3</f>
        <v>-0.25</v>
      </c>
      <c r="P3">
        <f>VLOOKUP(Z3,'pff grades'!$A$2:$J$135,9,FALSE)</f>
        <v>76.099999999999994</v>
      </c>
      <c r="Q3">
        <f>VLOOKUP(Z3,'pff grades'!$A$2:$M$135,12,FALSE)</f>
        <v>74.400000000000006</v>
      </c>
      <c r="R3">
        <f>VLOOKUP(Z3,'pff grades'!$A$2:$M$135,10,FALSE)</f>
        <v>54.9</v>
      </c>
      <c r="S3">
        <f>VLOOKUP(Z3,'pff grades'!$A$2:$M$135,11,FALSE)</f>
        <v>57.4</v>
      </c>
      <c r="U3">
        <v>37.5</v>
      </c>
      <c r="V3">
        <v>0</v>
      </c>
      <c r="W3">
        <v>-0.25</v>
      </c>
      <c r="X3">
        <v>0</v>
      </c>
      <c r="Y3">
        <v>0</v>
      </c>
      <c r="Z3" t="s">
        <v>394</v>
      </c>
    </row>
    <row r="4" spans="1:26" x14ac:dyDescent="0.25">
      <c r="A4" s="4" t="s">
        <v>29</v>
      </c>
      <c r="B4" s="4" t="s">
        <v>30</v>
      </c>
      <c r="C4" s="4">
        <v>4.0999999999999996</v>
      </c>
      <c r="D4" s="4" t="s">
        <v>12</v>
      </c>
      <c r="E4" s="4" t="s">
        <v>394</v>
      </c>
      <c r="F4" s="4"/>
      <c r="G4" s="5">
        <f>K4+L4</f>
        <v>9.4133333333333358</v>
      </c>
      <c r="H4">
        <v>53.5</v>
      </c>
      <c r="J4">
        <f>8.15+3.3</f>
        <v>11.45</v>
      </c>
      <c r="K4">
        <v>11.3</v>
      </c>
      <c r="L4" s="5">
        <f>M4+N4</f>
        <v>-1.8866666666666656</v>
      </c>
      <c r="M4" s="5">
        <f>(76-((P4*0.1)+(Q4*0.5)+(R4*0.35)+(S4*0.15)))/3</f>
        <v>-1.8866666666666656</v>
      </c>
      <c r="N4">
        <f>V4+W4+X4+Y4</f>
        <v>0</v>
      </c>
      <c r="P4">
        <f>VLOOKUP(Z4,'pff grades'!$A$2:$J$135,9,FALSE)</f>
        <v>78.599999999999994</v>
      </c>
      <c r="Q4">
        <f>VLOOKUP(Z4,'pff grades'!$A$2:$M$135,12,FALSE)</f>
        <v>84.3</v>
      </c>
      <c r="R4">
        <f>VLOOKUP(Z4,'pff grades'!$A$2:$M$135,10,FALSE)</f>
        <v>54.6</v>
      </c>
      <c r="S4">
        <f>VLOOKUP(Z4,'pff grades'!$A$2:$M$135,11,FALSE)</f>
        <v>83.6</v>
      </c>
      <c r="U4">
        <v>28.5</v>
      </c>
      <c r="V4">
        <v>0</v>
      </c>
      <c r="W4">
        <v>0</v>
      </c>
      <c r="X4">
        <v>0</v>
      </c>
      <c r="Y4">
        <v>0</v>
      </c>
      <c r="Z4" t="s">
        <v>386</v>
      </c>
    </row>
    <row r="5" spans="1:26" x14ac:dyDescent="0.25">
      <c r="A5" s="2" t="s">
        <v>13</v>
      </c>
      <c r="B5" s="2" t="s">
        <v>14</v>
      </c>
      <c r="C5" s="2">
        <v>4.4000000000000004</v>
      </c>
      <c r="D5" s="2" t="s">
        <v>2</v>
      </c>
      <c r="E5" s="2" t="s">
        <v>388</v>
      </c>
      <c r="F5" s="2"/>
      <c r="G5" s="5">
        <f t="shared" ref="G3:G66" si="0">J5+L5</f>
        <v>21.575000000000003</v>
      </c>
      <c r="H5">
        <v>75</v>
      </c>
      <c r="J5">
        <v>20.55</v>
      </c>
      <c r="K5">
        <v>19.7</v>
      </c>
      <c r="L5" s="5">
        <f>M5+N5</f>
        <v>1.025000000000001</v>
      </c>
      <c r="M5" s="5">
        <f>(76-((P5*0.4)+(Q5*0.1)+(R5*0.25)+(S5*0.25)))/3</f>
        <v>1.025000000000001</v>
      </c>
      <c r="N5">
        <f>V5+W5+X5+Y5</f>
        <v>0</v>
      </c>
      <c r="P5">
        <f>VLOOKUP(Z5,'pff grades'!$A$2:$J$135,9,FALSE)</f>
        <v>82.1</v>
      </c>
      <c r="Q5">
        <f>VLOOKUP(Z5,'pff grades'!$A$2:$M$135,12,FALSE)</f>
        <v>82.1</v>
      </c>
      <c r="R5">
        <f>VLOOKUP(Z5,'pff grades'!$A$2:$M$135,10,FALSE)</f>
        <v>62.3</v>
      </c>
      <c r="S5">
        <f>VLOOKUP(Z5,'pff grades'!$A$2:$M$135,11,FALSE)</f>
        <v>65.2</v>
      </c>
      <c r="U5">
        <v>27.5</v>
      </c>
      <c r="V5">
        <v>0</v>
      </c>
      <c r="W5">
        <v>0</v>
      </c>
      <c r="X5">
        <v>0</v>
      </c>
      <c r="Y5">
        <v>0</v>
      </c>
      <c r="Z5" t="s">
        <v>391</v>
      </c>
    </row>
    <row r="6" spans="1:26" x14ac:dyDescent="0.25">
      <c r="A6" s="2" t="s">
        <v>8</v>
      </c>
      <c r="B6" s="2" t="s">
        <v>9</v>
      </c>
      <c r="C6" s="2">
        <v>5.3</v>
      </c>
      <c r="D6" s="2" t="s">
        <v>2</v>
      </c>
      <c r="E6" s="2" t="s">
        <v>387</v>
      </c>
      <c r="F6" s="2"/>
      <c r="G6" s="5">
        <f t="shared" si="0"/>
        <v>19.511666666666663</v>
      </c>
      <c r="H6">
        <v>79.2</v>
      </c>
      <c r="J6">
        <v>18.649999999999999</v>
      </c>
      <c r="K6">
        <v>20.9</v>
      </c>
      <c r="L6" s="5">
        <f>M6+N6</f>
        <v>0.86166666666666458</v>
      </c>
      <c r="M6" s="5">
        <f>(76-((P6*0.4)+(Q6*0.1)+(R6*0.25)+(S6*0.25)))/3</f>
        <v>0.86166666666666458</v>
      </c>
      <c r="N6">
        <f>V6+W6+X6+Y6</f>
        <v>0</v>
      </c>
      <c r="P6">
        <f>VLOOKUP(Z6,'pff grades'!$A$2:$J$135,9,FALSE)</f>
        <v>67.400000000000006</v>
      </c>
      <c r="Q6">
        <f>VLOOKUP(Z6,'pff grades'!$A$2:$M$135,12,FALSE)</f>
        <v>87.3</v>
      </c>
      <c r="R6">
        <f>VLOOKUP(Z6,'pff grades'!$A$2:$M$135,10,FALSE)</f>
        <v>80.099999999999994</v>
      </c>
      <c r="S6">
        <f>VLOOKUP(Z6,'pff grades'!$A$2:$M$135,11,FALSE)</f>
        <v>70.8</v>
      </c>
      <c r="U6">
        <v>37.5</v>
      </c>
      <c r="V6">
        <v>0.25</v>
      </c>
      <c r="W6">
        <v>-0.25</v>
      </c>
      <c r="X6">
        <v>0</v>
      </c>
      <c r="Y6">
        <v>0</v>
      </c>
      <c r="Z6" t="s">
        <v>406</v>
      </c>
    </row>
    <row r="7" spans="1:26" x14ac:dyDescent="0.25">
      <c r="A7" s="2" t="s">
        <v>19</v>
      </c>
      <c r="B7" s="2" t="s">
        <v>20</v>
      </c>
      <c r="C7" s="2">
        <v>6.7</v>
      </c>
      <c r="D7" s="2" t="s">
        <v>2</v>
      </c>
      <c r="E7" s="2" t="s">
        <v>390</v>
      </c>
      <c r="F7" s="2"/>
      <c r="G7" s="5">
        <f t="shared" si="0"/>
        <v>19.096666666666668</v>
      </c>
      <c r="H7">
        <v>71</v>
      </c>
      <c r="J7">
        <v>18.55</v>
      </c>
      <c r="K7">
        <v>19.7</v>
      </c>
      <c r="L7" s="5">
        <f>M7+N7</f>
        <v>0.54666666666666686</v>
      </c>
      <c r="M7" s="5">
        <f>(76-((P7*0.4)+(Q7*0.1)+(R7*0.25)+(S7*0.25)))/3</f>
        <v>0.54666666666666686</v>
      </c>
      <c r="N7">
        <f>V7+W7+X7+Y7</f>
        <v>0</v>
      </c>
      <c r="P7">
        <f>VLOOKUP(Z7,'pff grades'!$A$2:$J$135,9,FALSE)</f>
        <v>81.7</v>
      </c>
      <c r="Q7">
        <f>VLOOKUP(Z7,'pff grades'!$A$2:$M$135,12,FALSE)</f>
        <v>69.3</v>
      </c>
      <c r="R7">
        <f>VLOOKUP(Z7,'pff grades'!$A$2:$M$135,10,FALSE)</f>
        <v>65.599999999999994</v>
      </c>
      <c r="S7">
        <f>VLOOKUP(Z7,'pff grades'!$A$2:$M$135,11,FALSE)</f>
        <v>73.400000000000006</v>
      </c>
      <c r="U7">
        <v>24.5</v>
      </c>
      <c r="V7">
        <v>0.25</v>
      </c>
      <c r="W7">
        <v>-0.25</v>
      </c>
      <c r="X7">
        <v>0</v>
      </c>
      <c r="Y7">
        <v>0</v>
      </c>
      <c r="Z7" t="s">
        <v>401</v>
      </c>
    </row>
    <row r="8" spans="1:26" x14ac:dyDescent="0.25">
      <c r="A8" s="1" t="s">
        <v>43</v>
      </c>
      <c r="B8" s="1" t="s">
        <v>44</v>
      </c>
      <c r="C8" s="1">
        <v>8</v>
      </c>
      <c r="D8" s="1" t="s">
        <v>7</v>
      </c>
      <c r="E8" s="1" t="s">
        <v>394</v>
      </c>
      <c r="F8" s="1"/>
      <c r="G8" s="5">
        <f t="shared" si="0"/>
        <v>23.483333333333334</v>
      </c>
      <c r="H8">
        <v>44.4</v>
      </c>
      <c r="J8">
        <v>25</v>
      </c>
      <c r="K8">
        <v>24.9</v>
      </c>
      <c r="L8" s="5">
        <f>M8+N8</f>
        <v>-1.5166666666666657</v>
      </c>
      <c r="M8" s="5">
        <f>(76-((P8*0.1)+(Q8*0.5)+(R8*0.1)+(S8*0.3)))/3</f>
        <v>-1.5166666666666657</v>
      </c>
      <c r="N8">
        <f>V8+W8+X8+Y8</f>
        <v>0</v>
      </c>
      <c r="P8">
        <f>VLOOKUP(Z8,'pff grades'!$A$2:$J$135,9,FALSE)</f>
        <v>78.599999999999994</v>
      </c>
      <c r="Q8">
        <f>VLOOKUP(Z8,'pff grades'!$A$2:$M$135,12,FALSE)</f>
        <v>84.3</v>
      </c>
      <c r="R8">
        <f>VLOOKUP(Z8,'pff grades'!$A$2:$M$135,10,FALSE)</f>
        <v>54.6</v>
      </c>
      <c r="S8">
        <f>VLOOKUP(Z8,'pff grades'!$A$2:$M$135,11,FALSE)</f>
        <v>83.6</v>
      </c>
      <c r="U8">
        <v>28.5</v>
      </c>
      <c r="V8">
        <v>0</v>
      </c>
      <c r="W8">
        <v>0</v>
      </c>
      <c r="X8">
        <v>0</v>
      </c>
      <c r="Y8">
        <v>0</v>
      </c>
      <c r="Z8" t="s">
        <v>386</v>
      </c>
    </row>
    <row r="9" spans="1:26" x14ac:dyDescent="0.25">
      <c r="A9" s="4" t="s">
        <v>17</v>
      </c>
      <c r="B9" s="4" t="s">
        <v>18</v>
      </c>
      <c r="C9" s="4">
        <v>8.4</v>
      </c>
      <c r="D9" s="4" t="s">
        <v>12</v>
      </c>
      <c r="E9" s="4" t="s">
        <v>387</v>
      </c>
      <c r="F9" s="4"/>
      <c r="G9" s="5">
        <f t="shared" si="0"/>
        <v>12.901666666666667</v>
      </c>
      <c r="H9">
        <v>61.8</v>
      </c>
      <c r="J9">
        <v>17.25</v>
      </c>
      <c r="K9">
        <v>19.8</v>
      </c>
      <c r="L9" s="5">
        <f>M9+N9</f>
        <v>-4.3483333333333336</v>
      </c>
      <c r="M9" s="5">
        <f>(76-((P9*0.1)+(Q9*0.5)+(R9*0.35)+(S9*0.15)))/3</f>
        <v>-4.3483333333333336</v>
      </c>
      <c r="N9">
        <f>V9+W9+X9+Y9</f>
        <v>0</v>
      </c>
      <c r="P9">
        <f>VLOOKUP(Z9,'pff grades'!$A$2:$J$135,9,FALSE)</f>
        <v>67.400000000000006</v>
      </c>
      <c r="Q9">
        <f>VLOOKUP(Z9,'pff grades'!$A$2:$M$135,12,FALSE)</f>
        <v>87.3</v>
      </c>
      <c r="R9">
        <f>VLOOKUP(Z9,'pff grades'!$A$2:$M$135,10,FALSE)</f>
        <v>80.099999999999994</v>
      </c>
      <c r="S9">
        <f>VLOOKUP(Z9,'pff grades'!$A$2:$M$135,11,FALSE)</f>
        <v>70.8</v>
      </c>
      <c r="U9">
        <v>37.5</v>
      </c>
      <c r="V9">
        <v>0.25</v>
      </c>
      <c r="W9">
        <v>-0.25</v>
      </c>
      <c r="X9">
        <v>0</v>
      </c>
      <c r="Y9">
        <v>0</v>
      </c>
      <c r="Z9" t="s">
        <v>406</v>
      </c>
    </row>
    <row r="10" spans="1:26" x14ac:dyDescent="0.25">
      <c r="A10" s="4" t="s">
        <v>27</v>
      </c>
      <c r="B10" s="4" t="s">
        <v>28</v>
      </c>
      <c r="C10" s="4">
        <v>10.1</v>
      </c>
      <c r="D10" s="4" t="s">
        <v>12</v>
      </c>
      <c r="E10" s="4" t="s">
        <v>389</v>
      </c>
      <c r="F10" s="4"/>
      <c r="G10" s="5">
        <f t="shared" si="0"/>
        <v>10.998333333333338</v>
      </c>
      <c r="H10">
        <v>54.5</v>
      </c>
      <c r="J10">
        <v>15.55</v>
      </c>
      <c r="K10">
        <v>17.600000000000001</v>
      </c>
      <c r="L10" s="5">
        <f>M10+N10</f>
        <v>-4.5516666666666623</v>
      </c>
      <c r="M10" s="5">
        <f>(76-((P10*0.1)+(Q10*0.5)+(R10*0.35)+(S10*0.15)))/3</f>
        <v>-4.3016666666666623</v>
      </c>
      <c r="N10">
        <f>V10+W10+X10+Y10</f>
        <v>-0.25</v>
      </c>
      <c r="P10">
        <f>VLOOKUP(Z10,'pff grades'!$A$2:$J$135,9,FALSE)</f>
        <v>90.8</v>
      </c>
      <c r="Q10">
        <f>VLOOKUP(Z10,'pff grades'!$A$2:$M$135,12,FALSE)</f>
        <v>81.599999999999994</v>
      </c>
      <c r="R10">
        <f>VLOOKUP(Z10,'pff grades'!$A$2:$M$135,10,FALSE)</f>
        <v>76.099999999999994</v>
      </c>
      <c r="S10">
        <f>VLOOKUP(Z10,'pff grades'!$A$2:$M$135,11,FALSE)</f>
        <v>82.6</v>
      </c>
      <c r="U10">
        <v>34.5</v>
      </c>
      <c r="V10">
        <v>-0.25</v>
      </c>
      <c r="W10">
        <v>0</v>
      </c>
      <c r="X10">
        <v>0</v>
      </c>
      <c r="Y10">
        <v>0</v>
      </c>
      <c r="Z10" t="s">
        <v>405</v>
      </c>
    </row>
    <row r="11" spans="1:26" x14ac:dyDescent="0.25">
      <c r="A11" s="4" t="s">
        <v>25</v>
      </c>
      <c r="B11" s="4" t="s">
        <v>26</v>
      </c>
      <c r="C11" s="4">
        <v>10.7</v>
      </c>
      <c r="D11" s="4" t="s">
        <v>12</v>
      </c>
      <c r="E11" s="4" t="s">
        <v>393</v>
      </c>
      <c r="F11" s="4"/>
      <c r="G11" s="5">
        <f t="shared" si="0"/>
        <v>19.886666666666663</v>
      </c>
      <c r="H11">
        <v>57.8</v>
      </c>
      <c r="J11">
        <v>15.15</v>
      </c>
      <c r="K11">
        <v>18.899999999999999</v>
      </c>
      <c r="L11" s="5">
        <f>M11+N11</f>
        <v>4.7366666666666646</v>
      </c>
      <c r="M11" s="5">
        <f>(76-((P11*0.1)+(Q11*0.5)+(R11*0.35)+(S11*0.15)))/3</f>
        <v>4.4866666666666646</v>
      </c>
      <c r="N11">
        <f>V11+W11+X11+Y11</f>
        <v>0.25</v>
      </c>
      <c r="P11">
        <f>VLOOKUP(Z11,'pff grades'!$A$2:$J$135,9,FALSE)</f>
        <v>74.3</v>
      </c>
      <c r="Q11">
        <f>VLOOKUP(Z11,'pff grades'!$A$2:$M$135,12,FALSE)</f>
        <v>52.7</v>
      </c>
      <c r="R11">
        <f>VLOOKUP(Z11,'pff grades'!$A$2:$M$135,10,FALSE)</f>
        <v>54.1</v>
      </c>
      <c r="S11">
        <f>VLOOKUP(Z11,'pff grades'!$A$2:$M$135,11,FALSE)</f>
        <v>65.5</v>
      </c>
      <c r="U11">
        <v>37.5</v>
      </c>
      <c r="V11">
        <v>0.25</v>
      </c>
      <c r="W11">
        <v>-0.25</v>
      </c>
      <c r="X11">
        <v>0</v>
      </c>
      <c r="Y11">
        <v>0.25</v>
      </c>
      <c r="Z11" t="s">
        <v>385</v>
      </c>
    </row>
    <row r="12" spans="1:26" x14ac:dyDescent="0.25">
      <c r="A12" s="4" t="s">
        <v>23</v>
      </c>
      <c r="B12" s="4" t="s">
        <v>24</v>
      </c>
      <c r="C12" s="4">
        <v>12.2</v>
      </c>
      <c r="D12" s="4" t="s">
        <v>12</v>
      </c>
      <c r="E12" s="4" t="s">
        <v>392</v>
      </c>
      <c r="F12" s="4"/>
      <c r="G12" s="5">
        <f t="shared" si="0"/>
        <v>10.316666666666668</v>
      </c>
      <c r="H12">
        <v>62.3</v>
      </c>
      <c r="J12">
        <v>13.95</v>
      </c>
      <c r="K12">
        <v>15</v>
      </c>
      <c r="L12" s="5">
        <f>M12+N12</f>
        <v>-3.6333333333333306</v>
      </c>
      <c r="M12" s="5">
        <f>(76-((P12*0.1)+(Q12*0.5)+(R12*0.35)+(S12*0.15)))/3</f>
        <v>-3.6333333333333306</v>
      </c>
      <c r="N12">
        <f>V12+W12+X12+Y12</f>
        <v>0</v>
      </c>
      <c r="P12">
        <f>VLOOKUP(Z12,'pff grades'!$A$2:$J$135,9,FALSE)</f>
        <v>77.099999999999994</v>
      </c>
      <c r="Q12">
        <f>VLOOKUP(Z12,'pff grades'!$A$2:$M$135,12,FALSE)</f>
        <v>85.6</v>
      </c>
      <c r="R12">
        <f>VLOOKUP(Z12,'pff grades'!$A$2:$M$135,10,FALSE)</f>
        <v>69.900000000000006</v>
      </c>
      <c r="S12">
        <f>VLOOKUP(Z12,'pff grades'!$A$2:$M$135,11,FALSE)</f>
        <v>79.5</v>
      </c>
      <c r="U12">
        <v>37.5</v>
      </c>
      <c r="V12">
        <v>0.25</v>
      </c>
      <c r="W12">
        <v>-0.25</v>
      </c>
      <c r="X12">
        <v>0</v>
      </c>
      <c r="Y12">
        <v>0</v>
      </c>
      <c r="Z12" t="s">
        <v>407</v>
      </c>
    </row>
    <row r="13" spans="1:26" x14ac:dyDescent="0.25">
      <c r="A13" s="1" t="s">
        <v>15</v>
      </c>
      <c r="B13" s="1" t="s">
        <v>16</v>
      </c>
      <c r="C13" s="1">
        <v>13.3</v>
      </c>
      <c r="D13" s="1" t="s">
        <v>7</v>
      </c>
      <c r="E13" s="1" t="s">
        <v>389</v>
      </c>
      <c r="F13" s="1"/>
      <c r="G13" s="5">
        <f t="shared" si="0"/>
        <v>24.51</v>
      </c>
      <c r="H13">
        <v>69.2</v>
      </c>
      <c r="J13">
        <v>26.85</v>
      </c>
      <c r="K13">
        <v>29.7</v>
      </c>
      <c r="L13" s="5">
        <f>M13+N13</f>
        <v>-2.3399999999999985</v>
      </c>
      <c r="M13" s="5">
        <f>(76-((P13*0.1)+(Q13*0.5)+(R13*0.1)+(S13*0.3)))/3</f>
        <v>-2.0899999999999985</v>
      </c>
      <c r="N13">
        <f>V13+W13+X13+Y13</f>
        <v>-0.25</v>
      </c>
      <c r="P13">
        <f>VLOOKUP(Z13,'pff grades'!$A$2:$J$135,9,FALSE)</f>
        <v>90.8</v>
      </c>
      <c r="Q13">
        <f>VLOOKUP(Z13,'pff grades'!$A$2:$M$135,12,FALSE)</f>
        <v>81.599999999999994</v>
      </c>
      <c r="R13">
        <f>VLOOKUP(Z13,'pff grades'!$A$2:$M$135,10,FALSE)</f>
        <v>76.099999999999994</v>
      </c>
      <c r="S13">
        <f>VLOOKUP(Z13,'pff grades'!$A$2:$M$135,11,FALSE)</f>
        <v>82.6</v>
      </c>
      <c r="U13">
        <v>34.5</v>
      </c>
      <c r="V13">
        <v>-0.25</v>
      </c>
      <c r="W13">
        <v>0</v>
      </c>
      <c r="X13">
        <v>0</v>
      </c>
      <c r="Y13">
        <v>0</v>
      </c>
      <c r="Z13" t="s">
        <v>405</v>
      </c>
    </row>
    <row r="14" spans="1:26" x14ac:dyDescent="0.25">
      <c r="A14" s="4" t="s">
        <v>10</v>
      </c>
      <c r="B14" s="4" t="s">
        <v>11</v>
      </c>
      <c r="C14" s="4">
        <v>13.5</v>
      </c>
      <c r="D14" s="4" t="s">
        <v>12</v>
      </c>
      <c r="E14" s="4" t="s">
        <v>412</v>
      </c>
      <c r="F14" s="4"/>
      <c r="G14" s="5">
        <f t="shared" si="0"/>
        <v>12.720000000000004</v>
      </c>
      <c r="H14">
        <v>54.5</v>
      </c>
      <c r="J14">
        <v>15.45</v>
      </c>
      <c r="K14">
        <v>21</v>
      </c>
      <c r="L14" s="5">
        <f>M14+N14</f>
        <v>-2.7299999999999947</v>
      </c>
      <c r="M14" s="5">
        <f>(76-((P14*0.1)+(Q14*0.5)+(R14*0.35)+(S14*0.15)))/3</f>
        <v>-2.9799999999999947</v>
      </c>
      <c r="N14">
        <f>V14+W14+X14+Y14</f>
        <v>0.25</v>
      </c>
      <c r="P14">
        <f>VLOOKUP(Z14,'pff grades'!$A$2:$J$135,9,FALSE)</f>
        <v>92.4</v>
      </c>
      <c r="Q14">
        <f>VLOOKUP(Z14,'pff grades'!$A$2:$M$135,12,FALSE)</f>
        <v>75.8</v>
      </c>
      <c r="R14">
        <f>VLOOKUP(Z14,'pff grades'!$A$2:$M$135,10,FALSE)</f>
        <v>74.099999999999994</v>
      </c>
      <c r="S14">
        <f>VLOOKUP(Z14,'pff grades'!$A$2:$M$135,11,FALSE)</f>
        <v>79.099999999999994</v>
      </c>
      <c r="U14">
        <v>34.5</v>
      </c>
      <c r="V14">
        <v>0.25</v>
      </c>
      <c r="W14">
        <v>0</v>
      </c>
      <c r="X14">
        <v>0</v>
      </c>
      <c r="Y14">
        <v>0</v>
      </c>
      <c r="Z14" t="s">
        <v>398</v>
      </c>
    </row>
    <row r="15" spans="1:26" x14ac:dyDescent="0.25">
      <c r="A15" s="4" t="s">
        <v>31</v>
      </c>
      <c r="B15" s="4" t="s">
        <v>32</v>
      </c>
      <c r="C15" s="4">
        <v>14.3</v>
      </c>
      <c r="D15" s="4" t="s">
        <v>12</v>
      </c>
      <c r="E15" s="4" t="s">
        <v>392</v>
      </c>
      <c r="F15" s="4"/>
      <c r="G15" s="5">
        <f t="shared" si="0"/>
        <v>10.41666666666667</v>
      </c>
      <c r="H15">
        <v>62.3</v>
      </c>
      <c r="J15">
        <v>14.05</v>
      </c>
      <c r="K15">
        <v>13.8</v>
      </c>
      <c r="L15" s="5">
        <f>M15+N15</f>
        <v>-3.6333333333333306</v>
      </c>
      <c r="M15" s="5">
        <f>(76-((P15*0.1)+(Q15*0.5)+(R15*0.35)+(S15*0.15)))/3</f>
        <v>-3.6333333333333306</v>
      </c>
      <c r="N15">
        <f>V15+W15+X15+Y15</f>
        <v>0</v>
      </c>
      <c r="P15">
        <f>VLOOKUP(Z15,'pff grades'!$A$2:$J$135,9,FALSE)</f>
        <v>77.099999999999994</v>
      </c>
      <c r="Q15">
        <f>VLOOKUP(Z15,'pff grades'!$A$2:$M$135,12,FALSE)</f>
        <v>85.6</v>
      </c>
      <c r="R15">
        <f>VLOOKUP(Z15,'pff grades'!$A$2:$M$135,10,FALSE)</f>
        <v>69.900000000000006</v>
      </c>
      <c r="S15">
        <f>VLOOKUP(Z15,'pff grades'!$A$2:$M$135,11,FALSE)</f>
        <v>79.5</v>
      </c>
      <c r="U15">
        <v>37.5</v>
      </c>
      <c r="V15">
        <v>0.25</v>
      </c>
      <c r="W15">
        <v>-0.25</v>
      </c>
      <c r="X15">
        <v>0</v>
      </c>
      <c r="Y15">
        <v>0</v>
      </c>
      <c r="Z15" t="s">
        <v>407</v>
      </c>
    </row>
    <row r="16" spans="1:26" x14ac:dyDescent="0.25">
      <c r="A16" s="1" t="s">
        <v>5</v>
      </c>
      <c r="B16" s="1" t="s">
        <v>6</v>
      </c>
      <c r="C16" s="1">
        <v>14.8</v>
      </c>
      <c r="D16" s="1" t="s">
        <v>7</v>
      </c>
      <c r="E16" s="1" t="s">
        <v>387</v>
      </c>
      <c r="F16" s="1"/>
      <c r="G16" s="5">
        <f t="shared" si="0"/>
        <v>24.236666666666665</v>
      </c>
      <c r="H16">
        <v>48.5</v>
      </c>
      <c r="J16">
        <v>25.45</v>
      </c>
      <c r="K16">
        <v>33.799999999999997</v>
      </c>
      <c r="L16" s="5">
        <f>M16+N16</f>
        <v>-1.2133333333333336</v>
      </c>
      <c r="M16" s="5">
        <f>(76-((P16*0.1)+(Q16*0.5)+(R16*0.1)+(S16*0.3)))/3</f>
        <v>-1.2133333333333336</v>
      </c>
      <c r="N16">
        <f>V16+W16+X16+Y16</f>
        <v>0</v>
      </c>
      <c r="P16">
        <f>VLOOKUP(Z16,'pff grades'!$A$2:$J$135,9,FALSE)</f>
        <v>67.400000000000006</v>
      </c>
      <c r="Q16">
        <f>VLOOKUP(Z16,'pff grades'!$A$2:$M$135,12,FALSE)</f>
        <v>87.3</v>
      </c>
      <c r="R16">
        <f>VLOOKUP(Z16,'pff grades'!$A$2:$M$135,10,FALSE)</f>
        <v>80.099999999999994</v>
      </c>
      <c r="S16">
        <f>VLOOKUP(Z16,'pff grades'!$A$2:$M$135,11,FALSE)</f>
        <v>70.8</v>
      </c>
      <c r="U16">
        <v>37.5</v>
      </c>
      <c r="V16">
        <v>0.25</v>
      </c>
      <c r="W16">
        <v>-0.25</v>
      </c>
      <c r="X16">
        <v>0</v>
      </c>
      <c r="Y16">
        <v>0</v>
      </c>
      <c r="Z16" t="s">
        <v>406</v>
      </c>
    </row>
    <row r="17" spans="1:26" x14ac:dyDescent="0.25">
      <c r="A17" s="3" t="s">
        <v>25</v>
      </c>
      <c r="B17" s="3" t="s">
        <v>33</v>
      </c>
      <c r="C17" s="3">
        <v>16.8</v>
      </c>
      <c r="D17" s="3" t="s">
        <v>34</v>
      </c>
      <c r="E17" s="3" t="s">
        <v>395</v>
      </c>
      <c r="F17" s="3"/>
      <c r="G17" s="5">
        <f t="shared" si="0"/>
        <v>14.652043010752688</v>
      </c>
      <c r="H17">
        <v>44.4</v>
      </c>
      <c r="J17">
        <f>5.65+(6*(1/1.24))</f>
        <v>10.488709677419354</v>
      </c>
      <c r="K17">
        <v>4.7</v>
      </c>
      <c r="L17" s="5">
        <f>M17+N17</f>
        <v>4.163333333333334</v>
      </c>
      <c r="M17" s="5">
        <f>(76-((P17*0.2)+(Q17*0.3)+(R17*0.25)+(S17*0.25)))/3</f>
        <v>4.163333333333334</v>
      </c>
      <c r="N17">
        <f>V17+W17+X17+Y17</f>
        <v>0</v>
      </c>
      <c r="P17">
        <f>VLOOKUP(Z17,'pff grades'!$A$2:$J$135,9,FALSE)</f>
        <v>47.8</v>
      </c>
      <c r="Q17">
        <f>VLOOKUP(Z17,'pff grades'!$A$2:$M$135,12,FALSE)</f>
        <v>78.5</v>
      </c>
      <c r="R17">
        <f>VLOOKUP(Z17,'pff grades'!$A$2:$M$135,10,FALSE)</f>
        <v>54.5</v>
      </c>
      <c r="S17">
        <f>VLOOKUP(Z17,'pff grades'!$A$2:$M$135,11,FALSE)</f>
        <v>67.099999999999994</v>
      </c>
      <c r="U17">
        <v>30.5</v>
      </c>
      <c r="V17">
        <v>-0.25</v>
      </c>
      <c r="W17">
        <v>0</v>
      </c>
      <c r="X17">
        <v>0</v>
      </c>
      <c r="Y17">
        <v>0.25</v>
      </c>
      <c r="Z17" t="s">
        <v>396</v>
      </c>
    </row>
    <row r="18" spans="1:26" x14ac:dyDescent="0.25">
      <c r="A18" s="2" t="s">
        <v>37</v>
      </c>
      <c r="B18" s="2" t="s">
        <v>38</v>
      </c>
      <c r="C18" s="2">
        <v>17.100000000000001</v>
      </c>
      <c r="D18" s="2" t="s">
        <v>2</v>
      </c>
      <c r="E18" s="2" t="s">
        <v>396</v>
      </c>
      <c r="F18" s="2"/>
      <c r="G18" s="5">
        <f t="shared" si="0"/>
        <v>16.066666666666663</v>
      </c>
      <c r="H18">
        <v>63.6</v>
      </c>
      <c r="J18">
        <v>15.25</v>
      </c>
      <c r="K18">
        <v>17.5</v>
      </c>
      <c r="L18" s="5">
        <f>M18+N18</f>
        <v>0.81666666666666288</v>
      </c>
      <c r="M18" s="5">
        <f>(76-((P18*0.4)+(Q18*0.1)+(R18*0.25)+(S18*0.25)))/3</f>
        <v>0.56666666666666288</v>
      </c>
      <c r="N18">
        <f>V18+W18+X18+Y18</f>
        <v>0.25</v>
      </c>
      <c r="P18">
        <f>VLOOKUP(Z18,'pff grades'!$A$2:$J$135,9,FALSE)</f>
        <v>80.5</v>
      </c>
      <c r="Q18">
        <f>VLOOKUP(Z18,'pff grades'!$A$2:$M$135,12,FALSE)</f>
        <v>84.5</v>
      </c>
      <c r="R18">
        <f>VLOOKUP(Z18,'pff grades'!$A$2:$M$135,10,FALSE)</f>
        <v>64.400000000000006</v>
      </c>
      <c r="S18">
        <f>VLOOKUP(Z18,'pff grades'!$A$2:$M$135,11,FALSE)</f>
        <v>70.2</v>
      </c>
      <c r="U18">
        <v>19.5</v>
      </c>
      <c r="V18">
        <v>0</v>
      </c>
      <c r="W18">
        <v>0</v>
      </c>
      <c r="X18">
        <v>0</v>
      </c>
      <c r="Y18">
        <v>0.25</v>
      </c>
      <c r="Z18" t="s">
        <v>395</v>
      </c>
    </row>
    <row r="19" spans="1:26" x14ac:dyDescent="0.25">
      <c r="A19" s="4" t="s">
        <v>63</v>
      </c>
      <c r="B19" s="4" t="s">
        <v>64</v>
      </c>
      <c r="C19" s="4">
        <v>19</v>
      </c>
      <c r="D19" s="4" t="s">
        <v>12</v>
      </c>
      <c r="E19" s="4" t="s">
        <v>401</v>
      </c>
      <c r="F19" s="4"/>
      <c r="G19" s="5">
        <f t="shared" si="0"/>
        <v>11.754999999999999</v>
      </c>
      <c r="H19">
        <v>46.5</v>
      </c>
      <c r="J19">
        <v>15.55</v>
      </c>
      <c r="K19">
        <v>12.8</v>
      </c>
      <c r="L19" s="5">
        <f>M19+N19</f>
        <v>-3.7950000000000017</v>
      </c>
      <c r="M19" s="5">
        <f>(76-((P19*0.1)+(Q19*0.5)+(R19*0.35)+(S19*0.15)))/3</f>
        <v>-3.5450000000000017</v>
      </c>
      <c r="N19">
        <f>V19+W19+X19+Y19</f>
        <v>-0.25</v>
      </c>
      <c r="P19">
        <f>VLOOKUP(Z19,'pff grades'!$A$2:$J$135,9,FALSE)</f>
        <v>84.7</v>
      </c>
      <c r="Q19">
        <f>VLOOKUP(Z19,'pff grades'!$A$2:$M$135,12,FALSE)</f>
        <v>90.2</v>
      </c>
      <c r="R19">
        <f>VLOOKUP(Z19,'pff grades'!$A$2:$M$135,10,FALSE)</f>
        <v>65.2</v>
      </c>
      <c r="S19">
        <f>VLOOKUP(Z19,'pff grades'!$A$2:$M$135,11,FALSE)</f>
        <v>68.3</v>
      </c>
      <c r="U19">
        <v>20.5</v>
      </c>
      <c r="V19">
        <v>0</v>
      </c>
      <c r="W19">
        <v>0</v>
      </c>
      <c r="X19">
        <v>-0.25</v>
      </c>
      <c r="Y19">
        <v>0</v>
      </c>
      <c r="Z19" t="s">
        <v>390</v>
      </c>
    </row>
    <row r="20" spans="1:26" x14ac:dyDescent="0.25">
      <c r="A20" s="4" t="s">
        <v>45</v>
      </c>
      <c r="B20" s="4" t="s">
        <v>46</v>
      </c>
      <c r="C20" s="4">
        <v>20.100000000000001</v>
      </c>
      <c r="D20" s="4" t="s">
        <v>12</v>
      </c>
      <c r="E20" s="4" t="s">
        <v>385</v>
      </c>
      <c r="F20" s="4"/>
      <c r="G20" s="5">
        <f t="shared" si="0"/>
        <v>10.475</v>
      </c>
      <c r="H20">
        <v>48.8</v>
      </c>
      <c r="J20">
        <v>14.45</v>
      </c>
      <c r="K20">
        <v>17.100000000000001</v>
      </c>
      <c r="L20" s="5">
        <f>M20+N20</f>
        <v>-3.9749999999999992</v>
      </c>
      <c r="M20" s="5">
        <f>(76-((P20*0.1)+(Q20*0.5)+(R20*0.35)+(S20*0.15)))/3</f>
        <v>-3.9749999999999992</v>
      </c>
      <c r="N20">
        <f>V20+W20+X20+Y20</f>
        <v>0</v>
      </c>
      <c r="P20">
        <f>VLOOKUP(Z20,'pff grades'!$A$2:$J$135,9,FALSE)</f>
        <v>73.8</v>
      </c>
      <c r="Q20">
        <f>VLOOKUP(Z20,'pff grades'!$A$2:$M$135,12,FALSE)</f>
        <v>89.4</v>
      </c>
      <c r="R20">
        <f>VLOOKUP(Z20,'pff grades'!$A$2:$M$135,10,FALSE)</f>
        <v>74.900000000000006</v>
      </c>
      <c r="S20">
        <f>VLOOKUP(Z20,'pff grades'!$A$2:$M$135,11,FALSE)</f>
        <v>64.2</v>
      </c>
      <c r="U20">
        <v>30.5</v>
      </c>
      <c r="V20">
        <v>-0.25</v>
      </c>
      <c r="W20">
        <v>0</v>
      </c>
      <c r="X20">
        <v>0</v>
      </c>
      <c r="Y20">
        <v>0.25</v>
      </c>
      <c r="Z20" t="s">
        <v>393</v>
      </c>
    </row>
    <row r="21" spans="1:26" x14ac:dyDescent="0.25">
      <c r="A21" s="2" t="s">
        <v>21</v>
      </c>
      <c r="B21" s="2" t="s">
        <v>22</v>
      </c>
      <c r="C21" s="2">
        <v>21.2</v>
      </c>
      <c r="D21" s="2" t="s">
        <v>2</v>
      </c>
      <c r="E21" s="2" t="s">
        <v>391</v>
      </c>
      <c r="F21" s="2"/>
      <c r="G21" s="5">
        <f t="shared" si="0"/>
        <v>11.948333333333332</v>
      </c>
      <c r="H21">
        <v>60</v>
      </c>
      <c r="J21">
        <v>12.15</v>
      </c>
      <c r="K21">
        <v>12.6</v>
      </c>
      <c r="L21" s="5">
        <f>M21+N21</f>
        <v>-0.20166666666666799</v>
      </c>
      <c r="M21" s="5">
        <f>(76-((P21*0.4)+(Q21*0.1)+(R21*0.25)+(S21*0.25)))/3</f>
        <v>4.8333333333332007E-2</v>
      </c>
      <c r="N21">
        <f>V21+W21+X21+Y21</f>
        <v>-0.25</v>
      </c>
      <c r="P21">
        <f>VLOOKUP(Z21,'pff grades'!$A$2:$J$135,9,FALSE)</f>
        <v>82.6</v>
      </c>
      <c r="Q21">
        <f>VLOOKUP(Z21,'pff grades'!$A$2:$M$135,12,FALSE)</f>
        <v>88.9</v>
      </c>
      <c r="R21">
        <f>VLOOKUP(Z21,'pff grades'!$A$2:$M$135,10,FALSE)</f>
        <v>68.400000000000006</v>
      </c>
      <c r="S21">
        <f>VLOOKUP(Z21,'pff grades'!$A$2:$M$135,11,FALSE)</f>
        <v>67.3</v>
      </c>
      <c r="U21">
        <v>28.5</v>
      </c>
      <c r="V21">
        <v>0.25</v>
      </c>
      <c r="W21">
        <v>0</v>
      </c>
      <c r="X21">
        <v>-0.5</v>
      </c>
      <c r="Y21">
        <v>0</v>
      </c>
      <c r="Z21" t="s">
        <v>388</v>
      </c>
    </row>
    <row r="22" spans="1:26" x14ac:dyDescent="0.25">
      <c r="A22" s="3" t="s">
        <v>49</v>
      </c>
      <c r="B22" s="3" t="s">
        <v>50</v>
      </c>
      <c r="C22" s="3">
        <v>21.7</v>
      </c>
      <c r="D22" s="3" t="s">
        <v>34</v>
      </c>
      <c r="E22" s="3" t="s">
        <v>397</v>
      </c>
      <c r="F22" s="3"/>
      <c r="G22" s="5">
        <f t="shared" si="0"/>
        <v>4.4624683544303831</v>
      </c>
      <c r="H22">
        <v>30.3</v>
      </c>
      <c r="J22">
        <f>3.95+(6*(1/1.58))</f>
        <v>7.7474683544303797</v>
      </c>
      <c r="K22">
        <v>8.3000000000000007</v>
      </c>
      <c r="L22" s="5">
        <f>M22+N22</f>
        <v>-3.2849999999999966</v>
      </c>
      <c r="M22" s="5">
        <f>(76-((P22*0.2)+(Q22*0.3)+(R22*0.25)+(S22*0.25)))/3</f>
        <v>-3.2849999999999966</v>
      </c>
      <c r="N22">
        <f>V22+W22+X22+Y22</f>
        <v>0</v>
      </c>
      <c r="P22">
        <f>VLOOKUP(Z22,'pff grades'!$A$2:$J$135,9,FALSE)</f>
        <v>91</v>
      </c>
      <c r="Q22">
        <f>VLOOKUP(Z22,'pff grades'!$A$2:$M$135,12,FALSE)</f>
        <v>94.6</v>
      </c>
      <c r="R22">
        <f>VLOOKUP(Z22,'pff grades'!$A$2:$M$135,10,FALSE)</f>
        <v>74.7</v>
      </c>
      <c r="S22">
        <f>VLOOKUP(Z22,'pff grades'!$A$2:$M$135,11,FALSE)</f>
        <v>82.4</v>
      </c>
      <c r="U22">
        <v>16.5</v>
      </c>
      <c r="V22">
        <v>0</v>
      </c>
      <c r="W22">
        <v>0</v>
      </c>
      <c r="X22">
        <v>0</v>
      </c>
      <c r="Y22">
        <v>0</v>
      </c>
      <c r="Z22" t="s">
        <v>400</v>
      </c>
    </row>
    <row r="23" spans="1:26" x14ac:dyDescent="0.25">
      <c r="A23" s="3" t="s">
        <v>56</v>
      </c>
      <c r="B23" s="3" t="s">
        <v>57</v>
      </c>
      <c r="C23" s="3">
        <v>23.7</v>
      </c>
      <c r="D23" s="3" t="s">
        <v>34</v>
      </c>
      <c r="E23" s="3" t="s">
        <v>400</v>
      </c>
      <c r="F23" s="3"/>
      <c r="G23" s="5">
        <f t="shared" si="0"/>
        <v>9.932944862155388</v>
      </c>
      <c r="H23">
        <v>40</v>
      </c>
      <c r="J23">
        <f>4.75+(6*(1/1.33))</f>
        <v>9.2612781954887211</v>
      </c>
      <c r="K23">
        <v>6.5</v>
      </c>
      <c r="L23" s="5">
        <f>M23+N23</f>
        <v>0.67166666666666686</v>
      </c>
      <c r="M23" s="5">
        <f>(76-((P23*0.2)+(Q23*0.3)+(R23*0.25)+(S23*0.25)))/3</f>
        <v>1.1716666666666669</v>
      </c>
      <c r="N23">
        <f>V23+W23+X23+Y23</f>
        <v>-0.5</v>
      </c>
      <c r="P23">
        <f>VLOOKUP(Z23,'pff grades'!$A$2:$J$135,9,FALSE)</f>
        <v>83.6</v>
      </c>
      <c r="Q23">
        <f>VLOOKUP(Z23,'pff grades'!$A$2:$M$135,12,FALSE)</f>
        <v>80.3</v>
      </c>
      <c r="R23">
        <f>VLOOKUP(Z23,'pff grades'!$A$2:$M$135,10,FALSE)</f>
        <v>64.3</v>
      </c>
      <c r="S23">
        <f>VLOOKUP(Z23,'pff grades'!$A$2:$M$135,11,FALSE)</f>
        <v>62.4</v>
      </c>
      <c r="U23">
        <v>35.5</v>
      </c>
      <c r="V23">
        <v>-0.5</v>
      </c>
      <c r="W23">
        <v>0</v>
      </c>
      <c r="X23">
        <v>0</v>
      </c>
      <c r="Y23">
        <v>0</v>
      </c>
      <c r="Z23" t="s">
        <v>397</v>
      </c>
    </row>
    <row r="24" spans="1:26" x14ac:dyDescent="0.25">
      <c r="A24" s="2" t="s">
        <v>69</v>
      </c>
      <c r="B24" s="2" t="s">
        <v>70</v>
      </c>
      <c r="C24" s="2">
        <v>24.1</v>
      </c>
      <c r="D24" s="2" t="s">
        <v>2</v>
      </c>
      <c r="E24" s="2" t="s">
        <v>400</v>
      </c>
      <c r="F24" s="2"/>
      <c r="G24" s="5">
        <f t="shared" si="0"/>
        <v>18.001666666666669</v>
      </c>
      <c r="H24">
        <v>70.599999999999994</v>
      </c>
      <c r="J24">
        <v>17.55</v>
      </c>
      <c r="K24">
        <v>17.3</v>
      </c>
      <c r="L24" s="5">
        <f>M24+N24</f>
        <v>0.45166666666666799</v>
      </c>
      <c r="M24" s="5">
        <f>(76-((P24*0.4)+(Q24*0.1)+(R24*0.25)+(S24*0.25)))/3</f>
        <v>0.95166666666666799</v>
      </c>
      <c r="N24">
        <f>V24+W24+X24+Y24</f>
        <v>-0.5</v>
      </c>
      <c r="P24">
        <f>VLOOKUP(Z24,'pff grades'!$A$2:$J$135,9,FALSE)</f>
        <v>83.6</v>
      </c>
      <c r="Q24">
        <f>VLOOKUP(Z24,'pff grades'!$A$2:$M$135,12,FALSE)</f>
        <v>80.3</v>
      </c>
      <c r="R24">
        <f>VLOOKUP(Z24,'pff grades'!$A$2:$M$135,10,FALSE)</f>
        <v>64.3</v>
      </c>
      <c r="S24">
        <f>VLOOKUP(Z24,'pff grades'!$A$2:$M$135,11,FALSE)</f>
        <v>62.4</v>
      </c>
      <c r="U24">
        <v>35.5</v>
      </c>
      <c r="V24">
        <v>-0.5</v>
      </c>
      <c r="W24">
        <v>0</v>
      </c>
      <c r="X24">
        <v>0</v>
      </c>
      <c r="Y24">
        <v>0</v>
      </c>
      <c r="Z24" t="s">
        <v>397</v>
      </c>
    </row>
    <row r="25" spans="1:26" x14ac:dyDescent="0.25">
      <c r="A25" s="4" t="s">
        <v>19</v>
      </c>
      <c r="B25" s="4" t="s">
        <v>55</v>
      </c>
      <c r="C25" s="4">
        <v>24.7</v>
      </c>
      <c r="D25" s="4" t="s">
        <v>12</v>
      </c>
      <c r="E25" s="4" t="s">
        <v>391</v>
      </c>
      <c r="F25" s="4"/>
      <c r="G25" s="5">
        <f t="shared" si="0"/>
        <v>9.0183333333333309</v>
      </c>
      <c r="H25">
        <v>46.5</v>
      </c>
      <c r="J25">
        <v>12.85</v>
      </c>
      <c r="K25">
        <v>8.9</v>
      </c>
      <c r="L25" s="5">
        <f>M25+N25</f>
        <v>-3.8316666666666683</v>
      </c>
      <c r="M25" s="5">
        <f>(76-((P25*0.1)+(Q25*0.5)+(R25*0.35)+(S25*0.15)))/3</f>
        <v>-3.5816666666666683</v>
      </c>
      <c r="N25">
        <f>V25+W25+X25+Y25</f>
        <v>-0.25</v>
      </c>
      <c r="P25">
        <f>VLOOKUP(Z25,'pff grades'!$A$2:$J$135,9,FALSE)</f>
        <v>82.6</v>
      </c>
      <c r="Q25">
        <f>VLOOKUP(Z25,'pff grades'!$A$2:$M$135,12,FALSE)</f>
        <v>88.9</v>
      </c>
      <c r="R25">
        <f>VLOOKUP(Z25,'pff grades'!$A$2:$M$135,10,FALSE)</f>
        <v>68.400000000000006</v>
      </c>
      <c r="S25">
        <f>VLOOKUP(Z25,'pff grades'!$A$2:$M$135,11,FALSE)</f>
        <v>67.3</v>
      </c>
      <c r="U25">
        <v>28.5</v>
      </c>
      <c r="V25">
        <v>0.25</v>
      </c>
      <c r="W25">
        <v>0</v>
      </c>
      <c r="X25">
        <v>-0.5</v>
      </c>
      <c r="Y25">
        <v>0</v>
      </c>
      <c r="Z25" t="s">
        <v>388</v>
      </c>
    </row>
    <row r="26" spans="1:26" x14ac:dyDescent="0.25">
      <c r="A26" s="1" t="s">
        <v>47</v>
      </c>
      <c r="B26" s="1" t="s">
        <v>48</v>
      </c>
      <c r="C26" s="1">
        <v>27.5</v>
      </c>
      <c r="D26" s="1" t="s">
        <v>7</v>
      </c>
      <c r="E26" s="1" t="s">
        <v>392</v>
      </c>
      <c r="F26" s="1"/>
      <c r="G26" s="5">
        <f t="shared" si="0"/>
        <v>21.166666666666668</v>
      </c>
      <c r="H26">
        <v>50</v>
      </c>
      <c r="J26">
        <v>22.95</v>
      </c>
      <c r="K26">
        <v>23.7</v>
      </c>
      <c r="L26" s="5">
        <f>M26+N26</f>
        <v>-1.7833333333333314</v>
      </c>
      <c r="M26" s="5">
        <f>(76-((P26*0.1)+(Q26*0.5)+(R26*0.1)+(S26*0.3)))/3</f>
        <v>-1.7833333333333314</v>
      </c>
      <c r="N26">
        <f>V26+W26+X26+Y26</f>
        <v>0</v>
      </c>
      <c r="P26">
        <f>VLOOKUP(Z26,'pff grades'!$A$2:$J$135,9,FALSE)</f>
        <v>77.099999999999994</v>
      </c>
      <c r="Q26">
        <f>VLOOKUP(Z26,'pff grades'!$A$2:$M$135,12,FALSE)</f>
        <v>85.6</v>
      </c>
      <c r="R26">
        <f>VLOOKUP(Z26,'pff grades'!$A$2:$M$135,10,FALSE)</f>
        <v>69.900000000000006</v>
      </c>
      <c r="S26">
        <f>VLOOKUP(Z26,'pff grades'!$A$2:$M$135,11,FALSE)</f>
        <v>79.5</v>
      </c>
      <c r="U26">
        <v>37.5</v>
      </c>
      <c r="V26">
        <v>0.25</v>
      </c>
      <c r="W26">
        <v>-0.25</v>
      </c>
      <c r="X26">
        <v>0</v>
      </c>
      <c r="Y26">
        <v>0</v>
      </c>
      <c r="Z26" t="s">
        <v>407</v>
      </c>
    </row>
    <row r="27" spans="1:26" x14ac:dyDescent="0.25">
      <c r="A27" s="4" t="s">
        <v>73</v>
      </c>
      <c r="B27" s="4" t="s">
        <v>74</v>
      </c>
      <c r="C27" s="4">
        <v>28.7</v>
      </c>
      <c r="D27" s="4" t="s">
        <v>12</v>
      </c>
      <c r="E27" s="4" t="s">
        <v>403</v>
      </c>
      <c r="F27" s="4"/>
      <c r="G27" s="5">
        <f t="shared" si="0"/>
        <v>6.5283333333333351</v>
      </c>
      <c r="H27">
        <v>49.5</v>
      </c>
      <c r="J27">
        <v>11.65</v>
      </c>
      <c r="K27">
        <v>15.4</v>
      </c>
      <c r="L27" s="5">
        <f>M27+N27</f>
        <v>-5.1216666666666653</v>
      </c>
      <c r="M27" s="5">
        <f>(76-((P27*0.1)+(Q27*0.5)+(R27*0.35)+(S27*0.15)))/3</f>
        <v>-5.3716666666666653</v>
      </c>
      <c r="N27">
        <f>V27+W27+X27+Y27</f>
        <v>0.25</v>
      </c>
      <c r="P27">
        <f>VLOOKUP(Z27,'pff grades'!$A$2:$J$135,9,FALSE)</f>
        <v>74.8</v>
      </c>
      <c r="Q27">
        <f>VLOOKUP(Z27,'pff grades'!$A$2:$M$135,12,FALSE)</f>
        <v>90.8</v>
      </c>
      <c r="R27">
        <f>VLOOKUP(Z27,'pff grades'!$A$2:$M$135,10,FALSE)</f>
        <v>80.900000000000006</v>
      </c>
      <c r="S27">
        <f>VLOOKUP(Z27,'pff grades'!$A$2:$M$135,11,FALSE)</f>
        <v>72.8</v>
      </c>
      <c r="U27">
        <v>30.5</v>
      </c>
      <c r="V27">
        <v>0.25</v>
      </c>
      <c r="W27">
        <v>0</v>
      </c>
      <c r="X27">
        <v>0</v>
      </c>
      <c r="Y27">
        <v>0</v>
      </c>
      <c r="Z27" t="s">
        <v>399</v>
      </c>
    </row>
    <row r="28" spans="1:26" x14ac:dyDescent="0.25">
      <c r="A28" s="1" t="s">
        <v>79</v>
      </c>
      <c r="B28" s="1" t="s">
        <v>80</v>
      </c>
      <c r="C28" s="1">
        <v>28.7</v>
      </c>
      <c r="D28" s="1" t="s">
        <v>7</v>
      </c>
      <c r="E28" s="1" t="s">
        <v>402</v>
      </c>
      <c r="F28" s="1"/>
      <c r="G28" s="5">
        <f t="shared" si="0"/>
        <v>21.836666666666666</v>
      </c>
      <c r="H28">
        <v>68.3</v>
      </c>
      <c r="J28">
        <v>22.55</v>
      </c>
      <c r="K28">
        <v>28.5</v>
      </c>
      <c r="L28" s="5">
        <f>M28+N28</f>
        <v>-0.7133333333333336</v>
      </c>
      <c r="M28" s="5">
        <f>(76-((P28*0.1)+(Q28*0.5)+(R28*0.1)+(S28*0.3)))/3</f>
        <v>-1.4633333333333336</v>
      </c>
      <c r="N28">
        <f>V28+W28+X28+Y28</f>
        <v>0.75</v>
      </c>
      <c r="P28">
        <f>VLOOKUP(Z28,'pff grades'!$A$2:$J$135,9,FALSE)</f>
        <v>83.3</v>
      </c>
      <c r="Q28">
        <f>VLOOKUP(Z28,'pff grades'!$A$2:$M$135,12,FALSE)</f>
        <v>89.5</v>
      </c>
      <c r="R28">
        <f>VLOOKUP(Z28,'pff grades'!$A$2:$M$135,10,FALSE)</f>
        <v>78.400000000000006</v>
      </c>
      <c r="S28">
        <f>VLOOKUP(Z28,'pff grades'!$A$2:$M$135,11,FALSE)</f>
        <v>64.900000000000006</v>
      </c>
      <c r="U28">
        <v>33.5</v>
      </c>
      <c r="V28">
        <v>0.25</v>
      </c>
      <c r="W28">
        <v>0</v>
      </c>
      <c r="X28">
        <v>0</v>
      </c>
      <c r="Y28">
        <v>0.5</v>
      </c>
      <c r="Z28" t="s">
        <v>404</v>
      </c>
    </row>
    <row r="29" spans="1:26" x14ac:dyDescent="0.25">
      <c r="A29" s="4" t="s">
        <v>116</v>
      </c>
      <c r="B29" s="4" t="s">
        <v>117</v>
      </c>
      <c r="C29" s="4">
        <v>30.3</v>
      </c>
      <c r="D29" s="4" t="s">
        <v>12</v>
      </c>
      <c r="E29" s="4" t="s">
        <v>405</v>
      </c>
      <c r="F29" s="4"/>
      <c r="G29" s="5">
        <f t="shared" si="0"/>
        <v>5.8649999999999958</v>
      </c>
      <c r="H29">
        <v>45</v>
      </c>
      <c r="J29">
        <v>11.45</v>
      </c>
      <c r="K29">
        <v>13.5</v>
      </c>
      <c r="L29" s="5">
        <f>M29+N29</f>
        <v>-5.5850000000000035</v>
      </c>
      <c r="M29" s="5">
        <f>(76-((P29*0.1)+(Q29*0.5)+(R29*0.35)+(S29*0.15)))/3</f>
        <v>-5.5850000000000035</v>
      </c>
      <c r="N29">
        <f>V29+W29+X29+Y29</f>
        <v>0</v>
      </c>
      <c r="P29">
        <f>VLOOKUP(Z29,'pff grades'!$A$2:$J$135,9,FALSE)</f>
        <v>91.6</v>
      </c>
      <c r="Q29">
        <f>VLOOKUP(Z29,'pff grades'!$A$2:$M$135,12,FALSE)</f>
        <v>86.2</v>
      </c>
      <c r="R29">
        <f>VLOOKUP(Z29,'pff grades'!$A$2:$M$135,10,FALSE)</f>
        <v>82.4</v>
      </c>
      <c r="S29">
        <f>VLOOKUP(Z29,'pff grades'!$A$2:$M$135,11,FALSE)</f>
        <v>77.7</v>
      </c>
      <c r="U29">
        <v>20.5</v>
      </c>
      <c r="V29">
        <v>0</v>
      </c>
      <c r="W29">
        <v>0</v>
      </c>
      <c r="X29">
        <v>0</v>
      </c>
      <c r="Y29">
        <v>0</v>
      </c>
      <c r="Z29" t="s">
        <v>389</v>
      </c>
    </row>
    <row r="30" spans="1:26" x14ac:dyDescent="0.25">
      <c r="A30" s="2" t="s">
        <v>112</v>
      </c>
      <c r="B30" s="2" t="s">
        <v>113</v>
      </c>
      <c r="C30" s="2">
        <v>30.8</v>
      </c>
      <c r="D30" s="2" t="s">
        <v>2</v>
      </c>
      <c r="E30" s="2" t="s">
        <v>402</v>
      </c>
      <c r="F30" s="2"/>
      <c r="G30" s="5">
        <f t="shared" si="0"/>
        <v>14.001666666666667</v>
      </c>
      <c r="H30">
        <v>68.3</v>
      </c>
      <c r="J30">
        <v>13.95</v>
      </c>
      <c r="K30">
        <v>14.8</v>
      </c>
      <c r="L30" s="5">
        <f>M30+N30</f>
        <v>5.1666666666667083E-2</v>
      </c>
      <c r="M30" s="5">
        <f>(76-((P30*0.4)+(Q30*0.1)+(R30*0.25)+(S30*0.25)))/3</f>
        <v>-0.69833333333333292</v>
      </c>
      <c r="N30">
        <f>V30+W30+X30+Y30</f>
        <v>0.75</v>
      </c>
      <c r="P30">
        <f>VLOOKUP(Z30,'pff grades'!$A$2:$J$135,9,FALSE)</f>
        <v>83.3</v>
      </c>
      <c r="Q30">
        <f>VLOOKUP(Z30,'pff grades'!$A$2:$M$135,12,FALSE)</f>
        <v>89.5</v>
      </c>
      <c r="R30">
        <f>VLOOKUP(Z30,'pff grades'!$A$2:$M$135,10,FALSE)</f>
        <v>78.400000000000006</v>
      </c>
      <c r="S30">
        <f>VLOOKUP(Z30,'pff grades'!$A$2:$M$135,11,FALSE)</f>
        <v>64.900000000000006</v>
      </c>
      <c r="U30">
        <v>33.5</v>
      </c>
      <c r="V30">
        <v>0.25</v>
      </c>
      <c r="W30">
        <v>0</v>
      </c>
      <c r="X30">
        <v>0</v>
      </c>
      <c r="Y30">
        <v>0.5</v>
      </c>
      <c r="Z30" t="s">
        <v>404</v>
      </c>
    </row>
    <row r="31" spans="1:26" x14ac:dyDescent="0.25">
      <c r="A31" s="2" t="s">
        <v>71</v>
      </c>
      <c r="B31" s="2" t="s">
        <v>72</v>
      </c>
      <c r="C31" s="2">
        <v>31.4</v>
      </c>
      <c r="D31" s="2" t="s">
        <v>2</v>
      </c>
      <c r="E31" s="2" t="s">
        <v>392</v>
      </c>
      <c r="F31" s="2"/>
      <c r="G31" s="5">
        <f t="shared" si="0"/>
        <v>12</v>
      </c>
      <c r="J31">
        <v>12.25</v>
      </c>
      <c r="K31">
        <v>18.100000000000001</v>
      </c>
      <c r="L31" s="5">
        <f>M31+N31</f>
        <v>-0.25</v>
      </c>
      <c r="M31" s="5">
        <f>(76-((P31*0.4)+(Q31*0.1)+(R31*0.25)+(S31*0.25)))/3</f>
        <v>-0.25</v>
      </c>
      <c r="N31">
        <f>V31+W31+X31+Y31</f>
        <v>0</v>
      </c>
      <c r="P31">
        <f>VLOOKUP(Z31,'pff grades'!$A$2:$J$135,9,FALSE)</f>
        <v>77.099999999999994</v>
      </c>
      <c r="Q31">
        <f>VLOOKUP(Z31,'pff grades'!$A$2:$M$135,12,FALSE)</f>
        <v>85.6</v>
      </c>
      <c r="R31">
        <f>VLOOKUP(Z31,'pff grades'!$A$2:$M$135,10,FALSE)</f>
        <v>69.900000000000006</v>
      </c>
      <c r="S31">
        <f>VLOOKUP(Z31,'pff grades'!$A$2:$M$135,11,FALSE)</f>
        <v>79.5</v>
      </c>
      <c r="U31">
        <v>37.5</v>
      </c>
      <c r="V31">
        <v>0.25</v>
      </c>
      <c r="W31">
        <v>-0.25</v>
      </c>
      <c r="X31">
        <v>0</v>
      </c>
      <c r="Y31">
        <v>0</v>
      </c>
      <c r="Z31" t="s">
        <v>407</v>
      </c>
    </row>
    <row r="32" spans="1:26" x14ac:dyDescent="0.25">
      <c r="A32" s="1" t="s">
        <v>45</v>
      </c>
      <c r="B32" s="1" t="s">
        <v>94</v>
      </c>
      <c r="C32" s="1">
        <v>32.5</v>
      </c>
      <c r="D32" s="1" t="s">
        <v>7</v>
      </c>
      <c r="E32" s="1" t="s">
        <v>393</v>
      </c>
      <c r="F32" s="1"/>
      <c r="G32" s="5">
        <f t="shared" si="0"/>
        <v>29.62</v>
      </c>
      <c r="J32">
        <v>23.65</v>
      </c>
      <c r="K32">
        <v>24.3</v>
      </c>
      <c r="L32" s="5">
        <f>M32+N32</f>
        <v>5.9700000000000015</v>
      </c>
      <c r="M32" s="5">
        <f>(76-((P32*0.1)+(Q32*0.5)+(R32*0.1)+(S32*0.3)))/3</f>
        <v>5.7200000000000015</v>
      </c>
      <c r="N32">
        <f>V32+W32+X32+Y32</f>
        <v>0.25</v>
      </c>
      <c r="P32">
        <f>VLOOKUP(Z32,'pff grades'!$A$2:$J$135,9,FALSE)</f>
        <v>74.3</v>
      </c>
      <c r="Q32">
        <f>VLOOKUP(Z32,'pff grades'!$A$2:$M$135,12,FALSE)</f>
        <v>52.7</v>
      </c>
      <c r="R32">
        <f>VLOOKUP(Z32,'pff grades'!$A$2:$M$135,10,FALSE)</f>
        <v>54.1</v>
      </c>
      <c r="S32">
        <f>VLOOKUP(Z32,'pff grades'!$A$2:$M$135,11,FALSE)</f>
        <v>65.5</v>
      </c>
      <c r="U32">
        <v>37.5</v>
      </c>
      <c r="V32">
        <v>0.25</v>
      </c>
      <c r="W32">
        <v>-0.25</v>
      </c>
      <c r="X32">
        <v>0</v>
      </c>
      <c r="Y32">
        <v>0.25</v>
      </c>
      <c r="Z32" t="s">
        <v>385</v>
      </c>
    </row>
    <row r="33" spans="1:26" x14ac:dyDescent="0.25">
      <c r="A33" s="2" t="s">
        <v>35</v>
      </c>
      <c r="B33" s="2" t="s">
        <v>36</v>
      </c>
      <c r="C33" s="2">
        <v>32.5</v>
      </c>
      <c r="D33" s="2" t="s">
        <v>2</v>
      </c>
      <c r="E33" s="2" t="s">
        <v>392</v>
      </c>
      <c r="F33" s="2" t="s">
        <v>408</v>
      </c>
      <c r="G33" s="5">
        <f t="shared" si="0"/>
        <v>12.7</v>
      </c>
      <c r="H33">
        <v>71.400000000000006</v>
      </c>
      <c r="J33">
        <v>12.95</v>
      </c>
      <c r="K33">
        <v>19.899999999999999</v>
      </c>
      <c r="L33" s="5">
        <f>M33+N33</f>
        <v>-0.25</v>
      </c>
      <c r="M33" s="5">
        <f>(76-((P33*0.4)+(Q33*0.1)+(R33*0.25)+(S33*0.25)))/3</f>
        <v>-0.25</v>
      </c>
      <c r="N33">
        <f>V33+W33+X33+Y33</f>
        <v>0</v>
      </c>
      <c r="P33">
        <f>VLOOKUP(Z33,'pff grades'!$A$2:$J$135,9,FALSE)</f>
        <v>77.099999999999994</v>
      </c>
      <c r="Q33">
        <f>VLOOKUP(Z33,'pff grades'!$A$2:$M$135,12,FALSE)</f>
        <v>85.6</v>
      </c>
      <c r="R33">
        <f>VLOOKUP(Z33,'pff grades'!$A$2:$M$135,10,FALSE)</f>
        <v>69.900000000000006</v>
      </c>
      <c r="S33">
        <f>VLOOKUP(Z33,'pff grades'!$A$2:$M$135,11,FALSE)</f>
        <v>79.5</v>
      </c>
      <c r="U33">
        <v>37.5</v>
      </c>
      <c r="V33">
        <v>0.25</v>
      </c>
      <c r="W33">
        <v>-0.25</v>
      </c>
      <c r="X33">
        <v>0</v>
      </c>
      <c r="Y33">
        <v>0</v>
      </c>
      <c r="Z33" t="s">
        <v>407</v>
      </c>
    </row>
    <row r="34" spans="1:26" x14ac:dyDescent="0.25">
      <c r="A34" s="4" t="s">
        <v>62</v>
      </c>
      <c r="B34" s="4" t="s">
        <v>28</v>
      </c>
      <c r="C34" s="4">
        <v>32.6</v>
      </c>
      <c r="D34" s="4" t="s">
        <v>12</v>
      </c>
      <c r="E34" s="4" t="s">
        <v>393</v>
      </c>
      <c r="F34" s="4"/>
      <c r="G34" s="5">
        <f t="shared" si="0"/>
        <v>17.486666666666665</v>
      </c>
      <c r="H34">
        <v>55.6</v>
      </c>
      <c r="J34">
        <v>12.75</v>
      </c>
      <c r="K34">
        <v>15.6</v>
      </c>
      <c r="L34" s="5">
        <f>M34+N34</f>
        <v>4.7366666666666646</v>
      </c>
      <c r="M34" s="5">
        <f>(76-((P34*0.1)+(Q34*0.5)+(R34*0.35)+(S34*0.15)))/3</f>
        <v>4.4866666666666646</v>
      </c>
      <c r="N34">
        <f>V34+W34+X34+Y34</f>
        <v>0.25</v>
      </c>
      <c r="P34">
        <f>VLOOKUP(Z34,'pff grades'!$A$2:$J$135,9,FALSE)</f>
        <v>74.3</v>
      </c>
      <c r="Q34">
        <f>VLOOKUP(Z34,'pff grades'!$A$2:$M$135,12,FALSE)</f>
        <v>52.7</v>
      </c>
      <c r="R34">
        <f>VLOOKUP(Z34,'pff grades'!$A$2:$M$135,10,FALSE)</f>
        <v>54.1</v>
      </c>
      <c r="S34">
        <f>VLOOKUP(Z34,'pff grades'!$A$2:$M$135,11,FALSE)</f>
        <v>65.5</v>
      </c>
      <c r="U34">
        <v>37.5</v>
      </c>
      <c r="V34">
        <v>0.25</v>
      </c>
      <c r="W34">
        <v>-0.25</v>
      </c>
      <c r="X34">
        <v>0</v>
      </c>
      <c r="Y34">
        <v>0.25</v>
      </c>
      <c r="Z34" t="s">
        <v>385</v>
      </c>
    </row>
    <row r="35" spans="1:26" x14ac:dyDescent="0.25">
      <c r="A35" s="1" t="s">
        <v>87</v>
      </c>
      <c r="B35" s="1" t="s">
        <v>88</v>
      </c>
      <c r="C35" s="1">
        <v>33.1</v>
      </c>
      <c r="D35" s="1" t="s">
        <v>7</v>
      </c>
      <c r="E35" s="1" t="s">
        <v>412</v>
      </c>
      <c r="F35" s="1"/>
      <c r="G35" s="5">
        <f t="shared" si="0"/>
        <v>24.439999999999998</v>
      </c>
      <c r="H35">
        <v>46.5</v>
      </c>
      <c r="J35">
        <v>24.95</v>
      </c>
      <c r="K35">
        <v>28.5</v>
      </c>
      <c r="L35" s="5">
        <f>M35+N35</f>
        <v>-0.51000000000000034</v>
      </c>
      <c r="M35" s="5">
        <f>(76-((P35*0.1)+(Q35*0.5)+(R35*0.1)+(S35*0.3)))/3</f>
        <v>-0.76000000000000034</v>
      </c>
      <c r="N35">
        <f>V35+W35+X35+Y35</f>
        <v>0.25</v>
      </c>
      <c r="P35">
        <f>VLOOKUP(Z35,'pff grades'!$A$2:$J$135,9,FALSE)</f>
        <v>92.4</v>
      </c>
      <c r="Q35">
        <f>VLOOKUP(Z35,'pff grades'!$A$2:$M$135,12,FALSE)</f>
        <v>75.8</v>
      </c>
      <c r="R35">
        <f>VLOOKUP(Z35,'pff grades'!$A$2:$M$135,10,FALSE)</f>
        <v>74.099999999999994</v>
      </c>
      <c r="S35">
        <f>VLOOKUP(Z35,'pff grades'!$A$2:$M$135,11,FALSE)</f>
        <v>79.099999999999994</v>
      </c>
      <c r="U35">
        <v>34.5</v>
      </c>
      <c r="V35">
        <v>0.25</v>
      </c>
      <c r="W35">
        <v>0</v>
      </c>
      <c r="X35">
        <v>0</v>
      </c>
      <c r="Y35">
        <v>0</v>
      </c>
      <c r="Z35" t="s">
        <v>398</v>
      </c>
    </row>
    <row r="36" spans="1:26" x14ac:dyDescent="0.25">
      <c r="A36" s="4" t="s">
        <v>89</v>
      </c>
      <c r="B36" s="4" t="s">
        <v>90</v>
      </c>
      <c r="C36" s="4">
        <v>33.299999999999997</v>
      </c>
      <c r="D36" s="4" t="s">
        <v>12</v>
      </c>
      <c r="E36" s="4" t="s">
        <v>399</v>
      </c>
      <c r="F36" s="4"/>
      <c r="G36" s="5">
        <f t="shared" si="0"/>
        <v>5.4733333333333292</v>
      </c>
      <c r="H36">
        <v>49</v>
      </c>
      <c r="J36">
        <v>12.25</v>
      </c>
      <c r="K36">
        <v>12.8</v>
      </c>
      <c r="L36" s="5">
        <f>M36+N36</f>
        <v>-6.7766666666666708</v>
      </c>
      <c r="M36" s="5">
        <f>(76-((P36*0.1)+(Q36*0.5)+(R36*0.35)+(S36*0.15)))/3</f>
        <v>-5.7766666666666708</v>
      </c>
      <c r="N36">
        <f>V36+W36+X36+Y36</f>
        <v>-1</v>
      </c>
      <c r="P36">
        <f>VLOOKUP(Z36,'pff grades'!$A$2:$J$135,9,FALSE)</f>
        <v>91.3</v>
      </c>
      <c r="Q36">
        <f>VLOOKUP(Z36,'pff grades'!$A$2:$M$135,12,FALSE)</f>
        <v>90.4</v>
      </c>
      <c r="R36">
        <f>VLOOKUP(Z36,'pff grades'!$A$2:$M$135,10,FALSE)</f>
        <v>75.900000000000006</v>
      </c>
      <c r="S36">
        <f>VLOOKUP(Z36,'pff grades'!$A$2:$M$135,11,FALSE)</f>
        <v>82.9</v>
      </c>
      <c r="U36">
        <v>22.5</v>
      </c>
      <c r="V36">
        <v>0.25</v>
      </c>
      <c r="W36">
        <v>-0.25</v>
      </c>
      <c r="X36">
        <v>-1</v>
      </c>
      <c r="Y36">
        <v>0</v>
      </c>
      <c r="Z36" t="s">
        <v>403</v>
      </c>
    </row>
    <row r="37" spans="1:26" x14ac:dyDescent="0.25">
      <c r="A37" s="2" t="s">
        <v>39</v>
      </c>
      <c r="B37" s="2" t="s">
        <v>40</v>
      </c>
      <c r="C37" s="2">
        <v>20.3</v>
      </c>
      <c r="D37" s="2" t="s">
        <v>2</v>
      </c>
      <c r="E37" s="2" t="s">
        <v>395</v>
      </c>
      <c r="F37" s="2" t="s">
        <v>408</v>
      </c>
      <c r="G37" s="5">
        <f t="shared" si="0"/>
        <v>6.2100000000000009</v>
      </c>
      <c r="K37">
        <v>18.2</v>
      </c>
      <c r="L37" s="5">
        <f>M37+N37</f>
        <v>6.2100000000000009</v>
      </c>
      <c r="M37" s="5">
        <f>(76-((P37*0.4)+(Q37*0.1)+(R37*0.25)+(S37*0.25)))/3</f>
        <v>6.2100000000000009</v>
      </c>
      <c r="N37">
        <f>V37+W37+X37+Y37</f>
        <v>0</v>
      </c>
      <c r="P37">
        <f>VLOOKUP(Z37,'pff grades'!$A$2:$J$135,9,FALSE)</f>
        <v>47.8</v>
      </c>
      <c r="Q37">
        <f>VLOOKUP(Z37,'pff grades'!$A$2:$M$135,12,FALSE)</f>
        <v>78.5</v>
      </c>
      <c r="R37">
        <f>VLOOKUP(Z37,'pff grades'!$A$2:$M$135,10,FALSE)</f>
        <v>54.5</v>
      </c>
      <c r="S37">
        <f>VLOOKUP(Z37,'pff grades'!$A$2:$M$135,11,FALSE)</f>
        <v>67.099999999999994</v>
      </c>
      <c r="U37">
        <v>30.5</v>
      </c>
      <c r="V37">
        <v>-0.25</v>
      </c>
      <c r="W37">
        <v>0</v>
      </c>
      <c r="X37">
        <v>0</v>
      </c>
      <c r="Y37">
        <v>0.25</v>
      </c>
      <c r="Z37" t="s">
        <v>396</v>
      </c>
    </row>
    <row r="38" spans="1:26" x14ac:dyDescent="0.25">
      <c r="A38" s="1" t="s">
        <v>41</v>
      </c>
      <c r="B38" s="1" t="s">
        <v>42</v>
      </c>
      <c r="C38" s="1">
        <v>21</v>
      </c>
      <c r="D38" s="1" t="s">
        <v>7</v>
      </c>
      <c r="E38" s="1" t="s">
        <v>385</v>
      </c>
      <c r="F38" s="1"/>
      <c r="G38" s="5">
        <f t="shared" si="0"/>
        <v>19.606666666666662</v>
      </c>
      <c r="J38">
        <v>20.55</v>
      </c>
      <c r="K38">
        <v>20.100000000000001</v>
      </c>
      <c r="L38" s="5">
        <f>M38+N38</f>
        <v>-0.94333333333333746</v>
      </c>
      <c r="M38" s="5">
        <f>(76-((P38*0.1)+(Q38*0.5)+(R38*0.1)+(S38*0.3)))/3</f>
        <v>-0.94333333333333746</v>
      </c>
      <c r="N38">
        <f>V38+W38+X38+Y38</f>
        <v>0</v>
      </c>
      <c r="P38">
        <f>VLOOKUP(Z38,'pff grades'!$A$2:$J$135,9,FALSE)</f>
        <v>73.8</v>
      </c>
      <c r="Q38">
        <f>VLOOKUP(Z38,'pff grades'!$A$2:$M$135,12,FALSE)</f>
        <v>89.4</v>
      </c>
      <c r="R38">
        <f>VLOOKUP(Z38,'pff grades'!$A$2:$M$135,10,FALSE)</f>
        <v>74.900000000000006</v>
      </c>
      <c r="S38">
        <f>VLOOKUP(Z38,'pff grades'!$A$2:$M$135,11,FALSE)</f>
        <v>64.2</v>
      </c>
      <c r="U38">
        <v>30.5</v>
      </c>
      <c r="V38">
        <v>-0.25</v>
      </c>
      <c r="W38">
        <v>0</v>
      </c>
      <c r="X38">
        <v>0</v>
      </c>
      <c r="Y38">
        <v>0.25</v>
      </c>
      <c r="Z38" t="s">
        <v>393</v>
      </c>
    </row>
    <row r="39" spans="1:26" x14ac:dyDescent="0.25">
      <c r="A39" s="4" t="s">
        <v>51</v>
      </c>
      <c r="B39" s="4" t="s">
        <v>52</v>
      </c>
      <c r="C39" s="4">
        <v>26.8</v>
      </c>
      <c r="D39" s="4" t="s">
        <v>12</v>
      </c>
      <c r="E39" s="4" t="s">
        <v>398</v>
      </c>
      <c r="F39" s="4" t="s">
        <v>409</v>
      </c>
      <c r="G39" s="5">
        <f t="shared" si="0"/>
        <v>-7.3733333333333304</v>
      </c>
      <c r="K39">
        <v>11.4</v>
      </c>
      <c r="L39" s="5">
        <f>M39+N39</f>
        <v>-7.3733333333333304</v>
      </c>
      <c r="M39" s="5">
        <f>(76-((P39*0.1)+(Q39*0.5)+(R39*0.35)+(S39*0.15)))/3</f>
        <v>-6.8733333333333304</v>
      </c>
      <c r="N39">
        <f>V39+W39+X39+Y39</f>
        <v>-0.5</v>
      </c>
      <c r="P39">
        <f>VLOOKUP(Z39,'pff grades'!$A$2:$J$135,9,FALSE)</f>
        <v>96.9</v>
      </c>
      <c r="Q39">
        <f>VLOOKUP(Z39,'pff grades'!$A$2:$M$135,12,FALSE)</f>
        <v>87.6</v>
      </c>
      <c r="R39">
        <f>VLOOKUP(Z39,'pff grades'!$A$2:$M$135,10,FALSE)</f>
        <v>87.1</v>
      </c>
      <c r="S39">
        <f>VLOOKUP(Z39,'pff grades'!$A$2:$M$135,11,FALSE)</f>
        <v>84.3</v>
      </c>
      <c r="U39">
        <v>13.5</v>
      </c>
      <c r="V39">
        <v>-0.5</v>
      </c>
      <c r="W39">
        <v>0</v>
      </c>
      <c r="X39">
        <v>0</v>
      </c>
      <c r="Y39">
        <v>0</v>
      </c>
      <c r="Z39" t="s">
        <v>412</v>
      </c>
    </row>
    <row r="40" spans="1:26" x14ac:dyDescent="0.25">
      <c r="A40" s="3" t="s">
        <v>53</v>
      </c>
      <c r="B40" s="3" t="s">
        <v>54</v>
      </c>
      <c r="C40" s="3">
        <v>28</v>
      </c>
      <c r="D40" s="3" t="s">
        <v>34</v>
      </c>
      <c r="E40" s="3" t="s">
        <v>398</v>
      </c>
      <c r="F40" s="3"/>
      <c r="G40" s="5">
        <f t="shared" si="0"/>
        <v>0.60222222222222044</v>
      </c>
      <c r="J40">
        <f>3.05+(6*(1/2.7))</f>
        <v>5.2722222222222221</v>
      </c>
      <c r="K40">
        <v>5.0999999999999996</v>
      </c>
      <c r="L40" s="5">
        <f>M40+N40</f>
        <v>-4.6700000000000017</v>
      </c>
      <c r="M40" s="5">
        <f>(76-((P40*0.2)+(Q40*0.3)+(R40*0.25)+(S40*0.25)))/3</f>
        <v>-4.1700000000000017</v>
      </c>
      <c r="N40">
        <f>V40+W40+X40+Y40</f>
        <v>-0.5</v>
      </c>
      <c r="P40">
        <f>VLOOKUP(Z40,'pff grades'!$A$2:$J$135,9,FALSE)</f>
        <v>96.9</v>
      </c>
      <c r="Q40">
        <f>VLOOKUP(Z40,'pff grades'!$A$2:$M$135,12,FALSE)</f>
        <v>87.6</v>
      </c>
      <c r="R40">
        <f>VLOOKUP(Z40,'pff grades'!$A$2:$M$135,10,FALSE)</f>
        <v>87.1</v>
      </c>
      <c r="S40">
        <f>VLOOKUP(Z40,'pff grades'!$A$2:$M$135,11,FALSE)</f>
        <v>84.3</v>
      </c>
      <c r="U40">
        <v>13.5</v>
      </c>
      <c r="V40">
        <v>-0.5</v>
      </c>
      <c r="W40">
        <v>0</v>
      </c>
      <c r="X40">
        <v>0</v>
      </c>
      <c r="Y40">
        <v>0</v>
      </c>
      <c r="Z40" t="s">
        <v>412</v>
      </c>
    </row>
    <row r="41" spans="1:26" x14ac:dyDescent="0.25">
      <c r="A41" s="1" t="s">
        <v>58</v>
      </c>
      <c r="B41" s="1" t="s">
        <v>59</v>
      </c>
      <c r="C41" s="1">
        <v>28.8</v>
      </c>
      <c r="D41" s="1" t="s">
        <v>7</v>
      </c>
      <c r="E41" s="1" t="s">
        <v>400</v>
      </c>
      <c r="F41" s="1"/>
      <c r="G41" s="5">
        <f t="shared" si="0"/>
        <v>0.28000000000000114</v>
      </c>
      <c r="K41">
        <v>1.2</v>
      </c>
      <c r="L41" s="5">
        <f>M41+N41</f>
        <v>0.28000000000000114</v>
      </c>
      <c r="M41" s="5">
        <f>(76-((P41*0.1)+(Q41*0.5)+(R41*0.1)+(S41*0.3)))/3</f>
        <v>0.78000000000000114</v>
      </c>
      <c r="N41">
        <f>V41+W41+X41+Y41</f>
        <v>-0.5</v>
      </c>
      <c r="P41">
        <f>VLOOKUP(Z41,'pff grades'!$A$2:$J$135,9,FALSE)</f>
        <v>83.6</v>
      </c>
      <c r="Q41">
        <f>VLOOKUP(Z41,'pff grades'!$A$2:$M$135,12,FALSE)</f>
        <v>80.3</v>
      </c>
      <c r="R41">
        <f>VLOOKUP(Z41,'pff grades'!$A$2:$M$135,10,FALSE)</f>
        <v>64.3</v>
      </c>
      <c r="S41">
        <f>VLOOKUP(Z41,'pff grades'!$A$2:$M$135,11,FALSE)</f>
        <v>62.4</v>
      </c>
      <c r="U41">
        <v>35.5</v>
      </c>
      <c r="V41">
        <v>-0.5</v>
      </c>
      <c r="W41">
        <v>0</v>
      </c>
      <c r="X41">
        <v>0</v>
      </c>
      <c r="Y41">
        <v>0</v>
      </c>
      <c r="Z41" t="s">
        <v>397</v>
      </c>
    </row>
    <row r="42" spans="1:26" x14ac:dyDescent="0.25">
      <c r="A42" s="2" t="s">
        <v>60</v>
      </c>
      <c r="B42" s="2" t="s">
        <v>61</v>
      </c>
      <c r="C42" s="2">
        <v>29.3</v>
      </c>
      <c r="D42" s="2" t="s">
        <v>2</v>
      </c>
      <c r="E42" s="2" t="s">
        <v>399</v>
      </c>
      <c r="F42" s="2"/>
      <c r="G42" s="5">
        <f t="shared" si="0"/>
        <v>9.7633333333333354</v>
      </c>
      <c r="H42">
        <v>60</v>
      </c>
      <c r="J42">
        <v>13.85</v>
      </c>
      <c r="K42">
        <v>16.600000000000001</v>
      </c>
      <c r="L42" s="5">
        <f>M42+N42</f>
        <v>-4.0866666666666642</v>
      </c>
      <c r="M42" s="5">
        <f>(76-((P42*0.4)+(Q42*0.1)+(R42*0.25)+(S42*0.25)))/3</f>
        <v>-3.0866666666666638</v>
      </c>
      <c r="N42">
        <f>V42+W42+X42+Y42</f>
        <v>-1</v>
      </c>
      <c r="P42">
        <f>VLOOKUP(Z42,'pff grades'!$A$2:$J$135,9,FALSE)</f>
        <v>91.3</v>
      </c>
      <c r="Q42">
        <f>VLOOKUP(Z42,'pff grades'!$A$2:$M$135,12,FALSE)</f>
        <v>90.4</v>
      </c>
      <c r="R42">
        <f>VLOOKUP(Z42,'pff grades'!$A$2:$M$135,10,FALSE)</f>
        <v>75.900000000000006</v>
      </c>
      <c r="S42">
        <f>VLOOKUP(Z42,'pff grades'!$A$2:$M$135,11,FALSE)</f>
        <v>82.9</v>
      </c>
      <c r="U42">
        <v>22.5</v>
      </c>
      <c r="V42">
        <v>0.25</v>
      </c>
      <c r="W42">
        <v>-0.25</v>
      </c>
      <c r="X42">
        <v>-1</v>
      </c>
      <c r="Y42">
        <v>0</v>
      </c>
      <c r="Z42" t="s">
        <v>403</v>
      </c>
    </row>
    <row r="43" spans="1:26" x14ac:dyDescent="0.25">
      <c r="A43" s="4" t="s">
        <v>65</v>
      </c>
      <c r="B43" s="4" t="s">
        <v>66</v>
      </c>
      <c r="C43" s="4">
        <v>29.8</v>
      </c>
      <c r="D43" s="4" t="s">
        <v>12</v>
      </c>
      <c r="E43" s="4" t="s">
        <v>400</v>
      </c>
      <c r="F43" s="4"/>
      <c r="G43" s="5">
        <f t="shared" si="0"/>
        <v>-1.9583333333333333</v>
      </c>
      <c r="H43">
        <v>40.5</v>
      </c>
      <c r="K43">
        <v>14.1</v>
      </c>
      <c r="L43" s="5">
        <f>M43+N43</f>
        <v>-1.9583333333333333</v>
      </c>
      <c r="M43" s="5">
        <f>(76-((P43*0.1)+(Q43*0.5)+(R43*0.35)+(S43*0.15)))/3</f>
        <v>-1.4583333333333333</v>
      </c>
      <c r="N43">
        <f>V43+W43+X43+Y43</f>
        <v>-0.5</v>
      </c>
      <c r="P43">
        <f>VLOOKUP(Z43,'pff grades'!$A$2:$J$135,9,FALSE)</f>
        <v>83.6</v>
      </c>
      <c r="Q43">
        <f>VLOOKUP(Z43,'pff grades'!$A$2:$M$135,12,FALSE)</f>
        <v>80.3</v>
      </c>
      <c r="R43">
        <f>VLOOKUP(Z43,'pff grades'!$A$2:$M$135,10,FALSE)</f>
        <v>64.3</v>
      </c>
      <c r="S43">
        <f>VLOOKUP(Z43,'pff grades'!$A$2:$M$135,11,FALSE)</f>
        <v>62.4</v>
      </c>
      <c r="U43">
        <v>35.5</v>
      </c>
      <c r="V43">
        <v>-0.5</v>
      </c>
      <c r="W43">
        <v>0</v>
      </c>
      <c r="X43">
        <v>0</v>
      </c>
      <c r="Y43">
        <v>0</v>
      </c>
      <c r="Z43" t="s">
        <v>397</v>
      </c>
    </row>
    <row r="44" spans="1:26" x14ac:dyDescent="0.25">
      <c r="A44" s="4" t="s">
        <v>67</v>
      </c>
      <c r="B44" s="4" t="s">
        <v>68</v>
      </c>
      <c r="C44" s="4">
        <v>30.8</v>
      </c>
      <c r="D44" s="4" t="s">
        <v>12</v>
      </c>
      <c r="E44" s="4" t="s">
        <v>388</v>
      </c>
      <c r="F44" s="4"/>
      <c r="G44" s="5">
        <f t="shared" si="0"/>
        <v>7.0207142857142868</v>
      </c>
      <c r="H44">
        <v>37</v>
      </c>
      <c r="J44">
        <f>4.35+(6*(1/1.4))</f>
        <v>8.6357142857142861</v>
      </c>
      <c r="K44">
        <v>12.6</v>
      </c>
      <c r="L44" s="5">
        <f>M44+N44</f>
        <v>-1.6149999999999995</v>
      </c>
      <c r="M44" s="5">
        <f>(76-((P44*0.1)+(Q44*0.5)+(R44*0.35)+(S44*0.15)))/3</f>
        <v>-1.6149999999999995</v>
      </c>
      <c r="N44">
        <f>V44+W44+X44+Y44</f>
        <v>0</v>
      </c>
      <c r="P44">
        <f>VLOOKUP(Z44,'pff grades'!$A$2:$J$135,9,FALSE)</f>
        <v>82.1</v>
      </c>
      <c r="Q44">
        <f>VLOOKUP(Z44,'pff grades'!$A$2:$M$135,12,FALSE)</f>
        <v>82.1</v>
      </c>
      <c r="R44">
        <f>VLOOKUP(Z44,'pff grades'!$A$2:$M$135,10,FALSE)</f>
        <v>62.3</v>
      </c>
      <c r="S44">
        <f>VLOOKUP(Z44,'pff grades'!$A$2:$M$135,11,FALSE)</f>
        <v>65.2</v>
      </c>
      <c r="U44">
        <v>27.5</v>
      </c>
      <c r="V44">
        <v>0</v>
      </c>
      <c r="W44">
        <v>0</v>
      </c>
      <c r="X44">
        <v>0</v>
      </c>
      <c r="Y44">
        <v>0</v>
      </c>
      <c r="Z44" t="s">
        <v>391</v>
      </c>
    </row>
    <row r="45" spans="1:26" x14ac:dyDescent="0.25">
      <c r="A45" s="3" t="s">
        <v>75</v>
      </c>
      <c r="B45" s="3" t="s">
        <v>76</v>
      </c>
      <c r="C45" s="3">
        <v>32.299999999999997</v>
      </c>
      <c r="D45" s="3" t="s">
        <v>34</v>
      </c>
      <c r="E45" s="3" t="s">
        <v>412</v>
      </c>
      <c r="F45" s="3"/>
      <c r="G45" s="5">
        <f t="shared" si="0"/>
        <v>4.7266666666666683</v>
      </c>
      <c r="H45">
        <v>25.6</v>
      </c>
      <c r="J45">
        <v>5.65</v>
      </c>
      <c r="K45">
        <v>8.8000000000000007</v>
      </c>
      <c r="L45" s="5">
        <f>M45+N45</f>
        <v>-0.92333333333333201</v>
      </c>
      <c r="M45" s="5">
        <f>(76-((P45*0.2)+(Q45*0.3)+(R45*0.25)+(S45*0.25)))/3</f>
        <v>-1.173333333333332</v>
      </c>
      <c r="N45">
        <f>V45+W45+X45+Y45</f>
        <v>0.25</v>
      </c>
      <c r="P45">
        <f>VLOOKUP(Z45,'pff grades'!$A$2:$J$135,9,FALSE)</f>
        <v>92.4</v>
      </c>
      <c r="Q45">
        <f>VLOOKUP(Z45,'pff grades'!$A$2:$M$135,12,FALSE)</f>
        <v>75.8</v>
      </c>
      <c r="R45">
        <f>VLOOKUP(Z45,'pff grades'!$A$2:$M$135,10,FALSE)</f>
        <v>74.099999999999994</v>
      </c>
      <c r="S45">
        <f>VLOOKUP(Z45,'pff grades'!$A$2:$M$135,11,FALSE)</f>
        <v>79.099999999999994</v>
      </c>
      <c r="U45">
        <v>34.5</v>
      </c>
      <c r="V45">
        <v>0.25</v>
      </c>
      <c r="W45">
        <v>0</v>
      </c>
      <c r="X45">
        <v>0</v>
      </c>
      <c r="Y45">
        <v>0</v>
      </c>
      <c r="Z45" t="s">
        <v>398</v>
      </c>
    </row>
    <row r="46" spans="1:26" x14ac:dyDescent="0.25">
      <c r="A46" s="2" t="s">
        <v>77</v>
      </c>
      <c r="B46" s="2" t="s">
        <v>78</v>
      </c>
      <c r="C46" s="2">
        <v>32.799999999999997</v>
      </c>
      <c r="D46" s="2" t="s">
        <v>2</v>
      </c>
      <c r="E46" s="2" t="s">
        <v>412</v>
      </c>
      <c r="F46" s="2"/>
      <c r="G46" s="5">
        <f t="shared" si="0"/>
        <v>11.719999999999999</v>
      </c>
      <c r="H46">
        <v>69.2</v>
      </c>
      <c r="J46">
        <v>13.75</v>
      </c>
      <c r="K46">
        <v>15.6</v>
      </c>
      <c r="L46" s="5">
        <f>M46+N46</f>
        <v>-2.0300000000000011</v>
      </c>
      <c r="M46" s="5">
        <f>(76-((P46*0.4)+(Q46*0.1)+(R46*0.25)+(S46*0.25)))/3</f>
        <v>-2.2800000000000011</v>
      </c>
      <c r="N46">
        <f>V46+W46+X46+Y46</f>
        <v>0.25</v>
      </c>
      <c r="P46">
        <f>VLOOKUP(Z46,'pff grades'!$A$2:$J$135,9,FALSE)</f>
        <v>92.4</v>
      </c>
      <c r="Q46">
        <f>VLOOKUP(Z46,'pff grades'!$A$2:$M$135,12,FALSE)</f>
        <v>75.8</v>
      </c>
      <c r="R46">
        <f>VLOOKUP(Z46,'pff grades'!$A$2:$M$135,10,FALSE)</f>
        <v>74.099999999999994</v>
      </c>
      <c r="S46">
        <f>VLOOKUP(Z46,'pff grades'!$A$2:$M$135,11,FALSE)</f>
        <v>79.099999999999994</v>
      </c>
      <c r="U46">
        <v>34.5</v>
      </c>
      <c r="V46">
        <v>0.25</v>
      </c>
      <c r="W46">
        <v>0</v>
      </c>
      <c r="X46">
        <v>0</v>
      </c>
      <c r="Y46">
        <v>0</v>
      </c>
      <c r="Z46" t="s">
        <v>398</v>
      </c>
    </row>
    <row r="47" spans="1:26" x14ac:dyDescent="0.25">
      <c r="A47" s="3" t="s">
        <v>81</v>
      </c>
      <c r="B47" s="3" t="s">
        <v>82</v>
      </c>
      <c r="C47" s="3">
        <v>34.5</v>
      </c>
      <c r="D47" s="3" t="s">
        <v>34</v>
      </c>
      <c r="E47" s="3" t="s">
        <v>391</v>
      </c>
      <c r="F47" s="3"/>
      <c r="G47" s="5">
        <f t="shared" si="0"/>
        <v>-0.62166666666666504</v>
      </c>
      <c r="K47">
        <v>5.9</v>
      </c>
      <c r="L47" s="5">
        <f>M47+N47</f>
        <v>-0.62166666666666504</v>
      </c>
      <c r="M47" s="5">
        <f>(76-((P47*0.2)+(Q47*0.3)+(R47*0.25)+(S47*0.25)))/3</f>
        <v>-0.37166666666666498</v>
      </c>
      <c r="N47">
        <f>V47+W47+X47+Y47</f>
        <v>-0.25</v>
      </c>
      <c r="P47">
        <f>VLOOKUP(Z47,'pff grades'!$A$2:$J$135,9,FALSE)</f>
        <v>82.6</v>
      </c>
      <c r="Q47">
        <f>VLOOKUP(Z47,'pff grades'!$A$2:$M$135,12,FALSE)</f>
        <v>88.9</v>
      </c>
      <c r="R47">
        <f>VLOOKUP(Z47,'pff grades'!$A$2:$M$135,10,FALSE)</f>
        <v>68.400000000000006</v>
      </c>
      <c r="S47">
        <f>VLOOKUP(Z47,'pff grades'!$A$2:$M$135,11,FALSE)</f>
        <v>67.3</v>
      </c>
      <c r="U47">
        <v>28.5</v>
      </c>
      <c r="V47">
        <v>0.25</v>
      </c>
      <c r="W47">
        <v>0</v>
      </c>
      <c r="X47">
        <v>-0.5</v>
      </c>
      <c r="Y47">
        <v>0</v>
      </c>
      <c r="Z47" t="s">
        <v>388</v>
      </c>
    </row>
    <row r="48" spans="1:26" x14ac:dyDescent="0.25">
      <c r="A48" s="1" t="s">
        <v>83</v>
      </c>
      <c r="B48" s="1" t="s">
        <v>84</v>
      </c>
      <c r="C48" s="1">
        <v>34.799999999999997</v>
      </c>
      <c r="D48" s="1" t="s">
        <v>7</v>
      </c>
      <c r="E48" s="1" t="s">
        <v>404</v>
      </c>
      <c r="F48" s="1"/>
      <c r="G48" s="5">
        <f t="shared" si="0"/>
        <v>-2.1966666666666677</v>
      </c>
      <c r="H48">
        <v>53.5</v>
      </c>
      <c r="K48">
        <v>10.7</v>
      </c>
      <c r="L48" s="5">
        <f>M48+N48</f>
        <v>-2.1966666666666677</v>
      </c>
      <c r="M48" s="5">
        <f>(76-((P48*0.1)+(Q48*0.5)+(R48*0.1)+(S48*0.3)))/3</f>
        <v>-2.9466666666666677</v>
      </c>
      <c r="N48">
        <f>V48+W48+X48+Y48</f>
        <v>0.75</v>
      </c>
      <c r="P48">
        <f>VLOOKUP(Z48,'pff grades'!$A$2:$J$135,9,FALSE)</f>
        <v>84</v>
      </c>
      <c r="Q48">
        <f>VLOOKUP(Z48,'pff grades'!$A$2:$M$135,12,FALSE)</f>
        <v>93.1</v>
      </c>
      <c r="R48">
        <f>VLOOKUP(Z48,'pff grades'!$A$2:$M$135,10,FALSE)</f>
        <v>78.400000000000006</v>
      </c>
      <c r="S48">
        <f>VLOOKUP(Z48,'pff grades'!$A$2:$M$135,11,FALSE)</f>
        <v>73.5</v>
      </c>
      <c r="U48">
        <v>19.5</v>
      </c>
      <c r="V48">
        <v>0.25</v>
      </c>
      <c r="W48">
        <v>0</v>
      </c>
      <c r="X48">
        <v>0</v>
      </c>
      <c r="Y48">
        <v>0.5</v>
      </c>
      <c r="Z48" t="s">
        <v>402</v>
      </c>
    </row>
    <row r="49" spans="1:26" x14ac:dyDescent="0.25">
      <c r="A49" s="3" t="s">
        <v>85</v>
      </c>
      <c r="B49" s="3" t="s">
        <v>86</v>
      </c>
      <c r="C49" s="3">
        <v>34.799999999999997</v>
      </c>
      <c r="D49" s="3" t="s">
        <v>34</v>
      </c>
      <c r="E49" s="3" t="s">
        <v>399</v>
      </c>
      <c r="F49" s="3"/>
      <c r="G49" s="5">
        <f t="shared" si="0"/>
        <v>1.9804761904761854</v>
      </c>
      <c r="H49">
        <v>20.399999999999999</v>
      </c>
      <c r="J49">
        <f>3.15+(6*(1/2.1))</f>
        <v>6.0071428571428562</v>
      </c>
      <c r="K49">
        <v>4.3</v>
      </c>
      <c r="L49" s="5">
        <f>M49+N49</f>
        <v>-4.0266666666666708</v>
      </c>
      <c r="M49" s="5">
        <f>(76-((P49*0.2)+(Q49*0.3)+(R49*0.25)+(S49*0.25)))/3</f>
        <v>-3.0266666666666708</v>
      </c>
      <c r="N49">
        <f>V49+W49+X49+Y49</f>
        <v>-1</v>
      </c>
      <c r="P49">
        <f>VLOOKUP(Z49,'pff grades'!$A$2:$J$135,9,FALSE)</f>
        <v>91.3</v>
      </c>
      <c r="Q49">
        <f>VLOOKUP(Z49,'pff grades'!$A$2:$M$135,12,FALSE)</f>
        <v>90.4</v>
      </c>
      <c r="R49">
        <f>VLOOKUP(Z49,'pff grades'!$A$2:$M$135,10,FALSE)</f>
        <v>75.900000000000006</v>
      </c>
      <c r="S49">
        <f>VLOOKUP(Z49,'pff grades'!$A$2:$M$135,11,FALSE)</f>
        <v>82.9</v>
      </c>
      <c r="U49">
        <v>22.5</v>
      </c>
      <c r="V49">
        <v>0.25</v>
      </c>
      <c r="W49">
        <v>-0.25</v>
      </c>
      <c r="X49">
        <v>-1</v>
      </c>
      <c r="Y49">
        <v>0</v>
      </c>
      <c r="Z49" t="s">
        <v>403</v>
      </c>
    </row>
    <row r="50" spans="1:26" x14ac:dyDescent="0.25">
      <c r="A50" s="4" t="s">
        <v>91</v>
      </c>
      <c r="B50" s="4" t="s">
        <v>28</v>
      </c>
      <c r="C50" s="4">
        <v>35.299999999999997</v>
      </c>
      <c r="D50" s="4" t="s">
        <v>12</v>
      </c>
      <c r="E50" s="4" t="s">
        <v>386</v>
      </c>
      <c r="F50" s="4"/>
      <c r="G50" s="5">
        <f t="shared" si="0"/>
        <v>0.87166666666666504</v>
      </c>
      <c r="K50">
        <v>11.1</v>
      </c>
      <c r="L50" s="5">
        <f>M50+N50</f>
        <v>0.87166666666666504</v>
      </c>
      <c r="M50" s="5">
        <f>(76-((P50*0.1)+(Q50*0.5)+(R50*0.35)+(S50*0.15)))/3</f>
        <v>1.121666666666665</v>
      </c>
      <c r="N50">
        <f>V50+W50+X50+Y50</f>
        <v>-0.25</v>
      </c>
      <c r="P50">
        <f>VLOOKUP(Z50,'pff grades'!$A$2:$J$135,9,FALSE)</f>
        <v>76.099999999999994</v>
      </c>
      <c r="Q50">
        <f>VLOOKUP(Z50,'pff grades'!$A$2:$M$135,12,FALSE)</f>
        <v>74.400000000000006</v>
      </c>
      <c r="R50">
        <f>VLOOKUP(Z50,'pff grades'!$A$2:$M$135,10,FALSE)</f>
        <v>54.9</v>
      </c>
      <c r="S50">
        <f>VLOOKUP(Z50,'pff grades'!$A$2:$M$135,11,FALSE)</f>
        <v>57.4</v>
      </c>
      <c r="U50">
        <v>37.5</v>
      </c>
      <c r="V50">
        <v>0</v>
      </c>
      <c r="W50">
        <v>-0.25</v>
      </c>
      <c r="X50">
        <v>0</v>
      </c>
      <c r="Y50">
        <v>0</v>
      </c>
      <c r="Z50" t="s">
        <v>394</v>
      </c>
    </row>
    <row r="51" spans="1:26" x14ac:dyDescent="0.25">
      <c r="A51" s="3" t="s">
        <v>92</v>
      </c>
      <c r="B51" s="3" t="s">
        <v>93</v>
      </c>
      <c r="C51" s="3">
        <v>36</v>
      </c>
      <c r="D51" s="3" t="s">
        <v>34</v>
      </c>
      <c r="E51" s="3" t="s">
        <v>393</v>
      </c>
      <c r="F51" s="3"/>
      <c r="G51" s="5">
        <f t="shared" si="0"/>
        <v>5.3933333333333335</v>
      </c>
      <c r="K51">
        <v>3.7</v>
      </c>
      <c r="L51" s="5">
        <f>M51+N51</f>
        <v>5.3933333333333335</v>
      </c>
      <c r="M51" s="5">
        <f>(76-((P51*0.2)+(Q51*0.3)+(R51*0.25)+(S51*0.25)))/3</f>
        <v>5.1433333333333335</v>
      </c>
      <c r="N51">
        <f>V51+W51+X51+Y51</f>
        <v>0.25</v>
      </c>
      <c r="P51">
        <f>VLOOKUP(Z51,'pff grades'!$A$2:$J$135,9,FALSE)</f>
        <v>74.3</v>
      </c>
      <c r="Q51">
        <f>VLOOKUP(Z51,'pff grades'!$A$2:$M$135,12,FALSE)</f>
        <v>52.7</v>
      </c>
      <c r="R51">
        <f>VLOOKUP(Z51,'pff grades'!$A$2:$M$135,10,FALSE)</f>
        <v>54.1</v>
      </c>
      <c r="S51">
        <f>VLOOKUP(Z51,'pff grades'!$A$2:$M$135,11,FALSE)</f>
        <v>65.5</v>
      </c>
      <c r="U51">
        <v>37.5</v>
      </c>
      <c r="V51">
        <v>0.25</v>
      </c>
      <c r="W51">
        <v>-0.25</v>
      </c>
      <c r="X51">
        <v>0</v>
      </c>
      <c r="Y51">
        <v>0.25</v>
      </c>
      <c r="Z51" t="s">
        <v>385</v>
      </c>
    </row>
    <row r="52" spans="1:26" x14ac:dyDescent="0.25">
      <c r="A52" s="2" t="s">
        <v>129</v>
      </c>
      <c r="B52" s="2" t="s">
        <v>130</v>
      </c>
      <c r="C52" s="2"/>
      <c r="D52" s="2" t="s">
        <v>2</v>
      </c>
      <c r="E52" s="2" t="s">
        <v>389</v>
      </c>
      <c r="F52" s="2"/>
      <c r="G52" s="5">
        <f t="shared" si="0"/>
        <v>-2.9683333333333337</v>
      </c>
      <c r="H52">
        <v>57.1</v>
      </c>
      <c r="K52">
        <v>11.9</v>
      </c>
      <c r="L52" s="5">
        <f>M52+N52</f>
        <v>-2.9683333333333337</v>
      </c>
      <c r="M52" s="5">
        <f>(76-((P52*0.4)+(Q52*0.1)+(R52*0.25)+(S52*0.25)))/3</f>
        <v>-2.7183333333333337</v>
      </c>
      <c r="N52">
        <f>V52+W52+X52+Y52</f>
        <v>-0.25</v>
      </c>
      <c r="P52">
        <f>VLOOKUP(Z52,'pff grades'!$A$2:$J$135,9,FALSE)</f>
        <v>90.8</v>
      </c>
      <c r="Q52">
        <f>VLOOKUP(Z52,'pff grades'!$A$2:$M$135,12,FALSE)</f>
        <v>81.599999999999994</v>
      </c>
      <c r="R52">
        <f>VLOOKUP(Z52,'pff grades'!$A$2:$M$135,10,FALSE)</f>
        <v>76.099999999999994</v>
      </c>
      <c r="S52">
        <f>VLOOKUP(Z52,'pff grades'!$A$2:$M$135,11,FALSE)</f>
        <v>82.6</v>
      </c>
      <c r="U52">
        <v>34.5</v>
      </c>
      <c r="V52">
        <v>-0.25</v>
      </c>
      <c r="W52">
        <v>0</v>
      </c>
      <c r="X52">
        <v>0</v>
      </c>
      <c r="Y52">
        <v>0</v>
      </c>
      <c r="Z52" t="s">
        <v>405</v>
      </c>
    </row>
    <row r="53" spans="1:26" x14ac:dyDescent="0.25">
      <c r="A53" s="4" t="s">
        <v>121</v>
      </c>
      <c r="B53" s="4" t="s">
        <v>122</v>
      </c>
      <c r="C53" s="4"/>
      <c r="D53" s="4" t="s">
        <v>12</v>
      </c>
      <c r="E53" s="4" t="s">
        <v>389</v>
      </c>
      <c r="F53" s="4"/>
      <c r="G53" s="5">
        <f t="shared" si="0"/>
        <v>6.9983333333333384</v>
      </c>
      <c r="H53">
        <v>45.5</v>
      </c>
      <c r="J53">
        <v>11.55</v>
      </c>
      <c r="K53">
        <v>12.8</v>
      </c>
      <c r="L53" s="5">
        <f>M53+N53</f>
        <v>-4.5516666666666623</v>
      </c>
      <c r="M53" s="5">
        <f>(76-((P53*0.1)+(Q53*0.5)+(R53*0.35)+(S53*0.15)))/3</f>
        <v>-4.3016666666666623</v>
      </c>
      <c r="N53">
        <f>V53+W53+X53+Y53</f>
        <v>-0.25</v>
      </c>
      <c r="P53">
        <f>VLOOKUP(Z53,'pff grades'!$A$2:$J$135,9,FALSE)</f>
        <v>90.8</v>
      </c>
      <c r="Q53">
        <f>VLOOKUP(Z53,'pff grades'!$A$2:$M$135,12,FALSE)</f>
        <v>81.599999999999994</v>
      </c>
      <c r="R53">
        <f>VLOOKUP(Z53,'pff grades'!$A$2:$M$135,10,FALSE)</f>
        <v>76.099999999999994</v>
      </c>
      <c r="S53">
        <f>VLOOKUP(Z53,'pff grades'!$A$2:$M$135,11,FALSE)</f>
        <v>82.6</v>
      </c>
      <c r="U53">
        <v>34.5</v>
      </c>
      <c r="V53">
        <v>-0.25</v>
      </c>
      <c r="W53">
        <v>0</v>
      </c>
      <c r="X53">
        <v>0</v>
      </c>
      <c r="Y53">
        <v>0</v>
      </c>
      <c r="Z53" t="s">
        <v>405</v>
      </c>
    </row>
    <row r="54" spans="1:26" x14ac:dyDescent="0.25">
      <c r="A54" s="2" t="s">
        <v>141</v>
      </c>
      <c r="B54" s="2" t="s">
        <v>142</v>
      </c>
      <c r="C54" s="2"/>
      <c r="D54" s="2" t="s">
        <v>2</v>
      </c>
      <c r="E54" s="2" t="s">
        <v>389</v>
      </c>
      <c r="F54" s="2"/>
      <c r="G54" s="5">
        <f t="shared" si="0"/>
        <v>-2.9683333333333337</v>
      </c>
      <c r="K54">
        <v>11.2</v>
      </c>
      <c r="L54" s="5">
        <f>M54+N54</f>
        <v>-2.9683333333333337</v>
      </c>
      <c r="M54" s="5">
        <f>(76-((P54*0.4)+(Q54*0.1)+(R54*0.25)+(S54*0.25)))/3</f>
        <v>-2.7183333333333337</v>
      </c>
      <c r="N54">
        <f>V54+W54+X54+Y54</f>
        <v>-0.25</v>
      </c>
      <c r="P54">
        <f>VLOOKUP(Z54,'pff grades'!$A$2:$J$135,9,FALSE)</f>
        <v>90.8</v>
      </c>
      <c r="Q54">
        <f>VLOOKUP(Z54,'pff grades'!$A$2:$M$135,12,FALSE)</f>
        <v>81.599999999999994</v>
      </c>
      <c r="R54">
        <f>VLOOKUP(Z54,'pff grades'!$A$2:$M$135,10,FALSE)</f>
        <v>76.099999999999994</v>
      </c>
      <c r="S54">
        <f>VLOOKUP(Z54,'pff grades'!$A$2:$M$135,11,FALSE)</f>
        <v>82.6</v>
      </c>
      <c r="U54">
        <v>34.5</v>
      </c>
      <c r="V54">
        <v>-0.25</v>
      </c>
      <c r="W54">
        <v>0</v>
      </c>
      <c r="X54">
        <v>0</v>
      </c>
      <c r="Y54">
        <v>0</v>
      </c>
      <c r="Z54" t="s">
        <v>405</v>
      </c>
    </row>
    <row r="55" spans="1:26" x14ac:dyDescent="0.25">
      <c r="A55" s="3" t="s">
        <v>293</v>
      </c>
      <c r="B55" s="3" t="s">
        <v>294</v>
      </c>
      <c r="C55" s="3"/>
      <c r="D55" s="3" t="s">
        <v>34</v>
      </c>
      <c r="E55" s="3" t="s">
        <v>389</v>
      </c>
      <c r="F55" s="3"/>
      <c r="G55" s="5">
        <f t="shared" si="0"/>
        <v>-2.3549999999999991</v>
      </c>
      <c r="K55">
        <v>4.5</v>
      </c>
      <c r="L55" s="5">
        <f>M55+N55</f>
        <v>-2.3549999999999991</v>
      </c>
      <c r="M55" s="5">
        <f>(76-((P55*0.2)+(Q55*0.3)+(R55*0.25)+(S55*0.25)))/3</f>
        <v>-2.1049999999999991</v>
      </c>
      <c r="N55">
        <f>V55+W55+X55+Y55</f>
        <v>-0.25</v>
      </c>
      <c r="P55">
        <f>VLOOKUP(Z55,'pff grades'!$A$2:$J$135,9,FALSE)</f>
        <v>90.8</v>
      </c>
      <c r="Q55">
        <f>VLOOKUP(Z55,'pff grades'!$A$2:$M$135,12,FALSE)</f>
        <v>81.599999999999994</v>
      </c>
      <c r="R55">
        <f>VLOOKUP(Z55,'pff grades'!$A$2:$M$135,10,FALSE)</f>
        <v>76.099999999999994</v>
      </c>
      <c r="S55">
        <f>VLOOKUP(Z55,'pff grades'!$A$2:$M$135,11,FALSE)</f>
        <v>82.6</v>
      </c>
      <c r="U55">
        <v>34.5</v>
      </c>
      <c r="V55">
        <v>-0.25</v>
      </c>
      <c r="W55">
        <v>0</v>
      </c>
      <c r="X55">
        <v>0</v>
      </c>
      <c r="Y55">
        <v>0</v>
      </c>
      <c r="Z55" t="s">
        <v>405</v>
      </c>
    </row>
    <row r="56" spans="1:26" x14ac:dyDescent="0.25">
      <c r="A56" s="4" t="s">
        <v>67</v>
      </c>
      <c r="B56" s="4" t="s">
        <v>250</v>
      </c>
      <c r="C56" s="4"/>
      <c r="D56" s="4" t="s">
        <v>12</v>
      </c>
      <c r="E56" s="4" t="s">
        <v>389</v>
      </c>
      <c r="F56" s="4"/>
      <c r="G56" s="5">
        <f t="shared" si="0"/>
        <v>-4.5516666666666623</v>
      </c>
      <c r="K56">
        <v>5.3</v>
      </c>
      <c r="L56" s="5">
        <f>M56+N56</f>
        <v>-4.5516666666666623</v>
      </c>
      <c r="M56" s="5">
        <f>(76-((P56*0.1)+(Q56*0.5)+(R56*0.35)+(S56*0.15)))/3</f>
        <v>-4.3016666666666623</v>
      </c>
      <c r="N56">
        <f>V56+W56+X56+Y56</f>
        <v>-0.25</v>
      </c>
      <c r="P56">
        <f>VLOOKUP(Z56,'pff grades'!$A$2:$J$135,9,FALSE)</f>
        <v>90.8</v>
      </c>
      <c r="Q56">
        <f>VLOOKUP(Z56,'pff grades'!$A$2:$M$135,12,FALSE)</f>
        <v>81.599999999999994</v>
      </c>
      <c r="R56">
        <f>VLOOKUP(Z56,'pff grades'!$A$2:$M$135,10,FALSE)</f>
        <v>76.099999999999994</v>
      </c>
      <c r="S56">
        <f>VLOOKUP(Z56,'pff grades'!$A$2:$M$135,11,FALSE)</f>
        <v>82.6</v>
      </c>
      <c r="U56">
        <v>34.5</v>
      </c>
      <c r="V56">
        <v>-0.25</v>
      </c>
      <c r="W56">
        <v>0</v>
      </c>
      <c r="X56">
        <v>0</v>
      </c>
      <c r="Y56">
        <v>0</v>
      </c>
      <c r="Z56" t="s">
        <v>405</v>
      </c>
    </row>
    <row r="57" spans="1:26" x14ac:dyDescent="0.25">
      <c r="A57" s="1" t="s">
        <v>103</v>
      </c>
      <c r="B57" s="1" t="s">
        <v>104</v>
      </c>
      <c r="C57" s="1"/>
      <c r="D57" s="1" t="s">
        <v>7</v>
      </c>
      <c r="E57" s="1" t="s">
        <v>391</v>
      </c>
      <c r="F57" s="1"/>
      <c r="G57" s="5">
        <f t="shared" si="0"/>
        <v>-1.4966666666666697</v>
      </c>
      <c r="H57">
        <v>48.7</v>
      </c>
      <c r="K57">
        <v>17.399999999999999</v>
      </c>
      <c r="L57" s="5">
        <f>M57+N57</f>
        <v>-1.4966666666666697</v>
      </c>
      <c r="M57" s="5">
        <f>(76-((P57*0.1)+(Q57*0.5)+(R57*0.1)+(S57*0.3)))/3</f>
        <v>-1.2466666666666697</v>
      </c>
      <c r="N57">
        <f>V57+W57+X57+Y57</f>
        <v>-0.25</v>
      </c>
      <c r="P57">
        <f>VLOOKUP(Z57,'pff grades'!$A$2:$J$135,9,FALSE)</f>
        <v>82.6</v>
      </c>
      <c r="Q57">
        <f>VLOOKUP(Z57,'pff grades'!$A$2:$M$135,12,FALSE)</f>
        <v>88.9</v>
      </c>
      <c r="R57">
        <f>VLOOKUP(Z57,'pff grades'!$A$2:$M$135,10,FALSE)</f>
        <v>68.400000000000006</v>
      </c>
      <c r="S57">
        <f>VLOOKUP(Z57,'pff grades'!$A$2:$M$135,11,FALSE)</f>
        <v>67.3</v>
      </c>
      <c r="U57">
        <v>28.5</v>
      </c>
      <c r="V57">
        <v>0.25</v>
      </c>
      <c r="W57">
        <v>0</v>
      </c>
      <c r="X57">
        <v>-0.5</v>
      </c>
      <c r="Y57">
        <v>0</v>
      </c>
      <c r="Z57" t="s">
        <v>388</v>
      </c>
    </row>
    <row r="58" spans="1:26" x14ac:dyDescent="0.25">
      <c r="A58" s="2" t="s">
        <v>223</v>
      </c>
      <c r="B58" s="2" t="s">
        <v>224</v>
      </c>
      <c r="C58" s="2"/>
      <c r="D58" s="2" t="s">
        <v>2</v>
      </c>
      <c r="E58" s="2" t="s">
        <v>391</v>
      </c>
      <c r="F58" s="2"/>
      <c r="G58" s="5">
        <f t="shared" si="0"/>
        <v>-0.20166666666666799</v>
      </c>
      <c r="K58">
        <v>6.2</v>
      </c>
      <c r="L58" s="5">
        <f>M58+N58</f>
        <v>-0.20166666666666799</v>
      </c>
      <c r="M58" s="5">
        <f>(76-((P58*0.4)+(Q58*0.1)+(R58*0.25)+(S58*0.25)))/3</f>
        <v>4.8333333333332007E-2</v>
      </c>
      <c r="N58">
        <f>V58+W58+X58+Y58</f>
        <v>-0.25</v>
      </c>
      <c r="P58">
        <f>VLOOKUP(Z58,'pff grades'!$A$2:$J$135,9,FALSE)</f>
        <v>82.6</v>
      </c>
      <c r="Q58">
        <f>VLOOKUP(Z58,'pff grades'!$A$2:$M$135,12,FALSE)</f>
        <v>88.9</v>
      </c>
      <c r="R58">
        <f>VLOOKUP(Z58,'pff grades'!$A$2:$M$135,10,FALSE)</f>
        <v>68.400000000000006</v>
      </c>
      <c r="S58">
        <f>VLOOKUP(Z58,'pff grades'!$A$2:$M$135,11,FALSE)</f>
        <v>67.3</v>
      </c>
      <c r="U58">
        <v>28.5</v>
      </c>
      <c r="V58">
        <v>0.25</v>
      </c>
      <c r="W58">
        <v>0</v>
      </c>
      <c r="X58">
        <v>-0.5</v>
      </c>
      <c r="Y58">
        <v>0</v>
      </c>
      <c r="Z58" t="s">
        <v>388</v>
      </c>
    </row>
    <row r="59" spans="1:26" x14ac:dyDescent="0.25">
      <c r="A59" s="4" t="s">
        <v>172</v>
      </c>
      <c r="B59" s="4" t="s">
        <v>173</v>
      </c>
      <c r="C59" s="4"/>
      <c r="D59" s="4" t="s">
        <v>12</v>
      </c>
      <c r="E59" s="4" t="s">
        <v>391</v>
      </c>
      <c r="F59" s="4"/>
      <c r="G59" s="5">
        <f t="shared" si="0"/>
        <v>5.3436854460093883</v>
      </c>
      <c r="H59">
        <v>38.5</v>
      </c>
      <c r="J59">
        <f>4.95+(6*(1/1.42))</f>
        <v>9.1753521126760571</v>
      </c>
      <c r="K59">
        <v>9</v>
      </c>
      <c r="L59" s="5">
        <f>M59+N59</f>
        <v>-3.8316666666666683</v>
      </c>
      <c r="M59" s="5">
        <f>(76-((P59*0.1)+(Q59*0.5)+(R59*0.35)+(S59*0.15)))/3</f>
        <v>-3.5816666666666683</v>
      </c>
      <c r="N59">
        <f>V59+W59+X59+Y59</f>
        <v>-0.25</v>
      </c>
      <c r="P59">
        <f>VLOOKUP(Z59,'pff grades'!$A$2:$J$135,9,FALSE)</f>
        <v>82.6</v>
      </c>
      <c r="Q59">
        <f>VLOOKUP(Z59,'pff grades'!$A$2:$M$135,12,FALSE)</f>
        <v>88.9</v>
      </c>
      <c r="R59">
        <f>VLOOKUP(Z59,'pff grades'!$A$2:$M$135,10,FALSE)</f>
        <v>68.400000000000006</v>
      </c>
      <c r="S59">
        <f>VLOOKUP(Z59,'pff grades'!$A$2:$M$135,11,FALSE)</f>
        <v>67.3</v>
      </c>
      <c r="U59">
        <v>28.5</v>
      </c>
      <c r="V59">
        <v>0.25</v>
      </c>
      <c r="W59">
        <v>0</v>
      </c>
      <c r="X59">
        <v>-0.5</v>
      </c>
      <c r="Y59">
        <v>0</v>
      </c>
      <c r="Z59" t="s">
        <v>388</v>
      </c>
    </row>
    <row r="60" spans="1:26" x14ac:dyDescent="0.25">
      <c r="A60" s="2" t="s">
        <v>342</v>
      </c>
      <c r="B60" s="2" t="s">
        <v>291</v>
      </c>
      <c r="C60" s="2"/>
      <c r="D60" s="2" t="s">
        <v>2</v>
      </c>
      <c r="E60" s="2" t="s">
        <v>391</v>
      </c>
      <c r="F60" s="2"/>
      <c r="G60" s="5">
        <f t="shared" si="0"/>
        <v>-0.20166666666666799</v>
      </c>
      <c r="K60">
        <v>2.7</v>
      </c>
      <c r="L60" s="5">
        <f>M60+N60</f>
        <v>-0.20166666666666799</v>
      </c>
      <c r="M60" s="5">
        <f>(76-((P60*0.4)+(Q60*0.1)+(R60*0.25)+(S60*0.25)))/3</f>
        <v>4.8333333333332007E-2</v>
      </c>
      <c r="N60">
        <f>V60+W60+X60+Y60</f>
        <v>-0.25</v>
      </c>
      <c r="P60">
        <f>VLOOKUP(Z60,'pff grades'!$A$2:$J$135,9,FALSE)</f>
        <v>82.6</v>
      </c>
      <c r="Q60">
        <f>VLOOKUP(Z60,'pff grades'!$A$2:$M$135,12,FALSE)</f>
        <v>88.9</v>
      </c>
      <c r="R60">
        <f>VLOOKUP(Z60,'pff grades'!$A$2:$M$135,10,FALSE)</f>
        <v>68.400000000000006</v>
      </c>
      <c r="S60">
        <f>VLOOKUP(Z60,'pff grades'!$A$2:$M$135,11,FALSE)</f>
        <v>67.3</v>
      </c>
      <c r="U60">
        <v>28.5</v>
      </c>
      <c r="V60">
        <v>0.25</v>
      </c>
      <c r="W60">
        <v>0</v>
      </c>
      <c r="X60">
        <v>-0.5</v>
      </c>
      <c r="Y60">
        <v>0</v>
      </c>
      <c r="Z60" t="s">
        <v>388</v>
      </c>
    </row>
    <row r="61" spans="1:26" x14ac:dyDescent="0.25">
      <c r="A61" s="4" t="s">
        <v>221</v>
      </c>
      <c r="B61" s="4" t="s">
        <v>222</v>
      </c>
      <c r="C61" s="4"/>
      <c r="D61" s="4" t="s">
        <v>12</v>
      </c>
      <c r="E61" s="4" t="s">
        <v>391</v>
      </c>
      <c r="F61" s="4" t="s">
        <v>409</v>
      </c>
      <c r="G61" s="5">
        <f t="shared" si="0"/>
        <v>-3.8316666666666683</v>
      </c>
      <c r="K61">
        <v>6.2</v>
      </c>
      <c r="L61" s="5">
        <f>M61+N61</f>
        <v>-3.8316666666666683</v>
      </c>
      <c r="M61" s="5">
        <f>(76-((P61*0.1)+(Q61*0.5)+(R61*0.35)+(S61*0.15)))/3</f>
        <v>-3.5816666666666683</v>
      </c>
      <c r="N61">
        <f>V61+W61+X61+Y61</f>
        <v>-0.25</v>
      </c>
      <c r="P61">
        <f>VLOOKUP(Z61,'pff grades'!$A$2:$J$135,9,FALSE)</f>
        <v>82.6</v>
      </c>
      <c r="Q61">
        <f>VLOOKUP(Z61,'pff grades'!$A$2:$M$135,12,FALSE)</f>
        <v>88.9</v>
      </c>
      <c r="R61">
        <f>VLOOKUP(Z61,'pff grades'!$A$2:$M$135,10,FALSE)</f>
        <v>68.400000000000006</v>
      </c>
      <c r="S61">
        <f>VLOOKUP(Z61,'pff grades'!$A$2:$M$135,11,FALSE)</f>
        <v>67.3</v>
      </c>
      <c r="U61">
        <v>28.5</v>
      </c>
      <c r="V61">
        <v>0.25</v>
      </c>
      <c r="W61">
        <v>0</v>
      </c>
      <c r="X61">
        <v>-0.5</v>
      </c>
      <c r="Y61">
        <v>0</v>
      </c>
      <c r="Z61" t="s">
        <v>388</v>
      </c>
    </row>
    <row r="62" spans="1:26" x14ac:dyDescent="0.25">
      <c r="A62" s="4" t="s">
        <v>309</v>
      </c>
      <c r="B62" s="4" t="s">
        <v>310</v>
      </c>
      <c r="C62" s="4"/>
      <c r="D62" s="4" t="s">
        <v>12</v>
      </c>
      <c r="E62" s="4" t="s">
        <v>391</v>
      </c>
      <c r="F62" s="4"/>
      <c r="G62" s="5">
        <f t="shared" si="0"/>
        <v>-3.8316666666666683</v>
      </c>
      <c r="K62">
        <v>3.7</v>
      </c>
      <c r="L62" s="5">
        <f>M62+N62</f>
        <v>-3.8316666666666683</v>
      </c>
      <c r="M62" s="5">
        <f>(76-((P62*0.1)+(Q62*0.5)+(R62*0.35)+(S62*0.15)))/3</f>
        <v>-3.5816666666666683</v>
      </c>
      <c r="N62">
        <f>V62+W62+X62+Y62</f>
        <v>-0.25</v>
      </c>
      <c r="P62">
        <f>VLOOKUP(Z62,'pff grades'!$A$2:$J$135,9,FALSE)</f>
        <v>82.6</v>
      </c>
      <c r="Q62">
        <f>VLOOKUP(Z62,'pff grades'!$A$2:$M$135,12,FALSE)</f>
        <v>88.9</v>
      </c>
      <c r="R62">
        <f>VLOOKUP(Z62,'pff grades'!$A$2:$M$135,10,FALSE)</f>
        <v>68.400000000000006</v>
      </c>
      <c r="S62">
        <f>VLOOKUP(Z62,'pff grades'!$A$2:$M$135,11,FALSE)</f>
        <v>67.3</v>
      </c>
      <c r="U62">
        <v>28.5</v>
      </c>
      <c r="V62">
        <v>0.25</v>
      </c>
      <c r="W62">
        <v>0</v>
      </c>
      <c r="X62">
        <v>-0.5</v>
      </c>
      <c r="Y62">
        <v>0</v>
      </c>
      <c r="Z62" t="s">
        <v>388</v>
      </c>
    </row>
    <row r="63" spans="1:26" x14ac:dyDescent="0.25">
      <c r="A63" s="4" t="s">
        <v>339</v>
      </c>
      <c r="B63" s="4" t="s">
        <v>340</v>
      </c>
      <c r="C63" s="4"/>
      <c r="D63" s="4" t="s">
        <v>12</v>
      </c>
      <c r="E63" s="4" t="s">
        <v>391</v>
      </c>
      <c r="F63" s="4"/>
      <c r="G63" s="5">
        <f t="shared" si="0"/>
        <v>-3.8316666666666683</v>
      </c>
      <c r="K63">
        <v>3.1</v>
      </c>
      <c r="L63" s="5">
        <f>M63+N63</f>
        <v>-3.8316666666666683</v>
      </c>
      <c r="M63" s="5">
        <f>(76-((P63*0.1)+(Q63*0.5)+(R63*0.35)+(S63*0.15)))/3</f>
        <v>-3.5816666666666683</v>
      </c>
      <c r="N63">
        <f>V63+W63+X63+Y63</f>
        <v>-0.25</v>
      </c>
      <c r="P63">
        <f>VLOOKUP(Z63,'pff grades'!$A$2:$J$135,9,FALSE)</f>
        <v>82.6</v>
      </c>
      <c r="Q63">
        <f>VLOOKUP(Z63,'pff grades'!$A$2:$M$135,12,FALSE)</f>
        <v>88.9</v>
      </c>
      <c r="R63">
        <f>VLOOKUP(Z63,'pff grades'!$A$2:$M$135,10,FALSE)</f>
        <v>68.400000000000006</v>
      </c>
      <c r="S63">
        <f>VLOOKUP(Z63,'pff grades'!$A$2:$M$135,11,FALSE)</f>
        <v>67.3</v>
      </c>
      <c r="U63">
        <v>28.5</v>
      </c>
      <c r="V63">
        <v>0.25</v>
      </c>
      <c r="W63">
        <v>0</v>
      </c>
      <c r="X63">
        <v>-0.5</v>
      </c>
      <c r="Y63">
        <v>0</v>
      </c>
      <c r="Z63" t="s">
        <v>388</v>
      </c>
    </row>
    <row r="64" spans="1:26" x14ac:dyDescent="0.25">
      <c r="A64" s="1" t="s">
        <v>106</v>
      </c>
      <c r="B64" s="1" t="s">
        <v>107</v>
      </c>
      <c r="C64" s="1"/>
      <c r="D64" s="1" t="s">
        <v>7</v>
      </c>
      <c r="E64" s="1" t="s">
        <v>395</v>
      </c>
      <c r="F64" s="1"/>
      <c r="G64" s="5">
        <f t="shared" si="0"/>
        <v>2.1300000000000003</v>
      </c>
      <c r="K64">
        <v>17.3</v>
      </c>
      <c r="L64" s="5">
        <f>M64+N64</f>
        <v>2.1300000000000003</v>
      </c>
      <c r="M64" s="5">
        <f>(76-((P64*0.1)+(Q64*0.5)+(R64*0.1)+(S64*0.3)))/3</f>
        <v>2.1300000000000003</v>
      </c>
      <c r="N64">
        <f>V64+W64+X64+Y64</f>
        <v>0</v>
      </c>
      <c r="P64">
        <f>VLOOKUP(Z64,'pff grades'!$A$2:$J$135,9,FALSE)</f>
        <v>47.8</v>
      </c>
      <c r="Q64">
        <f>VLOOKUP(Z64,'pff grades'!$A$2:$M$135,12,FALSE)</f>
        <v>78.5</v>
      </c>
      <c r="R64">
        <f>VLOOKUP(Z64,'pff grades'!$A$2:$M$135,10,FALSE)</f>
        <v>54.5</v>
      </c>
      <c r="S64">
        <f>VLOOKUP(Z64,'pff grades'!$A$2:$M$135,11,FALSE)</f>
        <v>67.099999999999994</v>
      </c>
      <c r="U64">
        <v>30.5</v>
      </c>
      <c r="V64">
        <v>-0.25</v>
      </c>
      <c r="W64">
        <v>0</v>
      </c>
      <c r="X64">
        <v>0</v>
      </c>
      <c r="Y64">
        <v>0.25</v>
      </c>
      <c r="Z64" t="s">
        <v>396</v>
      </c>
    </row>
    <row r="65" spans="1:26" x14ac:dyDescent="0.25">
      <c r="A65" s="2" t="s">
        <v>263</v>
      </c>
      <c r="B65" s="2" t="s">
        <v>264</v>
      </c>
      <c r="C65" s="2"/>
      <c r="D65" s="2" t="s">
        <v>2</v>
      </c>
      <c r="E65" s="2" t="s">
        <v>395</v>
      </c>
      <c r="F65" s="2"/>
      <c r="G65" s="5">
        <f t="shared" si="0"/>
        <v>6.2100000000000009</v>
      </c>
      <c r="K65">
        <v>5</v>
      </c>
      <c r="L65" s="5">
        <f>M65+N65</f>
        <v>6.2100000000000009</v>
      </c>
      <c r="M65" s="5">
        <f>(76-((P65*0.4)+(Q65*0.1)+(R65*0.25)+(S65*0.25)))/3</f>
        <v>6.2100000000000009</v>
      </c>
      <c r="N65">
        <f>V65+W65+X65+Y65</f>
        <v>0</v>
      </c>
      <c r="P65">
        <f>VLOOKUP(Z65,'pff grades'!$A$2:$J$135,9,FALSE)</f>
        <v>47.8</v>
      </c>
      <c r="Q65">
        <f>VLOOKUP(Z65,'pff grades'!$A$2:$M$135,12,FALSE)</f>
        <v>78.5</v>
      </c>
      <c r="R65">
        <f>VLOOKUP(Z65,'pff grades'!$A$2:$M$135,10,FALSE)</f>
        <v>54.5</v>
      </c>
      <c r="S65">
        <f>VLOOKUP(Z65,'pff grades'!$A$2:$M$135,11,FALSE)</f>
        <v>67.099999999999994</v>
      </c>
      <c r="U65">
        <v>30.5</v>
      </c>
      <c r="V65">
        <v>-0.25</v>
      </c>
      <c r="W65">
        <v>0</v>
      </c>
      <c r="X65">
        <v>0</v>
      </c>
      <c r="Y65">
        <v>0.25</v>
      </c>
      <c r="Z65" t="s">
        <v>396</v>
      </c>
    </row>
    <row r="66" spans="1:26" x14ac:dyDescent="0.25">
      <c r="A66" s="2" t="s">
        <v>287</v>
      </c>
      <c r="B66" s="2" t="s">
        <v>288</v>
      </c>
      <c r="C66" s="2"/>
      <c r="D66" s="2" t="s">
        <v>2</v>
      </c>
      <c r="E66" s="2" t="s">
        <v>395</v>
      </c>
      <c r="F66" s="2"/>
      <c r="G66" s="5">
        <f t="shared" si="0"/>
        <v>6.2100000000000009</v>
      </c>
      <c r="K66">
        <v>4.5999999999999996</v>
      </c>
      <c r="L66" s="5">
        <f>M66+N66</f>
        <v>6.2100000000000009</v>
      </c>
      <c r="M66" s="5">
        <f>(76-((P66*0.4)+(Q66*0.1)+(R66*0.25)+(S66*0.25)))/3</f>
        <v>6.2100000000000009</v>
      </c>
      <c r="N66">
        <f>V66+W66+X66+Y66</f>
        <v>0</v>
      </c>
      <c r="P66">
        <f>VLOOKUP(Z66,'pff grades'!$A$2:$J$135,9,FALSE)</f>
        <v>47.8</v>
      </c>
      <c r="Q66">
        <f>VLOOKUP(Z66,'pff grades'!$A$2:$M$135,12,FALSE)</f>
        <v>78.5</v>
      </c>
      <c r="R66">
        <f>VLOOKUP(Z66,'pff grades'!$A$2:$M$135,10,FALSE)</f>
        <v>54.5</v>
      </c>
      <c r="S66">
        <f>VLOOKUP(Z66,'pff grades'!$A$2:$M$135,11,FALSE)</f>
        <v>67.099999999999994</v>
      </c>
      <c r="U66">
        <v>30.5</v>
      </c>
      <c r="V66">
        <v>-0.25</v>
      </c>
      <c r="W66">
        <v>0</v>
      </c>
      <c r="X66">
        <v>0</v>
      </c>
      <c r="Y66">
        <v>0.25</v>
      </c>
      <c r="Z66" t="s">
        <v>396</v>
      </c>
    </row>
    <row r="67" spans="1:26" x14ac:dyDescent="0.25">
      <c r="A67" s="4" t="s">
        <v>163</v>
      </c>
      <c r="B67" s="4" t="s">
        <v>164</v>
      </c>
      <c r="C67" s="4"/>
      <c r="D67" s="4" t="s">
        <v>12</v>
      </c>
      <c r="E67" s="4" t="s">
        <v>395</v>
      </c>
      <c r="F67" s="4"/>
      <c r="G67" s="5">
        <f t="shared" ref="G67:G130" si="1">J67+L67</f>
        <v>0.9433333333333328</v>
      </c>
      <c r="K67">
        <v>9.6</v>
      </c>
      <c r="L67" s="5">
        <f>M67+N67</f>
        <v>0.9433333333333328</v>
      </c>
      <c r="M67" s="5">
        <f>(76-((P67*0.1)+(Q67*0.5)+(R67*0.35)+(S67*0.15)))/3</f>
        <v>0.9433333333333328</v>
      </c>
      <c r="N67">
        <f>V67+W67+X67+Y67</f>
        <v>0</v>
      </c>
      <c r="P67">
        <f>VLOOKUP(Z67,'pff grades'!$A$2:$J$135,9,FALSE)</f>
        <v>47.8</v>
      </c>
      <c r="Q67">
        <f>VLOOKUP(Z67,'pff grades'!$A$2:$M$135,12,FALSE)</f>
        <v>78.5</v>
      </c>
      <c r="R67">
        <f>VLOOKUP(Z67,'pff grades'!$A$2:$M$135,10,FALSE)</f>
        <v>54.5</v>
      </c>
      <c r="S67">
        <f>VLOOKUP(Z67,'pff grades'!$A$2:$M$135,11,FALSE)</f>
        <v>67.099999999999994</v>
      </c>
      <c r="U67">
        <v>30.5</v>
      </c>
      <c r="V67">
        <v>-0.25</v>
      </c>
      <c r="W67">
        <v>0</v>
      </c>
      <c r="X67">
        <v>0</v>
      </c>
      <c r="Y67">
        <v>0.25</v>
      </c>
      <c r="Z67" t="s">
        <v>396</v>
      </c>
    </row>
    <row r="68" spans="1:26" x14ac:dyDescent="0.25">
      <c r="A68" s="4" t="s">
        <v>168</v>
      </c>
      <c r="B68" s="4" t="s">
        <v>169</v>
      </c>
      <c r="C68" s="4"/>
      <c r="D68" s="4" t="s">
        <v>12</v>
      </c>
      <c r="E68" s="4" t="s">
        <v>395</v>
      </c>
      <c r="F68" s="4" t="s">
        <v>409</v>
      </c>
      <c r="G68" s="5">
        <f t="shared" si="1"/>
        <v>0.9433333333333328</v>
      </c>
      <c r="K68">
        <v>9.1999999999999993</v>
      </c>
      <c r="L68" s="5">
        <f>M68+N68</f>
        <v>0.9433333333333328</v>
      </c>
      <c r="M68" s="5">
        <f>(76-((P68*0.1)+(Q68*0.5)+(R68*0.35)+(S68*0.15)))/3</f>
        <v>0.9433333333333328</v>
      </c>
      <c r="N68">
        <f>V68+W68+X68+Y68</f>
        <v>0</v>
      </c>
      <c r="P68">
        <f>VLOOKUP(Z68,'pff grades'!$A$2:$J$135,9,FALSE)</f>
        <v>47.8</v>
      </c>
      <c r="Q68">
        <f>VLOOKUP(Z68,'pff grades'!$A$2:$M$135,12,FALSE)</f>
        <v>78.5</v>
      </c>
      <c r="R68">
        <f>VLOOKUP(Z68,'pff grades'!$A$2:$M$135,10,FALSE)</f>
        <v>54.5</v>
      </c>
      <c r="S68">
        <f>VLOOKUP(Z68,'pff grades'!$A$2:$M$135,11,FALSE)</f>
        <v>67.099999999999994</v>
      </c>
      <c r="U68">
        <v>30.5</v>
      </c>
      <c r="V68">
        <v>-0.25</v>
      </c>
      <c r="W68">
        <v>0</v>
      </c>
      <c r="X68">
        <v>0</v>
      </c>
      <c r="Y68">
        <v>0.25</v>
      </c>
      <c r="Z68" t="s">
        <v>396</v>
      </c>
    </row>
    <row r="69" spans="1:26" x14ac:dyDescent="0.25">
      <c r="A69" s="3" t="s">
        <v>245</v>
      </c>
      <c r="B69" s="3" t="s">
        <v>246</v>
      </c>
      <c r="C69" s="3"/>
      <c r="D69" s="3" t="s">
        <v>34</v>
      </c>
      <c r="E69" s="3" t="s">
        <v>395</v>
      </c>
      <c r="F69" s="3" t="s">
        <v>409</v>
      </c>
      <c r="G69" s="5">
        <f t="shared" si="1"/>
        <v>4.163333333333334</v>
      </c>
      <c r="K69">
        <v>5.5</v>
      </c>
      <c r="L69" s="5">
        <f>M69+N69</f>
        <v>4.163333333333334</v>
      </c>
      <c r="M69" s="5">
        <f>(76-((P69*0.2)+(Q69*0.3)+(R69*0.25)+(S69*0.25)))/3</f>
        <v>4.163333333333334</v>
      </c>
      <c r="N69">
        <f>V69+W69+X69+Y69</f>
        <v>0</v>
      </c>
      <c r="P69">
        <f>VLOOKUP(Z69,'pff grades'!$A$2:$J$135,9,FALSE)</f>
        <v>47.8</v>
      </c>
      <c r="Q69">
        <f>VLOOKUP(Z69,'pff grades'!$A$2:$M$135,12,FALSE)</f>
        <v>78.5</v>
      </c>
      <c r="R69">
        <f>VLOOKUP(Z69,'pff grades'!$A$2:$M$135,10,FALSE)</f>
        <v>54.5</v>
      </c>
      <c r="S69">
        <f>VLOOKUP(Z69,'pff grades'!$A$2:$M$135,11,FALSE)</f>
        <v>67.099999999999994</v>
      </c>
      <c r="U69">
        <v>30.5</v>
      </c>
      <c r="V69">
        <v>-0.25</v>
      </c>
      <c r="W69">
        <v>0</v>
      </c>
      <c r="X69">
        <v>0</v>
      </c>
      <c r="Y69">
        <v>0.25</v>
      </c>
      <c r="Z69" t="s">
        <v>396</v>
      </c>
    </row>
    <row r="70" spans="1:26" x14ac:dyDescent="0.25">
      <c r="A70" s="4" t="s">
        <v>255</v>
      </c>
      <c r="B70" s="4" t="s">
        <v>256</v>
      </c>
      <c r="C70" s="4"/>
      <c r="D70" s="4" t="s">
        <v>12</v>
      </c>
      <c r="E70" s="4" t="s">
        <v>395</v>
      </c>
      <c r="F70" s="4"/>
      <c r="G70" s="5">
        <f t="shared" si="1"/>
        <v>0.9433333333333328</v>
      </c>
      <c r="K70">
        <v>5.2</v>
      </c>
      <c r="L70" s="5">
        <f>M70+N70</f>
        <v>0.9433333333333328</v>
      </c>
      <c r="M70" s="5">
        <f>(76-((P70*0.1)+(Q70*0.5)+(R70*0.35)+(S70*0.15)))/3</f>
        <v>0.9433333333333328</v>
      </c>
      <c r="N70">
        <f>V70+W70+X70+Y70</f>
        <v>0</v>
      </c>
      <c r="P70">
        <f>VLOOKUP(Z70,'pff grades'!$A$2:$J$135,9,FALSE)</f>
        <v>47.8</v>
      </c>
      <c r="Q70">
        <f>VLOOKUP(Z70,'pff grades'!$A$2:$M$135,12,FALSE)</f>
        <v>78.5</v>
      </c>
      <c r="R70">
        <f>VLOOKUP(Z70,'pff grades'!$A$2:$M$135,10,FALSE)</f>
        <v>54.5</v>
      </c>
      <c r="S70">
        <f>VLOOKUP(Z70,'pff grades'!$A$2:$M$135,11,FALSE)</f>
        <v>67.099999999999994</v>
      </c>
      <c r="U70">
        <v>30.5</v>
      </c>
      <c r="V70">
        <v>-0.25</v>
      </c>
      <c r="W70">
        <v>0</v>
      </c>
      <c r="X70">
        <v>0</v>
      </c>
      <c r="Y70">
        <v>0.25</v>
      </c>
      <c r="Z70" t="s">
        <v>396</v>
      </c>
    </row>
    <row r="71" spans="1:26" x14ac:dyDescent="0.25">
      <c r="A71" s="4" t="s">
        <v>300</v>
      </c>
      <c r="B71" s="4" t="s">
        <v>301</v>
      </c>
      <c r="C71" s="4"/>
      <c r="D71" s="4" t="s">
        <v>12</v>
      </c>
      <c r="E71" s="4" t="s">
        <v>395</v>
      </c>
      <c r="F71" s="4" t="s">
        <v>409</v>
      </c>
      <c r="G71" s="5">
        <f t="shared" si="1"/>
        <v>0.9433333333333328</v>
      </c>
      <c r="K71">
        <v>4.2</v>
      </c>
      <c r="L71" s="5">
        <f>M71+N71</f>
        <v>0.9433333333333328</v>
      </c>
      <c r="M71" s="5">
        <f>(76-((P71*0.1)+(Q71*0.5)+(R71*0.35)+(S71*0.15)))/3</f>
        <v>0.9433333333333328</v>
      </c>
      <c r="N71">
        <f>V71+W71+X71+Y71</f>
        <v>0</v>
      </c>
      <c r="P71">
        <f>VLOOKUP(Z71,'pff grades'!$A$2:$J$135,9,FALSE)</f>
        <v>47.8</v>
      </c>
      <c r="Q71">
        <f>VLOOKUP(Z71,'pff grades'!$A$2:$M$135,12,FALSE)</f>
        <v>78.5</v>
      </c>
      <c r="R71">
        <f>VLOOKUP(Z71,'pff grades'!$A$2:$M$135,10,FALSE)</f>
        <v>54.5</v>
      </c>
      <c r="S71">
        <f>VLOOKUP(Z71,'pff grades'!$A$2:$M$135,11,FALSE)</f>
        <v>67.099999999999994</v>
      </c>
      <c r="U71">
        <v>30.5</v>
      </c>
      <c r="V71">
        <v>-0.25</v>
      </c>
      <c r="W71">
        <v>0</v>
      </c>
      <c r="X71">
        <v>0</v>
      </c>
      <c r="Y71">
        <v>0.25</v>
      </c>
      <c r="Z71" t="s">
        <v>396</v>
      </c>
    </row>
    <row r="72" spans="1:26" x14ac:dyDescent="0.25">
      <c r="A72" s="4" t="s">
        <v>334</v>
      </c>
      <c r="B72" s="4" t="s">
        <v>335</v>
      </c>
      <c r="C72" s="4"/>
      <c r="D72" s="4" t="s">
        <v>12</v>
      </c>
      <c r="E72" s="4" t="s">
        <v>395</v>
      </c>
      <c r="F72" s="4"/>
      <c r="G72" s="5">
        <f t="shared" si="1"/>
        <v>0.9433333333333328</v>
      </c>
      <c r="K72">
        <v>3.2</v>
      </c>
      <c r="L72" s="5">
        <f>M72+N72</f>
        <v>0.9433333333333328</v>
      </c>
      <c r="M72" s="5">
        <f>(76-((P72*0.1)+(Q72*0.5)+(R72*0.35)+(S72*0.15)))/3</f>
        <v>0.9433333333333328</v>
      </c>
      <c r="N72">
        <f>V72+W72+X72+Y72</f>
        <v>0</v>
      </c>
      <c r="P72">
        <f>VLOOKUP(Z72,'pff grades'!$A$2:$J$135,9,FALSE)</f>
        <v>47.8</v>
      </c>
      <c r="Q72">
        <f>VLOOKUP(Z72,'pff grades'!$A$2:$M$135,12,FALSE)</f>
        <v>78.5</v>
      </c>
      <c r="R72">
        <f>VLOOKUP(Z72,'pff grades'!$A$2:$M$135,10,FALSE)</f>
        <v>54.5</v>
      </c>
      <c r="S72">
        <f>VLOOKUP(Z72,'pff grades'!$A$2:$M$135,11,FALSE)</f>
        <v>67.099999999999994</v>
      </c>
      <c r="U72">
        <v>30.5</v>
      </c>
      <c r="V72">
        <v>-0.25</v>
      </c>
      <c r="W72">
        <v>0</v>
      </c>
      <c r="X72">
        <v>0</v>
      </c>
      <c r="Y72">
        <v>0.25</v>
      </c>
      <c r="Z72" t="s">
        <v>396</v>
      </c>
    </row>
    <row r="73" spans="1:26" x14ac:dyDescent="0.25">
      <c r="A73" s="1" t="s">
        <v>125</v>
      </c>
      <c r="B73" s="1" t="s">
        <v>126</v>
      </c>
      <c r="C73" s="1"/>
      <c r="D73" s="1" t="s">
        <v>7</v>
      </c>
      <c r="E73" s="1" t="s">
        <v>406</v>
      </c>
      <c r="F73" s="1"/>
      <c r="G73" s="5">
        <f t="shared" si="1"/>
        <v>-3.7333333333333343</v>
      </c>
      <c r="K73">
        <v>12.1</v>
      </c>
      <c r="L73" s="5">
        <f>M73+N73</f>
        <v>-3.7333333333333343</v>
      </c>
      <c r="M73" s="5">
        <f>(76-((P73*0.1)+(Q73*0.5)+(R73*0.1)+(S73*0.3)))/3</f>
        <v>-2.9833333333333343</v>
      </c>
      <c r="N73">
        <f>V73+W73+X73+Y73</f>
        <v>-0.75</v>
      </c>
      <c r="P73">
        <f>VLOOKUP(Z73,'pff grades'!$A$2:$J$135,9,FALSE)</f>
        <v>77.2</v>
      </c>
      <c r="Q73">
        <f>VLOOKUP(Z73,'pff grades'!$A$2:$M$135,12,FALSE)</f>
        <v>93.2</v>
      </c>
      <c r="R73">
        <f>VLOOKUP(Z73,'pff grades'!$A$2:$M$135,10,FALSE)</f>
        <v>68.400000000000006</v>
      </c>
      <c r="S73">
        <f>VLOOKUP(Z73,'pff grades'!$A$2:$M$135,11,FALSE)</f>
        <v>79.3</v>
      </c>
      <c r="U73">
        <v>15.5</v>
      </c>
      <c r="V73">
        <v>0.25</v>
      </c>
      <c r="W73">
        <v>0</v>
      </c>
      <c r="X73">
        <v>-1</v>
      </c>
      <c r="Y73">
        <v>0</v>
      </c>
      <c r="Z73" t="s">
        <v>387</v>
      </c>
    </row>
    <row r="74" spans="1:26" x14ac:dyDescent="0.25">
      <c r="A74" s="2" t="s">
        <v>271</v>
      </c>
      <c r="B74" s="2" t="s">
        <v>272</v>
      </c>
      <c r="C74" s="2"/>
      <c r="D74" s="2" t="s">
        <v>2</v>
      </c>
      <c r="E74" s="2" t="s">
        <v>406</v>
      </c>
      <c r="F74" s="2"/>
      <c r="G74" s="5">
        <f t="shared" si="1"/>
        <v>-1.125</v>
      </c>
      <c r="K74">
        <v>4.9000000000000004</v>
      </c>
      <c r="L74" s="5">
        <f>M74+N74</f>
        <v>-1.125</v>
      </c>
      <c r="M74" s="5">
        <f>(76-((P74*0.4)+(Q74*0.1)+(R74*0.25)+(S74*0.25)))/3</f>
        <v>-0.375</v>
      </c>
      <c r="N74">
        <f>V74+W74+X74+Y74</f>
        <v>-0.75</v>
      </c>
      <c r="P74">
        <f>VLOOKUP(Z74,'pff grades'!$A$2:$J$135,9,FALSE)</f>
        <v>77.2</v>
      </c>
      <c r="Q74">
        <f>VLOOKUP(Z74,'pff grades'!$A$2:$M$135,12,FALSE)</f>
        <v>93.2</v>
      </c>
      <c r="R74">
        <f>VLOOKUP(Z74,'pff grades'!$A$2:$M$135,10,FALSE)</f>
        <v>68.400000000000006</v>
      </c>
      <c r="S74">
        <f>VLOOKUP(Z74,'pff grades'!$A$2:$M$135,11,FALSE)</f>
        <v>79.3</v>
      </c>
      <c r="U74">
        <v>15.5</v>
      </c>
      <c r="V74">
        <v>0.25</v>
      </c>
      <c r="W74">
        <v>0</v>
      </c>
      <c r="X74">
        <v>-1</v>
      </c>
      <c r="Y74">
        <v>0</v>
      </c>
      <c r="Z74" t="s">
        <v>387</v>
      </c>
    </row>
    <row r="75" spans="1:26" x14ac:dyDescent="0.25">
      <c r="A75" s="4" t="s">
        <v>193</v>
      </c>
      <c r="B75" s="4" t="s">
        <v>194</v>
      </c>
      <c r="C75" s="4"/>
      <c r="D75" s="4" t="s">
        <v>12</v>
      </c>
      <c r="E75" s="4" t="s">
        <v>406</v>
      </c>
      <c r="F75" s="4"/>
      <c r="G75" s="5">
        <f t="shared" si="1"/>
        <v>-5.4683333333333337</v>
      </c>
      <c r="K75">
        <v>7.8</v>
      </c>
      <c r="L75" s="5">
        <f>M75+N75</f>
        <v>-5.4683333333333337</v>
      </c>
      <c r="M75" s="5">
        <f>(76-((P75*0.1)+(Q75*0.5)+(R75*0.35)+(S75*0.15)))/3</f>
        <v>-4.7183333333333337</v>
      </c>
      <c r="N75">
        <f>V75+W75+X75+Y75</f>
        <v>-0.75</v>
      </c>
      <c r="P75">
        <f>VLOOKUP(Z75,'pff grades'!$A$2:$J$135,9,FALSE)</f>
        <v>77.2</v>
      </c>
      <c r="Q75">
        <f>VLOOKUP(Z75,'pff grades'!$A$2:$M$135,12,FALSE)</f>
        <v>93.2</v>
      </c>
      <c r="R75">
        <f>VLOOKUP(Z75,'pff grades'!$A$2:$M$135,10,FALSE)</f>
        <v>68.400000000000006</v>
      </c>
      <c r="S75">
        <f>VLOOKUP(Z75,'pff grades'!$A$2:$M$135,11,FALSE)</f>
        <v>79.3</v>
      </c>
      <c r="U75">
        <v>15.5</v>
      </c>
      <c r="V75">
        <v>0.25</v>
      </c>
      <c r="W75">
        <v>0</v>
      </c>
      <c r="X75">
        <v>-1</v>
      </c>
      <c r="Y75">
        <v>0</v>
      </c>
      <c r="Z75" t="s">
        <v>387</v>
      </c>
    </row>
    <row r="76" spans="1:26" x14ac:dyDescent="0.25">
      <c r="A76" s="4" t="s">
        <v>208</v>
      </c>
      <c r="B76" s="4" t="s">
        <v>209</v>
      </c>
      <c r="C76" s="4"/>
      <c r="D76" s="4" t="s">
        <v>12</v>
      </c>
      <c r="E76" s="4" t="s">
        <v>406</v>
      </c>
      <c r="F76" s="4"/>
      <c r="G76" s="5">
        <f t="shared" si="1"/>
        <v>-5.4683333333333337</v>
      </c>
      <c r="K76">
        <v>7.4</v>
      </c>
      <c r="L76" s="5">
        <f>M76+N76</f>
        <v>-5.4683333333333337</v>
      </c>
      <c r="M76" s="5">
        <f>(76-((P76*0.1)+(Q76*0.5)+(R76*0.35)+(S76*0.15)))/3</f>
        <v>-4.7183333333333337</v>
      </c>
      <c r="N76">
        <f>V76+W76+X76+Y76</f>
        <v>-0.75</v>
      </c>
      <c r="P76">
        <f>VLOOKUP(Z76,'pff grades'!$A$2:$J$135,9,FALSE)</f>
        <v>77.2</v>
      </c>
      <c r="Q76">
        <f>VLOOKUP(Z76,'pff grades'!$A$2:$M$135,12,FALSE)</f>
        <v>93.2</v>
      </c>
      <c r="R76">
        <f>VLOOKUP(Z76,'pff grades'!$A$2:$M$135,10,FALSE)</f>
        <v>68.400000000000006</v>
      </c>
      <c r="S76">
        <f>VLOOKUP(Z76,'pff grades'!$A$2:$M$135,11,FALSE)</f>
        <v>79.3</v>
      </c>
      <c r="U76">
        <v>15.5</v>
      </c>
      <c r="V76">
        <v>0.25</v>
      </c>
      <c r="W76">
        <v>0</v>
      </c>
      <c r="X76">
        <v>-1</v>
      </c>
      <c r="Y76">
        <v>0</v>
      </c>
      <c r="Z76" t="s">
        <v>387</v>
      </c>
    </row>
    <row r="77" spans="1:26" x14ac:dyDescent="0.25">
      <c r="A77" s="2" t="s">
        <v>45</v>
      </c>
      <c r="B77" s="2" t="s">
        <v>333</v>
      </c>
      <c r="C77" s="2"/>
      <c r="D77" s="2" t="s">
        <v>2</v>
      </c>
      <c r="E77" s="2" t="s">
        <v>406</v>
      </c>
      <c r="F77" s="2"/>
      <c r="G77" s="5">
        <f t="shared" si="1"/>
        <v>-1.125</v>
      </c>
      <c r="K77">
        <v>2.1</v>
      </c>
      <c r="L77" s="5">
        <f>M77+N77</f>
        <v>-1.125</v>
      </c>
      <c r="M77" s="5">
        <f>(76-((P77*0.4)+(Q77*0.1)+(R77*0.25)+(S77*0.25)))/3</f>
        <v>-0.375</v>
      </c>
      <c r="N77">
        <f>V77+W77+X77+Y77</f>
        <v>-0.75</v>
      </c>
      <c r="P77">
        <f>VLOOKUP(Z77,'pff grades'!$A$2:$J$135,9,FALSE)</f>
        <v>77.2</v>
      </c>
      <c r="Q77">
        <f>VLOOKUP(Z77,'pff grades'!$A$2:$M$135,12,FALSE)</f>
        <v>93.2</v>
      </c>
      <c r="R77">
        <f>VLOOKUP(Z77,'pff grades'!$A$2:$M$135,10,FALSE)</f>
        <v>68.400000000000006</v>
      </c>
      <c r="S77">
        <f>VLOOKUP(Z77,'pff grades'!$A$2:$M$135,11,FALSE)</f>
        <v>79.3</v>
      </c>
      <c r="U77">
        <v>15.5</v>
      </c>
      <c r="V77">
        <v>0.25</v>
      </c>
      <c r="W77">
        <v>0</v>
      </c>
      <c r="X77">
        <v>-1</v>
      </c>
      <c r="Y77">
        <v>0</v>
      </c>
      <c r="Z77" t="s">
        <v>387</v>
      </c>
    </row>
    <row r="78" spans="1:26" x14ac:dyDescent="0.25">
      <c r="A78" s="3" t="s">
        <v>354</v>
      </c>
      <c r="B78" s="3" t="s">
        <v>355</v>
      </c>
      <c r="C78" s="3"/>
      <c r="D78" s="3" t="s">
        <v>34</v>
      </c>
      <c r="E78" s="3" t="s">
        <v>406</v>
      </c>
      <c r="F78" s="3"/>
      <c r="G78" s="5">
        <f t="shared" si="1"/>
        <v>-2.1916666666666673</v>
      </c>
      <c r="K78">
        <v>2.2999999999999998</v>
      </c>
      <c r="L78" s="5">
        <f>M78+N78</f>
        <v>-2.1916666666666673</v>
      </c>
      <c r="M78" s="5">
        <f>(76-((P78*0.2)+(Q78*0.3)+(R78*0.25)+(S78*0.25)))/3</f>
        <v>-1.4416666666666675</v>
      </c>
      <c r="N78">
        <f>V78+W78+X78+Y78</f>
        <v>-0.75</v>
      </c>
      <c r="P78">
        <f>VLOOKUP(Z78,'pff grades'!$A$2:$J$135,9,FALSE)</f>
        <v>77.2</v>
      </c>
      <c r="Q78">
        <f>VLOOKUP(Z78,'pff grades'!$A$2:$M$135,12,FALSE)</f>
        <v>93.2</v>
      </c>
      <c r="R78">
        <f>VLOOKUP(Z78,'pff grades'!$A$2:$M$135,10,FALSE)</f>
        <v>68.400000000000006</v>
      </c>
      <c r="S78">
        <f>VLOOKUP(Z78,'pff grades'!$A$2:$M$135,11,FALSE)</f>
        <v>79.3</v>
      </c>
      <c r="U78">
        <v>15.5</v>
      </c>
      <c r="V78">
        <v>0.25</v>
      </c>
      <c r="W78">
        <v>0</v>
      </c>
      <c r="X78">
        <v>-1</v>
      </c>
      <c r="Y78">
        <v>0</v>
      </c>
      <c r="Z78" t="s">
        <v>387</v>
      </c>
    </row>
    <row r="79" spans="1:26" x14ac:dyDescent="0.25">
      <c r="A79" s="4" t="s">
        <v>305</v>
      </c>
      <c r="B79" s="4" t="s">
        <v>306</v>
      </c>
      <c r="C79" s="4"/>
      <c r="D79" s="4" t="s">
        <v>12</v>
      </c>
      <c r="E79" s="4" t="s">
        <v>406</v>
      </c>
      <c r="F79" s="4"/>
      <c r="G79" s="5">
        <f t="shared" si="1"/>
        <v>-5.4683333333333337</v>
      </c>
      <c r="K79">
        <v>3.9</v>
      </c>
      <c r="L79" s="5">
        <f>M79+N79</f>
        <v>-5.4683333333333337</v>
      </c>
      <c r="M79" s="5">
        <f>(76-((P79*0.1)+(Q79*0.5)+(R79*0.35)+(S79*0.15)))/3</f>
        <v>-4.7183333333333337</v>
      </c>
      <c r="N79">
        <f>V79+W79+X79+Y79</f>
        <v>-0.75</v>
      </c>
      <c r="P79">
        <f>VLOOKUP(Z79,'pff grades'!$A$2:$J$135,9,FALSE)</f>
        <v>77.2</v>
      </c>
      <c r="Q79">
        <f>VLOOKUP(Z79,'pff grades'!$A$2:$M$135,12,FALSE)</f>
        <v>93.2</v>
      </c>
      <c r="R79">
        <f>VLOOKUP(Z79,'pff grades'!$A$2:$M$135,10,FALSE)</f>
        <v>68.400000000000006</v>
      </c>
      <c r="S79">
        <f>VLOOKUP(Z79,'pff grades'!$A$2:$M$135,11,FALSE)</f>
        <v>79.3</v>
      </c>
      <c r="U79">
        <v>15.5</v>
      </c>
      <c r="V79">
        <v>0.25</v>
      </c>
      <c r="W79">
        <v>0</v>
      </c>
      <c r="X79">
        <v>-1</v>
      </c>
      <c r="Y79">
        <v>0</v>
      </c>
      <c r="Z79" t="s">
        <v>387</v>
      </c>
    </row>
    <row r="80" spans="1:26" x14ac:dyDescent="0.25">
      <c r="A80" s="2" t="s">
        <v>141</v>
      </c>
      <c r="B80" s="2" t="s">
        <v>145</v>
      </c>
      <c r="C80" s="2"/>
      <c r="D80" s="2" t="s">
        <v>2</v>
      </c>
      <c r="E80" s="2" t="s">
        <v>403</v>
      </c>
      <c r="F80" s="2"/>
      <c r="G80" s="5">
        <f t="shared" si="1"/>
        <v>11.775</v>
      </c>
      <c r="H80">
        <v>58.3</v>
      </c>
      <c r="J80">
        <v>12</v>
      </c>
      <c r="K80">
        <v>10.9</v>
      </c>
      <c r="L80" s="5">
        <f>M80+N80</f>
        <v>-0.22499999999999903</v>
      </c>
      <c r="M80" s="5">
        <f>(76-((P80*0.4)+(Q80*0.1)+(R80*0.25)+(S80*0.25)))/3</f>
        <v>-0.47499999999999903</v>
      </c>
      <c r="N80">
        <f>V80+W80+X80+Y80</f>
        <v>0.25</v>
      </c>
      <c r="P80">
        <f>VLOOKUP(Z80,'pff grades'!$A$2:$J$135,9,FALSE)</f>
        <v>74.8</v>
      </c>
      <c r="Q80">
        <f>VLOOKUP(Z80,'pff grades'!$A$2:$M$135,12,FALSE)</f>
        <v>90.8</v>
      </c>
      <c r="R80">
        <f>VLOOKUP(Z80,'pff grades'!$A$2:$M$135,10,FALSE)</f>
        <v>80.900000000000006</v>
      </c>
      <c r="S80">
        <f>VLOOKUP(Z80,'pff grades'!$A$2:$M$135,11,FALSE)</f>
        <v>72.8</v>
      </c>
      <c r="U80">
        <v>30.5</v>
      </c>
      <c r="V80">
        <v>0.25</v>
      </c>
      <c r="W80">
        <v>0</v>
      </c>
      <c r="X80">
        <v>0</v>
      </c>
      <c r="Y80">
        <v>0</v>
      </c>
      <c r="Z80" t="s">
        <v>399</v>
      </c>
    </row>
    <row r="81" spans="1:26" x14ac:dyDescent="0.25">
      <c r="A81" s="2" t="s">
        <v>195</v>
      </c>
      <c r="B81" s="2" t="s">
        <v>196</v>
      </c>
      <c r="C81" s="2"/>
      <c r="D81" s="2" t="s">
        <v>2</v>
      </c>
      <c r="E81" s="2" t="s">
        <v>403</v>
      </c>
      <c r="F81" s="2"/>
      <c r="G81" s="5">
        <f t="shared" si="1"/>
        <v>-0.22499999999999903</v>
      </c>
      <c r="H81">
        <v>38.5</v>
      </c>
      <c r="K81">
        <v>7.8</v>
      </c>
      <c r="L81" s="5">
        <f>M81+N81</f>
        <v>-0.22499999999999903</v>
      </c>
      <c r="M81" s="5">
        <f>(76-((P81*0.4)+(Q81*0.1)+(R81*0.25)+(S81*0.25)))/3</f>
        <v>-0.47499999999999903</v>
      </c>
      <c r="N81">
        <f>V81+W81+X81+Y81</f>
        <v>0.25</v>
      </c>
      <c r="P81">
        <f>VLOOKUP(Z81,'pff grades'!$A$2:$J$135,9,FALSE)</f>
        <v>74.8</v>
      </c>
      <c r="Q81">
        <f>VLOOKUP(Z81,'pff grades'!$A$2:$M$135,12,FALSE)</f>
        <v>90.8</v>
      </c>
      <c r="R81">
        <f>VLOOKUP(Z81,'pff grades'!$A$2:$M$135,10,FALSE)</f>
        <v>80.900000000000006</v>
      </c>
      <c r="S81">
        <f>VLOOKUP(Z81,'pff grades'!$A$2:$M$135,11,FALSE)</f>
        <v>72.8</v>
      </c>
      <c r="U81">
        <v>30.5</v>
      </c>
      <c r="V81">
        <v>0.25</v>
      </c>
      <c r="W81">
        <v>0</v>
      </c>
      <c r="X81">
        <v>0</v>
      </c>
      <c r="Y81">
        <v>0</v>
      </c>
      <c r="Z81" t="s">
        <v>399</v>
      </c>
    </row>
    <row r="82" spans="1:26" x14ac:dyDescent="0.25">
      <c r="A82" s="1" t="s">
        <v>165</v>
      </c>
      <c r="B82" s="1" t="s">
        <v>147</v>
      </c>
      <c r="C82" s="1"/>
      <c r="D82" s="1" t="s">
        <v>7</v>
      </c>
      <c r="E82" s="1" t="s">
        <v>403</v>
      </c>
      <c r="F82" s="1"/>
      <c r="G82" s="5">
        <f t="shared" si="1"/>
        <v>-2.0200000000000009</v>
      </c>
      <c r="H82">
        <v>30.6</v>
      </c>
      <c r="K82">
        <v>9.4</v>
      </c>
      <c r="L82" s="5">
        <f>M82+N82</f>
        <v>-2.0200000000000009</v>
      </c>
      <c r="M82" s="5">
        <f>(76-((P82*0.1)+(Q82*0.5)+(R82*0.1)+(S82*0.3)))/3</f>
        <v>-2.2700000000000009</v>
      </c>
      <c r="N82">
        <f>V82+W82+X82+Y82</f>
        <v>0.25</v>
      </c>
      <c r="P82">
        <f>VLOOKUP(Z82,'pff grades'!$A$2:$J$135,9,FALSE)</f>
        <v>74.8</v>
      </c>
      <c r="Q82">
        <f>VLOOKUP(Z82,'pff grades'!$A$2:$M$135,12,FALSE)</f>
        <v>90.8</v>
      </c>
      <c r="R82">
        <f>VLOOKUP(Z82,'pff grades'!$A$2:$M$135,10,FALSE)</f>
        <v>80.900000000000006</v>
      </c>
      <c r="S82">
        <f>VLOOKUP(Z82,'pff grades'!$A$2:$M$135,11,FALSE)</f>
        <v>72.8</v>
      </c>
      <c r="U82">
        <v>30.5</v>
      </c>
      <c r="V82">
        <v>0.25</v>
      </c>
      <c r="W82">
        <v>0</v>
      </c>
      <c r="X82">
        <v>0</v>
      </c>
      <c r="Y82">
        <v>0</v>
      </c>
      <c r="Z82" t="s">
        <v>399</v>
      </c>
    </row>
    <row r="83" spans="1:26" x14ac:dyDescent="0.25">
      <c r="A83" s="2" t="s">
        <v>257</v>
      </c>
      <c r="B83" s="2" t="s">
        <v>258</v>
      </c>
      <c r="C83" s="2"/>
      <c r="D83" s="2" t="s">
        <v>2</v>
      </c>
      <c r="E83" s="2" t="s">
        <v>403</v>
      </c>
      <c r="F83" s="2"/>
      <c r="G83" s="5">
        <f t="shared" si="1"/>
        <v>-0.22499999999999903</v>
      </c>
      <c r="H83">
        <v>55.6</v>
      </c>
      <c r="K83">
        <v>5.2</v>
      </c>
      <c r="L83" s="5">
        <f>M83+N83</f>
        <v>-0.22499999999999903</v>
      </c>
      <c r="M83" s="5">
        <f>(76-((P83*0.4)+(Q83*0.1)+(R83*0.25)+(S83*0.25)))/3</f>
        <v>-0.47499999999999903</v>
      </c>
      <c r="N83">
        <f>V83+W83+X83+Y83</f>
        <v>0.25</v>
      </c>
      <c r="P83">
        <f>VLOOKUP(Z83,'pff grades'!$A$2:$J$135,9,FALSE)</f>
        <v>74.8</v>
      </c>
      <c r="Q83">
        <f>VLOOKUP(Z83,'pff grades'!$A$2:$M$135,12,FALSE)</f>
        <v>90.8</v>
      </c>
      <c r="R83">
        <f>VLOOKUP(Z83,'pff grades'!$A$2:$M$135,10,FALSE)</f>
        <v>80.900000000000006</v>
      </c>
      <c r="S83">
        <f>VLOOKUP(Z83,'pff grades'!$A$2:$M$135,11,FALSE)</f>
        <v>72.8</v>
      </c>
      <c r="U83">
        <v>30.5</v>
      </c>
      <c r="V83">
        <v>0.25</v>
      </c>
      <c r="W83">
        <v>0</v>
      </c>
      <c r="X83">
        <v>0</v>
      </c>
      <c r="Y83">
        <v>0</v>
      </c>
      <c r="Z83" t="s">
        <v>399</v>
      </c>
    </row>
    <row r="84" spans="1:26" x14ac:dyDescent="0.25">
      <c r="A84" s="4" t="s">
        <v>178</v>
      </c>
      <c r="B84" s="4" t="s">
        <v>179</v>
      </c>
      <c r="C84" s="4"/>
      <c r="D84" s="4" t="s">
        <v>12</v>
      </c>
      <c r="E84" s="4" t="s">
        <v>403</v>
      </c>
      <c r="F84" s="4"/>
      <c r="G84" s="5">
        <f t="shared" si="1"/>
        <v>-5.1216666666666653</v>
      </c>
      <c r="H84">
        <v>28.2</v>
      </c>
      <c r="K84">
        <v>8.6999999999999993</v>
      </c>
      <c r="L84" s="5">
        <f>M84+N84</f>
        <v>-5.1216666666666653</v>
      </c>
      <c r="M84" s="5">
        <f>(76-((P84*0.1)+(Q84*0.5)+(R84*0.35)+(S84*0.15)))/3</f>
        <v>-5.3716666666666653</v>
      </c>
      <c r="N84">
        <f>V84+W84+X84+Y84</f>
        <v>0.25</v>
      </c>
      <c r="P84">
        <f>VLOOKUP(Z84,'pff grades'!$A$2:$J$135,9,FALSE)</f>
        <v>74.8</v>
      </c>
      <c r="Q84">
        <f>VLOOKUP(Z84,'pff grades'!$A$2:$M$135,12,FALSE)</f>
        <v>90.8</v>
      </c>
      <c r="R84">
        <f>VLOOKUP(Z84,'pff grades'!$A$2:$M$135,10,FALSE)</f>
        <v>80.900000000000006</v>
      </c>
      <c r="S84">
        <f>VLOOKUP(Z84,'pff grades'!$A$2:$M$135,11,FALSE)</f>
        <v>72.8</v>
      </c>
      <c r="U84">
        <v>30.5</v>
      </c>
      <c r="V84">
        <v>0.25</v>
      </c>
      <c r="W84">
        <v>0</v>
      </c>
      <c r="X84">
        <v>0</v>
      </c>
      <c r="Y84">
        <v>0</v>
      </c>
      <c r="Z84" t="s">
        <v>399</v>
      </c>
    </row>
    <row r="85" spans="1:26" x14ac:dyDescent="0.25">
      <c r="A85" s="4" t="s">
        <v>186</v>
      </c>
      <c r="B85" s="4" t="s">
        <v>158</v>
      </c>
      <c r="C85" s="4"/>
      <c r="D85" s="4" t="s">
        <v>12</v>
      </c>
      <c r="E85" s="4" t="s">
        <v>403</v>
      </c>
      <c r="F85" s="4"/>
      <c r="G85" s="5">
        <f t="shared" si="1"/>
        <v>-5.1216666666666653</v>
      </c>
      <c r="H85">
        <v>31.3</v>
      </c>
      <c r="K85">
        <v>8.4</v>
      </c>
      <c r="L85" s="5">
        <f>M85+N85</f>
        <v>-5.1216666666666653</v>
      </c>
      <c r="M85" s="5">
        <f>(76-((P85*0.1)+(Q85*0.5)+(R85*0.35)+(S85*0.15)))/3</f>
        <v>-5.3716666666666653</v>
      </c>
      <c r="N85">
        <f>V85+W85+X85+Y85</f>
        <v>0.25</v>
      </c>
      <c r="P85">
        <f>VLOOKUP(Z85,'pff grades'!$A$2:$J$135,9,FALSE)</f>
        <v>74.8</v>
      </c>
      <c r="Q85">
        <f>VLOOKUP(Z85,'pff grades'!$A$2:$M$135,12,FALSE)</f>
        <v>90.8</v>
      </c>
      <c r="R85">
        <f>VLOOKUP(Z85,'pff grades'!$A$2:$M$135,10,FALSE)</f>
        <v>80.900000000000006</v>
      </c>
      <c r="S85">
        <f>VLOOKUP(Z85,'pff grades'!$A$2:$M$135,11,FALSE)</f>
        <v>72.8</v>
      </c>
      <c r="U85">
        <v>30.5</v>
      </c>
      <c r="V85">
        <v>0.25</v>
      </c>
      <c r="W85">
        <v>0</v>
      </c>
      <c r="X85">
        <v>0</v>
      </c>
      <c r="Y85">
        <v>0</v>
      </c>
      <c r="Z85" t="s">
        <v>399</v>
      </c>
    </row>
    <row r="86" spans="1:26" x14ac:dyDescent="0.25">
      <c r="A86" s="3" t="s">
        <v>265</v>
      </c>
      <c r="B86" s="3" t="s">
        <v>344</v>
      </c>
      <c r="C86" s="3"/>
      <c r="D86" s="3" t="s">
        <v>34</v>
      </c>
      <c r="E86" s="3" t="s">
        <v>403</v>
      </c>
      <c r="F86" s="3"/>
      <c r="G86" s="5">
        <f t="shared" si="1"/>
        <v>-1.2916666666666667</v>
      </c>
      <c r="K86">
        <v>2.8</v>
      </c>
      <c r="L86" s="5">
        <f>M86+N86</f>
        <v>-1.2916666666666667</v>
      </c>
      <c r="M86" s="5">
        <f>(76-((P86*0.2)+(Q86*0.3)+(R86*0.25)+(S86*0.25)))/3</f>
        <v>-1.5416666666666667</v>
      </c>
      <c r="N86">
        <f>V86+W86+X86+Y86</f>
        <v>0.25</v>
      </c>
      <c r="P86">
        <f>VLOOKUP(Z86,'pff grades'!$A$2:$J$135,9,FALSE)</f>
        <v>74.8</v>
      </c>
      <c r="Q86">
        <f>VLOOKUP(Z86,'pff grades'!$A$2:$M$135,12,FALSE)</f>
        <v>90.8</v>
      </c>
      <c r="R86">
        <f>VLOOKUP(Z86,'pff grades'!$A$2:$M$135,10,FALSE)</f>
        <v>80.900000000000006</v>
      </c>
      <c r="S86">
        <f>VLOOKUP(Z86,'pff grades'!$A$2:$M$135,11,FALSE)</f>
        <v>72.8</v>
      </c>
      <c r="U86">
        <v>30.5</v>
      </c>
      <c r="V86">
        <v>0.25</v>
      </c>
      <c r="W86">
        <v>0</v>
      </c>
      <c r="X86">
        <v>0</v>
      </c>
      <c r="Y86">
        <v>0</v>
      </c>
      <c r="Z86" t="s">
        <v>399</v>
      </c>
    </row>
    <row r="87" spans="1:26" x14ac:dyDescent="0.25">
      <c r="A87" s="4" t="s">
        <v>283</v>
      </c>
      <c r="B87" s="4" t="s">
        <v>28</v>
      </c>
      <c r="C87" s="4"/>
      <c r="D87" s="4" t="s">
        <v>12</v>
      </c>
      <c r="E87" s="4" t="s">
        <v>403</v>
      </c>
      <c r="F87" s="4"/>
      <c r="G87" s="5">
        <f t="shared" si="1"/>
        <v>-5.1216666666666653</v>
      </c>
      <c r="K87">
        <v>4.5999999999999996</v>
      </c>
      <c r="L87" s="5">
        <f>M87+N87</f>
        <v>-5.1216666666666653</v>
      </c>
      <c r="M87" s="5">
        <f>(76-((P87*0.1)+(Q87*0.5)+(R87*0.35)+(S87*0.15)))/3</f>
        <v>-5.3716666666666653</v>
      </c>
      <c r="N87">
        <f>V87+W87+X87+Y87</f>
        <v>0.25</v>
      </c>
      <c r="P87">
        <f>VLOOKUP(Z87,'pff grades'!$A$2:$J$135,9,FALSE)</f>
        <v>74.8</v>
      </c>
      <c r="Q87">
        <f>VLOOKUP(Z87,'pff grades'!$A$2:$M$135,12,FALSE)</f>
        <v>90.8</v>
      </c>
      <c r="R87">
        <f>VLOOKUP(Z87,'pff grades'!$A$2:$M$135,10,FALSE)</f>
        <v>80.900000000000006</v>
      </c>
      <c r="S87">
        <f>VLOOKUP(Z87,'pff grades'!$A$2:$M$135,11,FALSE)</f>
        <v>72.8</v>
      </c>
      <c r="U87">
        <v>30.5</v>
      </c>
      <c r="V87">
        <v>0.25</v>
      </c>
      <c r="W87">
        <v>0</v>
      </c>
      <c r="X87">
        <v>0</v>
      </c>
      <c r="Y87">
        <v>0</v>
      </c>
      <c r="Z87" t="s">
        <v>399</v>
      </c>
    </row>
    <row r="88" spans="1:26" x14ac:dyDescent="0.25">
      <c r="A88" s="4" t="s">
        <v>342</v>
      </c>
      <c r="B88" s="4" t="s">
        <v>343</v>
      </c>
      <c r="C88" s="4"/>
      <c r="D88" s="4" t="s">
        <v>12</v>
      </c>
      <c r="E88" s="4" t="s">
        <v>403</v>
      </c>
      <c r="F88" s="4"/>
      <c r="G88" s="5">
        <f t="shared" si="1"/>
        <v>-5.1216666666666653</v>
      </c>
      <c r="K88">
        <v>3</v>
      </c>
      <c r="L88" s="5">
        <f>M88+N88</f>
        <v>-5.1216666666666653</v>
      </c>
      <c r="M88" s="5">
        <f>(76-((P88*0.1)+(Q88*0.5)+(R88*0.35)+(S88*0.15)))/3</f>
        <v>-5.3716666666666653</v>
      </c>
      <c r="N88">
        <f>V88+W88+X88+Y88</f>
        <v>0.25</v>
      </c>
      <c r="P88">
        <f>VLOOKUP(Z88,'pff grades'!$A$2:$J$135,9,FALSE)</f>
        <v>74.8</v>
      </c>
      <c r="Q88">
        <f>VLOOKUP(Z88,'pff grades'!$A$2:$M$135,12,FALSE)</f>
        <v>90.8</v>
      </c>
      <c r="R88">
        <f>VLOOKUP(Z88,'pff grades'!$A$2:$M$135,10,FALSE)</f>
        <v>80.900000000000006</v>
      </c>
      <c r="S88">
        <f>VLOOKUP(Z88,'pff grades'!$A$2:$M$135,11,FALSE)</f>
        <v>72.8</v>
      </c>
      <c r="U88">
        <v>30.5</v>
      </c>
      <c r="V88">
        <v>0.25</v>
      </c>
      <c r="W88">
        <v>0</v>
      </c>
      <c r="X88">
        <v>0</v>
      </c>
      <c r="Y88">
        <v>0</v>
      </c>
      <c r="Z88" t="s">
        <v>399</v>
      </c>
    </row>
    <row r="89" spans="1:26" x14ac:dyDescent="0.25">
      <c r="A89" s="1" t="s">
        <v>110</v>
      </c>
      <c r="B89" s="1" t="s">
        <v>111</v>
      </c>
      <c r="C89" s="1"/>
      <c r="D89" s="1" t="s">
        <v>7</v>
      </c>
      <c r="E89" s="1" t="s">
        <v>401</v>
      </c>
      <c r="F89" s="1"/>
      <c r="G89" s="5">
        <f t="shared" si="1"/>
        <v>-1.7766666666666662</v>
      </c>
      <c r="K89">
        <v>15.1</v>
      </c>
      <c r="L89" s="5">
        <f>M89+N89</f>
        <v>-1.7766666666666662</v>
      </c>
      <c r="M89" s="5">
        <f>(76-((P89*0.1)+(Q89*0.5)+(R89*0.1)+(S89*0.3)))/3</f>
        <v>-1.5266666666666662</v>
      </c>
      <c r="N89">
        <f>V89+W89+X89+Y89</f>
        <v>-0.25</v>
      </c>
      <c r="P89">
        <f>VLOOKUP(Z89,'pff grades'!$A$2:$J$135,9,FALSE)</f>
        <v>84.7</v>
      </c>
      <c r="Q89">
        <f>VLOOKUP(Z89,'pff grades'!$A$2:$M$135,12,FALSE)</f>
        <v>90.2</v>
      </c>
      <c r="R89">
        <f>VLOOKUP(Z89,'pff grades'!$A$2:$M$135,10,FALSE)</f>
        <v>65.2</v>
      </c>
      <c r="S89">
        <f>VLOOKUP(Z89,'pff grades'!$A$2:$M$135,11,FALSE)</f>
        <v>68.3</v>
      </c>
      <c r="U89">
        <v>20.5</v>
      </c>
      <c r="V89">
        <v>0</v>
      </c>
      <c r="W89">
        <v>0</v>
      </c>
      <c r="X89">
        <v>-0.25</v>
      </c>
      <c r="Y89">
        <v>0</v>
      </c>
      <c r="Z89" t="s">
        <v>390</v>
      </c>
    </row>
    <row r="90" spans="1:26" x14ac:dyDescent="0.25">
      <c r="A90" s="2" t="s">
        <v>133</v>
      </c>
      <c r="B90" s="2" t="s">
        <v>134</v>
      </c>
      <c r="C90" s="2"/>
      <c r="D90" s="2" t="s">
        <v>2</v>
      </c>
      <c r="E90" s="2" t="s">
        <v>401</v>
      </c>
      <c r="F90" s="2"/>
      <c r="G90" s="5">
        <f t="shared" si="1"/>
        <v>-0.34166666666666856</v>
      </c>
      <c r="K90">
        <v>11.7</v>
      </c>
      <c r="L90" s="5">
        <f>M90+N90</f>
        <v>-0.34166666666666856</v>
      </c>
      <c r="M90" s="5">
        <f>(76-((P90*0.4)+(Q90*0.1)+(R90*0.25)+(S90*0.25)))/3</f>
        <v>-9.1666666666668561E-2</v>
      </c>
      <c r="N90">
        <f>V90+W90+X90+Y90</f>
        <v>-0.25</v>
      </c>
      <c r="P90">
        <f>VLOOKUP(Z90,'pff grades'!$A$2:$J$135,9,FALSE)</f>
        <v>84.7</v>
      </c>
      <c r="Q90">
        <f>VLOOKUP(Z90,'pff grades'!$A$2:$M$135,12,FALSE)</f>
        <v>90.2</v>
      </c>
      <c r="R90">
        <f>VLOOKUP(Z90,'pff grades'!$A$2:$M$135,10,FALSE)</f>
        <v>65.2</v>
      </c>
      <c r="S90">
        <f>VLOOKUP(Z90,'pff grades'!$A$2:$M$135,11,FALSE)</f>
        <v>68.3</v>
      </c>
      <c r="U90">
        <v>20.5</v>
      </c>
      <c r="V90">
        <v>0</v>
      </c>
      <c r="W90">
        <v>0</v>
      </c>
      <c r="X90">
        <v>-0.25</v>
      </c>
      <c r="Y90">
        <v>0</v>
      </c>
      <c r="Z90" t="s">
        <v>390</v>
      </c>
    </row>
    <row r="91" spans="1:26" x14ac:dyDescent="0.25">
      <c r="A91" s="4" t="s">
        <v>189</v>
      </c>
      <c r="B91" s="4" t="s">
        <v>190</v>
      </c>
      <c r="C91" s="4"/>
      <c r="D91" s="4" t="s">
        <v>12</v>
      </c>
      <c r="E91" s="4" t="s">
        <v>401</v>
      </c>
      <c r="F91" s="4"/>
      <c r="G91" s="5">
        <f t="shared" si="1"/>
        <v>-3.7950000000000017</v>
      </c>
      <c r="K91">
        <v>8.1</v>
      </c>
      <c r="L91" s="5">
        <f>M91+N91</f>
        <v>-3.7950000000000017</v>
      </c>
      <c r="M91" s="5">
        <f>(76-((P91*0.1)+(Q91*0.5)+(R91*0.35)+(S91*0.15)))/3</f>
        <v>-3.5450000000000017</v>
      </c>
      <c r="N91">
        <f>V91+W91+X91+Y91</f>
        <v>-0.25</v>
      </c>
      <c r="P91">
        <f>VLOOKUP(Z91,'pff grades'!$A$2:$J$135,9,FALSE)</f>
        <v>84.7</v>
      </c>
      <c r="Q91">
        <f>VLOOKUP(Z91,'pff grades'!$A$2:$M$135,12,FALSE)</f>
        <v>90.2</v>
      </c>
      <c r="R91">
        <f>VLOOKUP(Z91,'pff grades'!$A$2:$M$135,10,FALSE)</f>
        <v>65.2</v>
      </c>
      <c r="S91">
        <f>VLOOKUP(Z91,'pff grades'!$A$2:$M$135,11,FALSE)</f>
        <v>68.3</v>
      </c>
      <c r="U91">
        <v>20.5</v>
      </c>
      <c r="V91">
        <v>0</v>
      </c>
      <c r="W91">
        <v>0</v>
      </c>
      <c r="X91">
        <v>-0.25</v>
      </c>
      <c r="Y91">
        <v>0</v>
      </c>
      <c r="Z91" t="s">
        <v>390</v>
      </c>
    </row>
    <row r="92" spans="1:26" x14ac:dyDescent="0.25">
      <c r="A92" s="3" t="s">
        <v>183</v>
      </c>
      <c r="B92" s="3" t="s">
        <v>48</v>
      </c>
      <c r="C92" s="3"/>
      <c r="D92" s="3" t="s">
        <v>34</v>
      </c>
      <c r="E92" s="3" t="s">
        <v>401</v>
      </c>
      <c r="F92" s="3"/>
      <c r="G92" s="5">
        <f t="shared" si="1"/>
        <v>-0.70833333333333326</v>
      </c>
      <c r="K92">
        <v>4.5999999999999996</v>
      </c>
      <c r="L92" s="5">
        <f>M92+N92</f>
        <v>-0.70833333333333326</v>
      </c>
      <c r="M92" s="5">
        <f>(76-((P92*0.2)+(Q92*0.3)+(R92*0.25)+(S92*0.25)))/3</f>
        <v>-0.45833333333333331</v>
      </c>
      <c r="N92">
        <f>V92+W92+X92+Y92</f>
        <v>-0.25</v>
      </c>
      <c r="P92">
        <f>VLOOKUP(Z92,'pff grades'!$A$2:$J$135,9,FALSE)</f>
        <v>84.7</v>
      </c>
      <c r="Q92">
        <f>VLOOKUP(Z92,'pff grades'!$A$2:$M$135,12,FALSE)</f>
        <v>90.2</v>
      </c>
      <c r="R92">
        <f>VLOOKUP(Z92,'pff grades'!$A$2:$M$135,10,FALSE)</f>
        <v>65.2</v>
      </c>
      <c r="S92">
        <f>VLOOKUP(Z92,'pff grades'!$A$2:$M$135,11,FALSE)</f>
        <v>68.3</v>
      </c>
      <c r="U92">
        <v>20.5</v>
      </c>
      <c r="V92">
        <v>0</v>
      </c>
      <c r="W92">
        <v>0</v>
      </c>
      <c r="X92">
        <v>-0.25</v>
      </c>
      <c r="Y92">
        <v>0</v>
      </c>
      <c r="Z92" t="s">
        <v>390</v>
      </c>
    </row>
    <row r="93" spans="1:26" x14ac:dyDescent="0.25">
      <c r="A93" s="2" t="s">
        <v>320</v>
      </c>
      <c r="B93" s="2" t="s">
        <v>321</v>
      </c>
      <c r="C93" s="2"/>
      <c r="D93" s="2" t="s">
        <v>2</v>
      </c>
      <c r="E93" s="2" t="s">
        <v>401</v>
      </c>
      <c r="F93" s="2"/>
      <c r="G93" s="5">
        <f t="shared" si="1"/>
        <v>-0.34166666666666856</v>
      </c>
      <c r="K93">
        <v>3.6</v>
      </c>
      <c r="L93" s="5">
        <f>M93+N93</f>
        <v>-0.34166666666666856</v>
      </c>
      <c r="M93" s="5">
        <f>(76-((P93*0.4)+(Q93*0.1)+(R93*0.25)+(S93*0.25)))/3</f>
        <v>-9.1666666666668561E-2</v>
      </c>
      <c r="N93">
        <f>V93+W93+X93+Y93</f>
        <v>-0.25</v>
      </c>
      <c r="P93">
        <f>VLOOKUP(Z93,'pff grades'!$A$2:$J$135,9,FALSE)</f>
        <v>84.7</v>
      </c>
      <c r="Q93">
        <f>VLOOKUP(Z93,'pff grades'!$A$2:$M$135,12,FALSE)</f>
        <v>90.2</v>
      </c>
      <c r="R93">
        <f>VLOOKUP(Z93,'pff grades'!$A$2:$M$135,10,FALSE)</f>
        <v>65.2</v>
      </c>
      <c r="S93">
        <f>VLOOKUP(Z93,'pff grades'!$A$2:$M$135,11,FALSE)</f>
        <v>68.3</v>
      </c>
      <c r="U93">
        <v>20.5</v>
      </c>
      <c r="V93">
        <v>0</v>
      </c>
      <c r="W93">
        <v>0</v>
      </c>
      <c r="X93">
        <v>-0.25</v>
      </c>
      <c r="Y93">
        <v>0</v>
      </c>
      <c r="Z93" t="s">
        <v>390</v>
      </c>
    </row>
    <row r="94" spans="1:26" x14ac:dyDescent="0.25">
      <c r="A94" s="2" t="s">
        <v>322</v>
      </c>
      <c r="B94" s="2" t="s">
        <v>323</v>
      </c>
      <c r="C94" s="2"/>
      <c r="D94" s="2" t="s">
        <v>2</v>
      </c>
      <c r="E94" s="2" t="s">
        <v>401</v>
      </c>
      <c r="F94" s="2"/>
      <c r="G94" s="5">
        <f t="shared" si="1"/>
        <v>-0.34166666666666856</v>
      </c>
      <c r="K94">
        <v>3.5</v>
      </c>
      <c r="L94" s="5">
        <f>M94+N94</f>
        <v>-0.34166666666666856</v>
      </c>
      <c r="M94" s="5">
        <f>(76-((P94*0.4)+(Q94*0.1)+(R94*0.25)+(S94*0.25)))/3</f>
        <v>-9.1666666666668561E-2</v>
      </c>
      <c r="N94">
        <f>V94+W94+X94+Y94</f>
        <v>-0.25</v>
      </c>
      <c r="P94">
        <f>VLOOKUP(Z94,'pff grades'!$A$2:$J$135,9,FALSE)</f>
        <v>84.7</v>
      </c>
      <c r="Q94">
        <f>VLOOKUP(Z94,'pff grades'!$A$2:$M$135,12,FALSE)</f>
        <v>90.2</v>
      </c>
      <c r="R94">
        <f>VLOOKUP(Z94,'pff grades'!$A$2:$M$135,10,FALSE)</f>
        <v>65.2</v>
      </c>
      <c r="S94">
        <f>VLOOKUP(Z94,'pff grades'!$A$2:$M$135,11,FALSE)</f>
        <v>68.3</v>
      </c>
      <c r="U94">
        <v>20.5</v>
      </c>
      <c r="V94">
        <v>0</v>
      </c>
      <c r="W94">
        <v>0</v>
      </c>
      <c r="X94">
        <v>-0.25</v>
      </c>
      <c r="Y94">
        <v>0</v>
      </c>
      <c r="Z94" t="s">
        <v>390</v>
      </c>
    </row>
    <row r="95" spans="1:26" x14ac:dyDescent="0.25">
      <c r="A95" s="3" t="s">
        <v>153</v>
      </c>
      <c r="B95" s="3" t="s">
        <v>356</v>
      </c>
      <c r="C95" s="3"/>
      <c r="D95" s="3" t="s">
        <v>34</v>
      </c>
      <c r="E95" s="3" t="s">
        <v>401</v>
      </c>
      <c r="F95" s="3"/>
      <c r="G95" s="5">
        <f t="shared" si="1"/>
        <v>-0.70833333333333326</v>
      </c>
      <c r="K95">
        <v>2.2000000000000002</v>
      </c>
      <c r="L95" s="5">
        <f>M95+N95</f>
        <v>-0.70833333333333326</v>
      </c>
      <c r="M95" s="5">
        <f>(76-((P95*0.2)+(Q95*0.3)+(R95*0.25)+(S95*0.25)))/3</f>
        <v>-0.45833333333333331</v>
      </c>
      <c r="N95">
        <f>V95+W95+X95+Y95</f>
        <v>-0.25</v>
      </c>
      <c r="P95">
        <f>VLOOKUP(Z95,'pff grades'!$A$2:$J$135,9,FALSE)</f>
        <v>84.7</v>
      </c>
      <c r="Q95">
        <f>VLOOKUP(Z95,'pff grades'!$A$2:$M$135,12,FALSE)</f>
        <v>90.2</v>
      </c>
      <c r="R95">
        <f>VLOOKUP(Z95,'pff grades'!$A$2:$M$135,10,FALSE)</f>
        <v>65.2</v>
      </c>
      <c r="S95">
        <f>VLOOKUP(Z95,'pff grades'!$A$2:$M$135,11,FALSE)</f>
        <v>68.3</v>
      </c>
      <c r="U95">
        <v>20.5</v>
      </c>
      <c r="V95">
        <v>0</v>
      </c>
      <c r="W95">
        <v>0</v>
      </c>
      <c r="X95">
        <v>-0.25</v>
      </c>
      <c r="Y95">
        <v>0</v>
      </c>
      <c r="Z95" t="s">
        <v>390</v>
      </c>
    </row>
    <row r="96" spans="1:26" x14ac:dyDescent="0.25">
      <c r="A96" s="4" t="s">
        <v>316</v>
      </c>
      <c r="B96" s="4" t="s">
        <v>317</v>
      </c>
      <c r="C96" s="4"/>
      <c r="D96" s="4" t="s">
        <v>12</v>
      </c>
      <c r="E96" s="4" t="s">
        <v>401</v>
      </c>
      <c r="F96" s="4"/>
      <c r="G96" s="5">
        <f t="shared" si="1"/>
        <v>-3.7950000000000017</v>
      </c>
      <c r="K96">
        <v>3.6</v>
      </c>
      <c r="L96" s="5">
        <f>M96+N96</f>
        <v>-3.7950000000000017</v>
      </c>
      <c r="M96" s="5">
        <f>(76-((P96*0.1)+(Q96*0.5)+(R96*0.35)+(S96*0.15)))/3</f>
        <v>-3.5450000000000017</v>
      </c>
      <c r="N96">
        <f>V96+W96+X96+Y96</f>
        <v>-0.25</v>
      </c>
      <c r="P96">
        <f>VLOOKUP(Z96,'pff grades'!$A$2:$J$135,9,FALSE)</f>
        <v>84.7</v>
      </c>
      <c r="Q96">
        <f>VLOOKUP(Z96,'pff grades'!$A$2:$M$135,12,FALSE)</f>
        <v>90.2</v>
      </c>
      <c r="R96">
        <f>VLOOKUP(Z96,'pff grades'!$A$2:$M$135,10,FALSE)</f>
        <v>65.2</v>
      </c>
      <c r="S96">
        <f>VLOOKUP(Z96,'pff grades'!$A$2:$M$135,11,FALSE)</f>
        <v>68.3</v>
      </c>
      <c r="U96">
        <v>20.5</v>
      </c>
      <c r="V96">
        <v>0</v>
      </c>
      <c r="W96">
        <v>0</v>
      </c>
      <c r="X96">
        <v>-0.25</v>
      </c>
      <c r="Y96">
        <v>0</v>
      </c>
      <c r="Z96" t="s">
        <v>390</v>
      </c>
    </row>
    <row r="97" spans="1:26" x14ac:dyDescent="0.25">
      <c r="A97" s="1" t="s">
        <v>114</v>
      </c>
      <c r="B97" s="1" t="s">
        <v>115</v>
      </c>
      <c r="C97" s="1"/>
      <c r="D97" s="1" t="s">
        <v>7</v>
      </c>
      <c r="E97" s="1" t="s">
        <v>390</v>
      </c>
      <c r="F97" s="1"/>
      <c r="G97" s="5">
        <f t="shared" si="1"/>
        <v>1.5333333333333314</v>
      </c>
      <c r="K97">
        <v>13.8</v>
      </c>
      <c r="L97" s="5">
        <f>M97+N97</f>
        <v>1.5333333333333314</v>
      </c>
      <c r="M97" s="5">
        <f>(76-((P97*0.1)+(Q97*0.5)+(R97*0.1)+(S97*0.3)))/3</f>
        <v>1.5333333333333314</v>
      </c>
      <c r="N97">
        <f>V97+W97+X97+Y97</f>
        <v>0</v>
      </c>
      <c r="P97">
        <f>VLOOKUP(Z97,'pff grades'!$A$2:$J$135,9,FALSE)</f>
        <v>81.7</v>
      </c>
      <c r="Q97">
        <f>VLOOKUP(Z97,'pff grades'!$A$2:$M$135,12,FALSE)</f>
        <v>69.3</v>
      </c>
      <c r="R97">
        <f>VLOOKUP(Z97,'pff grades'!$A$2:$M$135,10,FALSE)</f>
        <v>65.599999999999994</v>
      </c>
      <c r="S97">
        <f>VLOOKUP(Z97,'pff grades'!$A$2:$M$135,11,FALSE)</f>
        <v>73.400000000000006</v>
      </c>
      <c r="U97">
        <v>24.5</v>
      </c>
      <c r="V97">
        <v>0.25</v>
      </c>
      <c r="W97">
        <v>-0.25</v>
      </c>
      <c r="X97">
        <v>0</v>
      </c>
      <c r="Y97">
        <v>0</v>
      </c>
      <c r="Z97" t="s">
        <v>401</v>
      </c>
    </row>
    <row r="98" spans="1:26" x14ac:dyDescent="0.25">
      <c r="A98" s="4" t="s">
        <v>152</v>
      </c>
      <c r="B98" s="4" t="s">
        <v>147</v>
      </c>
      <c r="C98" s="4"/>
      <c r="D98" s="4" t="s">
        <v>12</v>
      </c>
      <c r="E98" s="4" t="s">
        <v>390</v>
      </c>
      <c r="F98" s="4"/>
      <c r="G98" s="5">
        <f t="shared" si="1"/>
        <v>11.386666666666665</v>
      </c>
      <c r="J98">
        <v>11.65</v>
      </c>
      <c r="K98">
        <v>10.1</v>
      </c>
      <c r="L98" s="5">
        <f>M98+N98</f>
        <v>-0.26333333333333542</v>
      </c>
      <c r="M98" s="5">
        <f>(76-((P98*0.1)+(Q98*0.5)+(R98*0.35)+(S98*0.15)))/3</f>
        <v>-0.26333333333333542</v>
      </c>
      <c r="N98">
        <f>V98+W98+X98+Y98</f>
        <v>0</v>
      </c>
      <c r="P98">
        <f>VLOOKUP(Z98,'pff grades'!$A$2:$J$135,9,FALSE)</f>
        <v>81.7</v>
      </c>
      <c r="Q98">
        <f>VLOOKUP(Z98,'pff grades'!$A$2:$M$135,12,FALSE)</f>
        <v>69.3</v>
      </c>
      <c r="R98">
        <f>VLOOKUP(Z98,'pff grades'!$A$2:$M$135,10,FALSE)</f>
        <v>65.599999999999994</v>
      </c>
      <c r="S98">
        <f>VLOOKUP(Z98,'pff grades'!$A$2:$M$135,11,FALSE)</f>
        <v>73.400000000000006</v>
      </c>
      <c r="U98">
        <v>24.5</v>
      </c>
      <c r="V98">
        <v>0.25</v>
      </c>
      <c r="W98">
        <v>-0.25</v>
      </c>
      <c r="X98">
        <v>0</v>
      </c>
      <c r="Y98">
        <v>0</v>
      </c>
      <c r="Z98" t="s">
        <v>401</v>
      </c>
    </row>
    <row r="99" spans="1:26" x14ac:dyDescent="0.25">
      <c r="A99" s="2" t="s">
        <v>161</v>
      </c>
      <c r="B99" s="2" t="s">
        <v>211</v>
      </c>
      <c r="C99" s="2"/>
      <c r="D99" s="2" t="s">
        <v>2</v>
      </c>
      <c r="E99" s="2" t="s">
        <v>390</v>
      </c>
      <c r="F99" s="2"/>
      <c r="G99" s="5">
        <f t="shared" si="1"/>
        <v>0.54666666666666686</v>
      </c>
      <c r="K99">
        <v>6.8</v>
      </c>
      <c r="L99" s="5">
        <f>M99+N99</f>
        <v>0.54666666666666686</v>
      </c>
      <c r="M99" s="5">
        <f>(76-((P99*0.4)+(Q99*0.1)+(R99*0.25)+(S99*0.25)))/3</f>
        <v>0.54666666666666686</v>
      </c>
      <c r="N99">
        <f>V99+W99+X99+Y99</f>
        <v>0</v>
      </c>
      <c r="P99">
        <f>VLOOKUP(Z99,'pff grades'!$A$2:$J$135,9,FALSE)</f>
        <v>81.7</v>
      </c>
      <c r="Q99">
        <f>VLOOKUP(Z99,'pff grades'!$A$2:$M$135,12,FALSE)</f>
        <v>69.3</v>
      </c>
      <c r="R99">
        <f>VLOOKUP(Z99,'pff grades'!$A$2:$M$135,10,FALSE)</f>
        <v>65.599999999999994</v>
      </c>
      <c r="S99">
        <f>VLOOKUP(Z99,'pff grades'!$A$2:$M$135,11,FALSE)</f>
        <v>73.400000000000006</v>
      </c>
      <c r="U99">
        <v>24.5</v>
      </c>
      <c r="V99">
        <v>0.25</v>
      </c>
      <c r="W99">
        <v>-0.25</v>
      </c>
      <c r="X99">
        <v>0</v>
      </c>
      <c r="Y99">
        <v>0</v>
      </c>
      <c r="Z99" t="s">
        <v>401</v>
      </c>
    </row>
    <row r="100" spans="1:26" x14ac:dyDescent="0.25">
      <c r="A100" s="4" t="s">
        <v>73</v>
      </c>
      <c r="B100" s="4" t="s">
        <v>286</v>
      </c>
      <c r="C100" s="4"/>
      <c r="D100" s="4" t="s">
        <v>12</v>
      </c>
      <c r="E100" s="4" t="s">
        <v>390</v>
      </c>
      <c r="F100" s="4"/>
      <c r="G100" s="5">
        <f t="shared" si="1"/>
        <v>-0.26333333333333542</v>
      </c>
      <c r="K100">
        <v>4.5999999999999996</v>
      </c>
      <c r="L100" s="5">
        <f>M100+N100</f>
        <v>-0.26333333333333542</v>
      </c>
      <c r="M100" s="5">
        <f>(76-((P100*0.1)+(Q100*0.5)+(R100*0.35)+(S100*0.15)))/3</f>
        <v>-0.26333333333333542</v>
      </c>
      <c r="N100">
        <f>V100+W100+X100+Y100</f>
        <v>0</v>
      </c>
      <c r="P100">
        <f>VLOOKUP(Z100,'pff grades'!$A$2:$J$135,9,FALSE)</f>
        <v>81.7</v>
      </c>
      <c r="Q100">
        <f>VLOOKUP(Z100,'pff grades'!$A$2:$M$135,12,FALSE)</f>
        <v>69.3</v>
      </c>
      <c r="R100">
        <f>VLOOKUP(Z100,'pff grades'!$A$2:$M$135,10,FALSE)</f>
        <v>65.599999999999994</v>
      </c>
      <c r="S100">
        <f>VLOOKUP(Z100,'pff grades'!$A$2:$M$135,11,FALSE)</f>
        <v>73.400000000000006</v>
      </c>
      <c r="U100">
        <v>24.5</v>
      </c>
      <c r="V100">
        <v>0.25</v>
      </c>
      <c r="W100">
        <v>-0.25</v>
      </c>
      <c r="X100">
        <v>0</v>
      </c>
      <c r="Y100">
        <v>0</v>
      </c>
      <c r="Z100" t="s">
        <v>401</v>
      </c>
    </row>
    <row r="101" spans="1:26" x14ac:dyDescent="0.25">
      <c r="A101" s="2" t="s">
        <v>8</v>
      </c>
      <c r="B101" s="2" t="s">
        <v>341</v>
      </c>
      <c r="C101" s="2"/>
      <c r="D101" s="2" t="s">
        <v>2</v>
      </c>
      <c r="E101" s="2" t="s">
        <v>390</v>
      </c>
      <c r="F101" s="2"/>
      <c r="G101" s="5">
        <f t="shared" si="1"/>
        <v>0.54666666666666686</v>
      </c>
      <c r="K101">
        <v>3.1</v>
      </c>
      <c r="L101" s="5">
        <f>M101+N101</f>
        <v>0.54666666666666686</v>
      </c>
      <c r="M101" s="5">
        <f>(76-((P101*0.4)+(Q101*0.1)+(R101*0.25)+(S101*0.25)))/3</f>
        <v>0.54666666666666686</v>
      </c>
      <c r="N101">
        <f>V101+W101+X101+Y101</f>
        <v>0</v>
      </c>
      <c r="P101">
        <f>VLOOKUP(Z101,'pff grades'!$A$2:$J$135,9,FALSE)</f>
        <v>81.7</v>
      </c>
      <c r="Q101">
        <f>VLOOKUP(Z101,'pff grades'!$A$2:$M$135,12,FALSE)</f>
        <v>69.3</v>
      </c>
      <c r="R101">
        <f>VLOOKUP(Z101,'pff grades'!$A$2:$M$135,10,FALSE)</f>
        <v>65.599999999999994</v>
      </c>
      <c r="S101">
        <f>VLOOKUP(Z101,'pff grades'!$A$2:$M$135,11,FALSE)</f>
        <v>73.400000000000006</v>
      </c>
      <c r="U101">
        <v>24.5</v>
      </c>
      <c r="V101">
        <v>0.25</v>
      </c>
      <c r="W101">
        <v>-0.25</v>
      </c>
      <c r="X101">
        <v>0</v>
      </c>
      <c r="Y101">
        <v>0</v>
      </c>
      <c r="Z101" t="s">
        <v>401</v>
      </c>
    </row>
    <row r="102" spans="1:26" x14ac:dyDescent="0.25">
      <c r="A102" s="4" t="s">
        <v>307</v>
      </c>
      <c r="B102" s="4" t="s">
        <v>308</v>
      </c>
      <c r="C102" s="4"/>
      <c r="D102" s="4" t="s">
        <v>12</v>
      </c>
      <c r="E102" s="4" t="s">
        <v>390</v>
      </c>
      <c r="F102" s="4"/>
      <c r="G102" s="5">
        <f t="shared" si="1"/>
        <v>-0.26333333333333542</v>
      </c>
      <c r="K102">
        <v>3.9</v>
      </c>
      <c r="L102" s="5">
        <f>M102+N102</f>
        <v>-0.26333333333333542</v>
      </c>
      <c r="M102" s="5">
        <f>(76-((P102*0.1)+(Q102*0.5)+(R102*0.35)+(S102*0.15)))/3</f>
        <v>-0.26333333333333542</v>
      </c>
      <c r="N102">
        <f>V102+W102+X102+Y102</f>
        <v>0</v>
      </c>
      <c r="P102">
        <f>VLOOKUP(Z102,'pff grades'!$A$2:$J$135,9,FALSE)</f>
        <v>81.7</v>
      </c>
      <c r="Q102">
        <f>VLOOKUP(Z102,'pff grades'!$A$2:$M$135,12,FALSE)</f>
        <v>69.3</v>
      </c>
      <c r="R102">
        <f>VLOOKUP(Z102,'pff grades'!$A$2:$M$135,10,FALSE)</f>
        <v>65.599999999999994</v>
      </c>
      <c r="S102">
        <f>VLOOKUP(Z102,'pff grades'!$A$2:$M$135,11,FALSE)</f>
        <v>73.400000000000006</v>
      </c>
      <c r="U102">
        <v>24.5</v>
      </c>
      <c r="V102">
        <v>0.25</v>
      </c>
      <c r="W102">
        <v>-0.25</v>
      </c>
      <c r="X102">
        <v>0</v>
      </c>
      <c r="Y102">
        <v>0</v>
      </c>
      <c r="Z102" t="s">
        <v>401</v>
      </c>
    </row>
    <row r="103" spans="1:26" x14ac:dyDescent="0.25">
      <c r="A103" s="3" t="s">
        <v>363</v>
      </c>
      <c r="B103" s="3" t="s">
        <v>364</v>
      </c>
      <c r="C103" s="3"/>
      <c r="D103" s="3" t="s">
        <v>34</v>
      </c>
      <c r="E103" s="3" t="s">
        <v>390</v>
      </c>
      <c r="F103" s="3"/>
      <c r="G103" s="5">
        <f t="shared" si="1"/>
        <v>1.3733333333333348</v>
      </c>
      <c r="K103">
        <v>1.9</v>
      </c>
      <c r="L103" s="5">
        <f>M103+N103</f>
        <v>1.3733333333333348</v>
      </c>
      <c r="M103" s="5">
        <f>(76-((P103*0.2)+(Q103*0.3)+(R103*0.25)+(S103*0.25)))/3</f>
        <v>1.3733333333333348</v>
      </c>
      <c r="N103">
        <f>V103+W103+X103+Y103</f>
        <v>0</v>
      </c>
      <c r="P103">
        <f>VLOOKUP(Z103,'pff grades'!$A$2:$J$135,9,FALSE)</f>
        <v>81.7</v>
      </c>
      <c r="Q103">
        <f>VLOOKUP(Z103,'pff grades'!$A$2:$M$135,12,FALSE)</f>
        <v>69.3</v>
      </c>
      <c r="R103">
        <f>VLOOKUP(Z103,'pff grades'!$A$2:$M$135,10,FALSE)</f>
        <v>65.599999999999994</v>
      </c>
      <c r="S103">
        <f>VLOOKUP(Z103,'pff grades'!$A$2:$M$135,11,FALSE)</f>
        <v>73.400000000000006</v>
      </c>
      <c r="U103">
        <v>24.5</v>
      </c>
      <c r="V103">
        <v>0.25</v>
      </c>
      <c r="W103">
        <v>-0.25</v>
      </c>
      <c r="X103">
        <v>0</v>
      </c>
      <c r="Y103">
        <v>0</v>
      </c>
      <c r="Z103" t="s">
        <v>401</v>
      </c>
    </row>
    <row r="104" spans="1:26" x14ac:dyDescent="0.25">
      <c r="A104" s="2" t="s">
        <v>361</v>
      </c>
      <c r="B104" s="2" t="s">
        <v>362</v>
      </c>
      <c r="C104" s="2"/>
      <c r="D104" s="2" t="s">
        <v>2</v>
      </c>
      <c r="E104" s="2" t="s">
        <v>390</v>
      </c>
      <c r="F104" s="2"/>
      <c r="G104" s="5">
        <f t="shared" si="1"/>
        <v>0.54666666666666686</v>
      </c>
      <c r="K104">
        <v>2</v>
      </c>
      <c r="L104" s="5">
        <f>M104+N104</f>
        <v>0.54666666666666686</v>
      </c>
      <c r="M104" s="5">
        <f>(76-((P104*0.4)+(Q104*0.1)+(R104*0.25)+(S104*0.25)))/3</f>
        <v>0.54666666666666686</v>
      </c>
      <c r="N104">
        <f>V104+W104+X104+Y104</f>
        <v>0</v>
      </c>
      <c r="P104">
        <f>VLOOKUP(Z104,'pff grades'!$A$2:$J$135,9,FALSE)</f>
        <v>81.7</v>
      </c>
      <c r="Q104">
        <f>VLOOKUP(Z104,'pff grades'!$A$2:$M$135,12,FALSE)</f>
        <v>69.3</v>
      </c>
      <c r="R104">
        <f>VLOOKUP(Z104,'pff grades'!$A$2:$M$135,10,FALSE)</f>
        <v>65.599999999999994</v>
      </c>
      <c r="S104">
        <f>VLOOKUP(Z104,'pff grades'!$A$2:$M$135,11,FALSE)</f>
        <v>73.400000000000006</v>
      </c>
      <c r="U104">
        <v>24.5</v>
      </c>
      <c r="V104">
        <v>0.25</v>
      </c>
      <c r="W104">
        <v>-0.25</v>
      </c>
      <c r="X104">
        <v>0</v>
      </c>
      <c r="Y104">
        <v>0</v>
      </c>
      <c r="Z104" t="s">
        <v>401</v>
      </c>
    </row>
    <row r="105" spans="1:26" x14ac:dyDescent="0.25">
      <c r="A105" s="4" t="s">
        <v>176</v>
      </c>
      <c r="B105" s="4" t="s">
        <v>177</v>
      </c>
      <c r="C105" s="4"/>
      <c r="D105" s="4" t="s">
        <v>12</v>
      </c>
      <c r="E105" s="4" t="s">
        <v>412</v>
      </c>
      <c r="F105" s="4"/>
      <c r="G105" s="5">
        <f t="shared" si="1"/>
        <v>-2.7299999999999947</v>
      </c>
      <c r="K105">
        <v>8.9</v>
      </c>
      <c r="L105" s="5">
        <f>M105+N105</f>
        <v>-2.7299999999999947</v>
      </c>
      <c r="M105" s="5">
        <f>(76-((P105*0.1)+(Q105*0.5)+(R105*0.35)+(S105*0.15)))/3</f>
        <v>-2.9799999999999947</v>
      </c>
      <c r="N105">
        <f>V105+W105+X105+Y105</f>
        <v>0.25</v>
      </c>
      <c r="P105">
        <f>VLOOKUP(Z105,'pff grades'!$A$2:$J$135,9,FALSE)</f>
        <v>92.4</v>
      </c>
      <c r="Q105">
        <f>VLOOKUP(Z105,'pff grades'!$A$2:$M$135,12,FALSE)</f>
        <v>75.8</v>
      </c>
      <c r="R105">
        <f>VLOOKUP(Z105,'pff grades'!$A$2:$M$135,10,FALSE)</f>
        <v>74.099999999999994</v>
      </c>
      <c r="S105">
        <f>VLOOKUP(Z105,'pff grades'!$A$2:$M$135,11,FALSE)</f>
        <v>79.099999999999994</v>
      </c>
      <c r="U105">
        <v>34.5</v>
      </c>
      <c r="V105">
        <v>0.25</v>
      </c>
      <c r="W105">
        <v>0</v>
      </c>
      <c r="X105">
        <v>0</v>
      </c>
      <c r="Y105">
        <v>0</v>
      </c>
      <c r="Z105" t="s">
        <v>398</v>
      </c>
    </row>
    <row r="106" spans="1:26" x14ac:dyDescent="0.25">
      <c r="A106" s="4" t="s">
        <v>202</v>
      </c>
      <c r="B106" s="4" t="s">
        <v>203</v>
      </c>
      <c r="C106" s="4"/>
      <c r="D106" s="4" t="s">
        <v>12</v>
      </c>
      <c r="E106" s="4" t="s">
        <v>412</v>
      </c>
      <c r="F106" s="4"/>
      <c r="G106" s="5">
        <f t="shared" si="1"/>
        <v>-2.7299999999999947</v>
      </c>
      <c r="K106">
        <v>7.7</v>
      </c>
      <c r="L106" s="5">
        <f>M106+N106</f>
        <v>-2.7299999999999947</v>
      </c>
      <c r="M106" s="5">
        <f>(76-((P106*0.1)+(Q106*0.5)+(R106*0.35)+(S106*0.15)))/3</f>
        <v>-2.9799999999999947</v>
      </c>
      <c r="N106">
        <f>V106+W106+X106+Y106</f>
        <v>0.25</v>
      </c>
      <c r="P106">
        <f>VLOOKUP(Z106,'pff grades'!$A$2:$J$135,9,FALSE)</f>
        <v>92.4</v>
      </c>
      <c r="Q106">
        <f>VLOOKUP(Z106,'pff grades'!$A$2:$M$135,12,FALSE)</f>
        <v>75.8</v>
      </c>
      <c r="R106">
        <f>VLOOKUP(Z106,'pff grades'!$A$2:$M$135,10,FALSE)</f>
        <v>74.099999999999994</v>
      </c>
      <c r="S106">
        <f>VLOOKUP(Z106,'pff grades'!$A$2:$M$135,11,FALSE)</f>
        <v>79.099999999999994</v>
      </c>
      <c r="U106">
        <v>34.5</v>
      </c>
      <c r="V106">
        <v>0.25</v>
      </c>
      <c r="W106">
        <v>0</v>
      </c>
      <c r="X106">
        <v>0</v>
      </c>
      <c r="Y106">
        <v>0</v>
      </c>
      <c r="Z106" t="s">
        <v>398</v>
      </c>
    </row>
    <row r="107" spans="1:26" x14ac:dyDescent="0.25">
      <c r="A107" s="4" t="s">
        <v>8</v>
      </c>
      <c r="B107" s="4" t="s">
        <v>210</v>
      </c>
      <c r="C107" s="4"/>
      <c r="D107" s="4" t="s">
        <v>12</v>
      </c>
      <c r="E107" s="4" t="s">
        <v>412</v>
      </c>
      <c r="F107" s="4"/>
      <c r="G107" s="5">
        <f t="shared" si="1"/>
        <v>-2.7299999999999947</v>
      </c>
      <c r="K107">
        <v>6.9</v>
      </c>
      <c r="L107" s="5">
        <f>M107+N107</f>
        <v>-2.7299999999999947</v>
      </c>
      <c r="M107" s="5">
        <f>(76-((P107*0.1)+(Q107*0.5)+(R107*0.35)+(S107*0.15)))/3</f>
        <v>-2.9799999999999947</v>
      </c>
      <c r="N107">
        <f>V107+W107+X107+Y107</f>
        <v>0.25</v>
      </c>
      <c r="P107">
        <f>VLOOKUP(Z107,'pff grades'!$A$2:$J$135,9,FALSE)</f>
        <v>92.4</v>
      </c>
      <c r="Q107">
        <f>VLOOKUP(Z107,'pff grades'!$A$2:$M$135,12,FALSE)</f>
        <v>75.8</v>
      </c>
      <c r="R107">
        <f>VLOOKUP(Z107,'pff grades'!$A$2:$M$135,10,FALSE)</f>
        <v>74.099999999999994</v>
      </c>
      <c r="S107">
        <f>VLOOKUP(Z107,'pff grades'!$A$2:$M$135,11,FALSE)</f>
        <v>79.099999999999994</v>
      </c>
      <c r="U107">
        <v>34.5</v>
      </c>
      <c r="V107">
        <v>0.25</v>
      </c>
      <c r="W107">
        <v>0</v>
      </c>
      <c r="X107">
        <v>0</v>
      </c>
      <c r="Y107">
        <v>0</v>
      </c>
      <c r="Z107" t="s">
        <v>398</v>
      </c>
    </row>
    <row r="108" spans="1:26" x14ac:dyDescent="0.25">
      <c r="A108" s="2" t="s">
        <v>229</v>
      </c>
      <c r="B108" s="2" t="s">
        <v>230</v>
      </c>
      <c r="C108" s="2"/>
      <c r="D108" s="2" t="s">
        <v>2</v>
      </c>
      <c r="E108" s="2" t="s">
        <v>412</v>
      </c>
      <c r="F108" s="2"/>
      <c r="G108" s="5">
        <f t="shared" si="1"/>
        <v>-2.0300000000000011</v>
      </c>
      <c r="K108">
        <v>6.1</v>
      </c>
      <c r="L108" s="5">
        <f>M108+N108</f>
        <v>-2.0300000000000011</v>
      </c>
      <c r="M108" s="5">
        <f>(76-((P108*0.4)+(Q108*0.1)+(R108*0.25)+(S108*0.25)))/3</f>
        <v>-2.2800000000000011</v>
      </c>
      <c r="N108">
        <f>V108+W108+X108+Y108</f>
        <v>0.25</v>
      </c>
      <c r="P108">
        <f>VLOOKUP(Z108,'pff grades'!$A$2:$J$135,9,FALSE)</f>
        <v>92.4</v>
      </c>
      <c r="Q108">
        <f>VLOOKUP(Z108,'pff grades'!$A$2:$M$135,12,FALSE)</f>
        <v>75.8</v>
      </c>
      <c r="R108">
        <f>VLOOKUP(Z108,'pff grades'!$A$2:$M$135,10,FALSE)</f>
        <v>74.099999999999994</v>
      </c>
      <c r="S108">
        <f>VLOOKUP(Z108,'pff grades'!$A$2:$M$135,11,FALSE)</f>
        <v>79.099999999999994</v>
      </c>
      <c r="U108">
        <v>34.5</v>
      </c>
      <c r="V108">
        <v>0.25</v>
      </c>
      <c r="W108">
        <v>0</v>
      </c>
      <c r="X108">
        <v>0</v>
      </c>
      <c r="Y108">
        <v>0</v>
      </c>
      <c r="Z108" t="s">
        <v>398</v>
      </c>
    </row>
    <row r="109" spans="1:26" x14ac:dyDescent="0.25">
      <c r="A109" s="2" t="s">
        <v>243</v>
      </c>
      <c r="B109" s="2" t="s">
        <v>244</v>
      </c>
      <c r="C109" s="2"/>
      <c r="D109" s="2" t="s">
        <v>2</v>
      </c>
      <c r="E109" s="2" t="s">
        <v>412</v>
      </c>
      <c r="F109" s="2" t="s">
        <v>409</v>
      </c>
      <c r="G109" s="5">
        <f t="shared" si="1"/>
        <v>-2.0300000000000011</v>
      </c>
      <c r="K109">
        <v>5.5</v>
      </c>
      <c r="L109" s="5">
        <f>M109+N109</f>
        <v>-2.0300000000000011</v>
      </c>
      <c r="M109" s="5">
        <f>(76-((P109*0.4)+(Q109*0.1)+(R109*0.25)+(S109*0.25)))/3</f>
        <v>-2.2800000000000011</v>
      </c>
      <c r="N109">
        <f>V109+W109+X109+Y109</f>
        <v>0.25</v>
      </c>
      <c r="P109">
        <f>VLOOKUP(Z109,'pff grades'!$A$2:$J$135,9,FALSE)</f>
        <v>92.4</v>
      </c>
      <c r="Q109">
        <f>VLOOKUP(Z109,'pff grades'!$A$2:$M$135,12,FALSE)</f>
        <v>75.8</v>
      </c>
      <c r="R109">
        <f>VLOOKUP(Z109,'pff grades'!$A$2:$M$135,10,FALSE)</f>
        <v>74.099999999999994</v>
      </c>
      <c r="S109">
        <f>VLOOKUP(Z109,'pff grades'!$A$2:$M$135,11,FALSE)</f>
        <v>79.099999999999994</v>
      </c>
      <c r="U109">
        <v>34.5</v>
      </c>
      <c r="V109">
        <v>0.25</v>
      </c>
      <c r="W109">
        <v>0</v>
      </c>
      <c r="X109">
        <v>0</v>
      </c>
      <c r="Y109">
        <v>0</v>
      </c>
      <c r="Z109" t="s">
        <v>398</v>
      </c>
    </row>
    <row r="110" spans="1:26" x14ac:dyDescent="0.25">
      <c r="A110" s="2" t="s">
        <v>295</v>
      </c>
      <c r="B110" s="2" t="s">
        <v>296</v>
      </c>
      <c r="C110" s="2"/>
      <c r="D110" s="2" t="s">
        <v>2</v>
      </c>
      <c r="E110" s="2" t="s">
        <v>412</v>
      </c>
      <c r="F110" s="2"/>
      <c r="G110" s="5">
        <f t="shared" si="1"/>
        <v>-2.0300000000000011</v>
      </c>
      <c r="K110">
        <v>4.4000000000000004</v>
      </c>
      <c r="L110" s="5">
        <f>M110+N110</f>
        <v>-2.0300000000000011</v>
      </c>
      <c r="M110" s="5">
        <f>(76-((P110*0.4)+(Q110*0.1)+(R110*0.25)+(S110*0.25)))/3</f>
        <v>-2.2800000000000011</v>
      </c>
      <c r="N110">
        <f>V110+W110+X110+Y110</f>
        <v>0.25</v>
      </c>
      <c r="P110">
        <f>VLOOKUP(Z110,'pff grades'!$A$2:$J$135,9,FALSE)</f>
        <v>92.4</v>
      </c>
      <c r="Q110">
        <f>VLOOKUP(Z110,'pff grades'!$A$2:$M$135,12,FALSE)</f>
        <v>75.8</v>
      </c>
      <c r="R110">
        <f>VLOOKUP(Z110,'pff grades'!$A$2:$M$135,10,FALSE)</f>
        <v>74.099999999999994</v>
      </c>
      <c r="S110">
        <f>VLOOKUP(Z110,'pff grades'!$A$2:$M$135,11,FALSE)</f>
        <v>79.099999999999994</v>
      </c>
      <c r="U110">
        <v>34.5</v>
      </c>
      <c r="V110">
        <v>0.25</v>
      </c>
      <c r="W110">
        <v>0</v>
      </c>
      <c r="X110">
        <v>0</v>
      </c>
      <c r="Y110">
        <v>0</v>
      </c>
      <c r="Z110" t="s">
        <v>398</v>
      </c>
    </row>
    <row r="111" spans="1:26" x14ac:dyDescent="0.25">
      <c r="A111" s="1" t="s">
        <v>97</v>
      </c>
      <c r="B111" s="1" t="s">
        <v>98</v>
      </c>
      <c r="C111" s="1"/>
      <c r="D111" s="1" t="s">
        <v>7</v>
      </c>
      <c r="E111" s="1" t="s">
        <v>405</v>
      </c>
      <c r="F111" s="1"/>
      <c r="G111" s="5">
        <f t="shared" si="1"/>
        <v>-2.6033333333333339</v>
      </c>
      <c r="K111">
        <v>21.4</v>
      </c>
      <c r="L111" s="5">
        <f>M111+N111</f>
        <v>-2.6033333333333339</v>
      </c>
      <c r="M111" s="5">
        <f>(76-((P111*0.1)+(Q111*0.5)+(R111*0.1)+(S111*0.3)))/3</f>
        <v>-2.6033333333333339</v>
      </c>
      <c r="N111">
        <f>V111+W111+X111+Y111</f>
        <v>0</v>
      </c>
      <c r="P111">
        <f>VLOOKUP(Z111,'pff grades'!$A$2:$J$135,9,FALSE)</f>
        <v>91.6</v>
      </c>
      <c r="Q111">
        <f>VLOOKUP(Z111,'pff grades'!$A$2:$M$135,12,FALSE)</f>
        <v>86.2</v>
      </c>
      <c r="R111">
        <f>VLOOKUP(Z111,'pff grades'!$A$2:$M$135,10,FALSE)</f>
        <v>82.4</v>
      </c>
      <c r="S111">
        <f>VLOOKUP(Z111,'pff grades'!$A$2:$M$135,11,FALSE)</f>
        <v>77.7</v>
      </c>
      <c r="U111">
        <v>20.5</v>
      </c>
      <c r="V111">
        <v>0</v>
      </c>
      <c r="W111">
        <v>0</v>
      </c>
      <c r="X111">
        <v>0</v>
      </c>
      <c r="Y111">
        <v>0</v>
      </c>
      <c r="Z111" t="s">
        <v>389</v>
      </c>
    </row>
    <row r="112" spans="1:26" x14ac:dyDescent="0.25">
      <c r="A112" s="2" t="s">
        <v>136</v>
      </c>
      <c r="B112" s="2" t="s">
        <v>137</v>
      </c>
      <c r="C112" s="2"/>
      <c r="D112" s="2" t="s">
        <v>2</v>
      </c>
      <c r="E112" s="2" t="s">
        <v>405</v>
      </c>
      <c r="F112" s="2" t="s">
        <v>410</v>
      </c>
      <c r="G112" s="5">
        <f t="shared" si="1"/>
        <v>-3.0950000000000037</v>
      </c>
      <c r="K112">
        <v>11.7</v>
      </c>
      <c r="L112" s="5">
        <f>M112+N112</f>
        <v>-3.0950000000000037</v>
      </c>
      <c r="M112" s="5">
        <f>(76-((P112*0.4)+(Q112*0.1)+(R112*0.25)+(S112*0.25)))/3</f>
        <v>-3.0950000000000037</v>
      </c>
      <c r="N112">
        <f>V112+W112+X112+Y112</f>
        <v>0</v>
      </c>
      <c r="P112">
        <f>VLOOKUP(Z112,'pff grades'!$A$2:$J$135,9,FALSE)</f>
        <v>91.6</v>
      </c>
      <c r="Q112">
        <f>VLOOKUP(Z112,'pff grades'!$A$2:$M$135,12,FALSE)</f>
        <v>86.2</v>
      </c>
      <c r="R112">
        <f>VLOOKUP(Z112,'pff grades'!$A$2:$M$135,10,FALSE)</f>
        <v>82.4</v>
      </c>
      <c r="S112">
        <f>VLOOKUP(Z112,'pff grades'!$A$2:$M$135,11,FALSE)</f>
        <v>77.7</v>
      </c>
      <c r="U112">
        <v>20.5</v>
      </c>
      <c r="V112">
        <v>0</v>
      </c>
      <c r="W112">
        <v>0</v>
      </c>
      <c r="X112">
        <v>0</v>
      </c>
      <c r="Y112">
        <v>0</v>
      </c>
      <c r="Z112" t="s">
        <v>389</v>
      </c>
    </row>
    <row r="113" spans="1:26" x14ac:dyDescent="0.25">
      <c r="A113" s="2" t="s">
        <v>161</v>
      </c>
      <c r="B113" s="2" t="s">
        <v>162</v>
      </c>
      <c r="C113" s="2"/>
      <c r="D113" s="2" t="s">
        <v>2</v>
      </c>
      <c r="E113" s="2" t="s">
        <v>405</v>
      </c>
      <c r="F113" s="2"/>
      <c r="G113" s="5">
        <f t="shared" si="1"/>
        <v>-3.0950000000000037</v>
      </c>
      <c r="K113">
        <v>9.6999999999999993</v>
      </c>
      <c r="L113" s="5">
        <f>M113+N113</f>
        <v>-3.0950000000000037</v>
      </c>
      <c r="M113" s="5">
        <f>(76-((P113*0.4)+(Q113*0.1)+(R113*0.25)+(S113*0.25)))/3</f>
        <v>-3.0950000000000037</v>
      </c>
      <c r="N113">
        <f>V113+W113+X113+Y113</f>
        <v>0</v>
      </c>
      <c r="P113">
        <f>VLOOKUP(Z113,'pff grades'!$A$2:$J$135,9,FALSE)</f>
        <v>91.6</v>
      </c>
      <c r="Q113">
        <f>VLOOKUP(Z113,'pff grades'!$A$2:$M$135,12,FALSE)</f>
        <v>86.2</v>
      </c>
      <c r="R113">
        <f>VLOOKUP(Z113,'pff grades'!$A$2:$M$135,10,FALSE)</f>
        <v>82.4</v>
      </c>
      <c r="S113">
        <f>VLOOKUP(Z113,'pff grades'!$A$2:$M$135,11,FALSE)</f>
        <v>77.7</v>
      </c>
      <c r="U113">
        <v>20.5</v>
      </c>
      <c r="V113">
        <v>0</v>
      </c>
      <c r="W113">
        <v>0</v>
      </c>
      <c r="X113">
        <v>0</v>
      </c>
      <c r="Y113">
        <v>0</v>
      </c>
      <c r="Z113" t="s">
        <v>389</v>
      </c>
    </row>
    <row r="114" spans="1:26" x14ac:dyDescent="0.25">
      <c r="A114" s="4" t="s">
        <v>131</v>
      </c>
      <c r="B114" s="4" t="s">
        <v>132</v>
      </c>
      <c r="C114" s="4"/>
      <c r="D114" s="4" t="s">
        <v>12</v>
      </c>
      <c r="E114" s="4" t="s">
        <v>405</v>
      </c>
      <c r="F114" s="4"/>
      <c r="G114" s="5">
        <f t="shared" si="1"/>
        <v>-5.5850000000000035</v>
      </c>
      <c r="K114">
        <v>11.7</v>
      </c>
      <c r="L114" s="5">
        <f>M114+N114</f>
        <v>-5.5850000000000035</v>
      </c>
      <c r="M114" s="5">
        <f>(76-((P114*0.1)+(Q114*0.5)+(R114*0.35)+(S114*0.15)))/3</f>
        <v>-5.5850000000000035</v>
      </c>
      <c r="N114">
        <f>V114+W114+X114+Y114</f>
        <v>0</v>
      </c>
      <c r="P114">
        <f>VLOOKUP(Z114,'pff grades'!$A$2:$J$135,9,FALSE)</f>
        <v>91.6</v>
      </c>
      <c r="Q114">
        <f>VLOOKUP(Z114,'pff grades'!$A$2:$M$135,12,FALSE)</f>
        <v>86.2</v>
      </c>
      <c r="R114">
        <f>VLOOKUP(Z114,'pff grades'!$A$2:$M$135,10,FALSE)</f>
        <v>82.4</v>
      </c>
      <c r="S114">
        <f>VLOOKUP(Z114,'pff grades'!$A$2:$M$135,11,FALSE)</f>
        <v>77.7</v>
      </c>
      <c r="U114">
        <v>20.5</v>
      </c>
      <c r="V114">
        <v>0</v>
      </c>
      <c r="W114">
        <v>0</v>
      </c>
      <c r="X114">
        <v>0</v>
      </c>
      <c r="Y114">
        <v>0</v>
      </c>
      <c r="Z114" t="s">
        <v>389</v>
      </c>
    </row>
    <row r="115" spans="1:26" x14ac:dyDescent="0.25">
      <c r="A115" s="3" t="s">
        <v>275</v>
      </c>
      <c r="B115" s="3" t="s">
        <v>276</v>
      </c>
      <c r="C115" s="3"/>
      <c r="D115" s="3" t="s">
        <v>34</v>
      </c>
      <c r="E115" s="3" t="s">
        <v>405</v>
      </c>
      <c r="F115" s="3"/>
      <c r="G115" s="5">
        <f t="shared" si="1"/>
        <v>-2.7349999999999994</v>
      </c>
      <c r="K115">
        <v>4.9000000000000004</v>
      </c>
      <c r="L115" s="5">
        <f>M115+N115</f>
        <v>-2.7349999999999994</v>
      </c>
      <c r="M115" s="5">
        <f>(76-((P115*0.2)+(Q115*0.3)+(R115*0.25)+(S115*0.25)))/3</f>
        <v>-2.7349999999999994</v>
      </c>
      <c r="N115">
        <f>V115+W115+X115+Y115</f>
        <v>0</v>
      </c>
      <c r="P115">
        <f>VLOOKUP(Z115,'pff grades'!$A$2:$J$135,9,FALSE)</f>
        <v>91.6</v>
      </c>
      <c r="Q115">
        <f>VLOOKUP(Z115,'pff grades'!$A$2:$M$135,12,FALSE)</f>
        <v>86.2</v>
      </c>
      <c r="R115">
        <f>VLOOKUP(Z115,'pff grades'!$A$2:$M$135,10,FALSE)</f>
        <v>82.4</v>
      </c>
      <c r="S115">
        <f>VLOOKUP(Z115,'pff grades'!$A$2:$M$135,11,FALSE)</f>
        <v>77.7</v>
      </c>
      <c r="U115">
        <v>20.5</v>
      </c>
      <c r="V115">
        <v>0</v>
      </c>
      <c r="W115">
        <v>0</v>
      </c>
      <c r="X115">
        <v>0</v>
      </c>
      <c r="Y115">
        <v>0</v>
      </c>
      <c r="Z115" t="s">
        <v>389</v>
      </c>
    </row>
    <row r="116" spans="1:26" x14ac:dyDescent="0.25">
      <c r="A116" s="4" t="s">
        <v>289</v>
      </c>
      <c r="B116" s="4" t="s">
        <v>18</v>
      </c>
      <c r="C116" s="4"/>
      <c r="D116" s="4" t="s">
        <v>12</v>
      </c>
      <c r="E116" s="4" t="s">
        <v>405</v>
      </c>
      <c r="F116" s="4" t="s">
        <v>409</v>
      </c>
      <c r="G116" s="5">
        <f t="shared" si="1"/>
        <v>-5.5850000000000035</v>
      </c>
      <c r="K116">
        <v>4.5</v>
      </c>
      <c r="L116" s="5">
        <f>M116+N116</f>
        <v>-5.5850000000000035</v>
      </c>
      <c r="M116" s="5">
        <f>(76-((P116*0.1)+(Q116*0.5)+(R116*0.35)+(S116*0.15)))/3</f>
        <v>-5.5850000000000035</v>
      </c>
      <c r="N116">
        <f>V116+W116+X116+Y116</f>
        <v>0</v>
      </c>
      <c r="P116">
        <f>VLOOKUP(Z116,'pff grades'!$A$2:$J$135,9,FALSE)</f>
        <v>91.6</v>
      </c>
      <c r="Q116">
        <f>VLOOKUP(Z116,'pff grades'!$A$2:$M$135,12,FALSE)</f>
        <v>86.2</v>
      </c>
      <c r="R116">
        <f>VLOOKUP(Z116,'pff grades'!$A$2:$M$135,10,FALSE)</f>
        <v>82.4</v>
      </c>
      <c r="S116">
        <f>VLOOKUP(Z116,'pff grades'!$A$2:$M$135,11,FALSE)</f>
        <v>77.7</v>
      </c>
      <c r="U116">
        <v>20.5</v>
      </c>
      <c r="V116">
        <v>0</v>
      </c>
      <c r="W116">
        <v>0</v>
      </c>
      <c r="X116">
        <v>0</v>
      </c>
      <c r="Y116">
        <v>0</v>
      </c>
      <c r="Z116" t="s">
        <v>389</v>
      </c>
    </row>
    <row r="117" spans="1:26" x14ac:dyDescent="0.25">
      <c r="A117" s="4" t="s">
        <v>297</v>
      </c>
      <c r="B117" s="4" t="s">
        <v>179</v>
      </c>
      <c r="C117" s="4"/>
      <c r="D117" s="4" t="s">
        <v>12</v>
      </c>
      <c r="E117" s="4" t="s">
        <v>405</v>
      </c>
      <c r="F117" s="4"/>
      <c r="G117" s="5">
        <f t="shared" si="1"/>
        <v>-5.5850000000000035</v>
      </c>
      <c r="K117">
        <v>4.4000000000000004</v>
      </c>
      <c r="L117" s="5">
        <f>M117+N117</f>
        <v>-5.5850000000000035</v>
      </c>
      <c r="M117" s="5">
        <f>(76-((P117*0.1)+(Q117*0.5)+(R117*0.35)+(S117*0.15)))/3</f>
        <v>-5.5850000000000035</v>
      </c>
      <c r="N117">
        <f>V117+W117+X117+Y117</f>
        <v>0</v>
      </c>
      <c r="P117">
        <f>VLOOKUP(Z117,'pff grades'!$A$2:$J$135,9,FALSE)</f>
        <v>91.6</v>
      </c>
      <c r="Q117">
        <f>VLOOKUP(Z117,'pff grades'!$A$2:$M$135,12,FALSE)</f>
        <v>86.2</v>
      </c>
      <c r="R117">
        <f>VLOOKUP(Z117,'pff grades'!$A$2:$M$135,10,FALSE)</f>
        <v>82.4</v>
      </c>
      <c r="S117">
        <f>VLOOKUP(Z117,'pff grades'!$A$2:$M$135,11,FALSE)</f>
        <v>77.7</v>
      </c>
      <c r="U117">
        <v>20.5</v>
      </c>
      <c r="V117">
        <v>0</v>
      </c>
      <c r="W117">
        <v>0</v>
      </c>
      <c r="X117">
        <v>0</v>
      </c>
      <c r="Y117">
        <v>0</v>
      </c>
      <c r="Z117" t="s">
        <v>389</v>
      </c>
    </row>
    <row r="118" spans="1:26" x14ac:dyDescent="0.25">
      <c r="A118" s="2" t="s">
        <v>49</v>
      </c>
      <c r="B118" s="2" t="s">
        <v>140</v>
      </c>
      <c r="C118" s="2"/>
      <c r="D118" s="2" t="s">
        <v>2</v>
      </c>
      <c r="E118" s="2" t="s">
        <v>404</v>
      </c>
      <c r="F118" s="2"/>
      <c r="G118" s="5">
        <f t="shared" si="1"/>
        <v>-0.87833333333333496</v>
      </c>
      <c r="K118">
        <v>11.2</v>
      </c>
      <c r="L118" s="5">
        <f>M118+N118</f>
        <v>-0.87833333333333496</v>
      </c>
      <c r="M118" s="5">
        <f>(76-((P118*0.4)+(Q118*0.1)+(R118*0.25)+(S118*0.25)))/3</f>
        <v>-1.628333333333335</v>
      </c>
      <c r="N118">
        <f>V118+W118+X118+Y118</f>
        <v>0.75</v>
      </c>
      <c r="P118">
        <f>VLOOKUP(Z118,'pff grades'!$A$2:$J$135,9,FALSE)</f>
        <v>84</v>
      </c>
      <c r="Q118">
        <f>VLOOKUP(Z118,'pff grades'!$A$2:$M$135,12,FALSE)</f>
        <v>93.1</v>
      </c>
      <c r="R118">
        <f>VLOOKUP(Z118,'pff grades'!$A$2:$M$135,10,FALSE)</f>
        <v>78.400000000000006</v>
      </c>
      <c r="S118">
        <f>VLOOKUP(Z118,'pff grades'!$A$2:$M$135,11,FALSE)</f>
        <v>73.5</v>
      </c>
      <c r="U118">
        <v>19.5</v>
      </c>
      <c r="V118">
        <v>0.25</v>
      </c>
      <c r="W118">
        <v>0</v>
      </c>
      <c r="X118">
        <v>0</v>
      </c>
      <c r="Y118">
        <v>0.5</v>
      </c>
      <c r="Z118" t="s">
        <v>402</v>
      </c>
    </row>
    <row r="119" spans="1:26" x14ac:dyDescent="0.25">
      <c r="A119" s="2" t="s">
        <v>267</v>
      </c>
      <c r="B119" s="2" t="s">
        <v>268</v>
      </c>
      <c r="C119" s="2"/>
      <c r="D119" s="2" t="s">
        <v>2</v>
      </c>
      <c r="E119" s="2" t="s">
        <v>404</v>
      </c>
      <c r="F119" s="2"/>
      <c r="G119" s="5">
        <f t="shared" si="1"/>
        <v>-0.87833333333333496</v>
      </c>
      <c r="K119">
        <v>5</v>
      </c>
      <c r="L119" s="5">
        <f>M119+N119</f>
        <v>-0.87833333333333496</v>
      </c>
      <c r="M119" s="5">
        <f>(76-((P119*0.4)+(Q119*0.1)+(R119*0.25)+(S119*0.25)))/3</f>
        <v>-1.628333333333335</v>
      </c>
      <c r="N119">
        <f>V119+W119+X119+Y119</f>
        <v>0.75</v>
      </c>
      <c r="P119">
        <f>VLOOKUP(Z119,'pff grades'!$A$2:$J$135,9,FALSE)</f>
        <v>84</v>
      </c>
      <c r="Q119">
        <f>VLOOKUP(Z119,'pff grades'!$A$2:$M$135,12,FALSE)</f>
        <v>93.1</v>
      </c>
      <c r="R119">
        <f>VLOOKUP(Z119,'pff grades'!$A$2:$M$135,10,FALSE)</f>
        <v>78.400000000000006</v>
      </c>
      <c r="S119">
        <f>VLOOKUP(Z119,'pff grades'!$A$2:$M$135,11,FALSE)</f>
        <v>73.5</v>
      </c>
      <c r="U119">
        <v>19.5</v>
      </c>
      <c r="V119">
        <v>0.25</v>
      </c>
      <c r="W119">
        <v>0</v>
      </c>
      <c r="X119">
        <v>0</v>
      </c>
      <c r="Y119">
        <v>0.5</v>
      </c>
      <c r="Z119" t="s">
        <v>402</v>
      </c>
    </row>
    <row r="120" spans="1:26" x14ac:dyDescent="0.25">
      <c r="A120" s="4" t="s">
        <v>357</v>
      </c>
      <c r="B120" s="4" t="s">
        <v>358</v>
      </c>
      <c r="C120" s="4"/>
      <c r="D120" s="4" t="s">
        <v>12</v>
      </c>
      <c r="E120" s="4" t="s">
        <v>404</v>
      </c>
      <c r="F120" s="4"/>
      <c r="G120" s="5">
        <f t="shared" si="1"/>
        <v>-5.0550000000000024</v>
      </c>
      <c r="K120">
        <v>2.1</v>
      </c>
      <c r="L120" s="5">
        <f>M120+N120</f>
        <v>-5.0550000000000024</v>
      </c>
      <c r="M120" s="5">
        <f>(76-((P120*0.1)+(Q120*0.5)+(R120*0.35)+(S120*0.15)))/3</f>
        <v>-5.8050000000000024</v>
      </c>
      <c r="N120">
        <f>V120+W120+X120+Y120</f>
        <v>0.75</v>
      </c>
      <c r="P120">
        <f>VLOOKUP(Z120,'pff grades'!$A$2:$J$135,9,FALSE)</f>
        <v>84</v>
      </c>
      <c r="Q120">
        <f>VLOOKUP(Z120,'pff grades'!$A$2:$M$135,12,FALSE)</f>
        <v>93.1</v>
      </c>
      <c r="R120">
        <f>VLOOKUP(Z120,'pff grades'!$A$2:$M$135,10,FALSE)</f>
        <v>78.400000000000006</v>
      </c>
      <c r="S120">
        <f>VLOOKUP(Z120,'pff grades'!$A$2:$M$135,11,FALSE)</f>
        <v>73.5</v>
      </c>
      <c r="U120">
        <v>19.5</v>
      </c>
      <c r="V120">
        <v>0.25</v>
      </c>
      <c r="W120">
        <v>0</v>
      </c>
      <c r="X120">
        <v>0</v>
      </c>
      <c r="Y120">
        <v>0.5</v>
      </c>
      <c r="Z120" t="s">
        <v>402</v>
      </c>
    </row>
    <row r="121" spans="1:26" x14ac:dyDescent="0.25">
      <c r="A121" s="1" t="s">
        <v>153</v>
      </c>
      <c r="B121" s="1" t="s">
        <v>154</v>
      </c>
      <c r="C121" s="1"/>
      <c r="D121" s="1" t="s">
        <v>7</v>
      </c>
      <c r="E121" s="1" t="s">
        <v>407</v>
      </c>
      <c r="F121" s="1"/>
      <c r="G121" s="5">
        <f t="shared" si="1"/>
        <v>7.6577011494252876</v>
      </c>
      <c r="J121">
        <f>(175.5*0.04)+(4*(1/0.87))</f>
        <v>11.617701149425287</v>
      </c>
      <c r="K121">
        <v>9.9</v>
      </c>
      <c r="L121" s="5">
        <f>M121+N121</f>
        <v>-3.9599999999999986</v>
      </c>
      <c r="M121" s="5">
        <f>(76-((P121*0.1)+(Q121*0.5)+(R121*0.1)+(S121*0.3)))/3</f>
        <v>-3.7099999999999986</v>
      </c>
      <c r="N121">
        <f>V121+W121+X121+Y121</f>
        <v>-0.25</v>
      </c>
      <c r="P121">
        <f>VLOOKUP(Z121,'pff grades'!$A$2:$J$135,9,FALSE)</f>
        <v>92.9</v>
      </c>
      <c r="Q121">
        <f>VLOOKUP(Z121,'pff grades'!$A$2:$M$135,12,FALSE)</f>
        <v>89.8</v>
      </c>
      <c r="R121">
        <f>VLOOKUP(Z121,'pff grades'!$A$2:$M$135,10,FALSE)</f>
        <v>72.900000000000006</v>
      </c>
      <c r="S121">
        <f>VLOOKUP(Z121,'pff grades'!$A$2:$M$135,11,FALSE)</f>
        <v>85.5</v>
      </c>
      <c r="U121">
        <v>10.5</v>
      </c>
      <c r="V121">
        <v>-0.25</v>
      </c>
      <c r="W121">
        <v>0</v>
      </c>
      <c r="X121">
        <v>0</v>
      </c>
      <c r="Y121">
        <v>0</v>
      </c>
      <c r="Z121" t="s">
        <v>392</v>
      </c>
    </row>
    <row r="122" spans="1:26" x14ac:dyDescent="0.25">
      <c r="A122" s="2" t="s">
        <v>214</v>
      </c>
      <c r="B122" s="2" t="s">
        <v>18</v>
      </c>
      <c r="C122" s="2"/>
      <c r="D122" s="2" t="s">
        <v>2</v>
      </c>
      <c r="E122" s="2" t="s">
        <v>407</v>
      </c>
      <c r="F122" s="2" t="s">
        <v>215</v>
      </c>
      <c r="G122" s="5">
        <f t="shared" si="1"/>
        <v>-3.4966666666666697</v>
      </c>
      <c r="K122">
        <v>6.6</v>
      </c>
      <c r="L122" s="5">
        <f>M122+N122</f>
        <v>-3.4966666666666697</v>
      </c>
      <c r="M122" s="5">
        <f>(76-((P122*0.4)+(Q122*0.1)+(R122*0.25)+(S122*0.25)))/3</f>
        <v>-3.2466666666666697</v>
      </c>
      <c r="N122">
        <f>V122+W122+X122+Y122</f>
        <v>-0.25</v>
      </c>
      <c r="P122">
        <f>VLOOKUP(Z122,'pff grades'!$A$2:$J$135,9,FALSE)</f>
        <v>92.9</v>
      </c>
      <c r="Q122">
        <f>VLOOKUP(Z122,'pff grades'!$A$2:$M$135,12,FALSE)</f>
        <v>89.8</v>
      </c>
      <c r="R122">
        <f>VLOOKUP(Z122,'pff grades'!$A$2:$M$135,10,FALSE)</f>
        <v>72.900000000000006</v>
      </c>
      <c r="S122">
        <f>VLOOKUP(Z122,'pff grades'!$A$2:$M$135,11,FALSE)</f>
        <v>85.5</v>
      </c>
      <c r="U122">
        <v>10.5</v>
      </c>
      <c r="V122">
        <v>-0.25</v>
      </c>
      <c r="W122">
        <v>0</v>
      </c>
      <c r="X122">
        <v>0</v>
      </c>
      <c r="Y122">
        <v>0</v>
      </c>
      <c r="Z122" t="s">
        <v>392</v>
      </c>
    </row>
    <row r="123" spans="1:26" x14ac:dyDescent="0.25">
      <c r="A123" s="4" t="s">
        <v>65</v>
      </c>
      <c r="B123" s="4" t="s">
        <v>201</v>
      </c>
      <c r="C123" s="4"/>
      <c r="D123" s="4" t="s">
        <v>12</v>
      </c>
      <c r="E123" s="4" t="s">
        <v>407</v>
      </c>
      <c r="F123" s="4"/>
      <c r="G123" s="5">
        <f t="shared" si="1"/>
        <v>-5.7600000000000007</v>
      </c>
      <c r="H123">
        <v>20</v>
      </c>
      <c r="K123">
        <v>7.7</v>
      </c>
      <c r="L123" s="5">
        <f>M123+N123</f>
        <v>-5.7600000000000007</v>
      </c>
      <c r="M123" s="5">
        <f>(76-((P123*0.1)+(Q123*0.5)+(R123*0.35)+(S123*0.15)))/3</f>
        <v>-5.5100000000000007</v>
      </c>
      <c r="N123">
        <f>V123+W123+X123+Y123</f>
        <v>-0.25</v>
      </c>
      <c r="P123">
        <f>VLOOKUP(Z123,'pff grades'!$A$2:$J$135,9,FALSE)</f>
        <v>92.9</v>
      </c>
      <c r="Q123">
        <f>VLOOKUP(Z123,'pff grades'!$A$2:$M$135,12,FALSE)</f>
        <v>89.8</v>
      </c>
      <c r="R123">
        <f>VLOOKUP(Z123,'pff grades'!$A$2:$M$135,10,FALSE)</f>
        <v>72.900000000000006</v>
      </c>
      <c r="S123">
        <f>VLOOKUP(Z123,'pff grades'!$A$2:$M$135,11,FALSE)</f>
        <v>85.5</v>
      </c>
      <c r="U123">
        <v>10.5</v>
      </c>
      <c r="V123">
        <v>-0.25</v>
      </c>
      <c r="W123">
        <v>0</v>
      </c>
      <c r="X123">
        <v>0</v>
      </c>
      <c r="Y123">
        <v>0</v>
      </c>
      <c r="Z123" t="s">
        <v>392</v>
      </c>
    </row>
    <row r="124" spans="1:26" x14ac:dyDescent="0.25">
      <c r="A124" s="2" t="s">
        <v>269</v>
      </c>
      <c r="B124" s="2" t="s">
        <v>270</v>
      </c>
      <c r="C124" s="2"/>
      <c r="D124" s="2" t="s">
        <v>2</v>
      </c>
      <c r="E124" s="2" t="s">
        <v>407</v>
      </c>
      <c r="F124" s="2"/>
      <c r="G124" s="5">
        <f t="shared" si="1"/>
        <v>-3.4966666666666697</v>
      </c>
      <c r="H124">
        <v>29</v>
      </c>
      <c r="K124">
        <v>5</v>
      </c>
      <c r="L124" s="5">
        <f>M124+N124</f>
        <v>-3.4966666666666697</v>
      </c>
      <c r="M124" s="5">
        <f>(76-((P124*0.4)+(Q124*0.1)+(R124*0.25)+(S124*0.25)))/3</f>
        <v>-3.2466666666666697</v>
      </c>
      <c r="N124">
        <f>V124+W124+X124+Y124</f>
        <v>-0.25</v>
      </c>
      <c r="P124">
        <f>VLOOKUP(Z124,'pff grades'!$A$2:$J$135,9,FALSE)</f>
        <v>92.9</v>
      </c>
      <c r="Q124">
        <f>VLOOKUP(Z124,'pff grades'!$A$2:$M$135,12,FALSE)</f>
        <v>89.8</v>
      </c>
      <c r="R124">
        <f>VLOOKUP(Z124,'pff grades'!$A$2:$M$135,10,FALSE)</f>
        <v>72.900000000000006</v>
      </c>
      <c r="S124">
        <f>VLOOKUP(Z124,'pff grades'!$A$2:$M$135,11,FALSE)</f>
        <v>85.5</v>
      </c>
      <c r="U124">
        <v>10.5</v>
      </c>
      <c r="V124">
        <v>-0.25</v>
      </c>
      <c r="W124">
        <v>0</v>
      </c>
      <c r="X124">
        <v>0</v>
      </c>
      <c r="Y124">
        <v>0</v>
      </c>
      <c r="Z124" t="s">
        <v>392</v>
      </c>
    </row>
    <row r="125" spans="1:26" x14ac:dyDescent="0.25">
      <c r="A125" s="2" t="s">
        <v>279</v>
      </c>
      <c r="B125" s="2" t="s">
        <v>18</v>
      </c>
      <c r="C125" s="2"/>
      <c r="D125" s="2" t="s">
        <v>2</v>
      </c>
      <c r="E125" s="2" t="s">
        <v>407</v>
      </c>
      <c r="F125" s="2"/>
      <c r="G125" s="5">
        <f t="shared" si="1"/>
        <v>-3.4966666666666697</v>
      </c>
      <c r="K125">
        <v>4.7</v>
      </c>
      <c r="L125" s="5">
        <f>M125+N125</f>
        <v>-3.4966666666666697</v>
      </c>
      <c r="M125" s="5">
        <f>(76-((P125*0.4)+(Q125*0.1)+(R125*0.25)+(S125*0.25)))/3</f>
        <v>-3.2466666666666697</v>
      </c>
      <c r="N125">
        <f>V125+W125+X125+Y125</f>
        <v>-0.25</v>
      </c>
      <c r="P125">
        <f>VLOOKUP(Z125,'pff grades'!$A$2:$J$135,9,FALSE)</f>
        <v>92.9</v>
      </c>
      <c r="Q125">
        <f>VLOOKUP(Z125,'pff grades'!$A$2:$M$135,12,FALSE)</f>
        <v>89.8</v>
      </c>
      <c r="R125">
        <f>VLOOKUP(Z125,'pff grades'!$A$2:$M$135,10,FALSE)</f>
        <v>72.900000000000006</v>
      </c>
      <c r="S125">
        <f>VLOOKUP(Z125,'pff grades'!$A$2:$M$135,11,FALSE)</f>
        <v>85.5</v>
      </c>
      <c r="U125">
        <v>10.5</v>
      </c>
      <c r="V125">
        <v>-0.25</v>
      </c>
      <c r="W125">
        <v>0</v>
      </c>
      <c r="X125">
        <v>0</v>
      </c>
      <c r="Y125">
        <v>0</v>
      </c>
      <c r="Z125" t="s">
        <v>392</v>
      </c>
    </row>
    <row r="126" spans="1:26" x14ac:dyDescent="0.25">
      <c r="A126" s="4" t="s">
        <v>236</v>
      </c>
      <c r="B126" s="4" t="s">
        <v>237</v>
      </c>
      <c r="C126" s="4"/>
      <c r="D126" s="4" t="s">
        <v>12</v>
      </c>
      <c r="E126" s="4" t="s">
        <v>407</v>
      </c>
      <c r="F126" s="4"/>
      <c r="G126" s="5">
        <f t="shared" si="1"/>
        <v>-5.7600000000000007</v>
      </c>
      <c r="H126">
        <v>20.399999999999999</v>
      </c>
      <c r="K126">
        <v>6</v>
      </c>
      <c r="L126" s="5">
        <f>M126+N126</f>
        <v>-5.7600000000000007</v>
      </c>
      <c r="M126" s="5">
        <f>(76-((P126*0.1)+(Q126*0.5)+(R126*0.35)+(S126*0.15)))/3</f>
        <v>-5.5100000000000007</v>
      </c>
      <c r="N126">
        <f>V126+W126+X126+Y126</f>
        <v>-0.25</v>
      </c>
      <c r="P126">
        <f>VLOOKUP(Z126,'pff grades'!$A$2:$J$135,9,FALSE)</f>
        <v>92.9</v>
      </c>
      <c r="Q126">
        <f>VLOOKUP(Z126,'pff grades'!$A$2:$M$135,12,FALSE)</f>
        <v>89.8</v>
      </c>
      <c r="R126">
        <f>VLOOKUP(Z126,'pff grades'!$A$2:$M$135,10,FALSE)</f>
        <v>72.900000000000006</v>
      </c>
      <c r="S126">
        <f>VLOOKUP(Z126,'pff grades'!$A$2:$M$135,11,FALSE)</f>
        <v>85.5</v>
      </c>
      <c r="U126">
        <v>10.5</v>
      </c>
      <c r="V126">
        <v>-0.25</v>
      </c>
      <c r="W126">
        <v>0</v>
      </c>
      <c r="X126">
        <v>0</v>
      </c>
      <c r="Y126">
        <v>0</v>
      </c>
      <c r="Z126" t="s">
        <v>392</v>
      </c>
    </row>
    <row r="127" spans="1:26" x14ac:dyDescent="0.25">
      <c r="A127" s="3" t="s">
        <v>264</v>
      </c>
      <c r="B127" s="3" t="s">
        <v>324</v>
      </c>
      <c r="C127" s="3"/>
      <c r="D127" s="3" t="s">
        <v>34</v>
      </c>
      <c r="E127" s="3" t="s">
        <v>407</v>
      </c>
      <c r="F127" s="3"/>
      <c r="G127" s="5">
        <f t="shared" si="1"/>
        <v>0.86476190476190373</v>
      </c>
      <c r="J127">
        <f>(22.5*0.1)+(6*(1/3.15))</f>
        <v>4.1547619047619051</v>
      </c>
      <c r="K127">
        <v>3.4</v>
      </c>
      <c r="L127" s="5">
        <f>M127+N127</f>
        <v>-3.2900000000000014</v>
      </c>
      <c r="M127" s="5">
        <f>(76-((P127*0.2)+(Q127*0.3)+(R127*0.25)+(S127*0.25)))/3</f>
        <v>-3.0400000000000014</v>
      </c>
      <c r="N127">
        <f>V127+W127+X127+Y127</f>
        <v>-0.25</v>
      </c>
      <c r="P127">
        <f>VLOOKUP(Z127,'pff grades'!$A$2:$J$135,9,FALSE)</f>
        <v>92.9</v>
      </c>
      <c r="Q127">
        <f>VLOOKUP(Z127,'pff grades'!$A$2:$M$135,12,FALSE)</f>
        <v>89.8</v>
      </c>
      <c r="R127">
        <f>VLOOKUP(Z127,'pff grades'!$A$2:$M$135,10,FALSE)</f>
        <v>72.900000000000006</v>
      </c>
      <c r="S127">
        <f>VLOOKUP(Z127,'pff grades'!$A$2:$M$135,11,FALSE)</f>
        <v>85.5</v>
      </c>
      <c r="U127">
        <v>10.5</v>
      </c>
      <c r="V127">
        <v>-0.25</v>
      </c>
      <c r="W127">
        <v>0</v>
      </c>
      <c r="X127">
        <v>0</v>
      </c>
      <c r="Y127">
        <v>0</v>
      </c>
      <c r="Z127" t="s">
        <v>392</v>
      </c>
    </row>
    <row r="128" spans="1:26" x14ac:dyDescent="0.25">
      <c r="A128" s="4" t="s">
        <v>337</v>
      </c>
      <c r="B128" s="4" t="s">
        <v>338</v>
      </c>
      <c r="C128" s="4"/>
      <c r="D128" s="4" t="s">
        <v>12</v>
      </c>
      <c r="E128" s="4" t="s">
        <v>407</v>
      </c>
      <c r="F128" s="4"/>
      <c r="G128" s="5">
        <f t="shared" si="1"/>
        <v>-5.7600000000000007</v>
      </c>
      <c r="K128">
        <v>3.1</v>
      </c>
      <c r="L128" s="5">
        <f>M128+N128</f>
        <v>-5.7600000000000007</v>
      </c>
      <c r="M128" s="5">
        <f>(76-((P128*0.1)+(Q128*0.5)+(R128*0.35)+(S128*0.15)))/3</f>
        <v>-5.5100000000000007</v>
      </c>
      <c r="N128">
        <f>V128+W128+X128+Y128</f>
        <v>-0.25</v>
      </c>
      <c r="P128">
        <f>VLOOKUP(Z128,'pff grades'!$A$2:$J$135,9,FALSE)</f>
        <v>92.9</v>
      </c>
      <c r="Q128">
        <f>VLOOKUP(Z128,'pff grades'!$A$2:$M$135,12,FALSE)</f>
        <v>89.8</v>
      </c>
      <c r="R128">
        <f>VLOOKUP(Z128,'pff grades'!$A$2:$M$135,10,FALSE)</f>
        <v>72.900000000000006</v>
      </c>
      <c r="S128">
        <f>VLOOKUP(Z128,'pff grades'!$A$2:$M$135,11,FALSE)</f>
        <v>85.5</v>
      </c>
      <c r="U128">
        <v>10.5</v>
      </c>
      <c r="V128">
        <v>-0.25</v>
      </c>
      <c r="W128">
        <v>0</v>
      </c>
      <c r="X128">
        <v>0</v>
      </c>
      <c r="Y128">
        <v>0</v>
      </c>
      <c r="Z128" t="s">
        <v>392</v>
      </c>
    </row>
    <row r="129" spans="1:26" x14ac:dyDescent="0.25">
      <c r="A129" s="2" t="s">
        <v>148</v>
      </c>
      <c r="B129" s="2" t="s">
        <v>149</v>
      </c>
      <c r="C129" s="2"/>
      <c r="D129" s="2" t="s">
        <v>2</v>
      </c>
      <c r="E129" s="2" t="s">
        <v>394</v>
      </c>
      <c r="F129" s="2" t="s">
        <v>409</v>
      </c>
      <c r="G129" s="5">
        <f t="shared" si="1"/>
        <v>0.52666666666667084</v>
      </c>
      <c r="K129">
        <v>10.5</v>
      </c>
      <c r="L129" s="5">
        <f>M129+N129</f>
        <v>0.52666666666667084</v>
      </c>
      <c r="M129" s="5">
        <f>(76-((P129*0.4)+(Q129*0.1)+(R129*0.25)+(S129*0.25)))/3</f>
        <v>0.52666666666667084</v>
      </c>
      <c r="N129">
        <f>V129+W129+X129+Y129</f>
        <v>0</v>
      </c>
      <c r="P129">
        <f>VLOOKUP(Z129,'pff grades'!$A$2:$J$135,9,FALSE)</f>
        <v>78.599999999999994</v>
      </c>
      <c r="Q129">
        <f>VLOOKUP(Z129,'pff grades'!$A$2:$M$135,12,FALSE)</f>
        <v>84.3</v>
      </c>
      <c r="R129">
        <f>VLOOKUP(Z129,'pff grades'!$A$2:$M$135,10,FALSE)</f>
        <v>54.6</v>
      </c>
      <c r="S129">
        <f>VLOOKUP(Z129,'pff grades'!$A$2:$M$135,11,FALSE)</f>
        <v>83.6</v>
      </c>
      <c r="U129">
        <v>28.5</v>
      </c>
      <c r="V129">
        <v>0</v>
      </c>
      <c r="W129">
        <v>0</v>
      </c>
      <c r="X129">
        <v>0</v>
      </c>
      <c r="Y129">
        <v>0</v>
      </c>
      <c r="Z129" t="s">
        <v>386</v>
      </c>
    </row>
    <row r="130" spans="1:26" x14ac:dyDescent="0.25">
      <c r="A130" s="4" t="s">
        <v>119</v>
      </c>
      <c r="B130" s="4" t="s">
        <v>120</v>
      </c>
      <c r="C130" s="4"/>
      <c r="D130" s="4" t="s">
        <v>12</v>
      </c>
      <c r="E130" s="4" t="s">
        <v>394</v>
      </c>
      <c r="F130" s="4" t="s">
        <v>409</v>
      </c>
      <c r="G130" s="5">
        <f t="shared" si="1"/>
        <v>-1.8866666666666656</v>
      </c>
      <c r="K130">
        <v>12.9</v>
      </c>
      <c r="L130" s="5">
        <f>M130+N130</f>
        <v>-1.8866666666666656</v>
      </c>
      <c r="M130" s="5">
        <f>(76-((P130*0.1)+(Q130*0.5)+(R130*0.35)+(S130*0.15)))/3</f>
        <v>-1.8866666666666656</v>
      </c>
      <c r="N130">
        <f>V130+W130+X130+Y130</f>
        <v>0</v>
      </c>
      <c r="P130">
        <f>VLOOKUP(Z130,'pff grades'!$A$2:$J$135,9,FALSE)</f>
        <v>78.599999999999994</v>
      </c>
      <c r="Q130">
        <f>VLOOKUP(Z130,'pff grades'!$A$2:$M$135,12,FALSE)</f>
        <v>84.3</v>
      </c>
      <c r="R130">
        <f>VLOOKUP(Z130,'pff grades'!$A$2:$M$135,10,FALSE)</f>
        <v>54.6</v>
      </c>
      <c r="S130">
        <f>VLOOKUP(Z130,'pff grades'!$A$2:$M$135,11,FALSE)</f>
        <v>83.6</v>
      </c>
      <c r="U130">
        <v>28.5</v>
      </c>
      <c r="V130">
        <v>0</v>
      </c>
      <c r="W130">
        <v>0</v>
      </c>
      <c r="X130">
        <v>0</v>
      </c>
      <c r="Y130">
        <v>0</v>
      </c>
      <c r="Z130" t="s">
        <v>386</v>
      </c>
    </row>
    <row r="131" spans="1:26" x14ac:dyDescent="0.25">
      <c r="A131" s="2" t="s">
        <v>265</v>
      </c>
      <c r="B131" s="2" t="s">
        <v>266</v>
      </c>
      <c r="C131" s="2"/>
      <c r="D131" s="2" t="s">
        <v>2</v>
      </c>
      <c r="E131" s="2" t="s">
        <v>394</v>
      </c>
      <c r="F131" s="2"/>
      <c r="G131" s="5">
        <f t="shared" ref="G131:G194" si="2">J131+L131</f>
        <v>0.52666666666667084</v>
      </c>
      <c r="K131">
        <v>5</v>
      </c>
      <c r="L131" s="5">
        <f>M131+N131</f>
        <v>0.52666666666667084</v>
      </c>
      <c r="M131" s="5">
        <f>(76-((P131*0.4)+(Q131*0.1)+(R131*0.25)+(S131*0.25)))/3</f>
        <v>0.52666666666667084</v>
      </c>
      <c r="N131">
        <f>V131+W131+X131+Y131</f>
        <v>0</v>
      </c>
      <c r="P131">
        <f>VLOOKUP(Z131,'pff grades'!$A$2:$J$135,9,FALSE)</f>
        <v>78.599999999999994</v>
      </c>
      <c r="Q131">
        <f>VLOOKUP(Z131,'pff grades'!$A$2:$M$135,12,FALSE)</f>
        <v>84.3</v>
      </c>
      <c r="R131">
        <f>VLOOKUP(Z131,'pff grades'!$A$2:$M$135,10,FALSE)</f>
        <v>54.6</v>
      </c>
      <c r="S131">
        <f>VLOOKUP(Z131,'pff grades'!$A$2:$M$135,11,FALSE)</f>
        <v>83.6</v>
      </c>
      <c r="U131">
        <v>28.5</v>
      </c>
      <c r="V131">
        <v>0</v>
      </c>
      <c r="W131">
        <v>0</v>
      </c>
      <c r="X131">
        <v>0</v>
      </c>
      <c r="Y131">
        <v>0</v>
      </c>
      <c r="Z131" t="s">
        <v>386</v>
      </c>
    </row>
    <row r="132" spans="1:26" x14ac:dyDescent="0.25">
      <c r="A132" s="4" t="s">
        <v>212</v>
      </c>
      <c r="B132" s="4" t="s">
        <v>213</v>
      </c>
      <c r="C132" s="4"/>
      <c r="D132" s="4" t="s">
        <v>12</v>
      </c>
      <c r="E132" s="4" t="s">
        <v>394</v>
      </c>
      <c r="F132" s="4"/>
      <c r="G132" s="5">
        <f t="shared" si="2"/>
        <v>-1.8866666666666656</v>
      </c>
      <c r="K132">
        <v>6.6</v>
      </c>
      <c r="L132" s="5">
        <f>M132+N132</f>
        <v>-1.8866666666666656</v>
      </c>
      <c r="M132" s="5">
        <f>(76-((P132*0.1)+(Q132*0.5)+(R132*0.35)+(S132*0.15)))/3</f>
        <v>-1.8866666666666656</v>
      </c>
      <c r="N132">
        <f>V132+W132+X132+Y132</f>
        <v>0</v>
      </c>
      <c r="P132">
        <f>VLOOKUP(Z132,'pff grades'!$A$2:$J$135,9,FALSE)</f>
        <v>78.599999999999994</v>
      </c>
      <c r="Q132">
        <f>VLOOKUP(Z132,'pff grades'!$A$2:$M$135,12,FALSE)</f>
        <v>84.3</v>
      </c>
      <c r="R132">
        <f>VLOOKUP(Z132,'pff grades'!$A$2:$M$135,10,FALSE)</f>
        <v>54.6</v>
      </c>
      <c r="S132">
        <f>VLOOKUP(Z132,'pff grades'!$A$2:$M$135,11,FALSE)</f>
        <v>83.6</v>
      </c>
      <c r="U132">
        <v>28.5</v>
      </c>
      <c r="V132">
        <v>0</v>
      </c>
      <c r="W132">
        <v>0</v>
      </c>
      <c r="X132">
        <v>0</v>
      </c>
      <c r="Y132">
        <v>0</v>
      </c>
      <c r="Z132" t="s">
        <v>386</v>
      </c>
    </row>
    <row r="133" spans="1:26" x14ac:dyDescent="0.25">
      <c r="A133" s="4" t="s">
        <v>312</v>
      </c>
      <c r="B133" s="4" t="s">
        <v>313</v>
      </c>
      <c r="C133" s="4"/>
      <c r="D133" s="4" t="s">
        <v>12</v>
      </c>
      <c r="E133" s="4" t="s">
        <v>394</v>
      </c>
      <c r="F133" s="4"/>
      <c r="G133" s="5">
        <f t="shared" si="2"/>
        <v>-1.8866666666666656</v>
      </c>
      <c r="K133">
        <v>3.7</v>
      </c>
      <c r="L133" s="5">
        <f>M133+N133</f>
        <v>-1.8866666666666656</v>
      </c>
      <c r="M133" s="5">
        <f>(76-((P133*0.1)+(Q133*0.5)+(R133*0.35)+(S133*0.15)))/3</f>
        <v>-1.8866666666666656</v>
      </c>
      <c r="N133">
        <f>V133+W133+X133+Y133</f>
        <v>0</v>
      </c>
      <c r="P133">
        <f>VLOOKUP(Z133,'pff grades'!$A$2:$J$135,9,FALSE)</f>
        <v>78.599999999999994</v>
      </c>
      <c r="Q133">
        <f>VLOOKUP(Z133,'pff grades'!$A$2:$M$135,12,FALSE)</f>
        <v>84.3</v>
      </c>
      <c r="R133">
        <f>VLOOKUP(Z133,'pff grades'!$A$2:$M$135,10,FALSE)</f>
        <v>54.6</v>
      </c>
      <c r="S133">
        <f>VLOOKUP(Z133,'pff grades'!$A$2:$M$135,11,FALSE)</f>
        <v>83.6</v>
      </c>
      <c r="U133">
        <v>28.5</v>
      </c>
      <c r="V133">
        <v>0</v>
      </c>
      <c r="W133">
        <v>0</v>
      </c>
      <c r="X133">
        <v>0</v>
      </c>
      <c r="Y133">
        <v>0</v>
      </c>
      <c r="Z133" t="s">
        <v>386</v>
      </c>
    </row>
    <row r="134" spans="1:26" x14ac:dyDescent="0.25">
      <c r="A134" s="2" t="s">
        <v>157</v>
      </c>
      <c r="B134" s="2" t="s">
        <v>158</v>
      </c>
      <c r="C134" s="2"/>
      <c r="D134" s="2" t="s">
        <v>2</v>
      </c>
      <c r="E134" s="2" t="s">
        <v>402</v>
      </c>
      <c r="F134" s="2"/>
      <c r="G134" s="5">
        <f t="shared" si="2"/>
        <v>5.1666666666667083E-2</v>
      </c>
      <c r="K134">
        <v>9.8000000000000007</v>
      </c>
      <c r="L134" s="5">
        <f>M134+N134</f>
        <v>5.1666666666667083E-2</v>
      </c>
      <c r="M134" s="5">
        <f>(76-((P134*0.4)+(Q134*0.1)+(R134*0.25)+(S134*0.25)))/3</f>
        <v>-0.69833333333333292</v>
      </c>
      <c r="N134">
        <f>V134+W134+X134+Y134</f>
        <v>0.75</v>
      </c>
      <c r="P134">
        <f>VLOOKUP(Z134,'pff grades'!$A$2:$J$135,9,FALSE)</f>
        <v>83.3</v>
      </c>
      <c r="Q134">
        <f>VLOOKUP(Z134,'pff grades'!$A$2:$M$135,12,FALSE)</f>
        <v>89.5</v>
      </c>
      <c r="R134">
        <f>VLOOKUP(Z134,'pff grades'!$A$2:$M$135,10,FALSE)</f>
        <v>78.400000000000006</v>
      </c>
      <c r="S134">
        <f>VLOOKUP(Z134,'pff grades'!$A$2:$M$135,11,FALSE)</f>
        <v>64.900000000000006</v>
      </c>
      <c r="U134">
        <v>33.5</v>
      </c>
      <c r="V134">
        <v>0.25</v>
      </c>
      <c r="W134">
        <v>0</v>
      </c>
      <c r="X134">
        <v>0</v>
      </c>
      <c r="Y134">
        <v>0.5</v>
      </c>
      <c r="Z134" t="s">
        <v>404</v>
      </c>
    </row>
    <row r="135" spans="1:26" x14ac:dyDescent="0.25">
      <c r="A135" s="4" t="s">
        <v>184</v>
      </c>
      <c r="B135" s="4" t="s">
        <v>185</v>
      </c>
      <c r="C135" s="4"/>
      <c r="D135" s="4" t="s">
        <v>12</v>
      </c>
      <c r="E135" s="4" t="s">
        <v>402</v>
      </c>
      <c r="F135" s="4"/>
      <c r="G135" s="5">
        <f t="shared" si="2"/>
        <v>-4.0016666666666652</v>
      </c>
      <c r="K135">
        <v>8.5</v>
      </c>
      <c r="L135" s="5">
        <f>M135+N135</f>
        <v>-4.0016666666666652</v>
      </c>
      <c r="M135" s="5">
        <f>(76-((P135*0.1)+(Q135*0.5)+(R135*0.35)+(S135*0.15)))/3</f>
        <v>-4.7516666666666652</v>
      </c>
      <c r="N135">
        <f>V135+W135+X135+Y135</f>
        <v>0.75</v>
      </c>
      <c r="P135">
        <f>VLOOKUP(Z135,'pff grades'!$A$2:$J$135,9,FALSE)</f>
        <v>83.3</v>
      </c>
      <c r="Q135">
        <f>VLOOKUP(Z135,'pff grades'!$A$2:$M$135,12,FALSE)</f>
        <v>89.5</v>
      </c>
      <c r="R135">
        <f>VLOOKUP(Z135,'pff grades'!$A$2:$M$135,10,FALSE)</f>
        <v>78.400000000000006</v>
      </c>
      <c r="S135">
        <f>VLOOKUP(Z135,'pff grades'!$A$2:$M$135,11,FALSE)</f>
        <v>64.900000000000006</v>
      </c>
      <c r="U135">
        <v>33.5</v>
      </c>
      <c r="V135">
        <v>0.25</v>
      </c>
      <c r="W135">
        <v>0</v>
      </c>
      <c r="X135">
        <v>0</v>
      </c>
      <c r="Y135">
        <v>0.5</v>
      </c>
      <c r="Z135" t="s">
        <v>404</v>
      </c>
    </row>
    <row r="136" spans="1:26" x14ac:dyDescent="0.25">
      <c r="A136" s="3" t="s">
        <v>242</v>
      </c>
      <c r="B136" s="3" t="s">
        <v>266</v>
      </c>
      <c r="C136" s="3"/>
      <c r="D136" s="3" t="s">
        <v>34</v>
      </c>
      <c r="E136" s="3" t="s">
        <v>402</v>
      </c>
      <c r="F136" s="3"/>
      <c r="G136" s="5">
        <f t="shared" si="2"/>
        <v>-0.36166666666666925</v>
      </c>
      <c r="K136">
        <v>4.5999999999999996</v>
      </c>
      <c r="L136" s="5">
        <f>M136+N136</f>
        <v>-0.36166666666666925</v>
      </c>
      <c r="M136" s="5">
        <f>(76-((P136*0.2)+(Q136*0.3)+(R136*0.25)+(S136*0.25)))/3</f>
        <v>-1.1116666666666692</v>
      </c>
      <c r="N136">
        <f>V136+W136+X136+Y136</f>
        <v>0.75</v>
      </c>
      <c r="P136">
        <f>VLOOKUP(Z136,'pff grades'!$A$2:$J$135,9,FALSE)</f>
        <v>83.3</v>
      </c>
      <c r="Q136">
        <f>VLOOKUP(Z136,'pff grades'!$A$2:$M$135,12,FALSE)</f>
        <v>89.5</v>
      </c>
      <c r="R136">
        <f>VLOOKUP(Z136,'pff grades'!$A$2:$M$135,10,FALSE)</f>
        <v>78.400000000000006</v>
      </c>
      <c r="S136">
        <f>VLOOKUP(Z136,'pff grades'!$A$2:$M$135,11,FALSE)</f>
        <v>64.900000000000006</v>
      </c>
      <c r="U136">
        <v>33.5</v>
      </c>
      <c r="V136">
        <v>0.25</v>
      </c>
      <c r="W136">
        <v>0</v>
      </c>
      <c r="X136">
        <v>0</v>
      </c>
      <c r="Y136">
        <v>0.5</v>
      </c>
      <c r="Z136" t="s">
        <v>404</v>
      </c>
    </row>
    <row r="137" spans="1:26" x14ac:dyDescent="0.25">
      <c r="A137" s="4" t="s">
        <v>199</v>
      </c>
      <c r="B137" s="4" t="s">
        <v>200</v>
      </c>
      <c r="C137" s="4"/>
      <c r="D137" s="4" t="s">
        <v>12</v>
      </c>
      <c r="E137" s="4" t="s">
        <v>402</v>
      </c>
      <c r="F137" s="4"/>
      <c r="G137" s="5">
        <f t="shared" si="2"/>
        <v>-4.0016666666666652</v>
      </c>
      <c r="K137">
        <v>7.8</v>
      </c>
      <c r="L137" s="5">
        <f>M137+N137</f>
        <v>-4.0016666666666652</v>
      </c>
      <c r="M137" s="5">
        <f>(76-((P137*0.1)+(Q137*0.5)+(R137*0.35)+(S137*0.15)))/3</f>
        <v>-4.7516666666666652</v>
      </c>
      <c r="N137">
        <f>V137+W137+X137+Y137</f>
        <v>0.75</v>
      </c>
      <c r="P137">
        <f>VLOOKUP(Z137,'pff grades'!$A$2:$J$135,9,FALSE)</f>
        <v>83.3</v>
      </c>
      <c r="Q137">
        <f>VLOOKUP(Z137,'pff grades'!$A$2:$M$135,12,FALSE)</f>
        <v>89.5</v>
      </c>
      <c r="R137">
        <f>VLOOKUP(Z137,'pff grades'!$A$2:$M$135,10,FALSE)</f>
        <v>78.400000000000006</v>
      </c>
      <c r="S137">
        <f>VLOOKUP(Z137,'pff grades'!$A$2:$M$135,11,FALSE)</f>
        <v>64.900000000000006</v>
      </c>
      <c r="U137">
        <v>33.5</v>
      </c>
      <c r="V137">
        <v>0.25</v>
      </c>
      <c r="W137">
        <v>0</v>
      </c>
      <c r="X137">
        <v>0</v>
      </c>
      <c r="Y137">
        <v>0.5</v>
      </c>
      <c r="Z137" t="s">
        <v>404</v>
      </c>
    </row>
    <row r="138" spans="1:26" x14ac:dyDescent="0.25">
      <c r="A138" s="4" t="s">
        <v>8</v>
      </c>
      <c r="B138" s="4" t="s">
        <v>216</v>
      </c>
      <c r="C138" s="4"/>
      <c r="D138" s="4" t="s">
        <v>12</v>
      </c>
      <c r="E138" s="4" t="s">
        <v>402</v>
      </c>
      <c r="F138" s="4"/>
      <c r="G138" s="5">
        <f t="shared" si="2"/>
        <v>-4.0016666666666652</v>
      </c>
      <c r="K138">
        <v>6.6</v>
      </c>
      <c r="L138" s="5">
        <f>M138+N138</f>
        <v>-4.0016666666666652</v>
      </c>
      <c r="M138" s="5">
        <f>(76-((P138*0.1)+(Q138*0.5)+(R138*0.35)+(S138*0.15)))/3</f>
        <v>-4.7516666666666652</v>
      </c>
      <c r="N138">
        <f>V138+W138+X138+Y138</f>
        <v>0.75</v>
      </c>
      <c r="P138">
        <f>VLOOKUP(Z138,'pff grades'!$A$2:$J$135,9,FALSE)</f>
        <v>83.3</v>
      </c>
      <c r="Q138">
        <f>VLOOKUP(Z138,'pff grades'!$A$2:$M$135,12,FALSE)</f>
        <v>89.5</v>
      </c>
      <c r="R138">
        <f>VLOOKUP(Z138,'pff grades'!$A$2:$M$135,10,FALSE)</f>
        <v>78.400000000000006</v>
      </c>
      <c r="S138">
        <f>VLOOKUP(Z138,'pff grades'!$A$2:$M$135,11,FALSE)</f>
        <v>64.900000000000006</v>
      </c>
      <c r="U138">
        <v>33.5</v>
      </c>
      <c r="V138">
        <v>0.25</v>
      </c>
      <c r="W138">
        <v>0</v>
      </c>
      <c r="X138">
        <v>0</v>
      </c>
      <c r="Y138">
        <v>0.5</v>
      </c>
      <c r="Z138" t="s">
        <v>404</v>
      </c>
    </row>
    <row r="139" spans="1:26" x14ac:dyDescent="0.25">
      <c r="A139" s="4" t="s">
        <v>241</v>
      </c>
      <c r="B139" s="4" t="s">
        <v>242</v>
      </c>
      <c r="C139" s="4"/>
      <c r="D139" s="4" t="s">
        <v>12</v>
      </c>
      <c r="E139" s="4" t="s">
        <v>402</v>
      </c>
      <c r="F139" s="4"/>
      <c r="G139" s="5">
        <f t="shared" si="2"/>
        <v>-4.0016666666666652</v>
      </c>
      <c r="K139">
        <v>5.6</v>
      </c>
      <c r="L139" s="5">
        <f>M139+N139</f>
        <v>-4.0016666666666652</v>
      </c>
      <c r="M139" s="5">
        <f>(76-((P139*0.1)+(Q139*0.5)+(R139*0.35)+(S139*0.15)))/3</f>
        <v>-4.7516666666666652</v>
      </c>
      <c r="N139">
        <f>V139+W139+X139+Y139</f>
        <v>0.75</v>
      </c>
      <c r="P139">
        <f>VLOOKUP(Z139,'pff grades'!$A$2:$J$135,9,FALSE)</f>
        <v>83.3</v>
      </c>
      <c r="Q139">
        <f>VLOOKUP(Z139,'pff grades'!$A$2:$M$135,12,FALSE)</f>
        <v>89.5</v>
      </c>
      <c r="R139">
        <f>VLOOKUP(Z139,'pff grades'!$A$2:$M$135,10,FALSE)</f>
        <v>78.400000000000006</v>
      </c>
      <c r="S139">
        <f>VLOOKUP(Z139,'pff grades'!$A$2:$M$135,11,FALSE)</f>
        <v>64.900000000000006</v>
      </c>
      <c r="U139">
        <v>33.5</v>
      </c>
      <c r="V139">
        <v>0.25</v>
      </c>
      <c r="W139">
        <v>0</v>
      </c>
      <c r="X139">
        <v>0</v>
      </c>
      <c r="Y139">
        <v>0.5</v>
      </c>
      <c r="Z139" t="s">
        <v>404</v>
      </c>
    </row>
    <row r="140" spans="1:26" x14ac:dyDescent="0.25">
      <c r="A140" s="4" t="s">
        <v>292</v>
      </c>
      <c r="B140" s="4" t="s">
        <v>264</v>
      </c>
      <c r="C140" s="4"/>
      <c r="D140" s="4" t="s">
        <v>12</v>
      </c>
      <c r="E140" s="4" t="s">
        <v>402</v>
      </c>
      <c r="F140" s="4"/>
      <c r="G140" s="5">
        <f t="shared" si="2"/>
        <v>-4.0016666666666652</v>
      </c>
      <c r="K140">
        <v>4.5</v>
      </c>
      <c r="L140" s="5">
        <f>M140+N140</f>
        <v>-4.0016666666666652</v>
      </c>
      <c r="M140" s="5">
        <f>(76-((P140*0.1)+(Q140*0.5)+(R140*0.35)+(S140*0.15)))/3</f>
        <v>-4.7516666666666652</v>
      </c>
      <c r="N140">
        <f>V140+W140+X140+Y140</f>
        <v>0.75</v>
      </c>
      <c r="P140">
        <f>VLOOKUP(Z140,'pff grades'!$A$2:$J$135,9,FALSE)</f>
        <v>83.3</v>
      </c>
      <c r="Q140">
        <f>VLOOKUP(Z140,'pff grades'!$A$2:$M$135,12,FALSE)</f>
        <v>89.5</v>
      </c>
      <c r="R140">
        <f>VLOOKUP(Z140,'pff grades'!$A$2:$M$135,10,FALSE)</f>
        <v>78.400000000000006</v>
      </c>
      <c r="S140">
        <f>VLOOKUP(Z140,'pff grades'!$A$2:$M$135,11,FALSE)</f>
        <v>64.900000000000006</v>
      </c>
      <c r="U140">
        <v>33.5</v>
      </c>
      <c r="V140">
        <v>0.25</v>
      </c>
      <c r="W140">
        <v>0</v>
      </c>
      <c r="X140">
        <v>0</v>
      </c>
      <c r="Y140">
        <v>0.5</v>
      </c>
      <c r="Z140" t="s">
        <v>404</v>
      </c>
    </row>
    <row r="141" spans="1:26" x14ac:dyDescent="0.25">
      <c r="A141" s="4" t="s">
        <v>292</v>
      </c>
      <c r="B141" s="4" t="s">
        <v>304</v>
      </c>
      <c r="C141" s="4"/>
      <c r="D141" s="4" t="s">
        <v>12</v>
      </c>
      <c r="E141" s="4" t="s">
        <v>402</v>
      </c>
      <c r="F141" s="4"/>
      <c r="G141" s="5">
        <f t="shared" si="2"/>
        <v>-4.0016666666666652</v>
      </c>
      <c r="K141">
        <v>4.0999999999999996</v>
      </c>
      <c r="L141" s="5">
        <f>M141+N141</f>
        <v>-4.0016666666666652</v>
      </c>
      <c r="M141" s="5">
        <f>(76-((P141*0.1)+(Q141*0.5)+(R141*0.35)+(S141*0.15)))/3</f>
        <v>-4.7516666666666652</v>
      </c>
      <c r="N141">
        <f>V141+W141+X141+Y141</f>
        <v>0.75</v>
      </c>
      <c r="P141">
        <f>VLOOKUP(Z141,'pff grades'!$A$2:$J$135,9,FALSE)</f>
        <v>83.3</v>
      </c>
      <c r="Q141">
        <f>VLOOKUP(Z141,'pff grades'!$A$2:$M$135,12,FALSE)</f>
        <v>89.5</v>
      </c>
      <c r="R141">
        <f>VLOOKUP(Z141,'pff grades'!$A$2:$M$135,10,FALSE)</f>
        <v>78.400000000000006</v>
      </c>
      <c r="S141">
        <f>VLOOKUP(Z141,'pff grades'!$A$2:$M$135,11,FALSE)</f>
        <v>64.900000000000006</v>
      </c>
      <c r="U141">
        <v>33.5</v>
      </c>
      <c r="V141">
        <v>0.25</v>
      </c>
      <c r="W141">
        <v>0</v>
      </c>
      <c r="X141">
        <v>0</v>
      </c>
      <c r="Y141">
        <v>0.5</v>
      </c>
      <c r="Z141" t="s">
        <v>404</v>
      </c>
    </row>
    <row r="142" spans="1:26" x14ac:dyDescent="0.25">
      <c r="A142" s="4" t="s">
        <v>187</v>
      </c>
      <c r="B142" s="4" t="s">
        <v>188</v>
      </c>
      <c r="C142" s="4"/>
      <c r="D142" s="4" t="s">
        <v>12</v>
      </c>
      <c r="E142" s="4" t="s">
        <v>392</v>
      </c>
      <c r="F142" s="4"/>
      <c r="G142" s="5">
        <f t="shared" si="2"/>
        <v>-3.6333333333333306</v>
      </c>
      <c r="H142">
        <v>37.700000000000003</v>
      </c>
      <c r="K142">
        <v>8.3000000000000007</v>
      </c>
      <c r="L142" s="5">
        <f>M142+N142</f>
        <v>-3.6333333333333306</v>
      </c>
      <c r="M142" s="5">
        <f>(76-((P142*0.1)+(Q142*0.5)+(R142*0.35)+(S142*0.15)))/3</f>
        <v>-3.6333333333333306</v>
      </c>
      <c r="N142">
        <f>V142+W142+X142+Y142</f>
        <v>0</v>
      </c>
      <c r="P142">
        <f>VLOOKUP(Z142,'pff grades'!$A$2:$J$135,9,FALSE)</f>
        <v>77.099999999999994</v>
      </c>
      <c r="Q142">
        <f>VLOOKUP(Z142,'pff grades'!$A$2:$M$135,12,FALSE)</f>
        <v>85.6</v>
      </c>
      <c r="R142">
        <f>VLOOKUP(Z142,'pff grades'!$A$2:$M$135,10,FALSE)</f>
        <v>69.900000000000006</v>
      </c>
      <c r="S142">
        <f>VLOOKUP(Z142,'pff grades'!$A$2:$M$135,11,FALSE)</f>
        <v>79.5</v>
      </c>
      <c r="U142">
        <v>37.5</v>
      </c>
      <c r="V142">
        <v>0.25</v>
      </c>
      <c r="W142">
        <v>-0.25</v>
      </c>
      <c r="X142">
        <v>0</v>
      </c>
      <c r="Y142">
        <v>0</v>
      </c>
      <c r="Z142" t="s">
        <v>407</v>
      </c>
    </row>
    <row r="143" spans="1:26" x14ac:dyDescent="0.25">
      <c r="A143" s="3" t="s">
        <v>318</v>
      </c>
      <c r="B143" s="3" t="s">
        <v>319</v>
      </c>
      <c r="C143" s="3"/>
      <c r="D143" s="3" t="s">
        <v>34</v>
      </c>
      <c r="E143" s="3" t="s">
        <v>392</v>
      </c>
      <c r="F143" s="3"/>
      <c r="G143" s="5">
        <f t="shared" si="2"/>
        <v>-0.81666666666666288</v>
      </c>
      <c r="H143">
        <v>29.9</v>
      </c>
      <c r="K143">
        <v>3.6</v>
      </c>
      <c r="L143" s="5">
        <f>M143+N143</f>
        <v>-0.81666666666666288</v>
      </c>
      <c r="M143" s="5">
        <f>(76-((P143*0.2)+(Q143*0.3)+(R143*0.25)+(S143*0.25)))/3</f>
        <v>-0.81666666666666288</v>
      </c>
      <c r="N143">
        <f>V143+W143+X143+Y143</f>
        <v>0</v>
      </c>
      <c r="P143">
        <f>VLOOKUP(Z143,'pff grades'!$A$2:$J$135,9,FALSE)</f>
        <v>77.099999999999994</v>
      </c>
      <c r="Q143">
        <f>VLOOKUP(Z143,'pff grades'!$A$2:$M$135,12,FALSE)</f>
        <v>85.6</v>
      </c>
      <c r="R143">
        <f>VLOOKUP(Z143,'pff grades'!$A$2:$M$135,10,FALSE)</f>
        <v>69.900000000000006</v>
      </c>
      <c r="S143">
        <f>VLOOKUP(Z143,'pff grades'!$A$2:$M$135,11,FALSE)</f>
        <v>79.5</v>
      </c>
      <c r="U143">
        <v>37.5</v>
      </c>
      <c r="V143">
        <v>0.25</v>
      </c>
      <c r="W143">
        <v>-0.25</v>
      </c>
      <c r="X143">
        <v>0</v>
      </c>
      <c r="Y143">
        <v>0</v>
      </c>
      <c r="Z143" t="s">
        <v>407</v>
      </c>
    </row>
    <row r="144" spans="1:26" x14ac:dyDescent="0.25">
      <c r="A144" s="2" t="s">
        <v>9</v>
      </c>
      <c r="B144" s="2" t="s">
        <v>352</v>
      </c>
      <c r="C144" s="2"/>
      <c r="D144" s="2" t="s">
        <v>2</v>
      </c>
      <c r="E144" s="2" t="s">
        <v>392</v>
      </c>
      <c r="F144" s="2"/>
      <c r="G144" s="5">
        <f t="shared" si="2"/>
        <v>-0.25</v>
      </c>
      <c r="K144">
        <v>2.5</v>
      </c>
      <c r="L144" s="5">
        <f>M144+N144</f>
        <v>-0.25</v>
      </c>
      <c r="M144" s="5">
        <f>(76-((P144*0.4)+(Q144*0.1)+(R144*0.25)+(S144*0.25)))/3</f>
        <v>-0.25</v>
      </c>
      <c r="N144">
        <f>V144+W144+X144+Y144</f>
        <v>0</v>
      </c>
      <c r="P144">
        <f>VLOOKUP(Z144,'pff grades'!$A$2:$J$135,9,FALSE)</f>
        <v>77.099999999999994</v>
      </c>
      <c r="Q144">
        <f>VLOOKUP(Z144,'pff grades'!$A$2:$M$135,12,FALSE)</f>
        <v>85.6</v>
      </c>
      <c r="R144">
        <f>VLOOKUP(Z144,'pff grades'!$A$2:$M$135,10,FALSE)</f>
        <v>69.900000000000006</v>
      </c>
      <c r="S144">
        <f>VLOOKUP(Z144,'pff grades'!$A$2:$M$135,11,FALSE)</f>
        <v>79.5</v>
      </c>
      <c r="U144">
        <v>37.5</v>
      </c>
      <c r="V144">
        <v>0.25</v>
      </c>
      <c r="W144">
        <v>-0.25</v>
      </c>
      <c r="X144">
        <v>0</v>
      </c>
      <c r="Y144">
        <v>0</v>
      </c>
      <c r="Z144" t="s">
        <v>407</v>
      </c>
    </row>
    <row r="145" spans="1:26" x14ac:dyDescent="0.25">
      <c r="A145" s="4" t="s">
        <v>267</v>
      </c>
      <c r="B145" s="4" t="s">
        <v>331</v>
      </c>
      <c r="C145" s="4"/>
      <c r="D145" s="4" t="s">
        <v>12</v>
      </c>
      <c r="E145" s="4" t="s">
        <v>392</v>
      </c>
      <c r="F145" s="4"/>
      <c r="G145" s="5">
        <f t="shared" si="2"/>
        <v>-3.6333333333333306</v>
      </c>
      <c r="K145">
        <v>3.2</v>
      </c>
      <c r="L145" s="5">
        <f>M145+N145</f>
        <v>-3.6333333333333306</v>
      </c>
      <c r="M145" s="5">
        <f>(76-((P145*0.1)+(Q145*0.5)+(R145*0.35)+(S145*0.15)))/3</f>
        <v>-3.6333333333333306</v>
      </c>
      <c r="N145">
        <f>V145+W145+X145+Y145</f>
        <v>0</v>
      </c>
      <c r="P145">
        <f>VLOOKUP(Z145,'pff grades'!$A$2:$J$135,9,FALSE)</f>
        <v>77.099999999999994</v>
      </c>
      <c r="Q145">
        <f>VLOOKUP(Z145,'pff grades'!$A$2:$M$135,12,FALSE)</f>
        <v>85.6</v>
      </c>
      <c r="R145">
        <f>VLOOKUP(Z145,'pff grades'!$A$2:$M$135,10,FALSE)</f>
        <v>69.900000000000006</v>
      </c>
      <c r="S145">
        <f>VLOOKUP(Z145,'pff grades'!$A$2:$M$135,11,FALSE)</f>
        <v>79.5</v>
      </c>
      <c r="U145">
        <v>37.5</v>
      </c>
      <c r="V145">
        <v>0.25</v>
      </c>
      <c r="W145">
        <v>-0.25</v>
      </c>
      <c r="X145">
        <v>0</v>
      </c>
      <c r="Y145">
        <v>0</v>
      </c>
      <c r="Z145" t="s">
        <v>407</v>
      </c>
    </row>
    <row r="146" spans="1:26" x14ac:dyDescent="0.25">
      <c r="A146" s="4" t="s">
        <v>292</v>
      </c>
      <c r="B146" s="4" t="s">
        <v>336</v>
      </c>
      <c r="C146" s="4"/>
      <c r="D146" s="4" t="s">
        <v>12</v>
      </c>
      <c r="E146" s="4" t="s">
        <v>392</v>
      </c>
      <c r="F146" s="4"/>
      <c r="G146" s="5">
        <f t="shared" si="2"/>
        <v>-3.6333333333333306</v>
      </c>
      <c r="K146">
        <v>3.2</v>
      </c>
      <c r="L146" s="5">
        <f>M146+N146</f>
        <v>-3.6333333333333306</v>
      </c>
      <c r="M146" s="5">
        <f>(76-((P146*0.1)+(Q146*0.5)+(R146*0.35)+(S146*0.15)))/3</f>
        <v>-3.6333333333333306</v>
      </c>
      <c r="N146">
        <f>V146+W146+X146+Y146</f>
        <v>0</v>
      </c>
      <c r="P146">
        <f>VLOOKUP(Z146,'pff grades'!$A$2:$J$135,9,FALSE)</f>
        <v>77.099999999999994</v>
      </c>
      <c r="Q146">
        <f>VLOOKUP(Z146,'pff grades'!$A$2:$M$135,12,FALSE)</f>
        <v>85.6</v>
      </c>
      <c r="R146">
        <f>VLOOKUP(Z146,'pff grades'!$A$2:$M$135,10,FALSE)</f>
        <v>69.900000000000006</v>
      </c>
      <c r="S146">
        <f>VLOOKUP(Z146,'pff grades'!$A$2:$M$135,11,FALSE)</f>
        <v>79.5</v>
      </c>
      <c r="U146">
        <v>37.5</v>
      </c>
      <c r="V146">
        <v>0.25</v>
      </c>
      <c r="W146">
        <v>-0.25</v>
      </c>
      <c r="X146">
        <v>0</v>
      </c>
      <c r="Y146">
        <v>0</v>
      </c>
      <c r="Z146" t="s">
        <v>407</v>
      </c>
    </row>
    <row r="147" spans="1:26" x14ac:dyDescent="0.25">
      <c r="A147" s="1" t="s">
        <v>123</v>
      </c>
      <c r="B147" s="1" t="s">
        <v>124</v>
      </c>
      <c r="C147" s="1"/>
      <c r="D147" s="1" t="s">
        <v>7</v>
      </c>
      <c r="E147" s="1" t="s">
        <v>398</v>
      </c>
      <c r="F147" s="1"/>
      <c r="G147" s="5">
        <f t="shared" si="2"/>
        <v>-4.3299999999999983</v>
      </c>
      <c r="K147">
        <v>12.2</v>
      </c>
      <c r="L147" s="5">
        <f>M147+N147</f>
        <v>-4.3299999999999983</v>
      </c>
      <c r="M147" s="5">
        <f>(76-((P147*0.1)+(Q147*0.5)+(R147*0.1)+(S147*0.3)))/3</f>
        <v>-3.8299999999999983</v>
      </c>
      <c r="N147">
        <f>V147+W147+X147+Y147</f>
        <v>-0.5</v>
      </c>
      <c r="P147">
        <f>VLOOKUP(Z147,'pff grades'!$A$2:$J$135,9,FALSE)</f>
        <v>96.9</v>
      </c>
      <c r="Q147">
        <f>VLOOKUP(Z147,'pff grades'!$A$2:$M$135,12,FALSE)</f>
        <v>87.6</v>
      </c>
      <c r="R147">
        <f>VLOOKUP(Z147,'pff grades'!$A$2:$M$135,10,FALSE)</f>
        <v>87.1</v>
      </c>
      <c r="S147">
        <f>VLOOKUP(Z147,'pff grades'!$A$2:$M$135,11,FALSE)</f>
        <v>84.3</v>
      </c>
      <c r="U147">
        <v>13.5</v>
      </c>
      <c r="V147">
        <v>-0.5</v>
      </c>
      <c r="W147">
        <v>0</v>
      </c>
      <c r="X147">
        <v>0</v>
      </c>
      <c r="Y147">
        <v>0</v>
      </c>
      <c r="Z147" t="s">
        <v>412</v>
      </c>
    </row>
    <row r="148" spans="1:26" x14ac:dyDescent="0.25">
      <c r="A148" s="4" t="s">
        <v>159</v>
      </c>
      <c r="B148" s="4" t="s">
        <v>160</v>
      </c>
      <c r="C148" s="4"/>
      <c r="D148" s="4" t="s">
        <v>12</v>
      </c>
      <c r="E148" s="4" t="s">
        <v>398</v>
      </c>
      <c r="F148" s="4" t="s">
        <v>409</v>
      </c>
      <c r="G148" s="5">
        <f t="shared" si="2"/>
        <v>-7.3733333333333304</v>
      </c>
      <c r="K148">
        <v>9.8000000000000007</v>
      </c>
      <c r="L148" s="5">
        <f>M148+N148</f>
        <v>-7.3733333333333304</v>
      </c>
      <c r="M148" s="5">
        <f>(76-((P148*0.1)+(Q148*0.5)+(R148*0.35)+(S148*0.15)))/3</f>
        <v>-6.8733333333333304</v>
      </c>
      <c r="N148">
        <f>V148+W148+X148+Y148</f>
        <v>-0.5</v>
      </c>
      <c r="P148">
        <f>VLOOKUP(Z148,'pff grades'!$A$2:$J$135,9,FALSE)</f>
        <v>96.9</v>
      </c>
      <c r="Q148">
        <f>VLOOKUP(Z148,'pff grades'!$A$2:$M$135,12,FALSE)</f>
        <v>87.6</v>
      </c>
      <c r="R148">
        <f>VLOOKUP(Z148,'pff grades'!$A$2:$M$135,10,FALSE)</f>
        <v>87.1</v>
      </c>
      <c r="S148">
        <f>VLOOKUP(Z148,'pff grades'!$A$2:$M$135,11,FALSE)</f>
        <v>84.3</v>
      </c>
      <c r="U148">
        <v>13.5</v>
      </c>
      <c r="V148">
        <v>-0.5</v>
      </c>
      <c r="W148">
        <v>0</v>
      </c>
      <c r="X148">
        <v>0</v>
      </c>
      <c r="Y148">
        <v>0</v>
      </c>
      <c r="Z148" t="s">
        <v>412</v>
      </c>
    </row>
    <row r="149" spans="1:26" x14ac:dyDescent="0.25">
      <c r="A149" s="2" t="s">
        <v>238</v>
      </c>
      <c r="B149" s="2" t="s">
        <v>239</v>
      </c>
      <c r="C149" s="2"/>
      <c r="D149" s="2" t="s">
        <v>2</v>
      </c>
      <c r="E149" s="2" t="s">
        <v>398</v>
      </c>
      <c r="F149" s="2"/>
      <c r="G149" s="5">
        <f t="shared" si="2"/>
        <v>-5.2900000000000018</v>
      </c>
      <c r="K149">
        <v>5.7</v>
      </c>
      <c r="L149" s="5">
        <f>M149+N149</f>
        <v>-5.2900000000000018</v>
      </c>
      <c r="M149" s="5">
        <f>(76-((P149*0.4)+(Q149*0.1)+(R149*0.25)+(S149*0.25)))/3</f>
        <v>-4.7900000000000018</v>
      </c>
      <c r="N149">
        <f>V149+W149+X149+Y149</f>
        <v>-0.5</v>
      </c>
      <c r="P149">
        <f>VLOOKUP(Z149,'pff grades'!$A$2:$J$135,9,FALSE)</f>
        <v>96.9</v>
      </c>
      <c r="Q149">
        <f>VLOOKUP(Z149,'pff grades'!$A$2:$M$135,12,FALSE)</f>
        <v>87.6</v>
      </c>
      <c r="R149">
        <f>VLOOKUP(Z149,'pff grades'!$A$2:$M$135,10,FALSE)</f>
        <v>87.1</v>
      </c>
      <c r="S149">
        <f>VLOOKUP(Z149,'pff grades'!$A$2:$M$135,11,FALSE)</f>
        <v>84.3</v>
      </c>
      <c r="U149">
        <v>13.5</v>
      </c>
      <c r="V149">
        <v>-0.5</v>
      </c>
      <c r="W149">
        <v>0</v>
      </c>
      <c r="X149">
        <v>0</v>
      </c>
      <c r="Y149">
        <v>0</v>
      </c>
      <c r="Z149" t="s">
        <v>412</v>
      </c>
    </row>
    <row r="150" spans="1:26" x14ac:dyDescent="0.25">
      <c r="A150" s="2" t="s">
        <v>280</v>
      </c>
      <c r="B150" s="2" t="s">
        <v>281</v>
      </c>
      <c r="C150" s="2"/>
      <c r="D150" s="2" t="s">
        <v>2</v>
      </c>
      <c r="E150" s="2" t="s">
        <v>398</v>
      </c>
      <c r="F150" s="2"/>
      <c r="G150" s="5">
        <f t="shared" si="2"/>
        <v>-5.2900000000000018</v>
      </c>
      <c r="K150">
        <v>4.7</v>
      </c>
      <c r="L150" s="5">
        <f>M150+N150</f>
        <v>-5.2900000000000018</v>
      </c>
      <c r="M150" s="5">
        <f>(76-((P150*0.4)+(Q150*0.1)+(R150*0.25)+(S150*0.25)))/3</f>
        <v>-4.7900000000000018</v>
      </c>
      <c r="N150">
        <f>V150+W150+X150+Y150</f>
        <v>-0.5</v>
      </c>
      <c r="P150">
        <f>VLOOKUP(Z150,'pff grades'!$A$2:$J$135,9,FALSE)</f>
        <v>96.9</v>
      </c>
      <c r="Q150">
        <f>VLOOKUP(Z150,'pff grades'!$A$2:$M$135,12,FALSE)</f>
        <v>87.6</v>
      </c>
      <c r="R150">
        <f>VLOOKUP(Z150,'pff grades'!$A$2:$M$135,10,FALSE)</f>
        <v>87.1</v>
      </c>
      <c r="S150">
        <f>VLOOKUP(Z150,'pff grades'!$A$2:$M$135,11,FALSE)</f>
        <v>84.3</v>
      </c>
      <c r="U150">
        <v>13.5</v>
      </c>
      <c r="V150">
        <v>-0.5</v>
      </c>
      <c r="W150">
        <v>0</v>
      </c>
      <c r="X150">
        <v>0</v>
      </c>
      <c r="Y150">
        <v>0</v>
      </c>
      <c r="Z150" t="s">
        <v>412</v>
      </c>
    </row>
    <row r="151" spans="1:26" x14ac:dyDescent="0.25">
      <c r="A151" s="4" t="s">
        <v>225</v>
      </c>
      <c r="B151" s="4" t="s">
        <v>226</v>
      </c>
      <c r="C151" s="4"/>
      <c r="D151" s="4" t="s">
        <v>12</v>
      </c>
      <c r="E151" s="4" t="s">
        <v>398</v>
      </c>
      <c r="F151" s="4" t="s">
        <v>409</v>
      </c>
      <c r="G151" s="5">
        <f t="shared" si="2"/>
        <v>-7.3733333333333304</v>
      </c>
      <c r="K151">
        <v>6.1</v>
      </c>
      <c r="L151" s="5">
        <f>M151+N151</f>
        <v>-7.3733333333333304</v>
      </c>
      <c r="M151" s="5">
        <f>(76-((P151*0.1)+(Q151*0.5)+(R151*0.35)+(S151*0.15)))/3</f>
        <v>-6.8733333333333304</v>
      </c>
      <c r="N151">
        <f>V151+W151+X151+Y151</f>
        <v>-0.5</v>
      </c>
      <c r="P151">
        <f>VLOOKUP(Z151,'pff grades'!$A$2:$J$135,9,FALSE)</f>
        <v>96.9</v>
      </c>
      <c r="Q151">
        <f>VLOOKUP(Z151,'pff grades'!$A$2:$M$135,12,FALSE)</f>
        <v>87.6</v>
      </c>
      <c r="R151">
        <f>VLOOKUP(Z151,'pff grades'!$A$2:$M$135,10,FALSE)</f>
        <v>87.1</v>
      </c>
      <c r="S151">
        <f>VLOOKUP(Z151,'pff grades'!$A$2:$M$135,11,FALSE)</f>
        <v>84.3</v>
      </c>
      <c r="U151">
        <v>13.5</v>
      </c>
      <c r="V151">
        <v>-0.5</v>
      </c>
      <c r="W151">
        <v>0</v>
      </c>
      <c r="X151">
        <v>0</v>
      </c>
      <c r="Y151">
        <v>0</v>
      </c>
      <c r="Z151" t="s">
        <v>412</v>
      </c>
    </row>
    <row r="152" spans="1:26" x14ac:dyDescent="0.25">
      <c r="A152" s="4" t="s">
        <v>240</v>
      </c>
      <c r="B152" s="4" t="s">
        <v>37</v>
      </c>
      <c r="C152" s="4"/>
      <c r="D152" s="4" t="s">
        <v>12</v>
      </c>
      <c r="E152" s="4" t="s">
        <v>398</v>
      </c>
      <c r="F152" s="4" t="s">
        <v>409</v>
      </c>
      <c r="G152" s="5">
        <f t="shared" si="2"/>
        <v>-7.3733333333333304</v>
      </c>
      <c r="K152">
        <v>5.6</v>
      </c>
      <c r="L152" s="5">
        <f>M152+N152</f>
        <v>-7.3733333333333304</v>
      </c>
      <c r="M152" s="5">
        <f>(76-((P152*0.1)+(Q152*0.5)+(R152*0.35)+(S152*0.15)))/3</f>
        <v>-6.8733333333333304</v>
      </c>
      <c r="N152">
        <f>V152+W152+X152+Y152</f>
        <v>-0.5</v>
      </c>
      <c r="P152">
        <f>VLOOKUP(Z152,'pff grades'!$A$2:$J$135,9,FALSE)</f>
        <v>96.9</v>
      </c>
      <c r="Q152">
        <f>VLOOKUP(Z152,'pff grades'!$A$2:$M$135,12,FALSE)</f>
        <v>87.6</v>
      </c>
      <c r="R152">
        <f>VLOOKUP(Z152,'pff grades'!$A$2:$M$135,10,FALSE)</f>
        <v>87.1</v>
      </c>
      <c r="S152">
        <f>VLOOKUP(Z152,'pff grades'!$A$2:$M$135,11,FALSE)</f>
        <v>84.3</v>
      </c>
      <c r="U152">
        <v>13.5</v>
      </c>
      <c r="V152">
        <v>-0.5</v>
      </c>
      <c r="W152">
        <v>0</v>
      </c>
      <c r="X152">
        <v>0</v>
      </c>
      <c r="Y152">
        <v>0</v>
      </c>
      <c r="Z152" t="s">
        <v>412</v>
      </c>
    </row>
    <row r="153" spans="1:26" x14ac:dyDescent="0.25">
      <c r="A153" s="3" t="s">
        <v>103</v>
      </c>
      <c r="B153" s="3" t="s">
        <v>173</v>
      </c>
      <c r="C153" s="3"/>
      <c r="D153" s="3" t="s">
        <v>34</v>
      </c>
      <c r="E153" s="3" t="s">
        <v>398</v>
      </c>
      <c r="F153" s="3"/>
      <c r="G153" s="5">
        <f t="shared" si="2"/>
        <v>-4.6700000000000017</v>
      </c>
      <c r="K153">
        <v>2.7</v>
      </c>
      <c r="L153" s="5">
        <f>M153+N153</f>
        <v>-4.6700000000000017</v>
      </c>
      <c r="M153" s="5">
        <f>(76-((P153*0.2)+(Q153*0.3)+(R153*0.25)+(S153*0.25)))/3</f>
        <v>-4.1700000000000017</v>
      </c>
      <c r="N153">
        <f>V153+W153+X153+Y153</f>
        <v>-0.5</v>
      </c>
      <c r="P153">
        <f>VLOOKUP(Z153,'pff grades'!$A$2:$J$135,9,FALSE)</f>
        <v>96.9</v>
      </c>
      <c r="Q153">
        <f>VLOOKUP(Z153,'pff grades'!$A$2:$M$135,12,FALSE)</f>
        <v>87.6</v>
      </c>
      <c r="R153">
        <f>VLOOKUP(Z153,'pff grades'!$A$2:$M$135,10,FALSE)</f>
        <v>87.1</v>
      </c>
      <c r="S153">
        <f>VLOOKUP(Z153,'pff grades'!$A$2:$M$135,11,FALSE)</f>
        <v>84.3</v>
      </c>
      <c r="U153">
        <v>13.5</v>
      </c>
      <c r="V153">
        <v>-0.5</v>
      </c>
      <c r="W153">
        <v>0</v>
      </c>
      <c r="X153">
        <v>0</v>
      </c>
      <c r="Y153">
        <v>0</v>
      </c>
      <c r="Z153" t="s">
        <v>412</v>
      </c>
    </row>
    <row r="154" spans="1:26" x14ac:dyDescent="0.25">
      <c r="A154" s="4" t="s">
        <v>347</v>
      </c>
      <c r="B154" s="4" t="s">
        <v>348</v>
      </c>
      <c r="C154" s="4"/>
      <c r="D154" s="4" t="s">
        <v>12</v>
      </c>
      <c r="E154" s="4" t="s">
        <v>398</v>
      </c>
      <c r="F154" s="4"/>
      <c r="G154" s="5">
        <f t="shared" si="2"/>
        <v>-7.3733333333333304</v>
      </c>
      <c r="K154">
        <v>2.7</v>
      </c>
      <c r="L154" s="5">
        <f>M154+N154</f>
        <v>-7.3733333333333304</v>
      </c>
      <c r="M154" s="5">
        <f>(76-((P154*0.1)+(Q154*0.5)+(R154*0.35)+(S154*0.15)))/3</f>
        <v>-6.8733333333333304</v>
      </c>
      <c r="N154">
        <f>V154+W154+X154+Y154</f>
        <v>-0.5</v>
      </c>
      <c r="P154">
        <f>VLOOKUP(Z154,'pff grades'!$A$2:$J$135,9,FALSE)</f>
        <v>96.9</v>
      </c>
      <c r="Q154">
        <f>VLOOKUP(Z154,'pff grades'!$A$2:$M$135,12,FALSE)</f>
        <v>87.6</v>
      </c>
      <c r="R154">
        <f>VLOOKUP(Z154,'pff grades'!$A$2:$M$135,10,FALSE)</f>
        <v>87.1</v>
      </c>
      <c r="S154">
        <f>VLOOKUP(Z154,'pff grades'!$A$2:$M$135,11,FALSE)</f>
        <v>84.3</v>
      </c>
      <c r="U154">
        <v>13.5</v>
      </c>
      <c r="V154">
        <v>-0.5</v>
      </c>
      <c r="W154">
        <v>0</v>
      </c>
      <c r="X154">
        <v>0</v>
      </c>
      <c r="Y154">
        <v>0</v>
      </c>
      <c r="Z154" t="s">
        <v>412</v>
      </c>
    </row>
    <row r="155" spans="1:26" x14ac:dyDescent="0.25">
      <c r="A155" s="2" t="s">
        <v>166</v>
      </c>
      <c r="B155" s="2" t="s">
        <v>167</v>
      </c>
      <c r="C155" s="2"/>
      <c r="D155" s="2" t="s">
        <v>2</v>
      </c>
      <c r="E155" s="2" t="s">
        <v>387</v>
      </c>
      <c r="F155" s="2"/>
      <c r="G155" s="5">
        <f t="shared" si="2"/>
        <v>0.86166666666666458</v>
      </c>
      <c r="K155">
        <v>9.3000000000000007</v>
      </c>
      <c r="L155" s="5">
        <f>M155+N155</f>
        <v>0.86166666666666458</v>
      </c>
      <c r="M155" s="5">
        <f>(76-((P155*0.4)+(Q155*0.1)+(R155*0.25)+(S155*0.25)))/3</f>
        <v>0.86166666666666458</v>
      </c>
      <c r="N155">
        <f>V155+W155+X155+Y155</f>
        <v>0</v>
      </c>
      <c r="P155">
        <f>VLOOKUP(Z155,'pff grades'!$A$2:$J$135,9,FALSE)</f>
        <v>67.400000000000006</v>
      </c>
      <c r="Q155">
        <f>VLOOKUP(Z155,'pff grades'!$A$2:$M$135,12,FALSE)</f>
        <v>87.3</v>
      </c>
      <c r="R155">
        <f>VLOOKUP(Z155,'pff grades'!$A$2:$M$135,10,FALSE)</f>
        <v>80.099999999999994</v>
      </c>
      <c r="S155">
        <f>VLOOKUP(Z155,'pff grades'!$A$2:$M$135,11,FALSE)</f>
        <v>70.8</v>
      </c>
      <c r="U155">
        <v>37.5</v>
      </c>
      <c r="V155">
        <v>0.25</v>
      </c>
      <c r="W155">
        <v>-0.25</v>
      </c>
      <c r="X155">
        <v>0</v>
      </c>
      <c r="Y155">
        <v>0</v>
      </c>
      <c r="Z155" t="s">
        <v>406</v>
      </c>
    </row>
    <row r="156" spans="1:26" x14ac:dyDescent="0.25">
      <c r="A156" s="4" t="s">
        <v>155</v>
      </c>
      <c r="B156" s="4" t="s">
        <v>156</v>
      </c>
      <c r="C156" s="4"/>
      <c r="D156" s="4" t="s">
        <v>12</v>
      </c>
      <c r="E156" s="4" t="s">
        <v>387</v>
      </c>
      <c r="F156" s="4"/>
      <c r="G156" s="5">
        <f t="shared" si="2"/>
        <v>6.4016666666666664</v>
      </c>
      <c r="H156">
        <v>48.8</v>
      </c>
      <c r="J156">
        <v>10.75</v>
      </c>
      <c r="K156">
        <v>9.9</v>
      </c>
      <c r="L156" s="5">
        <f>M156+N156</f>
        <v>-4.3483333333333336</v>
      </c>
      <c r="M156" s="5">
        <f>(76-((P156*0.1)+(Q156*0.5)+(R156*0.35)+(S156*0.15)))/3</f>
        <v>-4.3483333333333336</v>
      </c>
      <c r="N156">
        <f>V156+W156+X156+Y156</f>
        <v>0</v>
      </c>
      <c r="P156">
        <f>VLOOKUP(Z156,'pff grades'!$A$2:$J$135,9,FALSE)</f>
        <v>67.400000000000006</v>
      </c>
      <c r="Q156">
        <f>VLOOKUP(Z156,'pff grades'!$A$2:$M$135,12,FALSE)</f>
        <v>87.3</v>
      </c>
      <c r="R156">
        <f>VLOOKUP(Z156,'pff grades'!$A$2:$M$135,10,FALSE)</f>
        <v>80.099999999999994</v>
      </c>
      <c r="S156">
        <f>VLOOKUP(Z156,'pff grades'!$A$2:$M$135,11,FALSE)</f>
        <v>70.8</v>
      </c>
      <c r="U156">
        <v>37.5</v>
      </c>
      <c r="V156">
        <v>0.25</v>
      </c>
      <c r="W156">
        <v>-0.25</v>
      </c>
      <c r="X156">
        <v>0</v>
      </c>
      <c r="Y156">
        <v>0</v>
      </c>
      <c r="Z156" t="s">
        <v>406</v>
      </c>
    </row>
    <row r="157" spans="1:26" x14ac:dyDescent="0.25">
      <c r="A157" s="4" t="s">
        <v>170</v>
      </c>
      <c r="B157" s="4" t="s">
        <v>171</v>
      </c>
      <c r="C157" s="4"/>
      <c r="D157" s="4" t="s">
        <v>12</v>
      </c>
      <c r="E157" s="4" t="s">
        <v>387</v>
      </c>
      <c r="F157" s="4" t="s">
        <v>409</v>
      </c>
      <c r="G157" s="5">
        <f t="shared" si="2"/>
        <v>-4.3483333333333336</v>
      </c>
      <c r="K157">
        <v>9.1</v>
      </c>
      <c r="L157" s="5">
        <f>M157+N157</f>
        <v>-4.3483333333333336</v>
      </c>
      <c r="M157" s="5">
        <f>(76-((P157*0.1)+(Q157*0.5)+(R157*0.35)+(S157*0.15)))/3</f>
        <v>-4.3483333333333336</v>
      </c>
      <c r="N157">
        <f>V157+W157+X157+Y157</f>
        <v>0</v>
      </c>
      <c r="P157">
        <f>VLOOKUP(Z157,'pff grades'!$A$2:$J$135,9,FALSE)</f>
        <v>67.400000000000006</v>
      </c>
      <c r="Q157">
        <f>VLOOKUP(Z157,'pff grades'!$A$2:$M$135,12,FALSE)</f>
        <v>87.3</v>
      </c>
      <c r="R157">
        <f>VLOOKUP(Z157,'pff grades'!$A$2:$M$135,10,FALSE)</f>
        <v>80.099999999999994</v>
      </c>
      <c r="S157">
        <f>VLOOKUP(Z157,'pff grades'!$A$2:$M$135,11,FALSE)</f>
        <v>70.8</v>
      </c>
      <c r="U157">
        <v>37.5</v>
      </c>
      <c r="V157">
        <v>0.25</v>
      </c>
      <c r="W157">
        <v>-0.25</v>
      </c>
      <c r="X157">
        <v>0</v>
      </c>
      <c r="Y157">
        <v>0</v>
      </c>
      <c r="Z157" t="s">
        <v>406</v>
      </c>
    </row>
    <row r="158" spans="1:26" x14ac:dyDescent="0.25">
      <c r="A158" s="4" t="s">
        <v>204</v>
      </c>
      <c r="B158" s="4" t="s">
        <v>205</v>
      </c>
      <c r="C158" s="4"/>
      <c r="D158" s="4" t="s">
        <v>12</v>
      </c>
      <c r="E158" s="4" t="s">
        <v>387</v>
      </c>
      <c r="F158" s="4" t="s">
        <v>409</v>
      </c>
      <c r="G158" s="5">
        <f t="shared" si="2"/>
        <v>-4.3483333333333336</v>
      </c>
      <c r="K158">
        <v>7.5</v>
      </c>
      <c r="L158" s="5">
        <f>M158+N158</f>
        <v>-4.3483333333333336</v>
      </c>
      <c r="M158" s="5">
        <f>(76-((P158*0.1)+(Q158*0.5)+(R158*0.35)+(S158*0.15)))/3</f>
        <v>-4.3483333333333336</v>
      </c>
      <c r="N158">
        <f>V158+W158+X158+Y158</f>
        <v>0</v>
      </c>
      <c r="P158">
        <f>VLOOKUP(Z158,'pff grades'!$A$2:$J$135,9,FALSE)</f>
        <v>67.400000000000006</v>
      </c>
      <c r="Q158">
        <f>VLOOKUP(Z158,'pff grades'!$A$2:$M$135,12,FALSE)</f>
        <v>87.3</v>
      </c>
      <c r="R158">
        <f>VLOOKUP(Z158,'pff grades'!$A$2:$M$135,10,FALSE)</f>
        <v>80.099999999999994</v>
      </c>
      <c r="S158">
        <f>VLOOKUP(Z158,'pff grades'!$A$2:$M$135,11,FALSE)</f>
        <v>70.8</v>
      </c>
      <c r="U158">
        <v>37.5</v>
      </c>
      <c r="V158">
        <v>0.25</v>
      </c>
      <c r="W158">
        <v>-0.25</v>
      </c>
      <c r="X158">
        <v>0</v>
      </c>
      <c r="Y158">
        <v>0</v>
      </c>
      <c r="Z158" t="s">
        <v>406</v>
      </c>
    </row>
    <row r="159" spans="1:26" x14ac:dyDescent="0.25">
      <c r="A159" s="3" t="s">
        <v>350</v>
      </c>
      <c r="B159" s="3" t="s">
        <v>351</v>
      </c>
      <c r="C159" s="3"/>
      <c r="D159" s="3" t="s">
        <v>34</v>
      </c>
      <c r="E159" s="3" t="s">
        <v>387</v>
      </c>
      <c r="F159" s="3"/>
      <c r="G159" s="5">
        <f t="shared" si="2"/>
        <v>-0.46499999999999869</v>
      </c>
      <c r="K159">
        <v>2.6</v>
      </c>
      <c r="L159" s="5">
        <f>M159+N159</f>
        <v>-0.46499999999999869</v>
      </c>
      <c r="M159" s="5">
        <f>(76-((P159*0.2)+(Q159*0.3)+(R159*0.25)+(S159*0.25)))/3</f>
        <v>-0.46499999999999869</v>
      </c>
      <c r="N159">
        <f>V159+W159+X159+Y159</f>
        <v>0</v>
      </c>
      <c r="P159">
        <f>VLOOKUP(Z159,'pff grades'!$A$2:$J$135,9,FALSE)</f>
        <v>67.400000000000006</v>
      </c>
      <c r="Q159">
        <f>VLOOKUP(Z159,'pff grades'!$A$2:$M$135,12,FALSE)</f>
        <v>87.3</v>
      </c>
      <c r="R159">
        <f>VLOOKUP(Z159,'pff grades'!$A$2:$M$135,10,FALSE)</f>
        <v>80.099999999999994</v>
      </c>
      <c r="S159">
        <f>VLOOKUP(Z159,'pff grades'!$A$2:$M$135,11,FALSE)</f>
        <v>70.8</v>
      </c>
      <c r="U159">
        <v>37.5</v>
      </c>
      <c r="V159">
        <v>0.25</v>
      </c>
      <c r="W159">
        <v>-0.25</v>
      </c>
      <c r="X159">
        <v>0</v>
      </c>
      <c r="Y159">
        <v>0</v>
      </c>
      <c r="Z159" t="s">
        <v>406</v>
      </c>
    </row>
    <row r="160" spans="1:26" x14ac:dyDescent="0.25">
      <c r="A160" s="2" t="s">
        <v>129</v>
      </c>
      <c r="B160" s="2" t="s">
        <v>135</v>
      </c>
      <c r="C160" s="2"/>
      <c r="D160" s="2" t="s">
        <v>2</v>
      </c>
      <c r="E160" s="2" t="s">
        <v>396</v>
      </c>
      <c r="F160" s="2" t="s">
        <v>409</v>
      </c>
      <c r="G160" s="5">
        <f t="shared" si="2"/>
        <v>0.81666666666666288</v>
      </c>
      <c r="K160">
        <v>11.7</v>
      </c>
      <c r="L160" s="5">
        <f>M160+N160</f>
        <v>0.81666666666666288</v>
      </c>
      <c r="M160" s="5">
        <f>(76-((P160*0.4)+(Q160*0.1)+(R160*0.25)+(S160*0.25)))/3</f>
        <v>0.56666666666666288</v>
      </c>
      <c r="N160">
        <f>V160+W160+X160+Y160</f>
        <v>0.25</v>
      </c>
      <c r="P160">
        <f>VLOOKUP(Z160,'pff grades'!$A$2:$J$135,9,FALSE)</f>
        <v>80.5</v>
      </c>
      <c r="Q160">
        <f>VLOOKUP(Z160,'pff grades'!$A$2:$M$135,12,FALSE)</f>
        <v>84.5</v>
      </c>
      <c r="R160">
        <f>VLOOKUP(Z160,'pff grades'!$A$2:$M$135,10,FALSE)</f>
        <v>64.400000000000006</v>
      </c>
      <c r="S160">
        <f>VLOOKUP(Z160,'pff grades'!$A$2:$M$135,11,FALSE)</f>
        <v>70.2</v>
      </c>
      <c r="U160">
        <v>19.5</v>
      </c>
      <c r="V160">
        <v>0</v>
      </c>
      <c r="W160">
        <v>0</v>
      </c>
      <c r="X160">
        <v>0</v>
      </c>
      <c r="Y160">
        <v>0.25</v>
      </c>
      <c r="Z160" t="s">
        <v>395</v>
      </c>
    </row>
    <row r="161" spans="1:26" x14ac:dyDescent="0.25">
      <c r="A161" s="1" t="s">
        <v>138</v>
      </c>
      <c r="B161" s="1" t="s">
        <v>139</v>
      </c>
      <c r="C161" s="1"/>
      <c r="D161" s="1" t="s">
        <v>7</v>
      </c>
      <c r="E161" s="1" t="s">
        <v>396</v>
      </c>
      <c r="F161" s="1"/>
      <c r="G161" s="5">
        <f t="shared" si="2"/>
        <v>-0.34999999999999909</v>
      </c>
      <c r="K161">
        <v>11.2</v>
      </c>
      <c r="L161" s="5">
        <f>M161+N161</f>
        <v>-0.34999999999999909</v>
      </c>
      <c r="M161" s="5">
        <f>(76-((P161*0.1)+(Q161*0.5)+(R161*0.1)+(S161*0.3)))/3</f>
        <v>-0.59999999999999909</v>
      </c>
      <c r="N161">
        <f>V161+W161+X161+Y161</f>
        <v>0.25</v>
      </c>
      <c r="P161">
        <f>VLOOKUP(Z161,'pff grades'!$A$2:$J$135,9,FALSE)</f>
        <v>80.5</v>
      </c>
      <c r="Q161">
        <f>VLOOKUP(Z161,'pff grades'!$A$2:$M$135,12,FALSE)</f>
        <v>84.5</v>
      </c>
      <c r="R161">
        <f>VLOOKUP(Z161,'pff grades'!$A$2:$M$135,10,FALSE)</f>
        <v>64.400000000000006</v>
      </c>
      <c r="S161">
        <f>VLOOKUP(Z161,'pff grades'!$A$2:$M$135,11,FALSE)</f>
        <v>70.2</v>
      </c>
      <c r="U161">
        <v>19.5</v>
      </c>
      <c r="V161">
        <v>0</v>
      </c>
      <c r="W161">
        <v>0</v>
      </c>
      <c r="X161">
        <v>0</v>
      </c>
      <c r="Y161">
        <v>0.25</v>
      </c>
      <c r="Z161" t="s">
        <v>395</v>
      </c>
    </row>
    <row r="162" spans="1:26" x14ac:dyDescent="0.25">
      <c r="A162" s="4" t="s">
        <v>191</v>
      </c>
      <c r="B162" s="4" t="s">
        <v>192</v>
      </c>
      <c r="C162" s="4"/>
      <c r="D162" s="4" t="s">
        <v>12</v>
      </c>
      <c r="E162" s="4" t="s">
        <v>396</v>
      </c>
      <c r="F162" s="4"/>
      <c r="G162" s="5">
        <f t="shared" si="2"/>
        <v>-2.2066666666666683</v>
      </c>
      <c r="K162">
        <v>8</v>
      </c>
      <c r="L162" s="5">
        <f>M162+N162</f>
        <v>-2.2066666666666683</v>
      </c>
      <c r="M162" s="5">
        <f>(76-((P162*0.1)+(Q162*0.5)+(R162*0.35)+(S162*0.15)))/3</f>
        <v>-2.4566666666666683</v>
      </c>
      <c r="N162">
        <f>V162+W162+X162+Y162</f>
        <v>0.25</v>
      </c>
      <c r="P162">
        <f>VLOOKUP(Z162,'pff grades'!$A$2:$J$135,9,FALSE)</f>
        <v>80.5</v>
      </c>
      <c r="Q162">
        <f>VLOOKUP(Z162,'pff grades'!$A$2:$M$135,12,FALSE)</f>
        <v>84.5</v>
      </c>
      <c r="R162">
        <f>VLOOKUP(Z162,'pff grades'!$A$2:$M$135,10,FALSE)</f>
        <v>64.400000000000006</v>
      </c>
      <c r="S162">
        <f>VLOOKUP(Z162,'pff grades'!$A$2:$M$135,11,FALSE)</f>
        <v>70.2</v>
      </c>
      <c r="U162">
        <v>19.5</v>
      </c>
      <c r="V162">
        <v>0</v>
      </c>
      <c r="W162">
        <v>0</v>
      </c>
      <c r="X162">
        <v>0</v>
      </c>
      <c r="Y162">
        <v>0.25</v>
      </c>
      <c r="Z162" t="s">
        <v>395</v>
      </c>
    </row>
    <row r="163" spans="1:26" x14ac:dyDescent="0.25">
      <c r="A163" s="4" t="s">
        <v>231</v>
      </c>
      <c r="B163" s="4" t="s">
        <v>232</v>
      </c>
      <c r="C163" s="4"/>
      <c r="D163" s="4" t="s">
        <v>12</v>
      </c>
      <c r="E163" s="4" t="s">
        <v>396</v>
      </c>
      <c r="F163" s="4"/>
      <c r="G163" s="5">
        <f t="shared" si="2"/>
        <v>-2.2066666666666683</v>
      </c>
      <c r="K163">
        <v>6.1</v>
      </c>
      <c r="L163" s="5">
        <f>M163+N163</f>
        <v>-2.2066666666666683</v>
      </c>
      <c r="M163" s="5">
        <f>(76-((P163*0.1)+(Q163*0.5)+(R163*0.35)+(S163*0.15)))/3</f>
        <v>-2.4566666666666683</v>
      </c>
      <c r="N163">
        <f>V163+W163+X163+Y163</f>
        <v>0.25</v>
      </c>
      <c r="P163">
        <f>VLOOKUP(Z163,'pff grades'!$A$2:$J$135,9,FALSE)</f>
        <v>80.5</v>
      </c>
      <c r="Q163">
        <f>VLOOKUP(Z163,'pff grades'!$A$2:$M$135,12,FALSE)</f>
        <v>84.5</v>
      </c>
      <c r="R163">
        <f>VLOOKUP(Z163,'pff grades'!$A$2:$M$135,10,FALSE)</f>
        <v>64.400000000000006</v>
      </c>
      <c r="S163">
        <f>VLOOKUP(Z163,'pff grades'!$A$2:$M$135,11,FALSE)</f>
        <v>70.2</v>
      </c>
      <c r="U163">
        <v>19.5</v>
      </c>
      <c r="V163">
        <v>0</v>
      </c>
      <c r="W163">
        <v>0</v>
      </c>
      <c r="X163">
        <v>0</v>
      </c>
      <c r="Y163">
        <v>0.25</v>
      </c>
      <c r="Z163" t="s">
        <v>395</v>
      </c>
    </row>
    <row r="164" spans="1:26" x14ac:dyDescent="0.25">
      <c r="A164" s="4" t="s">
        <v>327</v>
      </c>
      <c r="B164" s="4" t="s">
        <v>328</v>
      </c>
      <c r="C164" s="4"/>
      <c r="D164" s="4" t="s">
        <v>12</v>
      </c>
      <c r="E164" s="4" t="s">
        <v>396</v>
      </c>
      <c r="F164" s="4"/>
      <c r="G164" s="5">
        <f t="shared" si="2"/>
        <v>-2.2066666666666683</v>
      </c>
      <c r="K164">
        <v>3.3</v>
      </c>
      <c r="L164" s="5">
        <f>M164+N164</f>
        <v>-2.2066666666666683</v>
      </c>
      <c r="M164" s="5">
        <f>(76-((P164*0.1)+(Q164*0.5)+(R164*0.35)+(S164*0.15)))/3</f>
        <v>-2.4566666666666683</v>
      </c>
      <c r="N164">
        <f>V164+W164+X164+Y164</f>
        <v>0.25</v>
      </c>
      <c r="P164">
        <f>VLOOKUP(Z164,'pff grades'!$A$2:$J$135,9,FALSE)</f>
        <v>80.5</v>
      </c>
      <c r="Q164">
        <f>VLOOKUP(Z164,'pff grades'!$A$2:$M$135,12,FALSE)</f>
        <v>84.5</v>
      </c>
      <c r="R164">
        <f>VLOOKUP(Z164,'pff grades'!$A$2:$M$135,10,FALSE)</f>
        <v>64.400000000000006</v>
      </c>
      <c r="S164">
        <f>VLOOKUP(Z164,'pff grades'!$A$2:$M$135,11,FALSE)</f>
        <v>70.2</v>
      </c>
      <c r="U164">
        <v>19.5</v>
      </c>
      <c r="V164">
        <v>0</v>
      </c>
      <c r="W164">
        <v>0</v>
      </c>
      <c r="X164">
        <v>0</v>
      </c>
      <c r="Y164">
        <v>0.25</v>
      </c>
      <c r="Z164" t="s">
        <v>395</v>
      </c>
    </row>
    <row r="165" spans="1:26" x14ac:dyDescent="0.25">
      <c r="A165" s="4" t="s">
        <v>359</v>
      </c>
      <c r="B165" s="4" t="s">
        <v>360</v>
      </c>
      <c r="C165" s="4"/>
      <c r="D165" s="4" t="s">
        <v>12</v>
      </c>
      <c r="E165" s="4" t="s">
        <v>396</v>
      </c>
      <c r="F165" s="4"/>
      <c r="G165" s="5">
        <f t="shared" si="2"/>
        <v>-2.2066666666666683</v>
      </c>
      <c r="K165">
        <v>2.1</v>
      </c>
      <c r="L165" s="5">
        <f>M165+N165</f>
        <v>-2.2066666666666683</v>
      </c>
      <c r="M165" s="5">
        <f>(76-((P165*0.1)+(Q165*0.5)+(R165*0.35)+(S165*0.15)))/3</f>
        <v>-2.4566666666666683</v>
      </c>
      <c r="N165">
        <f>V165+W165+X165+Y165</f>
        <v>0.25</v>
      </c>
      <c r="P165">
        <f>VLOOKUP(Z165,'pff grades'!$A$2:$J$135,9,FALSE)</f>
        <v>80.5</v>
      </c>
      <c r="Q165">
        <f>VLOOKUP(Z165,'pff grades'!$A$2:$M$135,12,FALSE)</f>
        <v>84.5</v>
      </c>
      <c r="R165">
        <f>VLOOKUP(Z165,'pff grades'!$A$2:$M$135,10,FALSE)</f>
        <v>64.400000000000006</v>
      </c>
      <c r="S165">
        <f>VLOOKUP(Z165,'pff grades'!$A$2:$M$135,11,FALSE)</f>
        <v>70.2</v>
      </c>
      <c r="U165">
        <v>19.5</v>
      </c>
      <c r="V165">
        <v>0</v>
      </c>
      <c r="W165">
        <v>0</v>
      </c>
      <c r="X165">
        <v>0</v>
      </c>
      <c r="Y165">
        <v>0.25</v>
      </c>
      <c r="Z165" t="s">
        <v>395</v>
      </c>
    </row>
    <row r="166" spans="1:26" x14ac:dyDescent="0.25">
      <c r="A166" s="2" t="s">
        <v>118</v>
      </c>
      <c r="B166" s="2" t="s">
        <v>98</v>
      </c>
      <c r="C166" s="2"/>
      <c r="D166" s="2" t="s">
        <v>2</v>
      </c>
      <c r="E166" s="2" t="s">
        <v>393</v>
      </c>
      <c r="F166" s="2"/>
      <c r="G166" s="5">
        <f t="shared" si="2"/>
        <v>14.003333333333334</v>
      </c>
      <c r="H166">
        <v>81</v>
      </c>
      <c r="J166">
        <v>10.050000000000001</v>
      </c>
      <c r="K166">
        <v>13.1</v>
      </c>
      <c r="L166" s="5">
        <f>M166+N166</f>
        <v>3.9533333333333331</v>
      </c>
      <c r="M166" s="5">
        <f>(76-((P166*0.4)+(Q166*0.1)+(R166*0.25)+(S166*0.25)))/3</f>
        <v>3.7033333333333331</v>
      </c>
      <c r="N166">
        <f>V166+W166+X166+Y166</f>
        <v>0.25</v>
      </c>
      <c r="P166">
        <f>VLOOKUP(Z166,'pff grades'!$A$2:$J$135,9,FALSE)</f>
        <v>74.3</v>
      </c>
      <c r="Q166">
        <f>VLOOKUP(Z166,'pff grades'!$A$2:$M$135,12,FALSE)</f>
        <v>52.7</v>
      </c>
      <c r="R166">
        <f>VLOOKUP(Z166,'pff grades'!$A$2:$M$135,10,FALSE)</f>
        <v>54.1</v>
      </c>
      <c r="S166">
        <f>VLOOKUP(Z166,'pff grades'!$A$2:$M$135,11,FALSE)</f>
        <v>65.5</v>
      </c>
      <c r="U166">
        <v>37.5</v>
      </c>
      <c r="V166">
        <v>0.25</v>
      </c>
      <c r="W166">
        <v>-0.25</v>
      </c>
      <c r="X166">
        <v>0</v>
      </c>
      <c r="Y166">
        <v>0.25</v>
      </c>
      <c r="Z166" t="s">
        <v>385</v>
      </c>
    </row>
    <row r="167" spans="1:26" x14ac:dyDescent="0.25">
      <c r="A167" s="4" t="s">
        <v>180</v>
      </c>
      <c r="B167" s="4" t="s">
        <v>181</v>
      </c>
      <c r="C167" s="4"/>
      <c r="D167" s="4" t="s">
        <v>12</v>
      </c>
      <c r="E167" s="4" t="s">
        <v>393</v>
      </c>
      <c r="F167" s="4"/>
      <c r="G167" s="5">
        <f t="shared" si="2"/>
        <v>4.7366666666666646</v>
      </c>
      <c r="K167">
        <v>8.6</v>
      </c>
      <c r="L167" s="5">
        <f>M167+N167</f>
        <v>4.7366666666666646</v>
      </c>
      <c r="M167" s="5">
        <f>(76-((P167*0.1)+(Q167*0.5)+(R167*0.35)+(S167*0.15)))/3</f>
        <v>4.4866666666666646</v>
      </c>
      <c r="N167">
        <f>V167+W167+X167+Y167</f>
        <v>0.25</v>
      </c>
      <c r="P167">
        <f>VLOOKUP(Z167,'pff grades'!$A$2:$J$135,9,FALSE)</f>
        <v>74.3</v>
      </c>
      <c r="Q167">
        <f>VLOOKUP(Z167,'pff grades'!$A$2:$M$135,12,FALSE)</f>
        <v>52.7</v>
      </c>
      <c r="R167">
        <f>VLOOKUP(Z167,'pff grades'!$A$2:$M$135,10,FALSE)</f>
        <v>54.1</v>
      </c>
      <c r="S167">
        <f>VLOOKUP(Z167,'pff grades'!$A$2:$M$135,11,FALSE)</f>
        <v>65.5</v>
      </c>
      <c r="U167">
        <v>37.5</v>
      </c>
      <c r="V167">
        <v>0.25</v>
      </c>
      <c r="W167">
        <v>-0.25</v>
      </c>
      <c r="X167">
        <v>0</v>
      </c>
      <c r="Y167">
        <v>0.25</v>
      </c>
      <c r="Z167" t="s">
        <v>385</v>
      </c>
    </row>
    <row r="168" spans="1:26" x14ac:dyDescent="0.25">
      <c r="A168" s="4" t="s">
        <v>273</v>
      </c>
      <c r="B168" s="4" t="s">
        <v>274</v>
      </c>
      <c r="C168" s="4"/>
      <c r="D168" s="4" t="s">
        <v>12</v>
      </c>
      <c r="E168" s="4" t="s">
        <v>393</v>
      </c>
      <c r="F168" s="4" t="s">
        <v>409</v>
      </c>
      <c r="G168" s="5">
        <f t="shared" si="2"/>
        <v>4.7366666666666646</v>
      </c>
      <c r="K168">
        <v>4.9000000000000004</v>
      </c>
      <c r="L168" s="5">
        <f>M168+N168</f>
        <v>4.7366666666666646</v>
      </c>
      <c r="M168" s="5">
        <f>(76-((P168*0.1)+(Q168*0.5)+(R168*0.35)+(S168*0.15)))/3</f>
        <v>4.4866666666666646</v>
      </c>
      <c r="N168">
        <f>V168+W168+X168+Y168</f>
        <v>0.25</v>
      </c>
      <c r="P168">
        <f>VLOOKUP(Z168,'pff grades'!$A$2:$J$135,9,FALSE)</f>
        <v>74.3</v>
      </c>
      <c r="Q168">
        <f>VLOOKUP(Z168,'pff grades'!$A$2:$M$135,12,FALSE)</f>
        <v>52.7</v>
      </c>
      <c r="R168">
        <f>VLOOKUP(Z168,'pff grades'!$A$2:$M$135,10,FALSE)</f>
        <v>54.1</v>
      </c>
      <c r="S168">
        <f>VLOOKUP(Z168,'pff grades'!$A$2:$M$135,11,FALSE)</f>
        <v>65.5</v>
      </c>
      <c r="U168">
        <v>37.5</v>
      </c>
      <c r="V168">
        <v>0.25</v>
      </c>
      <c r="W168">
        <v>-0.25</v>
      </c>
      <c r="X168">
        <v>0</v>
      </c>
      <c r="Y168">
        <v>0.25</v>
      </c>
      <c r="Z168" t="s">
        <v>385</v>
      </c>
    </row>
    <row r="169" spans="1:26" x14ac:dyDescent="0.25">
      <c r="A169" s="2" t="s">
        <v>261</v>
      </c>
      <c r="B169" s="2" t="s">
        <v>262</v>
      </c>
      <c r="C169" s="2"/>
      <c r="D169" s="2" t="s">
        <v>2</v>
      </c>
      <c r="E169" s="2" t="s">
        <v>393</v>
      </c>
      <c r="F169" s="2"/>
      <c r="G169" s="5">
        <f t="shared" si="2"/>
        <v>3.9533333333333331</v>
      </c>
      <c r="K169">
        <v>5.0999999999999996</v>
      </c>
      <c r="L169" s="5">
        <f>M169+N169</f>
        <v>3.9533333333333331</v>
      </c>
      <c r="M169" s="5">
        <f>(76-((P169*0.4)+(Q169*0.1)+(R169*0.25)+(S169*0.25)))/3</f>
        <v>3.7033333333333331</v>
      </c>
      <c r="N169">
        <f>V169+W169+X169+Y169</f>
        <v>0.25</v>
      </c>
      <c r="P169">
        <f>VLOOKUP(Z169,'pff grades'!$A$2:$J$135,9,FALSE)</f>
        <v>74.3</v>
      </c>
      <c r="Q169">
        <f>VLOOKUP(Z169,'pff grades'!$A$2:$M$135,12,FALSE)</f>
        <v>52.7</v>
      </c>
      <c r="R169">
        <f>VLOOKUP(Z169,'pff grades'!$A$2:$M$135,10,FALSE)</f>
        <v>54.1</v>
      </c>
      <c r="S169">
        <f>VLOOKUP(Z169,'pff grades'!$A$2:$M$135,11,FALSE)</f>
        <v>65.5</v>
      </c>
      <c r="U169">
        <v>37.5</v>
      </c>
      <c r="V169">
        <v>0.25</v>
      </c>
      <c r="W169">
        <v>-0.25</v>
      </c>
      <c r="X169">
        <v>0</v>
      </c>
      <c r="Y169">
        <v>0.25</v>
      </c>
      <c r="Z169" t="s">
        <v>385</v>
      </c>
    </row>
    <row r="170" spans="1:26" x14ac:dyDescent="0.25">
      <c r="A170" s="2" t="s">
        <v>282</v>
      </c>
      <c r="B170" s="2" t="s">
        <v>18</v>
      </c>
      <c r="C170" s="2"/>
      <c r="D170" s="2" t="s">
        <v>2</v>
      </c>
      <c r="E170" s="2" t="s">
        <v>393</v>
      </c>
      <c r="F170" s="2"/>
      <c r="G170" s="5">
        <f t="shared" si="2"/>
        <v>3.9533333333333331</v>
      </c>
      <c r="K170">
        <v>4.7</v>
      </c>
      <c r="L170" s="5">
        <f>M170+N170</f>
        <v>3.9533333333333331</v>
      </c>
      <c r="M170" s="5">
        <f>(76-((P170*0.4)+(Q170*0.1)+(R170*0.25)+(S170*0.25)))/3</f>
        <v>3.7033333333333331</v>
      </c>
      <c r="N170">
        <f>V170+W170+X170+Y170</f>
        <v>0.25</v>
      </c>
      <c r="P170">
        <f>VLOOKUP(Z170,'pff grades'!$A$2:$J$135,9,FALSE)</f>
        <v>74.3</v>
      </c>
      <c r="Q170">
        <f>VLOOKUP(Z170,'pff grades'!$A$2:$M$135,12,FALSE)</f>
        <v>52.7</v>
      </c>
      <c r="R170">
        <f>VLOOKUP(Z170,'pff grades'!$A$2:$M$135,10,FALSE)</f>
        <v>54.1</v>
      </c>
      <c r="S170">
        <f>VLOOKUP(Z170,'pff grades'!$A$2:$M$135,11,FALSE)</f>
        <v>65.5</v>
      </c>
      <c r="U170">
        <v>37.5</v>
      </c>
      <c r="V170">
        <v>0.25</v>
      </c>
      <c r="W170">
        <v>-0.25</v>
      </c>
      <c r="X170">
        <v>0</v>
      </c>
      <c r="Y170">
        <v>0.25</v>
      </c>
      <c r="Z170" t="s">
        <v>385</v>
      </c>
    </row>
    <row r="171" spans="1:26" x14ac:dyDescent="0.25">
      <c r="A171" s="2" t="s">
        <v>298</v>
      </c>
      <c r="B171" s="2" t="s">
        <v>299</v>
      </c>
      <c r="C171" s="2"/>
      <c r="D171" s="2" t="s">
        <v>2</v>
      </c>
      <c r="E171" s="2" t="s">
        <v>393</v>
      </c>
      <c r="F171" s="2"/>
      <c r="G171" s="5">
        <f t="shared" si="2"/>
        <v>3.9533333333333331</v>
      </c>
      <c r="K171">
        <v>4.2</v>
      </c>
      <c r="L171" s="5">
        <f>M171+N171</f>
        <v>3.9533333333333331</v>
      </c>
      <c r="M171" s="5">
        <f>(76-((P171*0.4)+(Q171*0.1)+(R171*0.25)+(S171*0.25)))/3</f>
        <v>3.7033333333333331</v>
      </c>
      <c r="N171">
        <f>V171+W171+X171+Y171</f>
        <v>0.25</v>
      </c>
      <c r="P171">
        <f>VLOOKUP(Z171,'pff grades'!$A$2:$J$135,9,FALSE)</f>
        <v>74.3</v>
      </c>
      <c r="Q171">
        <f>VLOOKUP(Z171,'pff grades'!$A$2:$M$135,12,FALSE)</f>
        <v>52.7</v>
      </c>
      <c r="R171">
        <f>VLOOKUP(Z171,'pff grades'!$A$2:$M$135,10,FALSE)</f>
        <v>54.1</v>
      </c>
      <c r="S171">
        <f>VLOOKUP(Z171,'pff grades'!$A$2:$M$135,11,FALSE)</f>
        <v>65.5</v>
      </c>
      <c r="U171">
        <v>37.5</v>
      </c>
      <c r="V171">
        <v>0.25</v>
      </c>
      <c r="W171">
        <v>-0.25</v>
      </c>
      <c r="X171">
        <v>0</v>
      </c>
      <c r="Y171">
        <v>0.25</v>
      </c>
      <c r="Z171" t="s">
        <v>385</v>
      </c>
    </row>
    <row r="172" spans="1:26" x14ac:dyDescent="0.25">
      <c r="A172" s="4" t="s">
        <v>153</v>
      </c>
      <c r="B172" s="4" t="s">
        <v>345</v>
      </c>
      <c r="C172" s="4"/>
      <c r="D172" s="4" t="s">
        <v>12</v>
      </c>
      <c r="E172" s="4" t="s">
        <v>393</v>
      </c>
      <c r="F172" s="4"/>
      <c r="G172" s="5">
        <f t="shared" si="2"/>
        <v>4.7366666666666646</v>
      </c>
      <c r="K172">
        <v>2.8</v>
      </c>
      <c r="L172" s="5">
        <f>M172+N172</f>
        <v>4.7366666666666646</v>
      </c>
      <c r="M172" s="5">
        <f>(76-((P172*0.1)+(Q172*0.5)+(R172*0.35)+(S172*0.15)))/3</f>
        <v>4.4866666666666646</v>
      </c>
      <c r="N172">
        <f>V172+W172+X172+Y172</f>
        <v>0.25</v>
      </c>
      <c r="P172">
        <f>VLOOKUP(Z172,'pff grades'!$A$2:$J$135,9,FALSE)</f>
        <v>74.3</v>
      </c>
      <c r="Q172">
        <f>VLOOKUP(Z172,'pff grades'!$A$2:$M$135,12,FALSE)</f>
        <v>52.7</v>
      </c>
      <c r="R172">
        <f>VLOOKUP(Z172,'pff grades'!$A$2:$M$135,10,FALSE)</f>
        <v>54.1</v>
      </c>
      <c r="S172">
        <f>VLOOKUP(Z172,'pff grades'!$A$2:$M$135,11,FALSE)</f>
        <v>65.5</v>
      </c>
      <c r="U172">
        <v>37.5</v>
      </c>
      <c r="V172">
        <v>0.25</v>
      </c>
      <c r="W172">
        <v>-0.25</v>
      </c>
      <c r="X172">
        <v>0</v>
      </c>
      <c r="Y172">
        <v>0.25</v>
      </c>
      <c r="Z172" t="s">
        <v>385</v>
      </c>
    </row>
    <row r="173" spans="1:26" x14ac:dyDescent="0.25">
      <c r="A173" s="1" t="s">
        <v>95</v>
      </c>
      <c r="B173" s="1" t="s">
        <v>96</v>
      </c>
      <c r="C173" s="1"/>
      <c r="D173" s="1" t="s">
        <v>7</v>
      </c>
      <c r="E173" s="1" t="s">
        <v>400</v>
      </c>
      <c r="F173" s="1"/>
      <c r="G173" s="5">
        <f t="shared" si="2"/>
        <v>0.28000000000000114</v>
      </c>
      <c r="K173">
        <v>23.1</v>
      </c>
      <c r="L173" s="5">
        <f>M173+N173</f>
        <v>0.28000000000000114</v>
      </c>
      <c r="M173" s="5">
        <f>(76-((P173*0.1)+(Q173*0.5)+(R173*0.1)+(S173*0.3)))/3</f>
        <v>0.78000000000000114</v>
      </c>
      <c r="N173">
        <f>V173+W173+X173+Y173</f>
        <v>-0.5</v>
      </c>
      <c r="P173">
        <f>VLOOKUP(Z173,'pff grades'!$A$2:$J$135,9,FALSE)</f>
        <v>83.6</v>
      </c>
      <c r="Q173">
        <f>VLOOKUP(Z173,'pff grades'!$A$2:$M$135,12,FALSE)</f>
        <v>80.3</v>
      </c>
      <c r="R173">
        <f>VLOOKUP(Z173,'pff grades'!$A$2:$M$135,10,FALSE)</f>
        <v>64.3</v>
      </c>
      <c r="S173">
        <f>VLOOKUP(Z173,'pff grades'!$A$2:$M$135,11,FALSE)</f>
        <v>62.4</v>
      </c>
      <c r="U173">
        <v>35.5</v>
      </c>
      <c r="V173">
        <v>-0.5</v>
      </c>
      <c r="W173">
        <v>0</v>
      </c>
      <c r="X173">
        <v>0</v>
      </c>
      <c r="Y173">
        <v>0</v>
      </c>
      <c r="Z173" t="s">
        <v>397</v>
      </c>
    </row>
    <row r="174" spans="1:26" x14ac:dyDescent="0.25">
      <c r="A174" s="2" t="s">
        <v>127</v>
      </c>
      <c r="B174" s="2" t="s">
        <v>128</v>
      </c>
      <c r="C174" s="2"/>
      <c r="D174" s="2" t="s">
        <v>2</v>
      </c>
      <c r="E174" s="2" t="s">
        <v>400</v>
      </c>
      <c r="F174" s="2"/>
      <c r="G174" s="5">
        <f t="shared" si="2"/>
        <v>11.301666666666668</v>
      </c>
      <c r="J174">
        <v>10.85</v>
      </c>
      <c r="K174">
        <v>12</v>
      </c>
      <c r="L174" s="5">
        <f>M174+N174</f>
        <v>0.45166666666666799</v>
      </c>
      <c r="M174" s="5">
        <f>(76-((P174*0.4)+(Q174*0.1)+(R174*0.25)+(S174*0.25)))/3</f>
        <v>0.95166666666666799</v>
      </c>
      <c r="N174">
        <f>V174+W174+X174+Y174</f>
        <v>-0.5</v>
      </c>
      <c r="P174">
        <f>VLOOKUP(Z174,'pff grades'!$A$2:$J$135,9,FALSE)</f>
        <v>83.6</v>
      </c>
      <c r="Q174">
        <f>VLOOKUP(Z174,'pff grades'!$A$2:$M$135,12,FALSE)</f>
        <v>80.3</v>
      </c>
      <c r="R174">
        <f>VLOOKUP(Z174,'pff grades'!$A$2:$M$135,10,FALSE)</f>
        <v>64.3</v>
      </c>
      <c r="S174">
        <f>VLOOKUP(Z174,'pff grades'!$A$2:$M$135,11,FALSE)</f>
        <v>62.4</v>
      </c>
      <c r="U174">
        <v>35.5</v>
      </c>
      <c r="V174">
        <v>-0.5</v>
      </c>
      <c r="W174">
        <v>0</v>
      </c>
      <c r="X174">
        <v>0</v>
      </c>
      <c r="Y174">
        <v>0</v>
      </c>
      <c r="Z174" t="s">
        <v>397</v>
      </c>
    </row>
    <row r="175" spans="1:26" x14ac:dyDescent="0.25">
      <c r="A175" s="2" t="s">
        <v>251</v>
      </c>
      <c r="B175" s="2" t="s">
        <v>252</v>
      </c>
      <c r="C175" s="2"/>
      <c r="D175" s="2" t="s">
        <v>2</v>
      </c>
      <c r="E175" s="2" t="s">
        <v>400</v>
      </c>
      <c r="F175" s="2"/>
      <c r="G175" s="5">
        <f t="shared" si="2"/>
        <v>0.45166666666666799</v>
      </c>
      <c r="K175">
        <v>5.3</v>
      </c>
      <c r="L175" s="5">
        <f>M175+N175</f>
        <v>0.45166666666666799</v>
      </c>
      <c r="M175" s="5">
        <f>(76-((P175*0.4)+(Q175*0.1)+(R175*0.25)+(S175*0.25)))/3</f>
        <v>0.95166666666666799</v>
      </c>
      <c r="N175">
        <f>V175+W175+X175+Y175</f>
        <v>-0.5</v>
      </c>
      <c r="P175">
        <f>VLOOKUP(Z175,'pff grades'!$A$2:$J$135,9,FALSE)</f>
        <v>83.6</v>
      </c>
      <c r="Q175">
        <f>VLOOKUP(Z175,'pff grades'!$A$2:$M$135,12,FALSE)</f>
        <v>80.3</v>
      </c>
      <c r="R175">
        <f>VLOOKUP(Z175,'pff grades'!$A$2:$M$135,10,FALSE)</f>
        <v>64.3</v>
      </c>
      <c r="S175">
        <f>VLOOKUP(Z175,'pff grades'!$A$2:$M$135,11,FALSE)</f>
        <v>62.4</v>
      </c>
      <c r="U175">
        <v>35.5</v>
      </c>
      <c r="V175">
        <v>-0.5</v>
      </c>
      <c r="W175">
        <v>0</v>
      </c>
      <c r="X175">
        <v>0</v>
      </c>
      <c r="Y175">
        <v>0</v>
      </c>
      <c r="Z175" t="s">
        <v>397</v>
      </c>
    </row>
    <row r="176" spans="1:26" x14ac:dyDescent="0.25">
      <c r="A176" s="4" t="s">
        <v>206</v>
      </c>
      <c r="B176" s="4" t="s">
        <v>207</v>
      </c>
      <c r="C176" s="4"/>
      <c r="D176" s="4" t="s">
        <v>12</v>
      </c>
      <c r="E176" s="4" t="s">
        <v>400</v>
      </c>
      <c r="F176" s="4"/>
      <c r="G176" s="5">
        <f t="shared" si="2"/>
        <v>-1.9583333333333333</v>
      </c>
      <c r="K176">
        <v>7.5</v>
      </c>
      <c r="L176" s="5">
        <f>M176+N176</f>
        <v>-1.9583333333333333</v>
      </c>
      <c r="M176" s="5">
        <f>(76-((P176*0.1)+(Q176*0.5)+(R176*0.35)+(S176*0.15)))/3</f>
        <v>-1.4583333333333333</v>
      </c>
      <c r="N176">
        <f>V176+W176+X176+Y176</f>
        <v>-0.5</v>
      </c>
      <c r="P176">
        <f>VLOOKUP(Z176,'pff grades'!$A$2:$J$135,9,FALSE)</f>
        <v>83.6</v>
      </c>
      <c r="Q176">
        <f>VLOOKUP(Z176,'pff grades'!$A$2:$M$135,12,FALSE)</f>
        <v>80.3</v>
      </c>
      <c r="R176">
        <f>VLOOKUP(Z176,'pff grades'!$A$2:$M$135,10,FALSE)</f>
        <v>64.3</v>
      </c>
      <c r="S176">
        <f>VLOOKUP(Z176,'pff grades'!$A$2:$M$135,11,FALSE)</f>
        <v>62.4</v>
      </c>
      <c r="U176">
        <v>35.5</v>
      </c>
      <c r="V176">
        <v>-0.5</v>
      </c>
      <c r="W176">
        <v>0</v>
      </c>
      <c r="X176">
        <v>0</v>
      </c>
      <c r="Y176">
        <v>0</v>
      </c>
      <c r="Z176" t="s">
        <v>397</v>
      </c>
    </row>
    <row r="177" spans="1:26" x14ac:dyDescent="0.25">
      <c r="A177" s="4" t="s">
        <v>227</v>
      </c>
      <c r="B177" s="4" t="s">
        <v>228</v>
      </c>
      <c r="C177" s="4"/>
      <c r="D177" s="4" t="s">
        <v>12</v>
      </c>
      <c r="E177" s="4" t="s">
        <v>400</v>
      </c>
      <c r="F177" s="4"/>
      <c r="G177" s="5">
        <f t="shared" si="2"/>
        <v>-1.9583333333333333</v>
      </c>
      <c r="K177">
        <v>6.1</v>
      </c>
      <c r="L177" s="5">
        <f>M177+N177</f>
        <v>-1.9583333333333333</v>
      </c>
      <c r="M177" s="5">
        <f>(76-((P177*0.1)+(Q177*0.5)+(R177*0.35)+(S177*0.15)))/3</f>
        <v>-1.4583333333333333</v>
      </c>
      <c r="N177">
        <f>V177+W177+X177+Y177</f>
        <v>-0.5</v>
      </c>
      <c r="P177">
        <f>VLOOKUP(Z177,'pff grades'!$A$2:$J$135,9,FALSE)</f>
        <v>83.6</v>
      </c>
      <c r="Q177">
        <f>VLOOKUP(Z177,'pff grades'!$A$2:$M$135,12,FALSE)</f>
        <v>80.3</v>
      </c>
      <c r="R177">
        <f>VLOOKUP(Z177,'pff grades'!$A$2:$M$135,10,FALSE)</f>
        <v>64.3</v>
      </c>
      <c r="S177">
        <f>VLOOKUP(Z177,'pff grades'!$A$2:$M$135,11,FALSE)</f>
        <v>62.4</v>
      </c>
      <c r="U177">
        <v>35.5</v>
      </c>
      <c r="V177">
        <v>-0.5</v>
      </c>
      <c r="W177">
        <v>0</v>
      </c>
      <c r="X177">
        <v>0</v>
      </c>
      <c r="Y177">
        <v>0</v>
      </c>
      <c r="Z177" t="s">
        <v>397</v>
      </c>
    </row>
    <row r="178" spans="1:26" x14ac:dyDescent="0.25">
      <c r="A178" s="4" t="s">
        <v>253</v>
      </c>
      <c r="B178" s="4" t="s">
        <v>254</v>
      </c>
      <c r="C178" s="4"/>
      <c r="D178" s="4" t="s">
        <v>12</v>
      </c>
      <c r="E178" s="4" t="s">
        <v>400</v>
      </c>
      <c r="F178" s="4"/>
      <c r="G178" s="5">
        <f t="shared" si="2"/>
        <v>-1.9583333333333333</v>
      </c>
      <c r="K178">
        <v>5.2</v>
      </c>
      <c r="L178" s="5">
        <f>M178+N178</f>
        <v>-1.9583333333333333</v>
      </c>
      <c r="M178" s="5">
        <f>(76-((P178*0.1)+(Q178*0.5)+(R178*0.35)+(S178*0.15)))/3</f>
        <v>-1.4583333333333333</v>
      </c>
      <c r="N178">
        <f>V178+W178+X178+Y178</f>
        <v>-0.5</v>
      </c>
      <c r="P178">
        <f>VLOOKUP(Z178,'pff grades'!$A$2:$J$135,9,FALSE)</f>
        <v>83.6</v>
      </c>
      <c r="Q178">
        <f>VLOOKUP(Z178,'pff grades'!$A$2:$M$135,12,FALSE)</f>
        <v>80.3</v>
      </c>
      <c r="R178">
        <f>VLOOKUP(Z178,'pff grades'!$A$2:$M$135,10,FALSE)</f>
        <v>64.3</v>
      </c>
      <c r="S178">
        <f>VLOOKUP(Z178,'pff grades'!$A$2:$M$135,11,FALSE)</f>
        <v>62.4</v>
      </c>
      <c r="U178">
        <v>35.5</v>
      </c>
      <c r="V178">
        <v>-0.5</v>
      </c>
      <c r="W178">
        <v>0</v>
      </c>
      <c r="X178">
        <v>0</v>
      </c>
      <c r="Y178">
        <v>0</v>
      </c>
      <c r="Z178" t="s">
        <v>397</v>
      </c>
    </row>
    <row r="179" spans="1:26" x14ac:dyDescent="0.25">
      <c r="A179" s="4" t="s">
        <v>325</v>
      </c>
      <c r="B179" s="4" t="s">
        <v>326</v>
      </c>
      <c r="C179" s="4"/>
      <c r="D179" s="4" t="s">
        <v>12</v>
      </c>
      <c r="E179" s="4" t="s">
        <v>400</v>
      </c>
      <c r="F179" s="4"/>
      <c r="G179" s="5">
        <f t="shared" si="2"/>
        <v>-1.9583333333333333</v>
      </c>
      <c r="K179">
        <v>3.4</v>
      </c>
      <c r="L179" s="5">
        <f>M179+N179</f>
        <v>-1.9583333333333333</v>
      </c>
      <c r="M179" s="5">
        <f>(76-((P179*0.1)+(Q179*0.5)+(R179*0.35)+(S179*0.15)))/3</f>
        <v>-1.4583333333333333</v>
      </c>
      <c r="N179">
        <f>V179+W179+X179+Y179</f>
        <v>-0.5</v>
      </c>
      <c r="P179">
        <f>VLOOKUP(Z179,'pff grades'!$A$2:$J$135,9,FALSE)</f>
        <v>83.6</v>
      </c>
      <c r="Q179">
        <f>VLOOKUP(Z179,'pff grades'!$A$2:$M$135,12,FALSE)</f>
        <v>80.3</v>
      </c>
      <c r="R179">
        <f>VLOOKUP(Z179,'pff grades'!$A$2:$M$135,10,FALSE)</f>
        <v>64.3</v>
      </c>
      <c r="S179">
        <f>VLOOKUP(Z179,'pff grades'!$A$2:$M$135,11,FALSE)</f>
        <v>62.4</v>
      </c>
      <c r="U179">
        <v>35.5</v>
      </c>
      <c r="V179">
        <v>-0.5</v>
      </c>
      <c r="W179">
        <v>0</v>
      </c>
      <c r="X179">
        <v>0</v>
      </c>
      <c r="Y179">
        <v>0</v>
      </c>
      <c r="Z179" t="s">
        <v>397</v>
      </c>
    </row>
    <row r="180" spans="1:26" x14ac:dyDescent="0.25">
      <c r="A180" s="4" t="s">
        <v>329</v>
      </c>
      <c r="B180" s="4" t="s">
        <v>330</v>
      </c>
      <c r="C180" s="4"/>
      <c r="D180" s="4" t="s">
        <v>12</v>
      </c>
      <c r="E180" s="4" t="s">
        <v>400</v>
      </c>
      <c r="F180" s="4"/>
      <c r="G180" s="5">
        <f t="shared" si="2"/>
        <v>-1.9583333333333333</v>
      </c>
      <c r="K180">
        <v>3.3</v>
      </c>
      <c r="L180" s="5">
        <f>M180+N180</f>
        <v>-1.9583333333333333</v>
      </c>
      <c r="M180" s="5">
        <f>(76-((P180*0.1)+(Q180*0.5)+(R180*0.35)+(S180*0.15)))/3</f>
        <v>-1.4583333333333333</v>
      </c>
      <c r="N180">
        <f>V180+W180+X180+Y180</f>
        <v>-0.5</v>
      </c>
      <c r="P180">
        <f>VLOOKUP(Z180,'pff grades'!$A$2:$J$135,9,FALSE)</f>
        <v>83.6</v>
      </c>
      <c r="Q180">
        <f>VLOOKUP(Z180,'pff grades'!$A$2:$M$135,12,FALSE)</f>
        <v>80.3</v>
      </c>
      <c r="R180">
        <f>VLOOKUP(Z180,'pff grades'!$A$2:$M$135,10,FALSE)</f>
        <v>64.3</v>
      </c>
      <c r="S180">
        <f>VLOOKUP(Z180,'pff grades'!$A$2:$M$135,11,FALSE)</f>
        <v>62.4</v>
      </c>
      <c r="U180">
        <v>35.5</v>
      </c>
      <c r="V180">
        <v>-0.5</v>
      </c>
      <c r="W180">
        <v>0</v>
      </c>
      <c r="X180">
        <v>0</v>
      </c>
      <c r="Y180">
        <v>0</v>
      </c>
      <c r="Z180" t="s">
        <v>397</v>
      </c>
    </row>
    <row r="181" spans="1:26" x14ac:dyDescent="0.25">
      <c r="A181" s="3" t="s">
        <v>217</v>
      </c>
      <c r="B181" s="3" t="s">
        <v>218</v>
      </c>
      <c r="C181" s="3"/>
      <c r="D181" s="3" t="s">
        <v>34</v>
      </c>
      <c r="E181" s="3" t="s">
        <v>385</v>
      </c>
      <c r="F181" s="3"/>
      <c r="G181" s="5">
        <f t="shared" si="2"/>
        <v>-0.11833333333333466</v>
      </c>
      <c r="K181">
        <v>6.6</v>
      </c>
      <c r="L181" s="5">
        <f>M181+N181</f>
        <v>-0.11833333333333466</v>
      </c>
      <c r="M181" s="5">
        <f>(76-((P181*0.2)+(Q181*0.3)+(R181*0.25)+(S181*0.25)))/3</f>
        <v>-0.11833333333333466</v>
      </c>
      <c r="N181">
        <f>V181+W181+X181+Y181</f>
        <v>0</v>
      </c>
      <c r="P181">
        <f>VLOOKUP(Z181,'pff grades'!$A$2:$J$135,9,FALSE)</f>
        <v>73.8</v>
      </c>
      <c r="Q181">
        <f>VLOOKUP(Z181,'pff grades'!$A$2:$M$135,12,FALSE)</f>
        <v>89.4</v>
      </c>
      <c r="R181">
        <f>VLOOKUP(Z181,'pff grades'!$A$2:$M$135,10,FALSE)</f>
        <v>74.900000000000006</v>
      </c>
      <c r="S181">
        <f>VLOOKUP(Z181,'pff grades'!$A$2:$M$135,11,FALSE)</f>
        <v>64.2</v>
      </c>
      <c r="U181">
        <v>30.5</v>
      </c>
      <c r="V181">
        <v>-0.25</v>
      </c>
      <c r="W181">
        <v>0</v>
      </c>
      <c r="X181">
        <v>0</v>
      </c>
      <c r="Y181">
        <v>0.25</v>
      </c>
      <c r="Z181" t="s">
        <v>393</v>
      </c>
    </row>
    <row r="182" spans="1:26" x14ac:dyDescent="0.25">
      <c r="A182" s="4" t="s">
        <v>150</v>
      </c>
      <c r="B182" s="4" t="s">
        <v>151</v>
      </c>
      <c r="C182" s="4"/>
      <c r="D182" s="4" t="s">
        <v>12</v>
      </c>
      <c r="E182" s="4" t="s">
        <v>385</v>
      </c>
      <c r="F182" s="4"/>
      <c r="G182" s="5">
        <f t="shared" si="2"/>
        <v>-3.9749999999999992</v>
      </c>
      <c r="K182">
        <v>10.4</v>
      </c>
      <c r="L182" s="5">
        <f>M182+N182</f>
        <v>-3.9749999999999992</v>
      </c>
      <c r="M182" s="5">
        <f>(76-((P182*0.1)+(Q182*0.5)+(R182*0.35)+(S182*0.15)))/3</f>
        <v>-3.9749999999999992</v>
      </c>
      <c r="N182">
        <f>V182+W182+X182+Y182</f>
        <v>0</v>
      </c>
      <c r="P182">
        <f>VLOOKUP(Z182,'pff grades'!$A$2:$J$135,9,FALSE)</f>
        <v>73.8</v>
      </c>
      <c r="Q182">
        <f>VLOOKUP(Z182,'pff grades'!$A$2:$M$135,12,FALSE)</f>
        <v>89.4</v>
      </c>
      <c r="R182">
        <f>VLOOKUP(Z182,'pff grades'!$A$2:$M$135,10,FALSE)</f>
        <v>74.900000000000006</v>
      </c>
      <c r="S182">
        <f>VLOOKUP(Z182,'pff grades'!$A$2:$M$135,11,FALSE)</f>
        <v>64.2</v>
      </c>
      <c r="U182">
        <v>30.5</v>
      </c>
      <c r="V182">
        <v>-0.25</v>
      </c>
      <c r="W182">
        <v>0</v>
      </c>
      <c r="X182">
        <v>0</v>
      </c>
      <c r="Y182">
        <v>0.25</v>
      </c>
      <c r="Z182" t="s">
        <v>393</v>
      </c>
    </row>
    <row r="183" spans="1:26" x14ac:dyDescent="0.25">
      <c r="A183" s="4" t="s">
        <v>197</v>
      </c>
      <c r="B183" s="4" t="s">
        <v>198</v>
      </c>
      <c r="C183" s="4"/>
      <c r="D183" s="4" t="s">
        <v>12</v>
      </c>
      <c r="E183" s="4" t="s">
        <v>385</v>
      </c>
      <c r="F183" s="4"/>
      <c r="G183" s="5">
        <f t="shared" si="2"/>
        <v>7.1750000000000007</v>
      </c>
      <c r="J183">
        <v>11.15</v>
      </c>
      <c r="K183">
        <v>7.8</v>
      </c>
      <c r="L183" s="5">
        <f>M183+N183</f>
        <v>-3.9749999999999992</v>
      </c>
      <c r="M183" s="5">
        <f>(76-((P183*0.1)+(Q183*0.5)+(R183*0.35)+(S183*0.15)))/3</f>
        <v>-3.9749999999999992</v>
      </c>
      <c r="N183">
        <f>V183+W183+X183+Y183</f>
        <v>0</v>
      </c>
      <c r="P183">
        <f>VLOOKUP(Z183,'pff grades'!$A$2:$J$135,9,FALSE)</f>
        <v>73.8</v>
      </c>
      <c r="Q183">
        <f>VLOOKUP(Z183,'pff grades'!$A$2:$M$135,12,FALSE)</f>
        <v>89.4</v>
      </c>
      <c r="R183">
        <f>VLOOKUP(Z183,'pff grades'!$A$2:$M$135,10,FALSE)</f>
        <v>74.900000000000006</v>
      </c>
      <c r="S183">
        <f>VLOOKUP(Z183,'pff grades'!$A$2:$M$135,11,FALSE)</f>
        <v>64.2</v>
      </c>
      <c r="U183">
        <v>30.5</v>
      </c>
      <c r="V183">
        <v>-0.25</v>
      </c>
      <c r="W183">
        <v>0</v>
      </c>
      <c r="X183">
        <v>0</v>
      </c>
      <c r="Y183">
        <v>0.25</v>
      </c>
      <c r="Z183" t="s">
        <v>393</v>
      </c>
    </row>
    <row r="184" spans="1:26" x14ac:dyDescent="0.25">
      <c r="A184" s="3" t="s">
        <v>314</v>
      </c>
      <c r="B184" s="3" t="s">
        <v>315</v>
      </c>
      <c r="C184" s="3"/>
      <c r="D184" s="3" t="s">
        <v>34</v>
      </c>
      <c r="E184" s="3" t="s">
        <v>385</v>
      </c>
      <c r="F184" s="3"/>
      <c r="G184" s="5">
        <f t="shared" si="2"/>
        <v>-0.11833333333333466</v>
      </c>
      <c r="K184">
        <v>3.7</v>
      </c>
      <c r="L184" s="5">
        <f>M184+N184</f>
        <v>-0.11833333333333466</v>
      </c>
      <c r="M184" s="5">
        <f>(76-((P184*0.2)+(Q184*0.3)+(R184*0.25)+(S184*0.25)))/3</f>
        <v>-0.11833333333333466</v>
      </c>
      <c r="N184">
        <f>V184+W184+X184+Y184</f>
        <v>0</v>
      </c>
      <c r="P184">
        <f>VLOOKUP(Z184,'pff grades'!$A$2:$J$135,9,FALSE)</f>
        <v>73.8</v>
      </c>
      <c r="Q184">
        <f>VLOOKUP(Z184,'pff grades'!$A$2:$M$135,12,FALSE)</f>
        <v>89.4</v>
      </c>
      <c r="R184">
        <f>VLOOKUP(Z184,'pff grades'!$A$2:$M$135,10,FALSE)</f>
        <v>74.900000000000006</v>
      </c>
      <c r="S184">
        <f>VLOOKUP(Z184,'pff grades'!$A$2:$M$135,11,FALSE)</f>
        <v>64.2</v>
      </c>
      <c r="U184">
        <v>30.5</v>
      </c>
      <c r="V184">
        <v>-0.25</v>
      </c>
      <c r="W184">
        <v>0</v>
      </c>
      <c r="X184">
        <v>0</v>
      </c>
      <c r="Y184">
        <v>0.25</v>
      </c>
      <c r="Z184" t="s">
        <v>393</v>
      </c>
    </row>
    <row r="185" spans="1:26" x14ac:dyDescent="0.25">
      <c r="A185" s="4" t="s">
        <v>8</v>
      </c>
      <c r="B185" s="4" t="s">
        <v>102</v>
      </c>
      <c r="C185" s="4"/>
      <c r="D185" s="4" t="s">
        <v>12</v>
      </c>
      <c r="E185" s="4" t="s">
        <v>385</v>
      </c>
      <c r="F185" s="4"/>
      <c r="G185" s="5">
        <f t="shared" si="2"/>
        <v>-3.9749999999999992</v>
      </c>
      <c r="K185">
        <v>3.3</v>
      </c>
      <c r="L185" s="5">
        <f>M185+N185</f>
        <v>-3.9749999999999992</v>
      </c>
      <c r="M185" s="5">
        <f>(76-((P185*0.1)+(Q185*0.5)+(R185*0.35)+(S185*0.15)))/3</f>
        <v>-3.9749999999999992</v>
      </c>
      <c r="N185">
        <f>V185+W185+X185+Y185</f>
        <v>0</v>
      </c>
      <c r="P185">
        <f>VLOOKUP(Z185,'pff grades'!$A$2:$J$135,9,FALSE)</f>
        <v>73.8</v>
      </c>
      <c r="Q185">
        <f>VLOOKUP(Z185,'pff grades'!$A$2:$M$135,12,FALSE)</f>
        <v>89.4</v>
      </c>
      <c r="R185">
        <f>VLOOKUP(Z185,'pff grades'!$A$2:$M$135,10,FALSE)</f>
        <v>74.900000000000006</v>
      </c>
      <c r="S185">
        <f>VLOOKUP(Z185,'pff grades'!$A$2:$M$135,11,FALSE)</f>
        <v>64.2</v>
      </c>
      <c r="U185">
        <v>30.5</v>
      </c>
      <c r="V185">
        <v>-0.25</v>
      </c>
      <c r="W185">
        <v>0</v>
      </c>
      <c r="X185">
        <v>0</v>
      </c>
      <c r="Y185">
        <v>0.25</v>
      </c>
      <c r="Z185" t="s">
        <v>393</v>
      </c>
    </row>
    <row r="186" spans="1:26" x14ac:dyDescent="0.25">
      <c r="A186" s="4" t="s">
        <v>332</v>
      </c>
      <c r="B186" s="4" t="s">
        <v>333</v>
      </c>
      <c r="C186" s="4"/>
      <c r="D186" s="4" t="s">
        <v>12</v>
      </c>
      <c r="E186" s="4" t="s">
        <v>385</v>
      </c>
      <c r="F186" s="4" t="s">
        <v>409</v>
      </c>
      <c r="G186" s="5">
        <f t="shared" si="2"/>
        <v>-3.9749999999999992</v>
      </c>
      <c r="K186">
        <v>3.2</v>
      </c>
      <c r="L186" s="5">
        <f>M186+N186</f>
        <v>-3.9749999999999992</v>
      </c>
      <c r="M186" s="5">
        <f>(76-((P186*0.1)+(Q186*0.5)+(R186*0.35)+(S186*0.15)))/3</f>
        <v>-3.9749999999999992</v>
      </c>
      <c r="N186">
        <f>V186+W186+X186+Y186</f>
        <v>0</v>
      </c>
      <c r="P186">
        <f>VLOOKUP(Z186,'pff grades'!$A$2:$J$135,9,FALSE)</f>
        <v>73.8</v>
      </c>
      <c r="Q186">
        <f>VLOOKUP(Z186,'pff grades'!$A$2:$M$135,12,FALSE)</f>
        <v>89.4</v>
      </c>
      <c r="R186">
        <f>VLOOKUP(Z186,'pff grades'!$A$2:$M$135,10,FALSE)</f>
        <v>74.900000000000006</v>
      </c>
      <c r="S186">
        <f>VLOOKUP(Z186,'pff grades'!$A$2:$M$135,11,FALSE)</f>
        <v>64.2</v>
      </c>
      <c r="U186">
        <v>30.5</v>
      </c>
      <c r="V186">
        <v>-0.25</v>
      </c>
      <c r="W186">
        <v>0</v>
      </c>
      <c r="X186">
        <v>0</v>
      </c>
      <c r="Y186">
        <v>0.25</v>
      </c>
      <c r="Z186" t="s">
        <v>393</v>
      </c>
    </row>
    <row r="187" spans="1:26" x14ac:dyDescent="0.25">
      <c r="A187" s="1" t="s">
        <v>108</v>
      </c>
      <c r="B187" s="1" t="s">
        <v>109</v>
      </c>
      <c r="C187" s="1"/>
      <c r="D187" s="1" t="s">
        <v>7</v>
      </c>
      <c r="E187" s="1" t="s">
        <v>386</v>
      </c>
      <c r="F187" s="1"/>
      <c r="G187" s="5">
        <f t="shared" si="2"/>
        <v>2.5766666666666631</v>
      </c>
      <c r="H187">
        <v>37</v>
      </c>
      <c r="K187">
        <v>15.6</v>
      </c>
      <c r="L187" s="5">
        <f>M187+N187</f>
        <v>2.5766666666666631</v>
      </c>
      <c r="M187" s="5">
        <f>(76-((P187*0.1)+(Q187*0.5)+(R187*0.1)+(S187*0.3)))/3</f>
        <v>2.8266666666666631</v>
      </c>
      <c r="N187">
        <f>V187+W187+X187+Y187</f>
        <v>-0.25</v>
      </c>
      <c r="P187">
        <f>VLOOKUP(Z187,'pff grades'!$A$2:$J$135,9,FALSE)</f>
        <v>76.099999999999994</v>
      </c>
      <c r="Q187">
        <f>VLOOKUP(Z187,'pff grades'!$A$2:$M$135,12,FALSE)</f>
        <v>74.400000000000006</v>
      </c>
      <c r="R187">
        <f>VLOOKUP(Z187,'pff grades'!$A$2:$M$135,10,FALSE)</f>
        <v>54.9</v>
      </c>
      <c r="S187">
        <f>VLOOKUP(Z187,'pff grades'!$A$2:$M$135,11,FALSE)</f>
        <v>57.4</v>
      </c>
      <c r="U187">
        <v>37.5</v>
      </c>
      <c r="V187">
        <v>0</v>
      </c>
      <c r="W187">
        <v>-0.25</v>
      </c>
      <c r="X187">
        <v>0</v>
      </c>
      <c r="Y187">
        <v>0</v>
      </c>
      <c r="Z187" t="s">
        <v>394</v>
      </c>
    </row>
    <row r="188" spans="1:26" x14ac:dyDescent="0.25">
      <c r="A188" s="4" t="s">
        <v>182</v>
      </c>
      <c r="B188" s="4" t="s">
        <v>183</v>
      </c>
      <c r="C188" s="4"/>
      <c r="D188" s="4" t="s">
        <v>12</v>
      </c>
      <c r="E188" s="4" t="s">
        <v>386</v>
      </c>
      <c r="F188" s="4"/>
      <c r="G188" s="5">
        <f t="shared" si="2"/>
        <v>0.87166666666666504</v>
      </c>
      <c r="K188">
        <v>8.5</v>
      </c>
      <c r="L188" s="5">
        <f>M188+N188</f>
        <v>0.87166666666666504</v>
      </c>
      <c r="M188" s="5">
        <f>(76-((P188*0.1)+(Q188*0.5)+(R188*0.35)+(S188*0.15)))/3</f>
        <v>1.121666666666665</v>
      </c>
      <c r="N188">
        <f>V188+W188+X188+Y188</f>
        <v>-0.25</v>
      </c>
      <c r="P188">
        <f>VLOOKUP(Z188,'pff grades'!$A$2:$J$135,9,FALSE)</f>
        <v>76.099999999999994</v>
      </c>
      <c r="Q188">
        <f>VLOOKUP(Z188,'pff grades'!$A$2:$M$135,12,FALSE)</f>
        <v>74.400000000000006</v>
      </c>
      <c r="R188">
        <f>VLOOKUP(Z188,'pff grades'!$A$2:$M$135,10,FALSE)</f>
        <v>54.9</v>
      </c>
      <c r="S188">
        <f>VLOOKUP(Z188,'pff grades'!$A$2:$M$135,11,FALSE)</f>
        <v>57.4</v>
      </c>
      <c r="U188">
        <v>37.5</v>
      </c>
      <c r="V188">
        <v>0</v>
      </c>
      <c r="W188">
        <v>-0.25</v>
      </c>
      <c r="X188">
        <v>0</v>
      </c>
      <c r="Y188">
        <v>0</v>
      </c>
      <c r="Z188" t="s">
        <v>394</v>
      </c>
    </row>
    <row r="189" spans="1:26" x14ac:dyDescent="0.25">
      <c r="A189" s="3" t="s">
        <v>233</v>
      </c>
      <c r="B189" s="3" t="s">
        <v>234</v>
      </c>
      <c r="C189" s="3"/>
      <c r="D189" s="3" t="s">
        <v>34</v>
      </c>
      <c r="E189" s="3" t="s">
        <v>386</v>
      </c>
      <c r="F189" s="3" t="s">
        <v>409</v>
      </c>
      <c r="G189" s="5">
        <f t="shared" si="2"/>
        <v>3.2116666666666682</v>
      </c>
      <c r="K189">
        <v>6</v>
      </c>
      <c r="L189" s="5">
        <f>M189+N189</f>
        <v>3.2116666666666682</v>
      </c>
      <c r="M189" s="5">
        <f>(76-((P189*0.2)+(Q189*0.3)+(R189*0.25)+(S189*0.25)))/3</f>
        <v>3.4616666666666682</v>
      </c>
      <c r="N189">
        <f>V189+W189+X189+Y189</f>
        <v>-0.25</v>
      </c>
      <c r="P189">
        <f>VLOOKUP(Z189,'pff grades'!$A$2:$J$135,9,FALSE)</f>
        <v>76.099999999999994</v>
      </c>
      <c r="Q189">
        <f>VLOOKUP(Z189,'pff grades'!$A$2:$M$135,12,FALSE)</f>
        <v>74.400000000000006</v>
      </c>
      <c r="R189">
        <f>VLOOKUP(Z189,'pff grades'!$A$2:$M$135,10,FALSE)</f>
        <v>54.9</v>
      </c>
      <c r="S189">
        <f>VLOOKUP(Z189,'pff grades'!$A$2:$M$135,11,FALSE)</f>
        <v>57.4</v>
      </c>
      <c r="U189">
        <v>37.5</v>
      </c>
      <c r="V189">
        <v>0</v>
      </c>
      <c r="W189">
        <v>-0.25</v>
      </c>
      <c r="X189">
        <v>0</v>
      </c>
      <c r="Y189">
        <v>0</v>
      </c>
      <c r="Z189" t="s">
        <v>394</v>
      </c>
    </row>
    <row r="190" spans="1:26" x14ac:dyDescent="0.25">
      <c r="A190" s="2" t="s">
        <v>302</v>
      </c>
      <c r="B190" s="2" t="s">
        <v>303</v>
      </c>
      <c r="C190" s="2"/>
      <c r="D190" s="2" t="s">
        <v>2</v>
      </c>
      <c r="E190" s="2" t="s">
        <v>386</v>
      </c>
      <c r="F190" s="2"/>
      <c r="G190" s="5">
        <f t="shared" si="2"/>
        <v>3.098333333333334</v>
      </c>
      <c r="K190">
        <v>4.0999999999999996</v>
      </c>
      <c r="L190" s="5">
        <f>M190+N190</f>
        <v>3.098333333333334</v>
      </c>
      <c r="M190" s="5">
        <f>(76-((P190*0.4)+(Q190*0.1)+(R190*0.25)+(S190*0.25)))/3</f>
        <v>3.348333333333334</v>
      </c>
      <c r="N190">
        <f>V190+W190+X190+Y190</f>
        <v>-0.25</v>
      </c>
      <c r="P190">
        <f>VLOOKUP(Z190,'pff grades'!$A$2:$J$135,9,FALSE)</f>
        <v>76.099999999999994</v>
      </c>
      <c r="Q190">
        <f>VLOOKUP(Z190,'pff grades'!$A$2:$M$135,12,FALSE)</f>
        <v>74.400000000000006</v>
      </c>
      <c r="R190">
        <f>VLOOKUP(Z190,'pff grades'!$A$2:$M$135,10,FALSE)</f>
        <v>54.9</v>
      </c>
      <c r="S190">
        <f>VLOOKUP(Z190,'pff grades'!$A$2:$M$135,11,FALSE)</f>
        <v>57.4</v>
      </c>
      <c r="U190">
        <v>37.5</v>
      </c>
      <c r="V190">
        <v>0</v>
      </c>
      <c r="W190">
        <v>-0.25</v>
      </c>
      <c r="X190">
        <v>0</v>
      </c>
      <c r="Y190">
        <v>0</v>
      </c>
      <c r="Z190" t="s">
        <v>394</v>
      </c>
    </row>
    <row r="191" spans="1:26" x14ac:dyDescent="0.25">
      <c r="A191" s="4" t="s">
        <v>247</v>
      </c>
      <c r="B191" s="4" t="s">
        <v>102</v>
      </c>
      <c r="C191" s="4"/>
      <c r="D191" s="4" t="s">
        <v>12</v>
      </c>
      <c r="E191" s="4" t="s">
        <v>386</v>
      </c>
      <c r="F191" s="4"/>
      <c r="G191" s="5">
        <f t="shared" si="2"/>
        <v>0.87166666666666504</v>
      </c>
      <c r="H191">
        <v>48.7</v>
      </c>
      <c r="K191">
        <v>5.4</v>
      </c>
      <c r="L191" s="5">
        <f>M191+N191</f>
        <v>0.87166666666666504</v>
      </c>
      <c r="M191" s="5">
        <f>(76-((P191*0.1)+(Q191*0.5)+(R191*0.35)+(S191*0.15)))/3</f>
        <v>1.121666666666665</v>
      </c>
      <c r="N191">
        <f>V191+W191+X191+Y191</f>
        <v>-0.25</v>
      </c>
      <c r="P191">
        <f>VLOOKUP(Z191,'pff grades'!$A$2:$J$135,9,FALSE)</f>
        <v>76.099999999999994</v>
      </c>
      <c r="Q191">
        <f>VLOOKUP(Z191,'pff grades'!$A$2:$M$135,12,FALSE)</f>
        <v>74.400000000000006</v>
      </c>
      <c r="R191">
        <f>VLOOKUP(Z191,'pff grades'!$A$2:$M$135,10,FALSE)</f>
        <v>54.9</v>
      </c>
      <c r="S191">
        <f>VLOOKUP(Z191,'pff grades'!$A$2:$M$135,11,FALSE)</f>
        <v>57.4</v>
      </c>
      <c r="U191">
        <v>37.5</v>
      </c>
      <c r="V191">
        <v>0</v>
      </c>
      <c r="W191">
        <v>-0.25</v>
      </c>
      <c r="X191">
        <v>0</v>
      </c>
      <c r="Y191">
        <v>0</v>
      </c>
      <c r="Z191" t="s">
        <v>394</v>
      </c>
    </row>
    <row r="192" spans="1:26" x14ac:dyDescent="0.25">
      <c r="A192" s="2" t="s">
        <v>346</v>
      </c>
      <c r="B192" s="2" t="s">
        <v>281</v>
      </c>
      <c r="C192" s="2"/>
      <c r="D192" s="2" t="s">
        <v>2</v>
      </c>
      <c r="E192" s="2" t="s">
        <v>386</v>
      </c>
      <c r="F192" s="2"/>
      <c r="G192" s="5">
        <f t="shared" si="2"/>
        <v>3.098333333333334</v>
      </c>
      <c r="K192">
        <v>2.7</v>
      </c>
      <c r="L192" s="5">
        <f>M192+N192</f>
        <v>3.098333333333334</v>
      </c>
      <c r="M192" s="5">
        <f>(76-((P192*0.4)+(Q192*0.1)+(R192*0.25)+(S192*0.25)))/3</f>
        <v>3.348333333333334</v>
      </c>
      <c r="N192">
        <f>V192+W192+X192+Y192</f>
        <v>-0.25</v>
      </c>
      <c r="P192">
        <f>VLOOKUP(Z192,'pff grades'!$A$2:$J$135,9,FALSE)</f>
        <v>76.099999999999994</v>
      </c>
      <c r="Q192">
        <f>VLOOKUP(Z192,'pff grades'!$A$2:$M$135,12,FALSE)</f>
        <v>74.400000000000006</v>
      </c>
      <c r="R192">
        <f>VLOOKUP(Z192,'pff grades'!$A$2:$M$135,10,FALSE)</f>
        <v>54.9</v>
      </c>
      <c r="S192">
        <f>VLOOKUP(Z192,'pff grades'!$A$2:$M$135,11,FALSE)</f>
        <v>57.4</v>
      </c>
      <c r="U192">
        <v>37.5</v>
      </c>
      <c r="V192">
        <v>0</v>
      </c>
      <c r="W192">
        <v>-0.25</v>
      </c>
      <c r="X192">
        <v>0</v>
      </c>
      <c r="Y192">
        <v>0</v>
      </c>
      <c r="Z192" t="s">
        <v>394</v>
      </c>
    </row>
    <row r="193" spans="1:26" x14ac:dyDescent="0.25">
      <c r="A193" s="4" t="s">
        <v>284</v>
      </c>
      <c r="B193" s="4" t="s">
        <v>285</v>
      </c>
      <c r="C193" s="4"/>
      <c r="D193" s="4" t="s">
        <v>12</v>
      </c>
      <c r="E193" s="4" t="s">
        <v>386</v>
      </c>
      <c r="F193" s="4"/>
      <c r="G193" s="5">
        <f t="shared" si="2"/>
        <v>0.87166666666666504</v>
      </c>
      <c r="K193">
        <v>4.5999999999999996</v>
      </c>
      <c r="L193" s="5">
        <f>M193+N193</f>
        <v>0.87166666666666504</v>
      </c>
      <c r="M193" s="5">
        <f>(76-((P193*0.1)+(Q193*0.5)+(R193*0.35)+(S193*0.15)))/3</f>
        <v>1.121666666666665</v>
      </c>
      <c r="N193">
        <f>V193+W193+X193+Y193</f>
        <v>-0.25</v>
      </c>
      <c r="P193">
        <f>VLOOKUP(Z193,'pff grades'!$A$2:$J$135,9,FALSE)</f>
        <v>76.099999999999994</v>
      </c>
      <c r="Q193">
        <f>VLOOKUP(Z193,'pff grades'!$A$2:$M$135,12,FALSE)</f>
        <v>74.400000000000006</v>
      </c>
      <c r="R193">
        <f>VLOOKUP(Z193,'pff grades'!$A$2:$M$135,10,FALSE)</f>
        <v>54.9</v>
      </c>
      <c r="S193">
        <f>VLOOKUP(Z193,'pff grades'!$A$2:$M$135,11,FALSE)</f>
        <v>57.4</v>
      </c>
      <c r="U193">
        <v>37.5</v>
      </c>
      <c r="V193">
        <v>0</v>
      </c>
      <c r="W193">
        <v>-0.25</v>
      </c>
      <c r="X193">
        <v>0</v>
      </c>
      <c r="Y193">
        <v>0</v>
      </c>
      <c r="Z193" t="s">
        <v>394</v>
      </c>
    </row>
    <row r="194" spans="1:26" x14ac:dyDescent="0.25">
      <c r="A194" s="1" t="s">
        <v>101</v>
      </c>
      <c r="B194" s="1" t="s">
        <v>102</v>
      </c>
      <c r="C194" s="1"/>
      <c r="D194" s="1" t="s">
        <v>7</v>
      </c>
      <c r="E194" s="1" t="s">
        <v>388</v>
      </c>
      <c r="F194" s="1"/>
      <c r="G194" s="5">
        <f t="shared" si="2"/>
        <v>0.3166666666666676</v>
      </c>
      <c r="K194">
        <v>20.100000000000001</v>
      </c>
      <c r="L194" s="5">
        <f>M194+N194</f>
        <v>0.3166666666666676</v>
      </c>
      <c r="M194" s="5">
        <f>(76-((P194*0.1)+(Q194*0.5)+(R194*0.1)+(S194*0.3)))/3</f>
        <v>0.3166666666666676</v>
      </c>
      <c r="N194">
        <f>V194+W194+X194+Y194</f>
        <v>0</v>
      </c>
      <c r="P194">
        <f>VLOOKUP(Z194,'pff grades'!$A$2:$J$135,9,FALSE)</f>
        <v>82.1</v>
      </c>
      <c r="Q194">
        <f>VLOOKUP(Z194,'pff grades'!$A$2:$M$135,12,FALSE)</f>
        <v>82.1</v>
      </c>
      <c r="R194">
        <f>VLOOKUP(Z194,'pff grades'!$A$2:$M$135,10,FALSE)</f>
        <v>62.3</v>
      </c>
      <c r="S194">
        <f>VLOOKUP(Z194,'pff grades'!$A$2:$M$135,11,FALSE)</f>
        <v>65.2</v>
      </c>
      <c r="U194">
        <v>27.5</v>
      </c>
      <c r="V194">
        <v>0</v>
      </c>
      <c r="W194">
        <v>0</v>
      </c>
      <c r="X194">
        <v>0</v>
      </c>
      <c r="Y194">
        <v>0</v>
      </c>
      <c r="Z194" t="s">
        <v>391</v>
      </c>
    </row>
    <row r="195" spans="1:26" x14ac:dyDescent="0.25">
      <c r="A195" s="2" t="s">
        <v>174</v>
      </c>
      <c r="B195" s="2" t="s">
        <v>175</v>
      </c>
      <c r="C195" s="2"/>
      <c r="D195" s="2" t="s">
        <v>2</v>
      </c>
      <c r="E195" s="2" t="s">
        <v>388</v>
      </c>
      <c r="F195" s="2"/>
      <c r="G195" s="5">
        <f t="shared" ref="G195:G210" si="3">J195+L195</f>
        <v>1.025000000000001</v>
      </c>
      <c r="K195">
        <v>9</v>
      </c>
      <c r="L195" s="5">
        <f>M195+N195</f>
        <v>1.025000000000001</v>
      </c>
      <c r="M195" s="5">
        <f>(76-((P195*0.4)+(Q195*0.1)+(R195*0.25)+(S195*0.25)))/3</f>
        <v>1.025000000000001</v>
      </c>
      <c r="N195">
        <f>V195+W195+X195+Y195</f>
        <v>0</v>
      </c>
      <c r="P195">
        <f>VLOOKUP(Z195,'pff grades'!$A$2:$J$135,9,FALSE)</f>
        <v>82.1</v>
      </c>
      <c r="Q195">
        <f>VLOOKUP(Z195,'pff grades'!$A$2:$M$135,12,FALSE)</f>
        <v>82.1</v>
      </c>
      <c r="R195">
        <f>VLOOKUP(Z195,'pff grades'!$A$2:$M$135,10,FALSE)</f>
        <v>62.3</v>
      </c>
      <c r="S195">
        <f>VLOOKUP(Z195,'pff grades'!$A$2:$M$135,11,FALSE)</f>
        <v>65.2</v>
      </c>
      <c r="U195">
        <v>27.5</v>
      </c>
      <c r="V195">
        <v>0</v>
      </c>
      <c r="W195">
        <v>0</v>
      </c>
      <c r="X195">
        <v>0</v>
      </c>
      <c r="Y195">
        <v>0</v>
      </c>
      <c r="Z195" t="s">
        <v>391</v>
      </c>
    </row>
    <row r="196" spans="1:26" x14ac:dyDescent="0.25">
      <c r="A196" s="2" t="s">
        <v>186</v>
      </c>
      <c r="B196" s="2" t="s">
        <v>235</v>
      </c>
      <c r="C196" s="2"/>
      <c r="D196" s="2" t="s">
        <v>2</v>
      </c>
      <c r="E196" s="2" t="s">
        <v>388</v>
      </c>
      <c r="F196" s="2"/>
      <c r="G196" s="5">
        <f t="shared" si="3"/>
        <v>1.025000000000001</v>
      </c>
      <c r="K196">
        <v>6</v>
      </c>
      <c r="L196" s="5">
        <f>M196+N196</f>
        <v>1.025000000000001</v>
      </c>
      <c r="M196" s="5">
        <f>(76-((P196*0.4)+(Q196*0.1)+(R196*0.25)+(S196*0.25)))/3</f>
        <v>1.025000000000001</v>
      </c>
      <c r="N196">
        <f>V196+W196+X196+Y196</f>
        <v>0</v>
      </c>
      <c r="P196">
        <f>VLOOKUP(Z196,'pff grades'!$A$2:$J$135,9,FALSE)</f>
        <v>82.1</v>
      </c>
      <c r="Q196">
        <f>VLOOKUP(Z196,'pff grades'!$A$2:$M$135,12,FALSE)</f>
        <v>82.1</v>
      </c>
      <c r="R196">
        <f>VLOOKUP(Z196,'pff grades'!$A$2:$M$135,10,FALSE)</f>
        <v>62.3</v>
      </c>
      <c r="S196">
        <f>VLOOKUP(Z196,'pff grades'!$A$2:$M$135,11,FALSE)</f>
        <v>65.2</v>
      </c>
      <c r="U196">
        <v>27.5</v>
      </c>
      <c r="V196">
        <v>0</v>
      </c>
      <c r="W196">
        <v>0</v>
      </c>
      <c r="X196">
        <v>0</v>
      </c>
      <c r="Y196">
        <v>0</v>
      </c>
      <c r="Z196" t="s">
        <v>391</v>
      </c>
    </row>
    <row r="197" spans="1:26" x14ac:dyDescent="0.25">
      <c r="A197" s="3" t="s">
        <v>277</v>
      </c>
      <c r="B197" s="3" t="s">
        <v>278</v>
      </c>
      <c r="C197" s="3"/>
      <c r="D197" s="3" t="s">
        <v>34</v>
      </c>
      <c r="E197" s="3" t="s">
        <v>388</v>
      </c>
      <c r="F197" s="3"/>
      <c r="G197" s="5">
        <f t="shared" si="3"/>
        <v>1.025000000000001</v>
      </c>
      <c r="K197">
        <v>4.9000000000000004</v>
      </c>
      <c r="L197" s="5">
        <f>M197+N197</f>
        <v>1.025000000000001</v>
      </c>
      <c r="M197" s="5">
        <f>(76-((P197*0.2)+(Q197*0.3)+(R197*0.25)+(S197*0.25)))/3</f>
        <v>1.025000000000001</v>
      </c>
      <c r="N197">
        <f>V197+W197+X197+Y197</f>
        <v>0</v>
      </c>
      <c r="P197">
        <f>VLOOKUP(Z197,'pff grades'!$A$2:$J$135,9,FALSE)</f>
        <v>82.1</v>
      </c>
      <c r="Q197">
        <f>VLOOKUP(Z197,'pff grades'!$A$2:$M$135,12,FALSE)</f>
        <v>82.1</v>
      </c>
      <c r="R197">
        <f>VLOOKUP(Z197,'pff grades'!$A$2:$M$135,10,FALSE)</f>
        <v>62.3</v>
      </c>
      <c r="S197">
        <f>VLOOKUP(Z197,'pff grades'!$A$2:$M$135,11,FALSE)</f>
        <v>65.2</v>
      </c>
      <c r="U197">
        <v>27.5</v>
      </c>
      <c r="V197">
        <v>0</v>
      </c>
      <c r="W197">
        <v>0</v>
      </c>
      <c r="X197">
        <v>0</v>
      </c>
      <c r="Y197">
        <v>0</v>
      </c>
      <c r="Z197" t="s">
        <v>391</v>
      </c>
    </row>
    <row r="198" spans="1:26" x14ac:dyDescent="0.25">
      <c r="A198" s="4" t="s">
        <v>219</v>
      </c>
      <c r="B198" s="4" t="s">
        <v>220</v>
      </c>
      <c r="C198" s="4"/>
      <c r="D198" s="4" t="s">
        <v>12</v>
      </c>
      <c r="E198" s="4" t="s">
        <v>388</v>
      </c>
      <c r="F198" s="4"/>
      <c r="G198" s="5">
        <f t="shared" si="3"/>
        <v>-1.6149999999999995</v>
      </c>
      <c r="K198">
        <v>6.3</v>
      </c>
      <c r="L198" s="5">
        <f>M198+N198</f>
        <v>-1.6149999999999995</v>
      </c>
      <c r="M198" s="5">
        <f>(76-((P198*0.1)+(Q198*0.5)+(R198*0.35)+(S198*0.15)))/3</f>
        <v>-1.6149999999999995</v>
      </c>
      <c r="N198">
        <f>V198+W198+X198+Y198</f>
        <v>0</v>
      </c>
      <c r="P198">
        <f>VLOOKUP(Z198,'pff grades'!$A$2:$J$135,9,FALSE)</f>
        <v>82.1</v>
      </c>
      <c r="Q198">
        <f>VLOOKUP(Z198,'pff grades'!$A$2:$M$135,12,FALSE)</f>
        <v>82.1</v>
      </c>
      <c r="R198">
        <f>VLOOKUP(Z198,'pff grades'!$A$2:$M$135,10,FALSE)</f>
        <v>62.3</v>
      </c>
      <c r="S198">
        <f>VLOOKUP(Z198,'pff grades'!$A$2:$M$135,11,FALSE)</f>
        <v>65.2</v>
      </c>
      <c r="U198">
        <v>27.5</v>
      </c>
      <c r="V198">
        <v>0</v>
      </c>
      <c r="W198">
        <v>0</v>
      </c>
      <c r="X198">
        <v>0</v>
      </c>
      <c r="Y198">
        <v>0</v>
      </c>
      <c r="Z198" t="s">
        <v>391</v>
      </c>
    </row>
    <row r="199" spans="1:26" x14ac:dyDescent="0.25">
      <c r="A199" s="2" t="s">
        <v>349</v>
      </c>
      <c r="B199" s="2" t="s">
        <v>181</v>
      </c>
      <c r="C199" s="2"/>
      <c r="D199" s="2" t="s">
        <v>2</v>
      </c>
      <c r="E199" s="2" t="s">
        <v>388</v>
      </c>
      <c r="F199" s="2"/>
      <c r="G199" s="5">
        <f t="shared" si="3"/>
        <v>1.025000000000001</v>
      </c>
      <c r="K199">
        <v>2.6</v>
      </c>
      <c r="L199" s="5">
        <f>M199+N199</f>
        <v>1.025000000000001</v>
      </c>
      <c r="M199" s="5">
        <f>(76-((P199*0.4)+(Q199*0.1)+(R199*0.25)+(S199*0.25)))/3</f>
        <v>1.025000000000001</v>
      </c>
      <c r="N199">
        <f>V199+W199+X199+Y199</f>
        <v>0</v>
      </c>
      <c r="P199">
        <f>VLOOKUP(Z199,'pff grades'!$A$2:$J$135,9,FALSE)</f>
        <v>82.1</v>
      </c>
      <c r="Q199">
        <f>VLOOKUP(Z199,'pff grades'!$A$2:$M$135,12,FALSE)</f>
        <v>82.1</v>
      </c>
      <c r="R199">
        <f>VLOOKUP(Z199,'pff grades'!$A$2:$M$135,10,FALSE)</f>
        <v>62.3</v>
      </c>
      <c r="S199">
        <f>VLOOKUP(Z199,'pff grades'!$A$2:$M$135,11,FALSE)</f>
        <v>65.2</v>
      </c>
      <c r="U199">
        <v>27.5</v>
      </c>
      <c r="V199">
        <v>0</v>
      </c>
      <c r="W199">
        <v>0</v>
      </c>
      <c r="X199">
        <v>0</v>
      </c>
      <c r="Y199">
        <v>0</v>
      </c>
      <c r="Z199" t="s">
        <v>391</v>
      </c>
    </row>
    <row r="200" spans="1:26" x14ac:dyDescent="0.25">
      <c r="A200" s="4" t="s">
        <v>231</v>
      </c>
      <c r="B200" s="4" t="s">
        <v>311</v>
      </c>
      <c r="C200" s="4"/>
      <c r="D200" s="4" t="s">
        <v>12</v>
      </c>
      <c r="E200" s="4" t="s">
        <v>388</v>
      </c>
      <c r="F200" s="4"/>
      <c r="G200" s="5">
        <f t="shared" si="3"/>
        <v>-1.6149999999999995</v>
      </c>
      <c r="K200">
        <v>3.7</v>
      </c>
      <c r="L200" s="5">
        <f>M200+N200</f>
        <v>-1.6149999999999995</v>
      </c>
      <c r="M200" s="5">
        <f>(76-((P200*0.1)+(Q200*0.5)+(R200*0.35)+(S200*0.15)))/3</f>
        <v>-1.6149999999999995</v>
      </c>
      <c r="N200">
        <f>V200+W200+X200+Y200</f>
        <v>0</v>
      </c>
      <c r="P200">
        <f>VLOOKUP(Z200,'pff grades'!$A$2:$J$135,9,FALSE)</f>
        <v>82.1</v>
      </c>
      <c r="Q200">
        <f>VLOOKUP(Z200,'pff grades'!$A$2:$M$135,12,FALSE)</f>
        <v>82.1</v>
      </c>
      <c r="R200">
        <f>VLOOKUP(Z200,'pff grades'!$A$2:$M$135,10,FALSE)</f>
        <v>62.3</v>
      </c>
      <c r="S200">
        <f>VLOOKUP(Z200,'pff grades'!$A$2:$M$135,11,FALSE)</f>
        <v>65.2</v>
      </c>
      <c r="U200">
        <v>27.5</v>
      </c>
      <c r="V200">
        <v>0</v>
      </c>
      <c r="W200">
        <v>0</v>
      </c>
      <c r="X200">
        <v>0</v>
      </c>
      <c r="Y200">
        <v>0</v>
      </c>
      <c r="Z200" t="s">
        <v>391</v>
      </c>
    </row>
    <row r="201" spans="1:26" x14ac:dyDescent="0.25">
      <c r="A201" s="1" t="s">
        <v>99</v>
      </c>
      <c r="B201" s="1" t="s">
        <v>100</v>
      </c>
      <c r="C201" s="1"/>
      <c r="D201" s="1" t="s">
        <v>7</v>
      </c>
      <c r="E201" s="1" t="s">
        <v>397</v>
      </c>
      <c r="F201" s="1"/>
      <c r="G201" s="5">
        <f t="shared" si="3"/>
        <v>-4.1966666666666681</v>
      </c>
      <c r="K201">
        <v>21.3</v>
      </c>
      <c r="L201" s="5">
        <f>M201+N201</f>
        <v>-4.1966666666666681</v>
      </c>
      <c r="M201" s="5">
        <f>(76-((P201*0.1)+(Q201*0.5)+(R201*0.1)+(S201*0.3)))/3</f>
        <v>-4.1966666666666681</v>
      </c>
      <c r="N201">
        <f>V201+W201+X201+Y201</f>
        <v>0</v>
      </c>
      <c r="P201">
        <f>VLOOKUP(Z201,'pff grades'!$A$2:$J$135,9,FALSE)</f>
        <v>91</v>
      </c>
      <c r="Q201">
        <f>VLOOKUP(Z201,'pff grades'!$A$2:$M$135,12,FALSE)</f>
        <v>94.6</v>
      </c>
      <c r="R201">
        <f>VLOOKUP(Z201,'pff grades'!$A$2:$M$135,10,FALSE)</f>
        <v>74.7</v>
      </c>
      <c r="S201">
        <f>VLOOKUP(Z201,'pff grades'!$A$2:$M$135,11,FALSE)</f>
        <v>82.4</v>
      </c>
      <c r="U201">
        <v>16.5</v>
      </c>
      <c r="V201">
        <v>0</v>
      </c>
      <c r="W201">
        <v>0</v>
      </c>
      <c r="X201">
        <v>0</v>
      </c>
      <c r="Y201">
        <v>0</v>
      </c>
      <c r="Z201" t="s">
        <v>400</v>
      </c>
    </row>
    <row r="202" spans="1:26" x14ac:dyDescent="0.25">
      <c r="A202" s="2" t="s">
        <v>143</v>
      </c>
      <c r="B202" s="2" t="s">
        <v>144</v>
      </c>
      <c r="C202" s="2"/>
      <c r="D202" s="2" t="s">
        <v>2</v>
      </c>
      <c r="E202" s="2" t="s">
        <v>397</v>
      </c>
      <c r="F202" s="2"/>
      <c r="G202" s="5">
        <f t="shared" si="3"/>
        <v>-3.0449999999999968</v>
      </c>
      <c r="K202">
        <v>11</v>
      </c>
      <c r="L202" s="5">
        <f>M202+N202</f>
        <v>-3.0449999999999968</v>
      </c>
      <c r="M202" s="5">
        <f>(76-((P202*0.4)+(Q202*0.1)+(R202*0.25)+(S202*0.25)))/3</f>
        <v>-3.0449999999999968</v>
      </c>
      <c r="N202">
        <f>V202+W202+X202+Y202</f>
        <v>0</v>
      </c>
      <c r="P202">
        <f>VLOOKUP(Z202,'pff grades'!$A$2:$J$135,9,FALSE)</f>
        <v>91</v>
      </c>
      <c r="Q202">
        <f>VLOOKUP(Z202,'pff grades'!$A$2:$M$135,12,FALSE)</f>
        <v>94.6</v>
      </c>
      <c r="R202">
        <f>VLOOKUP(Z202,'pff grades'!$A$2:$M$135,10,FALSE)</f>
        <v>74.7</v>
      </c>
      <c r="S202">
        <f>VLOOKUP(Z202,'pff grades'!$A$2:$M$135,11,FALSE)</f>
        <v>82.4</v>
      </c>
      <c r="U202">
        <v>16.5</v>
      </c>
      <c r="V202">
        <v>0</v>
      </c>
      <c r="W202">
        <v>0</v>
      </c>
      <c r="X202">
        <v>0</v>
      </c>
      <c r="Y202">
        <v>0</v>
      </c>
      <c r="Z202" t="s">
        <v>400</v>
      </c>
    </row>
    <row r="203" spans="1:26" x14ac:dyDescent="0.25">
      <c r="A203" s="4" t="s">
        <v>248</v>
      </c>
      <c r="B203" s="4" t="s">
        <v>249</v>
      </c>
      <c r="C203" s="4"/>
      <c r="D203" s="4" t="s">
        <v>12</v>
      </c>
      <c r="E203" s="4" t="s">
        <v>397</v>
      </c>
      <c r="F203" s="4"/>
      <c r="G203" s="5">
        <f t="shared" si="3"/>
        <v>-6.3016666666666667</v>
      </c>
      <c r="K203">
        <v>5.4</v>
      </c>
      <c r="L203" s="5">
        <f>M203+N203</f>
        <v>-6.3016666666666667</v>
      </c>
      <c r="M203" s="5">
        <f>(76-((P203*0.1)+(Q203*0.5)+(R203*0.35)+(S203*0.15)))/3</f>
        <v>-6.3016666666666667</v>
      </c>
      <c r="N203">
        <f>V203+W203+X203+Y203</f>
        <v>0</v>
      </c>
      <c r="P203">
        <f>VLOOKUP(Z203,'pff grades'!$A$2:$J$135,9,FALSE)</f>
        <v>91</v>
      </c>
      <c r="Q203">
        <f>VLOOKUP(Z203,'pff grades'!$A$2:$M$135,12,FALSE)</f>
        <v>94.6</v>
      </c>
      <c r="R203">
        <f>VLOOKUP(Z203,'pff grades'!$A$2:$M$135,10,FALSE)</f>
        <v>74.7</v>
      </c>
      <c r="S203">
        <f>VLOOKUP(Z203,'pff grades'!$A$2:$M$135,11,FALSE)</f>
        <v>82.4</v>
      </c>
      <c r="U203">
        <v>16.5</v>
      </c>
      <c r="V203">
        <v>0</v>
      </c>
      <c r="W203">
        <v>0</v>
      </c>
      <c r="X203">
        <v>0</v>
      </c>
      <c r="Y203">
        <v>0</v>
      </c>
      <c r="Z203" t="s">
        <v>400</v>
      </c>
    </row>
    <row r="204" spans="1:26" x14ac:dyDescent="0.25">
      <c r="A204" s="4" t="s">
        <v>259</v>
      </c>
      <c r="B204" s="4" t="s">
        <v>260</v>
      </c>
      <c r="C204" s="4"/>
      <c r="D204" s="4" t="s">
        <v>12</v>
      </c>
      <c r="E204" s="4" t="s">
        <v>397</v>
      </c>
      <c r="F204" s="4"/>
      <c r="G204" s="5">
        <f t="shared" si="3"/>
        <v>-6.3016666666666667</v>
      </c>
      <c r="K204">
        <v>5.2</v>
      </c>
      <c r="L204" s="5">
        <f>M204+N204</f>
        <v>-6.3016666666666667</v>
      </c>
      <c r="M204" s="5">
        <f>(76-((P204*0.1)+(Q204*0.5)+(R204*0.35)+(S204*0.15)))/3</f>
        <v>-6.3016666666666667</v>
      </c>
      <c r="N204">
        <f>V204+W204+X204+Y204</f>
        <v>0</v>
      </c>
      <c r="P204">
        <f>VLOOKUP(Z204,'pff grades'!$A$2:$J$135,9,FALSE)</f>
        <v>91</v>
      </c>
      <c r="Q204">
        <f>VLOOKUP(Z204,'pff grades'!$A$2:$M$135,12,FALSE)</f>
        <v>94.6</v>
      </c>
      <c r="R204">
        <f>VLOOKUP(Z204,'pff grades'!$A$2:$M$135,10,FALSE)</f>
        <v>74.7</v>
      </c>
      <c r="S204">
        <f>VLOOKUP(Z204,'pff grades'!$A$2:$M$135,11,FALSE)</f>
        <v>82.4</v>
      </c>
      <c r="U204">
        <v>16.5</v>
      </c>
      <c r="V204">
        <v>0</v>
      </c>
      <c r="W204">
        <v>0</v>
      </c>
      <c r="X204">
        <v>0</v>
      </c>
      <c r="Y204">
        <v>0</v>
      </c>
      <c r="Z204" t="s">
        <v>400</v>
      </c>
    </row>
    <row r="205" spans="1:26" x14ac:dyDescent="0.25">
      <c r="A205" s="1" t="s">
        <v>136</v>
      </c>
      <c r="B205" s="1" t="s">
        <v>18</v>
      </c>
      <c r="C205" s="1"/>
      <c r="D205" s="1" t="s">
        <v>7</v>
      </c>
      <c r="E205" s="1" t="s">
        <v>397</v>
      </c>
      <c r="F205" s="1"/>
      <c r="G205" s="5">
        <f t="shared" si="3"/>
        <v>-4.1966666666666681</v>
      </c>
      <c r="K205">
        <v>2</v>
      </c>
      <c r="L205" s="5">
        <f>M205+N205</f>
        <v>-4.1966666666666681</v>
      </c>
      <c r="M205" s="5">
        <f>(76-((P205*0.1)+(Q205*0.5)+(R205*0.1)+(S205*0.3)))/3</f>
        <v>-4.1966666666666681</v>
      </c>
      <c r="N205">
        <f>V205+W205+X205+Y205</f>
        <v>0</v>
      </c>
      <c r="P205">
        <f>VLOOKUP(Z205,'pff grades'!$A$2:$J$135,9,FALSE)</f>
        <v>91</v>
      </c>
      <c r="Q205">
        <f>VLOOKUP(Z205,'pff grades'!$A$2:$M$135,12,FALSE)</f>
        <v>94.6</v>
      </c>
      <c r="R205">
        <f>VLOOKUP(Z205,'pff grades'!$A$2:$M$135,10,FALSE)</f>
        <v>74.7</v>
      </c>
      <c r="S205">
        <f>VLOOKUP(Z205,'pff grades'!$A$2:$M$135,11,FALSE)</f>
        <v>82.4</v>
      </c>
      <c r="U205">
        <v>16.5</v>
      </c>
      <c r="V205">
        <v>0</v>
      </c>
      <c r="W205">
        <v>0</v>
      </c>
      <c r="X205">
        <v>0</v>
      </c>
      <c r="Y205">
        <v>0</v>
      </c>
      <c r="Z205" t="s">
        <v>400</v>
      </c>
    </row>
    <row r="206" spans="1:26" x14ac:dyDescent="0.25">
      <c r="A206" s="1" t="s">
        <v>47</v>
      </c>
      <c r="B206" s="1" t="s">
        <v>105</v>
      </c>
      <c r="C206" s="1"/>
      <c r="D206" s="1" t="s">
        <v>7</v>
      </c>
      <c r="E206" s="1" t="s">
        <v>399</v>
      </c>
      <c r="F206" s="1"/>
      <c r="G206" s="5">
        <f t="shared" si="3"/>
        <v>-4.5966666666666693</v>
      </c>
      <c r="K206">
        <v>17.3</v>
      </c>
      <c r="L206" s="5">
        <f>M206+N206</f>
        <v>-4.5966666666666693</v>
      </c>
      <c r="M206" s="5">
        <f>(76-((P206*0.1)+(Q206*0.5)+(R206*0.1)+(S206*0.3)))/3</f>
        <v>-3.5966666666666689</v>
      </c>
      <c r="N206">
        <f>V206+W206+X206+Y206</f>
        <v>-1</v>
      </c>
      <c r="P206">
        <f>VLOOKUP(Z206,'pff grades'!$A$2:$J$135,9,FALSE)</f>
        <v>91.3</v>
      </c>
      <c r="Q206">
        <f>VLOOKUP(Z206,'pff grades'!$A$2:$M$135,12,FALSE)</f>
        <v>90.4</v>
      </c>
      <c r="R206">
        <f>VLOOKUP(Z206,'pff grades'!$A$2:$M$135,10,FALSE)</f>
        <v>75.900000000000006</v>
      </c>
      <c r="S206">
        <f>VLOOKUP(Z206,'pff grades'!$A$2:$M$135,11,FALSE)</f>
        <v>82.9</v>
      </c>
      <c r="U206">
        <v>22.5</v>
      </c>
      <c r="V206">
        <v>0.25</v>
      </c>
      <c r="W206">
        <v>-0.25</v>
      </c>
      <c r="X206">
        <v>-1</v>
      </c>
      <c r="Y206">
        <v>0</v>
      </c>
      <c r="Z206" t="s">
        <v>403</v>
      </c>
    </row>
    <row r="207" spans="1:26" x14ac:dyDescent="0.25">
      <c r="A207" s="4" t="s">
        <v>146</v>
      </c>
      <c r="B207" s="4" t="s">
        <v>147</v>
      </c>
      <c r="C207" s="4"/>
      <c r="D207" s="4" t="s">
        <v>12</v>
      </c>
      <c r="E207" s="4" t="s">
        <v>399</v>
      </c>
      <c r="F207" s="4"/>
      <c r="G207" s="5">
        <f t="shared" si="3"/>
        <v>-6.7766666666666708</v>
      </c>
      <c r="H207">
        <v>34.5</v>
      </c>
      <c r="K207">
        <v>10.8</v>
      </c>
      <c r="L207" s="5">
        <f>M207+N207</f>
        <v>-6.7766666666666708</v>
      </c>
      <c r="M207" s="5">
        <f>(76-((P207*0.1)+(Q207*0.5)+(R207*0.35)+(S207*0.15)))/3</f>
        <v>-5.7766666666666708</v>
      </c>
      <c r="N207">
        <f>V207+W207+X207+Y207</f>
        <v>-1</v>
      </c>
      <c r="P207">
        <f>VLOOKUP(Z207,'pff grades'!$A$2:$J$135,9,FALSE)</f>
        <v>91.3</v>
      </c>
      <c r="Q207">
        <f>VLOOKUP(Z207,'pff grades'!$A$2:$M$135,12,FALSE)</f>
        <v>90.4</v>
      </c>
      <c r="R207">
        <f>VLOOKUP(Z207,'pff grades'!$A$2:$M$135,10,FALSE)</f>
        <v>75.900000000000006</v>
      </c>
      <c r="S207">
        <f>VLOOKUP(Z207,'pff grades'!$A$2:$M$135,11,FALSE)</f>
        <v>82.9</v>
      </c>
      <c r="U207">
        <v>22.5</v>
      </c>
      <c r="V207">
        <v>0.25</v>
      </c>
      <c r="W207">
        <v>-0.25</v>
      </c>
      <c r="X207">
        <v>-1</v>
      </c>
      <c r="Y207">
        <v>0</v>
      </c>
      <c r="Z207" t="s">
        <v>403</v>
      </c>
    </row>
    <row r="208" spans="1:26" x14ac:dyDescent="0.25">
      <c r="A208" s="2" t="s">
        <v>290</v>
      </c>
      <c r="B208" s="2" t="s">
        <v>291</v>
      </c>
      <c r="C208" s="2"/>
      <c r="D208" s="2" t="s">
        <v>2</v>
      </c>
      <c r="E208" s="2" t="s">
        <v>399</v>
      </c>
      <c r="F208" s="2"/>
      <c r="G208" s="5">
        <f t="shared" si="3"/>
        <v>-4.0866666666666642</v>
      </c>
      <c r="H208">
        <v>27.8</v>
      </c>
      <c r="K208">
        <v>4.5</v>
      </c>
      <c r="L208" s="5">
        <f>M208+N208</f>
        <v>-4.0866666666666642</v>
      </c>
      <c r="M208" s="5">
        <f>(76-((P208*0.4)+(Q208*0.1)+(R208*0.25)+(S208*0.25)))/3</f>
        <v>-3.0866666666666638</v>
      </c>
      <c r="N208">
        <f>V208+W208+X208+Y208</f>
        <v>-1</v>
      </c>
      <c r="P208">
        <f>VLOOKUP(Z208,'pff grades'!$A$2:$J$135,9,FALSE)</f>
        <v>91.3</v>
      </c>
      <c r="Q208">
        <f>VLOOKUP(Z208,'pff grades'!$A$2:$M$135,12,FALSE)</f>
        <v>90.4</v>
      </c>
      <c r="R208">
        <f>VLOOKUP(Z208,'pff grades'!$A$2:$M$135,10,FALSE)</f>
        <v>75.900000000000006</v>
      </c>
      <c r="S208">
        <f>VLOOKUP(Z208,'pff grades'!$A$2:$M$135,11,FALSE)</f>
        <v>82.9</v>
      </c>
      <c r="U208">
        <v>22.5</v>
      </c>
      <c r="V208">
        <v>0.25</v>
      </c>
      <c r="W208">
        <v>-0.25</v>
      </c>
      <c r="X208">
        <v>-1</v>
      </c>
      <c r="Y208">
        <v>0</v>
      </c>
      <c r="Z208" t="s">
        <v>403</v>
      </c>
    </row>
    <row r="209" spans="1:26" x14ac:dyDescent="0.25">
      <c r="A209" s="4" t="s">
        <v>31</v>
      </c>
      <c r="B209" s="4" t="s">
        <v>164</v>
      </c>
      <c r="C209" s="4"/>
      <c r="D209" s="4" t="s">
        <v>12</v>
      </c>
      <c r="E209" s="4" t="s">
        <v>399</v>
      </c>
      <c r="F209" s="4"/>
      <c r="G209" s="5">
        <f t="shared" si="3"/>
        <v>-6.7766666666666708</v>
      </c>
      <c r="H209">
        <v>25.6</v>
      </c>
      <c r="K209">
        <v>7.1</v>
      </c>
      <c r="L209" s="5">
        <f>M209+N209</f>
        <v>-6.7766666666666708</v>
      </c>
      <c r="M209" s="5">
        <f>(76-((P209*0.1)+(Q209*0.5)+(R209*0.35)+(S209*0.15)))/3</f>
        <v>-5.7766666666666708</v>
      </c>
      <c r="N209">
        <f>V209+W209+X209+Y209</f>
        <v>-1</v>
      </c>
      <c r="P209">
        <f>VLOOKUP(Z209,'pff grades'!$A$2:$J$135,9,FALSE)</f>
        <v>91.3</v>
      </c>
      <c r="Q209">
        <f>VLOOKUP(Z209,'pff grades'!$A$2:$M$135,12,FALSE)</f>
        <v>90.4</v>
      </c>
      <c r="R209">
        <f>VLOOKUP(Z209,'pff grades'!$A$2:$M$135,10,FALSE)</f>
        <v>75.900000000000006</v>
      </c>
      <c r="S209">
        <f>VLOOKUP(Z209,'pff grades'!$A$2:$M$135,11,FALSE)</f>
        <v>82.9</v>
      </c>
      <c r="U209">
        <v>22.5</v>
      </c>
      <c r="V209">
        <v>0.25</v>
      </c>
      <c r="W209">
        <v>-0.25</v>
      </c>
      <c r="X209">
        <v>-1</v>
      </c>
      <c r="Y209">
        <v>0</v>
      </c>
      <c r="Z209" t="s">
        <v>403</v>
      </c>
    </row>
    <row r="210" spans="1:26" x14ac:dyDescent="0.25">
      <c r="A210" s="3" t="s">
        <v>353</v>
      </c>
      <c r="B210" s="3" t="s">
        <v>330</v>
      </c>
      <c r="C210" s="3"/>
      <c r="D210" s="3" t="s">
        <v>34</v>
      </c>
      <c r="E210" s="3" t="s">
        <v>399</v>
      </c>
      <c r="F210" s="3" t="s">
        <v>409</v>
      </c>
      <c r="G210" s="5">
        <f t="shared" si="3"/>
        <v>-4.0266666666666708</v>
      </c>
      <c r="K210">
        <v>2.2999999999999998</v>
      </c>
      <c r="L210" s="5">
        <f>M210+N210</f>
        <v>-4.0266666666666708</v>
      </c>
      <c r="M210" s="5">
        <f>(76-((P210*0.2)+(Q210*0.3)+(R210*0.25)+(S210*0.25)))/3</f>
        <v>-3.0266666666666708</v>
      </c>
      <c r="N210">
        <f>V210+W210+X210+Y210</f>
        <v>-1</v>
      </c>
      <c r="P210">
        <f>VLOOKUP(Z210,'pff grades'!$A$2:$J$135,9,FALSE)</f>
        <v>91.3</v>
      </c>
      <c r="Q210">
        <f>VLOOKUP(Z210,'pff grades'!$A$2:$M$135,12,FALSE)</f>
        <v>90.4</v>
      </c>
      <c r="R210">
        <f>VLOOKUP(Z210,'pff grades'!$A$2:$M$135,10,FALSE)</f>
        <v>75.900000000000006</v>
      </c>
      <c r="S210">
        <f>VLOOKUP(Z210,'pff grades'!$A$2:$M$135,11,FALSE)</f>
        <v>82.9</v>
      </c>
      <c r="U210">
        <v>22.5</v>
      </c>
      <c r="V210">
        <v>0.25</v>
      </c>
      <c r="W210">
        <v>-0.25</v>
      </c>
      <c r="X210">
        <v>-1</v>
      </c>
      <c r="Y210">
        <v>0</v>
      </c>
      <c r="Z210" t="s">
        <v>403</v>
      </c>
    </row>
  </sheetData>
  <sortState xmlns:xlrd2="http://schemas.microsoft.com/office/spreadsheetml/2017/richdata2" ref="A2:Z210">
    <sortCondition ref="C2:C210"/>
  </sortState>
  <conditionalFormatting sqref="V2:Y21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S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1185-41D0-41D3-A29E-3DD00FA23DD8}">
  <dimension ref="A1:M135"/>
  <sheetViews>
    <sheetView topLeftCell="A35" workbookViewId="0">
      <selection activeCell="I71" sqref="I71:L71"/>
    </sheetView>
  </sheetViews>
  <sheetFormatPr defaultRowHeight="15" x14ac:dyDescent="0.25"/>
  <cols>
    <col min="1" max="1" width="19.42578125" bestFit="1" customWidth="1"/>
  </cols>
  <sheetData>
    <row r="1" spans="1:13" x14ac:dyDescent="0.25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</row>
    <row r="2" spans="1:13" x14ac:dyDescent="0.25">
      <c r="A2" t="s">
        <v>426</v>
      </c>
      <c r="B2">
        <v>63.5</v>
      </c>
      <c r="C2">
        <v>61.5</v>
      </c>
      <c r="D2">
        <v>38.299999999999997</v>
      </c>
      <c r="E2">
        <v>58.6</v>
      </c>
      <c r="F2">
        <v>62.6</v>
      </c>
      <c r="G2">
        <v>67.2</v>
      </c>
      <c r="H2">
        <v>76.8</v>
      </c>
      <c r="I2">
        <v>77</v>
      </c>
      <c r="J2">
        <v>67.400000000000006</v>
      </c>
      <c r="K2">
        <v>72.5</v>
      </c>
      <c r="L2">
        <v>63.3</v>
      </c>
      <c r="M2">
        <v>63.7</v>
      </c>
    </row>
    <row r="3" spans="1:13" x14ac:dyDescent="0.25">
      <c r="A3" t="s">
        <v>427</v>
      </c>
      <c r="B3">
        <v>56.5</v>
      </c>
      <c r="C3">
        <v>59.5</v>
      </c>
      <c r="D3">
        <v>55.8</v>
      </c>
      <c r="E3">
        <v>58.8</v>
      </c>
      <c r="F3">
        <v>71.2</v>
      </c>
      <c r="G3">
        <v>42.1</v>
      </c>
      <c r="H3">
        <v>52.8</v>
      </c>
      <c r="I3">
        <v>54.7</v>
      </c>
      <c r="J3">
        <v>35</v>
      </c>
      <c r="K3">
        <v>66.599999999999994</v>
      </c>
      <c r="L3">
        <v>39.799999999999997</v>
      </c>
      <c r="M3">
        <v>64.900000000000006</v>
      </c>
    </row>
    <row r="4" spans="1:13" x14ac:dyDescent="0.25">
      <c r="A4" t="s">
        <v>389</v>
      </c>
      <c r="B4">
        <v>79</v>
      </c>
      <c r="C4">
        <v>76.2</v>
      </c>
      <c r="D4">
        <v>73.900000000000006</v>
      </c>
      <c r="E4">
        <v>76.900000000000006</v>
      </c>
      <c r="F4">
        <v>83.9</v>
      </c>
      <c r="G4">
        <v>60.9</v>
      </c>
      <c r="H4">
        <v>91.7</v>
      </c>
      <c r="I4">
        <v>91.6</v>
      </c>
      <c r="J4">
        <v>82.4</v>
      </c>
      <c r="K4">
        <v>77.7</v>
      </c>
      <c r="L4">
        <v>86.2</v>
      </c>
      <c r="M4">
        <v>84</v>
      </c>
    </row>
    <row r="5" spans="1:13" x14ac:dyDescent="0.25">
      <c r="A5" t="s">
        <v>428</v>
      </c>
      <c r="B5">
        <v>69.8</v>
      </c>
      <c r="C5">
        <v>55.7</v>
      </c>
      <c r="D5">
        <v>73</v>
      </c>
      <c r="E5">
        <v>67.7</v>
      </c>
      <c r="F5">
        <v>82.4</v>
      </c>
      <c r="G5">
        <v>61.1</v>
      </c>
      <c r="H5">
        <v>71.5</v>
      </c>
      <c r="I5">
        <v>74.8</v>
      </c>
      <c r="J5">
        <v>54.9</v>
      </c>
      <c r="K5">
        <v>72.099999999999994</v>
      </c>
      <c r="L5">
        <v>58.3</v>
      </c>
      <c r="M5">
        <v>82</v>
      </c>
    </row>
    <row r="6" spans="1:13" x14ac:dyDescent="0.25">
      <c r="A6" t="s">
        <v>429</v>
      </c>
      <c r="B6">
        <v>71.3</v>
      </c>
      <c r="C6">
        <v>66.7</v>
      </c>
      <c r="D6">
        <v>76.7</v>
      </c>
      <c r="E6">
        <v>66.099999999999994</v>
      </c>
      <c r="F6">
        <v>77.900000000000006</v>
      </c>
      <c r="G6">
        <v>60.2</v>
      </c>
      <c r="H6">
        <v>79.7</v>
      </c>
      <c r="I6">
        <v>77.3</v>
      </c>
      <c r="J6">
        <v>61.3</v>
      </c>
      <c r="K6">
        <v>72.5</v>
      </c>
      <c r="L6">
        <v>80.099999999999994</v>
      </c>
      <c r="M6">
        <v>76.400000000000006</v>
      </c>
    </row>
    <row r="7" spans="1:13" x14ac:dyDescent="0.25">
      <c r="A7" t="s">
        <v>430</v>
      </c>
      <c r="B7">
        <v>71.7</v>
      </c>
      <c r="C7">
        <v>69.400000000000006</v>
      </c>
      <c r="D7">
        <v>78</v>
      </c>
      <c r="E7">
        <v>60.4</v>
      </c>
      <c r="F7">
        <v>86.1</v>
      </c>
      <c r="G7">
        <v>57.9</v>
      </c>
      <c r="H7">
        <v>78.099999999999994</v>
      </c>
      <c r="I7">
        <v>79</v>
      </c>
      <c r="J7">
        <v>61.8</v>
      </c>
      <c r="K7">
        <v>60.9</v>
      </c>
      <c r="L7">
        <v>77.8</v>
      </c>
      <c r="M7">
        <v>65.2</v>
      </c>
    </row>
    <row r="8" spans="1:13" x14ac:dyDescent="0.25">
      <c r="A8" t="s">
        <v>431</v>
      </c>
      <c r="B8">
        <v>79.8</v>
      </c>
      <c r="C8">
        <v>81.7</v>
      </c>
      <c r="D8">
        <v>64.8</v>
      </c>
      <c r="E8">
        <v>73.7</v>
      </c>
      <c r="F8">
        <v>83.3</v>
      </c>
      <c r="G8">
        <v>65.3</v>
      </c>
      <c r="H8">
        <v>74.2</v>
      </c>
      <c r="I8">
        <v>86.1</v>
      </c>
      <c r="J8">
        <v>67.3</v>
      </c>
      <c r="K8">
        <v>66.099999999999994</v>
      </c>
      <c r="L8">
        <v>58.6</v>
      </c>
      <c r="M8">
        <v>78.3</v>
      </c>
    </row>
    <row r="9" spans="1:13" x14ac:dyDescent="0.25">
      <c r="A9" t="s">
        <v>432</v>
      </c>
      <c r="B9">
        <v>66.599999999999994</v>
      </c>
      <c r="C9">
        <v>64.5</v>
      </c>
      <c r="D9">
        <v>51.1</v>
      </c>
      <c r="E9">
        <v>66.599999999999994</v>
      </c>
      <c r="F9">
        <v>74.400000000000006</v>
      </c>
      <c r="G9">
        <v>57.6</v>
      </c>
      <c r="H9">
        <v>64.400000000000006</v>
      </c>
      <c r="I9">
        <v>64.599999999999994</v>
      </c>
      <c r="J9">
        <v>47.9</v>
      </c>
      <c r="K9">
        <v>65</v>
      </c>
      <c r="L9">
        <v>59.9</v>
      </c>
      <c r="M9">
        <v>69.599999999999994</v>
      </c>
    </row>
    <row r="10" spans="1:13" x14ac:dyDescent="0.25">
      <c r="A10" t="s">
        <v>433</v>
      </c>
      <c r="B10">
        <v>96.4</v>
      </c>
      <c r="C10">
        <v>89.6</v>
      </c>
      <c r="D10">
        <v>70.099999999999994</v>
      </c>
      <c r="E10">
        <v>91</v>
      </c>
      <c r="F10">
        <v>93.1</v>
      </c>
      <c r="G10">
        <v>88</v>
      </c>
      <c r="H10">
        <v>78.5</v>
      </c>
      <c r="I10">
        <v>77.099999999999994</v>
      </c>
      <c r="J10">
        <v>69</v>
      </c>
      <c r="K10">
        <v>62</v>
      </c>
      <c r="L10">
        <v>80.599999999999994</v>
      </c>
      <c r="M10">
        <v>79.900000000000006</v>
      </c>
    </row>
    <row r="11" spans="1:13" x14ac:dyDescent="0.25">
      <c r="A11" t="s">
        <v>434</v>
      </c>
      <c r="B11">
        <v>76.2</v>
      </c>
      <c r="C11">
        <v>77.7</v>
      </c>
      <c r="D11">
        <v>71.7</v>
      </c>
      <c r="E11">
        <v>70.599999999999994</v>
      </c>
      <c r="F11">
        <v>74.099999999999994</v>
      </c>
      <c r="G11">
        <v>64.5</v>
      </c>
      <c r="H11">
        <v>89.2</v>
      </c>
      <c r="I11">
        <v>89.5</v>
      </c>
      <c r="J11">
        <v>66.099999999999994</v>
      </c>
      <c r="K11">
        <v>72.8</v>
      </c>
      <c r="L11">
        <v>78</v>
      </c>
      <c r="M11">
        <v>77.099999999999994</v>
      </c>
    </row>
    <row r="12" spans="1:13" x14ac:dyDescent="0.25">
      <c r="A12" t="s">
        <v>435</v>
      </c>
      <c r="B12">
        <v>72</v>
      </c>
      <c r="C12">
        <v>67.5</v>
      </c>
      <c r="D12">
        <v>73.8</v>
      </c>
      <c r="E12">
        <v>69.7</v>
      </c>
      <c r="F12">
        <v>69.400000000000006</v>
      </c>
      <c r="G12">
        <v>63.8</v>
      </c>
      <c r="H12">
        <v>51.3</v>
      </c>
      <c r="I12">
        <v>50.9</v>
      </c>
      <c r="J12">
        <v>50.3</v>
      </c>
      <c r="K12">
        <v>71.099999999999994</v>
      </c>
      <c r="L12">
        <v>39.1</v>
      </c>
      <c r="M12">
        <v>71.599999999999994</v>
      </c>
    </row>
    <row r="13" spans="1:13" x14ac:dyDescent="0.25">
      <c r="A13" t="s">
        <v>436</v>
      </c>
      <c r="B13">
        <v>71.099999999999994</v>
      </c>
      <c r="C13">
        <v>69</v>
      </c>
      <c r="D13">
        <v>71</v>
      </c>
      <c r="E13">
        <v>69.5</v>
      </c>
      <c r="F13">
        <v>73</v>
      </c>
      <c r="G13">
        <v>57.2</v>
      </c>
      <c r="H13">
        <v>72.8</v>
      </c>
      <c r="I13">
        <v>74</v>
      </c>
      <c r="J13">
        <v>72.3</v>
      </c>
      <c r="K13">
        <v>63.7</v>
      </c>
      <c r="L13">
        <v>67.7</v>
      </c>
      <c r="M13">
        <v>90.9</v>
      </c>
    </row>
    <row r="14" spans="1:13" x14ac:dyDescent="0.25">
      <c r="A14" t="s">
        <v>437</v>
      </c>
      <c r="B14">
        <v>86.3</v>
      </c>
      <c r="C14">
        <v>71.8</v>
      </c>
      <c r="D14">
        <v>69.5</v>
      </c>
      <c r="E14">
        <v>75.7</v>
      </c>
      <c r="F14">
        <v>96</v>
      </c>
      <c r="G14">
        <v>67.400000000000006</v>
      </c>
      <c r="H14">
        <v>81</v>
      </c>
      <c r="I14">
        <v>71.599999999999994</v>
      </c>
      <c r="J14">
        <v>51.9</v>
      </c>
      <c r="K14">
        <v>70.5</v>
      </c>
      <c r="L14">
        <v>87.2</v>
      </c>
      <c r="M14">
        <v>78.599999999999994</v>
      </c>
    </row>
    <row r="15" spans="1:13" x14ac:dyDescent="0.25">
      <c r="A15" t="s">
        <v>438</v>
      </c>
      <c r="B15">
        <v>78.099999999999994</v>
      </c>
      <c r="C15">
        <v>78.8</v>
      </c>
      <c r="D15">
        <v>76.599999999999994</v>
      </c>
      <c r="E15">
        <v>66.900000000000006</v>
      </c>
      <c r="F15">
        <v>69.900000000000006</v>
      </c>
      <c r="G15">
        <v>76.5</v>
      </c>
      <c r="H15">
        <v>87.3</v>
      </c>
      <c r="I15">
        <v>87.1</v>
      </c>
      <c r="J15">
        <v>66.8</v>
      </c>
      <c r="K15">
        <v>67.900000000000006</v>
      </c>
      <c r="L15">
        <v>83.9</v>
      </c>
      <c r="M15">
        <v>72.400000000000006</v>
      </c>
    </row>
    <row r="16" spans="1:13" x14ac:dyDescent="0.25">
      <c r="A16" t="s">
        <v>439</v>
      </c>
      <c r="B16">
        <v>77.2</v>
      </c>
      <c r="C16">
        <v>74.900000000000006</v>
      </c>
      <c r="D16">
        <v>65.400000000000006</v>
      </c>
      <c r="E16">
        <v>78.400000000000006</v>
      </c>
      <c r="F16">
        <v>85.7</v>
      </c>
      <c r="G16">
        <v>54.7</v>
      </c>
      <c r="H16">
        <v>79.599999999999994</v>
      </c>
      <c r="I16">
        <v>75</v>
      </c>
      <c r="J16">
        <v>72.2</v>
      </c>
      <c r="K16">
        <v>66.7</v>
      </c>
      <c r="L16">
        <v>81.5</v>
      </c>
      <c r="M16">
        <v>90.7</v>
      </c>
    </row>
    <row r="17" spans="1:13" x14ac:dyDescent="0.25">
      <c r="A17" t="s">
        <v>440</v>
      </c>
      <c r="B17">
        <v>66.8</v>
      </c>
      <c r="C17">
        <v>59.3</v>
      </c>
      <c r="D17">
        <v>62.4</v>
      </c>
      <c r="E17">
        <v>65.400000000000006</v>
      </c>
      <c r="F17">
        <v>74.400000000000006</v>
      </c>
      <c r="G17">
        <v>57.4</v>
      </c>
      <c r="H17">
        <v>84.2</v>
      </c>
      <c r="I17">
        <v>72.8</v>
      </c>
      <c r="J17">
        <v>80.7</v>
      </c>
      <c r="K17">
        <v>61.2</v>
      </c>
      <c r="L17">
        <v>91.6</v>
      </c>
      <c r="M17">
        <v>70.7</v>
      </c>
    </row>
    <row r="18" spans="1:13" x14ac:dyDescent="0.25">
      <c r="A18" t="s">
        <v>391</v>
      </c>
      <c r="B18">
        <v>81.2</v>
      </c>
      <c r="C18">
        <v>81.2</v>
      </c>
      <c r="D18">
        <v>81.599999999999994</v>
      </c>
      <c r="E18">
        <v>70.900000000000006</v>
      </c>
      <c r="F18">
        <v>78.8</v>
      </c>
      <c r="G18">
        <v>68.900000000000006</v>
      </c>
      <c r="H18">
        <v>83.8</v>
      </c>
      <c r="I18">
        <v>82.1</v>
      </c>
      <c r="J18">
        <v>62.3</v>
      </c>
      <c r="K18">
        <v>65.2</v>
      </c>
      <c r="L18">
        <v>82.1</v>
      </c>
      <c r="M18">
        <v>80.2</v>
      </c>
    </row>
    <row r="19" spans="1:13" x14ac:dyDescent="0.25">
      <c r="A19" t="s">
        <v>395</v>
      </c>
      <c r="B19">
        <v>68.599999999999994</v>
      </c>
      <c r="C19">
        <v>72.099999999999994</v>
      </c>
      <c r="D19">
        <v>61.6</v>
      </c>
      <c r="E19">
        <v>67</v>
      </c>
      <c r="F19">
        <v>76.099999999999994</v>
      </c>
      <c r="G19">
        <v>54.8</v>
      </c>
      <c r="H19">
        <v>85.5</v>
      </c>
      <c r="I19">
        <v>80.5</v>
      </c>
      <c r="J19">
        <v>64.400000000000006</v>
      </c>
      <c r="K19">
        <v>70.2</v>
      </c>
      <c r="L19">
        <v>84.5</v>
      </c>
      <c r="M19">
        <v>73</v>
      </c>
    </row>
    <row r="20" spans="1:13" x14ac:dyDescent="0.25">
      <c r="A20" t="s">
        <v>441</v>
      </c>
      <c r="B20">
        <v>65.599999999999994</v>
      </c>
      <c r="C20">
        <v>64.7</v>
      </c>
      <c r="D20">
        <v>51.3</v>
      </c>
      <c r="E20">
        <v>64.900000000000006</v>
      </c>
      <c r="F20">
        <v>74</v>
      </c>
      <c r="G20">
        <v>58.2</v>
      </c>
      <c r="H20">
        <v>80.400000000000006</v>
      </c>
      <c r="I20">
        <v>77.400000000000006</v>
      </c>
      <c r="J20">
        <v>80.8</v>
      </c>
      <c r="K20">
        <v>75.599999999999994</v>
      </c>
      <c r="L20">
        <v>77.2</v>
      </c>
      <c r="M20">
        <v>80.099999999999994</v>
      </c>
    </row>
    <row r="21" spans="1:13" x14ac:dyDescent="0.25">
      <c r="A21" t="s">
        <v>442</v>
      </c>
      <c r="B21">
        <v>68.400000000000006</v>
      </c>
      <c r="C21">
        <v>51.4</v>
      </c>
      <c r="D21">
        <v>79.400000000000006</v>
      </c>
      <c r="E21">
        <v>67.400000000000006</v>
      </c>
      <c r="F21">
        <v>75.3</v>
      </c>
      <c r="G21">
        <v>60.7</v>
      </c>
      <c r="H21">
        <v>65.900000000000006</v>
      </c>
      <c r="I21">
        <v>64.599999999999994</v>
      </c>
      <c r="J21">
        <v>62.1</v>
      </c>
      <c r="K21">
        <v>64.900000000000006</v>
      </c>
      <c r="L21">
        <v>66.099999999999994</v>
      </c>
      <c r="M21">
        <v>59.8</v>
      </c>
    </row>
    <row r="22" spans="1:13" x14ac:dyDescent="0.25">
      <c r="A22" t="s">
        <v>443</v>
      </c>
      <c r="B22">
        <v>82.6</v>
      </c>
      <c r="C22">
        <v>81.099999999999994</v>
      </c>
      <c r="D22">
        <v>75.8</v>
      </c>
      <c r="E22">
        <v>78.099999999999994</v>
      </c>
      <c r="F22">
        <v>82.5</v>
      </c>
      <c r="G22">
        <v>64.900000000000006</v>
      </c>
      <c r="H22">
        <v>86.9</v>
      </c>
      <c r="I22">
        <v>75.7</v>
      </c>
      <c r="J22">
        <v>63.4</v>
      </c>
      <c r="K22">
        <v>70.099999999999994</v>
      </c>
      <c r="L22">
        <v>89.7</v>
      </c>
      <c r="M22">
        <v>75.2</v>
      </c>
    </row>
    <row r="23" spans="1:13" x14ac:dyDescent="0.25">
      <c r="A23" t="s">
        <v>444</v>
      </c>
      <c r="B23">
        <v>84</v>
      </c>
      <c r="C23">
        <v>87.1</v>
      </c>
      <c r="D23">
        <v>85.6</v>
      </c>
      <c r="E23">
        <v>74.900000000000006</v>
      </c>
      <c r="F23">
        <v>85.4</v>
      </c>
      <c r="G23">
        <v>62.9</v>
      </c>
      <c r="H23">
        <v>85.2</v>
      </c>
      <c r="I23">
        <v>80.400000000000006</v>
      </c>
      <c r="J23">
        <v>80.2</v>
      </c>
      <c r="K23">
        <v>68.5</v>
      </c>
      <c r="L23">
        <v>87.6</v>
      </c>
      <c r="M23">
        <v>85.5</v>
      </c>
    </row>
    <row r="24" spans="1:13" x14ac:dyDescent="0.25">
      <c r="A24" t="s">
        <v>445</v>
      </c>
      <c r="B24">
        <v>74.599999999999994</v>
      </c>
      <c r="C24">
        <v>79.099999999999994</v>
      </c>
      <c r="D24">
        <v>74.099999999999994</v>
      </c>
      <c r="E24">
        <v>62.4</v>
      </c>
      <c r="F24">
        <v>83.5</v>
      </c>
      <c r="G24">
        <v>61.8</v>
      </c>
      <c r="H24">
        <v>66.099999999999994</v>
      </c>
      <c r="I24">
        <v>66.400000000000006</v>
      </c>
      <c r="J24">
        <v>45.4</v>
      </c>
      <c r="K24">
        <v>65</v>
      </c>
      <c r="L24">
        <v>61.8</v>
      </c>
      <c r="M24">
        <v>78.3</v>
      </c>
    </row>
    <row r="25" spans="1:13" x14ac:dyDescent="0.25">
      <c r="A25" t="s">
        <v>446</v>
      </c>
      <c r="B25">
        <v>79.2</v>
      </c>
      <c r="C25">
        <v>89.8</v>
      </c>
      <c r="D25">
        <v>70.099999999999994</v>
      </c>
      <c r="E25">
        <v>76.099999999999994</v>
      </c>
      <c r="F25">
        <v>75.900000000000006</v>
      </c>
      <c r="G25">
        <v>58.1</v>
      </c>
      <c r="H25">
        <v>83.6</v>
      </c>
      <c r="I25">
        <v>85.1</v>
      </c>
      <c r="J25">
        <v>72.7</v>
      </c>
      <c r="K25">
        <v>64.7</v>
      </c>
      <c r="L25">
        <v>86.7</v>
      </c>
      <c r="M25">
        <v>73.900000000000006</v>
      </c>
    </row>
    <row r="26" spans="1:13" x14ac:dyDescent="0.25">
      <c r="A26" t="s">
        <v>447</v>
      </c>
      <c r="B26">
        <v>75</v>
      </c>
      <c r="C26">
        <v>69.400000000000006</v>
      </c>
      <c r="D26">
        <v>77.2</v>
      </c>
      <c r="E26">
        <v>63.3</v>
      </c>
      <c r="F26">
        <v>77.900000000000006</v>
      </c>
      <c r="G26">
        <v>72.8</v>
      </c>
      <c r="H26">
        <v>88</v>
      </c>
      <c r="I26">
        <v>86.8</v>
      </c>
      <c r="J26">
        <v>68.900000000000006</v>
      </c>
      <c r="K26">
        <v>71.7</v>
      </c>
      <c r="L26">
        <v>79.099999999999994</v>
      </c>
      <c r="M26">
        <v>71.5</v>
      </c>
    </row>
    <row r="27" spans="1:13" x14ac:dyDescent="0.25">
      <c r="A27" t="s">
        <v>448</v>
      </c>
      <c r="B27">
        <v>79.400000000000006</v>
      </c>
      <c r="C27">
        <v>66.400000000000006</v>
      </c>
      <c r="D27">
        <v>73.599999999999994</v>
      </c>
      <c r="E27">
        <v>62.5</v>
      </c>
      <c r="F27">
        <v>77.7</v>
      </c>
      <c r="G27">
        <v>87</v>
      </c>
      <c r="H27">
        <v>73.5</v>
      </c>
      <c r="I27">
        <v>67.099999999999994</v>
      </c>
      <c r="J27">
        <v>68.7</v>
      </c>
      <c r="K27">
        <v>66.400000000000006</v>
      </c>
      <c r="L27">
        <v>79.099999999999994</v>
      </c>
      <c r="M27">
        <v>78.599999999999994</v>
      </c>
    </row>
    <row r="28" spans="1:13" x14ac:dyDescent="0.25">
      <c r="A28" t="s">
        <v>449</v>
      </c>
      <c r="B28">
        <v>73.099999999999994</v>
      </c>
      <c r="C28">
        <v>71</v>
      </c>
      <c r="D28">
        <v>81.8</v>
      </c>
      <c r="E28">
        <v>65.099999999999994</v>
      </c>
      <c r="F28">
        <v>75.099999999999994</v>
      </c>
      <c r="G28">
        <v>63.5</v>
      </c>
      <c r="H28">
        <v>90.2</v>
      </c>
      <c r="I28">
        <v>76.3</v>
      </c>
      <c r="J28">
        <v>65.099999999999994</v>
      </c>
      <c r="K28">
        <v>76.2</v>
      </c>
      <c r="L28">
        <v>91.2</v>
      </c>
      <c r="M28">
        <v>74.3</v>
      </c>
    </row>
    <row r="29" spans="1:13" x14ac:dyDescent="0.25">
      <c r="A29" t="s">
        <v>450</v>
      </c>
      <c r="B29">
        <v>67</v>
      </c>
      <c r="C29">
        <v>60.9</v>
      </c>
      <c r="D29">
        <v>66.5</v>
      </c>
      <c r="E29">
        <v>66.900000000000006</v>
      </c>
      <c r="F29">
        <v>74.2</v>
      </c>
      <c r="G29">
        <v>58.3</v>
      </c>
      <c r="H29">
        <v>90.5</v>
      </c>
      <c r="I29">
        <v>89.6</v>
      </c>
      <c r="J29">
        <v>69.400000000000006</v>
      </c>
      <c r="K29">
        <v>71</v>
      </c>
      <c r="L29">
        <v>88</v>
      </c>
      <c r="M29">
        <v>63</v>
      </c>
    </row>
    <row r="30" spans="1:13" x14ac:dyDescent="0.25">
      <c r="A30" t="s">
        <v>451</v>
      </c>
      <c r="B30">
        <v>72.8</v>
      </c>
      <c r="C30">
        <v>76.2</v>
      </c>
      <c r="D30">
        <v>69.900000000000006</v>
      </c>
      <c r="E30">
        <v>66.7</v>
      </c>
      <c r="F30">
        <v>69.2</v>
      </c>
      <c r="G30">
        <v>64.2</v>
      </c>
      <c r="H30">
        <v>73.900000000000006</v>
      </c>
      <c r="I30">
        <v>90.4</v>
      </c>
      <c r="J30">
        <v>68.5</v>
      </c>
      <c r="K30">
        <v>78.5</v>
      </c>
      <c r="L30">
        <v>39.799999999999997</v>
      </c>
      <c r="M30">
        <v>67.7</v>
      </c>
    </row>
    <row r="31" spans="1:13" x14ac:dyDescent="0.25">
      <c r="A31" t="s">
        <v>452</v>
      </c>
      <c r="B31">
        <v>80.5</v>
      </c>
      <c r="C31">
        <v>77.400000000000006</v>
      </c>
      <c r="D31">
        <v>84</v>
      </c>
      <c r="E31">
        <v>77</v>
      </c>
      <c r="F31">
        <v>75.099999999999994</v>
      </c>
      <c r="G31">
        <v>67.8</v>
      </c>
      <c r="H31">
        <v>90.5</v>
      </c>
      <c r="I31">
        <v>90.7</v>
      </c>
      <c r="J31">
        <v>66.900000000000006</v>
      </c>
      <c r="K31">
        <v>69.599999999999994</v>
      </c>
      <c r="L31">
        <v>83.9</v>
      </c>
      <c r="M31">
        <v>77.400000000000006</v>
      </c>
    </row>
    <row r="32" spans="1:13" x14ac:dyDescent="0.25">
      <c r="A32" t="s">
        <v>453</v>
      </c>
      <c r="B32">
        <v>69.400000000000006</v>
      </c>
      <c r="C32">
        <v>65.400000000000006</v>
      </c>
      <c r="D32">
        <v>74.400000000000006</v>
      </c>
      <c r="E32">
        <v>62.7</v>
      </c>
      <c r="F32">
        <v>72.8</v>
      </c>
      <c r="G32">
        <v>64.400000000000006</v>
      </c>
      <c r="H32">
        <v>77.2</v>
      </c>
      <c r="I32">
        <v>62.9</v>
      </c>
      <c r="J32">
        <v>57.7</v>
      </c>
      <c r="K32">
        <v>76.8</v>
      </c>
      <c r="L32">
        <v>88.2</v>
      </c>
      <c r="M32">
        <v>70.900000000000006</v>
      </c>
    </row>
    <row r="33" spans="1:13" x14ac:dyDescent="0.25">
      <c r="A33" t="s">
        <v>454</v>
      </c>
      <c r="B33">
        <v>67.599999999999994</v>
      </c>
      <c r="C33">
        <v>62.5</v>
      </c>
      <c r="D33">
        <v>49</v>
      </c>
      <c r="E33">
        <v>71</v>
      </c>
      <c r="F33">
        <v>72.2</v>
      </c>
      <c r="G33">
        <v>61</v>
      </c>
      <c r="H33">
        <v>85.2</v>
      </c>
      <c r="I33">
        <v>68.8</v>
      </c>
      <c r="J33">
        <v>71.7</v>
      </c>
      <c r="K33">
        <v>69.400000000000006</v>
      </c>
      <c r="L33">
        <v>91.2</v>
      </c>
      <c r="M33">
        <v>73.599999999999994</v>
      </c>
    </row>
    <row r="34" spans="1:13" x14ac:dyDescent="0.25">
      <c r="A34" t="s">
        <v>455</v>
      </c>
      <c r="B34">
        <v>64.400000000000006</v>
      </c>
      <c r="C34">
        <v>72.099999999999994</v>
      </c>
      <c r="D34">
        <v>68.8</v>
      </c>
      <c r="E34">
        <v>61.8</v>
      </c>
      <c r="F34">
        <v>64.099999999999994</v>
      </c>
      <c r="G34">
        <v>53.6</v>
      </c>
      <c r="H34">
        <v>76.3</v>
      </c>
      <c r="I34">
        <v>75.5</v>
      </c>
      <c r="J34">
        <v>69.7</v>
      </c>
      <c r="K34">
        <v>69.5</v>
      </c>
      <c r="L34">
        <v>71.8</v>
      </c>
      <c r="M34">
        <v>84.7</v>
      </c>
    </row>
    <row r="35" spans="1:13" x14ac:dyDescent="0.25">
      <c r="A35" t="s">
        <v>456</v>
      </c>
      <c r="B35">
        <v>72.5</v>
      </c>
      <c r="C35">
        <v>76</v>
      </c>
      <c r="D35">
        <v>52.1</v>
      </c>
      <c r="E35">
        <v>70.900000000000006</v>
      </c>
      <c r="F35">
        <v>69.5</v>
      </c>
      <c r="G35">
        <v>65.599999999999994</v>
      </c>
      <c r="H35">
        <v>78.8</v>
      </c>
      <c r="I35">
        <v>75.8</v>
      </c>
      <c r="J35">
        <v>66.3</v>
      </c>
      <c r="K35">
        <v>63.9</v>
      </c>
      <c r="L35">
        <v>84.6</v>
      </c>
      <c r="M35">
        <v>53.5</v>
      </c>
    </row>
    <row r="36" spans="1:13" x14ac:dyDescent="0.25">
      <c r="A36" t="s">
        <v>457</v>
      </c>
      <c r="B36">
        <v>80</v>
      </c>
      <c r="C36">
        <v>82.2</v>
      </c>
      <c r="D36">
        <v>84.1</v>
      </c>
      <c r="E36">
        <v>68.8</v>
      </c>
      <c r="F36">
        <v>88.9</v>
      </c>
      <c r="G36">
        <v>62</v>
      </c>
      <c r="H36">
        <v>87.9</v>
      </c>
      <c r="I36">
        <v>86</v>
      </c>
      <c r="J36">
        <v>78.599999999999994</v>
      </c>
      <c r="K36">
        <v>72.900000000000006</v>
      </c>
      <c r="L36">
        <v>86.3</v>
      </c>
      <c r="M36">
        <v>76.8</v>
      </c>
    </row>
    <row r="37" spans="1:13" x14ac:dyDescent="0.25">
      <c r="A37" t="s">
        <v>458</v>
      </c>
      <c r="B37">
        <v>71.3</v>
      </c>
      <c r="C37">
        <v>60.6</v>
      </c>
      <c r="D37">
        <v>78.5</v>
      </c>
      <c r="E37">
        <v>67.3</v>
      </c>
      <c r="F37">
        <v>76.8</v>
      </c>
      <c r="G37">
        <v>61.4</v>
      </c>
      <c r="H37">
        <v>81.5</v>
      </c>
      <c r="I37">
        <v>74.099999999999994</v>
      </c>
      <c r="J37">
        <v>75.3</v>
      </c>
      <c r="K37">
        <v>59.2</v>
      </c>
      <c r="L37">
        <v>89.9</v>
      </c>
      <c r="M37">
        <v>74.2</v>
      </c>
    </row>
    <row r="38" spans="1:13" x14ac:dyDescent="0.25">
      <c r="A38" t="s">
        <v>459</v>
      </c>
      <c r="B38">
        <v>67.099999999999994</v>
      </c>
      <c r="C38">
        <v>62.1</v>
      </c>
      <c r="D38">
        <v>71.2</v>
      </c>
      <c r="E38">
        <v>64.2</v>
      </c>
      <c r="F38">
        <v>79.3</v>
      </c>
      <c r="G38">
        <v>54.3</v>
      </c>
      <c r="H38">
        <v>67.599999999999994</v>
      </c>
      <c r="I38">
        <v>65.5</v>
      </c>
      <c r="J38">
        <v>64.8</v>
      </c>
      <c r="K38">
        <v>61.8</v>
      </c>
      <c r="L38">
        <v>71.5</v>
      </c>
      <c r="M38">
        <v>86.7</v>
      </c>
    </row>
    <row r="39" spans="1:13" x14ac:dyDescent="0.25">
      <c r="A39" t="s">
        <v>460</v>
      </c>
      <c r="B39">
        <v>79.900000000000006</v>
      </c>
      <c r="C39">
        <v>78.8</v>
      </c>
      <c r="D39">
        <v>77.3</v>
      </c>
      <c r="E39">
        <v>76</v>
      </c>
      <c r="F39">
        <v>80</v>
      </c>
      <c r="G39">
        <v>64.599999999999994</v>
      </c>
      <c r="H39">
        <v>77</v>
      </c>
      <c r="I39">
        <v>86.3</v>
      </c>
      <c r="J39">
        <v>52.6</v>
      </c>
      <c r="K39">
        <v>57</v>
      </c>
      <c r="L39">
        <v>68.3</v>
      </c>
      <c r="M39">
        <v>84.7</v>
      </c>
    </row>
    <row r="40" spans="1:13" x14ac:dyDescent="0.25">
      <c r="A40" t="s">
        <v>461</v>
      </c>
      <c r="B40">
        <v>67.7</v>
      </c>
      <c r="C40">
        <v>73.2</v>
      </c>
      <c r="D40">
        <v>63.1</v>
      </c>
      <c r="E40">
        <v>62.4</v>
      </c>
      <c r="F40">
        <v>75.2</v>
      </c>
      <c r="G40">
        <v>61.4</v>
      </c>
      <c r="H40">
        <v>86</v>
      </c>
      <c r="I40">
        <v>87.4</v>
      </c>
      <c r="J40">
        <v>68.8</v>
      </c>
      <c r="K40">
        <v>63.1</v>
      </c>
      <c r="L40">
        <v>86.9</v>
      </c>
      <c r="M40">
        <v>74</v>
      </c>
    </row>
    <row r="41" spans="1:13" x14ac:dyDescent="0.25">
      <c r="A41" t="s">
        <v>462</v>
      </c>
      <c r="B41">
        <v>63.1</v>
      </c>
      <c r="C41">
        <v>57.6</v>
      </c>
      <c r="D41">
        <v>76.599999999999994</v>
      </c>
      <c r="E41">
        <v>59</v>
      </c>
      <c r="F41">
        <v>72.099999999999994</v>
      </c>
      <c r="G41">
        <v>53.7</v>
      </c>
      <c r="H41">
        <v>74.900000000000006</v>
      </c>
      <c r="I41">
        <v>77.599999999999994</v>
      </c>
      <c r="J41">
        <v>66.3</v>
      </c>
      <c r="K41">
        <v>58.3</v>
      </c>
      <c r="L41">
        <v>75.5</v>
      </c>
      <c r="M41">
        <v>54.8</v>
      </c>
    </row>
    <row r="42" spans="1:13" x14ac:dyDescent="0.25">
      <c r="A42" t="s">
        <v>406</v>
      </c>
      <c r="B42">
        <v>76.7</v>
      </c>
      <c r="C42">
        <v>75.599999999999994</v>
      </c>
      <c r="D42">
        <v>61.4</v>
      </c>
      <c r="E42">
        <v>78.2</v>
      </c>
      <c r="F42">
        <v>79</v>
      </c>
      <c r="G42">
        <v>61</v>
      </c>
      <c r="H42">
        <v>78.7</v>
      </c>
      <c r="I42">
        <v>67.400000000000006</v>
      </c>
      <c r="J42">
        <v>80.099999999999994</v>
      </c>
      <c r="K42">
        <v>70.8</v>
      </c>
      <c r="L42">
        <v>87.3</v>
      </c>
      <c r="M42">
        <v>77.5</v>
      </c>
    </row>
    <row r="43" spans="1:13" x14ac:dyDescent="0.25">
      <c r="A43" t="s">
        <v>403</v>
      </c>
      <c r="B43">
        <v>94.5</v>
      </c>
      <c r="C43">
        <v>91</v>
      </c>
      <c r="D43">
        <v>81.900000000000006</v>
      </c>
      <c r="E43">
        <v>91.3</v>
      </c>
      <c r="F43">
        <v>86.6</v>
      </c>
      <c r="G43">
        <v>77.3</v>
      </c>
      <c r="H43">
        <v>92.4</v>
      </c>
      <c r="I43">
        <v>91.3</v>
      </c>
      <c r="J43">
        <v>75.900000000000006</v>
      </c>
      <c r="K43">
        <v>82.9</v>
      </c>
      <c r="L43">
        <v>90.4</v>
      </c>
      <c r="M43">
        <v>83.5</v>
      </c>
    </row>
    <row r="44" spans="1:13" x14ac:dyDescent="0.25">
      <c r="A44" t="s">
        <v>463</v>
      </c>
      <c r="B44">
        <v>80.8</v>
      </c>
      <c r="C44">
        <v>66.7</v>
      </c>
      <c r="D44">
        <v>83.3</v>
      </c>
      <c r="E44">
        <v>65.099999999999994</v>
      </c>
      <c r="F44">
        <v>84.7</v>
      </c>
      <c r="G44">
        <v>75.099999999999994</v>
      </c>
      <c r="H44">
        <v>91.7</v>
      </c>
      <c r="I44">
        <v>77.7</v>
      </c>
      <c r="J44">
        <v>78</v>
      </c>
      <c r="K44">
        <v>78.400000000000006</v>
      </c>
      <c r="L44">
        <v>92.2</v>
      </c>
      <c r="M44">
        <v>90.2</v>
      </c>
    </row>
    <row r="45" spans="1:13" x14ac:dyDescent="0.25">
      <c r="A45" t="s">
        <v>464</v>
      </c>
      <c r="B45">
        <v>76.599999999999994</v>
      </c>
      <c r="C45">
        <v>71.8</v>
      </c>
      <c r="D45">
        <v>55.7</v>
      </c>
      <c r="E45">
        <v>75.3</v>
      </c>
      <c r="F45">
        <v>84.5</v>
      </c>
      <c r="G45">
        <v>59.5</v>
      </c>
      <c r="H45">
        <v>86.4</v>
      </c>
      <c r="I45">
        <v>68.900000000000006</v>
      </c>
      <c r="J45">
        <v>53.6</v>
      </c>
      <c r="K45">
        <v>62.3</v>
      </c>
      <c r="L45">
        <v>91.9</v>
      </c>
      <c r="M45">
        <v>68.599999999999994</v>
      </c>
    </row>
    <row r="46" spans="1:13" x14ac:dyDescent="0.25">
      <c r="A46" t="s">
        <v>465</v>
      </c>
      <c r="B46">
        <v>74.2</v>
      </c>
      <c r="C46">
        <v>66.2</v>
      </c>
      <c r="D46">
        <v>56.3</v>
      </c>
      <c r="E46">
        <v>67.900000000000006</v>
      </c>
      <c r="F46">
        <v>86.1</v>
      </c>
      <c r="G46">
        <v>62.6</v>
      </c>
      <c r="H46">
        <v>76.2</v>
      </c>
      <c r="I46">
        <v>72.900000000000006</v>
      </c>
      <c r="J46">
        <v>79.3</v>
      </c>
      <c r="K46">
        <v>65.3</v>
      </c>
      <c r="L46">
        <v>80.099999999999994</v>
      </c>
      <c r="M46">
        <v>57.1</v>
      </c>
    </row>
    <row r="47" spans="1:13" x14ac:dyDescent="0.25">
      <c r="A47" t="s">
        <v>466</v>
      </c>
      <c r="B47">
        <v>77.7</v>
      </c>
      <c r="C47">
        <v>73.2</v>
      </c>
      <c r="D47">
        <v>80.2</v>
      </c>
      <c r="E47">
        <v>64.900000000000006</v>
      </c>
      <c r="F47">
        <v>80.400000000000006</v>
      </c>
      <c r="G47">
        <v>76.5</v>
      </c>
      <c r="H47">
        <v>91.2</v>
      </c>
      <c r="I47">
        <v>84.8</v>
      </c>
      <c r="J47">
        <v>61.6</v>
      </c>
      <c r="K47">
        <v>68.400000000000006</v>
      </c>
      <c r="L47">
        <v>91.6</v>
      </c>
      <c r="M47">
        <v>70.3</v>
      </c>
    </row>
    <row r="48" spans="1:13" x14ac:dyDescent="0.25">
      <c r="A48" t="s">
        <v>467</v>
      </c>
      <c r="B48">
        <v>81.400000000000006</v>
      </c>
      <c r="C48">
        <v>62.4</v>
      </c>
      <c r="D48">
        <v>79.7</v>
      </c>
      <c r="E48">
        <v>71.400000000000006</v>
      </c>
      <c r="F48">
        <v>86.1</v>
      </c>
      <c r="G48">
        <v>76.5</v>
      </c>
      <c r="H48">
        <v>80.3</v>
      </c>
      <c r="I48">
        <v>75</v>
      </c>
      <c r="J48">
        <v>63.1</v>
      </c>
      <c r="K48">
        <v>65.099999999999994</v>
      </c>
      <c r="L48">
        <v>83.1</v>
      </c>
      <c r="M48">
        <v>87.7</v>
      </c>
    </row>
    <row r="49" spans="1:13" x14ac:dyDescent="0.25">
      <c r="A49" t="s">
        <v>468</v>
      </c>
      <c r="B49">
        <v>76.8</v>
      </c>
      <c r="C49">
        <v>70.2</v>
      </c>
      <c r="D49">
        <v>67.400000000000006</v>
      </c>
      <c r="E49">
        <v>63.8</v>
      </c>
      <c r="F49">
        <v>87.5</v>
      </c>
      <c r="G49">
        <v>69.5</v>
      </c>
      <c r="H49">
        <v>78.599999999999994</v>
      </c>
      <c r="I49">
        <v>84.9</v>
      </c>
      <c r="J49">
        <v>76.400000000000006</v>
      </c>
      <c r="K49">
        <v>61.9</v>
      </c>
      <c r="L49">
        <v>72.5</v>
      </c>
      <c r="M49">
        <v>77.8</v>
      </c>
    </row>
    <row r="50" spans="1:13" x14ac:dyDescent="0.25">
      <c r="A50" t="s">
        <v>469</v>
      </c>
      <c r="B50">
        <v>46.4</v>
      </c>
      <c r="C50">
        <v>28.2</v>
      </c>
      <c r="D50">
        <v>42.6</v>
      </c>
      <c r="E50">
        <v>54.5</v>
      </c>
      <c r="F50">
        <v>62.8</v>
      </c>
      <c r="G50">
        <v>53.1</v>
      </c>
      <c r="H50">
        <v>81.3</v>
      </c>
      <c r="I50">
        <v>77</v>
      </c>
      <c r="J50">
        <v>61.1</v>
      </c>
      <c r="K50">
        <v>65</v>
      </c>
      <c r="L50">
        <v>84.4</v>
      </c>
      <c r="M50">
        <v>70.099999999999994</v>
      </c>
    </row>
    <row r="51" spans="1:13" x14ac:dyDescent="0.25">
      <c r="A51" t="s">
        <v>470</v>
      </c>
      <c r="B51">
        <v>58.4</v>
      </c>
      <c r="C51">
        <v>49.2</v>
      </c>
      <c r="D51">
        <v>50.3</v>
      </c>
      <c r="E51">
        <v>70.099999999999994</v>
      </c>
      <c r="F51">
        <v>67.900000000000006</v>
      </c>
      <c r="G51">
        <v>45.6</v>
      </c>
      <c r="H51">
        <v>68.5</v>
      </c>
      <c r="I51">
        <v>74.2</v>
      </c>
      <c r="J51">
        <v>58</v>
      </c>
      <c r="K51">
        <v>66.5</v>
      </c>
      <c r="L51">
        <v>53.1</v>
      </c>
      <c r="M51">
        <v>74.900000000000006</v>
      </c>
    </row>
    <row r="52" spans="1:13" x14ac:dyDescent="0.25">
      <c r="A52" t="s">
        <v>471</v>
      </c>
      <c r="B52">
        <v>71.7</v>
      </c>
      <c r="C52">
        <v>64.099999999999994</v>
      </c>
      <c r="D52">
        <v>66.8</v>
      </c>
      <c r="E52">
        <v>65.7</v>
      </c>
      <c r="F52">
        <v>83.7</v>
      </c>
      <c r="G52">
        <v>59</v>
      </c>
      <c r="H52">
        <v>83.3</v>
      </c>
      <c r="I52">
        <v>75.599999999999994</v>
      </c>
      <c r="J52">
        <v>70.099999999999994</v>
      </c>
      <c r="K52">
        <v>80.8</v>
      </c>
      <c r="L52">
        <v>80.599999999999994</v>
      </c>
      <c r="M52">
        <v>80.2</v>
      </c>
    </row>
    <row r="53" spans="1:13" x14ac:dyDescent="0.25">
      <c r="A53" t="s">
        <v>472</v>
      </c>
      <c r="B53">
        <v>83</v>
      </c>
      <c r="C53">
        <v>83.7</v>
      </c>
      <c r="D53">
        <v>63.8</v>
      </c>
      <c r="E53">
        <v>70.099999999999994</v>
      </c>
      <c r="F53">
        <v>76.400000000000006</v>
      </c>
      <c r="G53">
        <v>81.3</v>
      </c>
      <c r="H53">
        <v>84.7</v>
      </c>
      <c r="I53">
        <v>84</v>
      </c>
      <c r="J53">
        <v>73.7</v>
      </c>
      <c r="K53">
        <v>71.900000000000006</v>
      </c>
      <c r="L53">
        <v>82.6</v>
      </c>
      <c r="M53">
        <v>57.5</v>
      </c>
    </row>
    <row r="54" spans="1:13" x14ac:dyDescent="0.25">
      <c r="A54" t="s">
        <v>473</v>
      </c>
      <c r="B54">
        <v>82.2</v>
      </c>
      <c r="C54">
        <v>90</v>
      </c>
      <c r="D54">
        <v>67</v>
      </c>
      <c r="E54">
        <v>73.599999999999994</v>
      </c>
      <c r="F54">
        <v>81.400000000000006</v>
      </c>
      <c r="G54">
        <v>67.7</v>
      </c>
      <c r="H54">
        <v>79.2</v>
      </c>
      <c r="I54">
        <v>76.3</v>
      </c>
      <c r="J54">
        <v>58.8</v>
      </c>
      <c r="K54">
        <v>62.1</v>
      </c>
      <c r="L54">
        <v>88.2</v>
      </c>
      <c r="M54">
        <v>57</v>
      </c>
    </row>
    <row r="55" spans="1:13" x14ac:dyDescent="0.25">
      <c r="A55" t="s">
        <v>474</v>
      </c>
      <c r="B55">
        <v>67.400000000000006</v>
      </c>
      <c r="C55">
        <v>68.7</v>
      </c>
      <c r="D55">
        <v>65.599999999999994</v>
      </c>
      <c r="E55">
        <v>68</v>
      </c>
      <c r="F55">
        <v>73.3</v>
      </c>
      <c r="G55">
        <v>51.1</v>
      </c>
      <c r="H55">
        <v>67.400000000000006</v>
      </c>
      <c r="I55">
        <v>73.8</v>
      </c>
      <c r="J55">
        <v>58.7</v>
      </c>
      <c r="K55">
        <v>61.7</v>
      </c>
      <c r="L55">
        <v>61.9</v>
      </c>
      <c r="M55">
        <v>63.8</v>
      </c>
    </row>
    <row r="56" spans="1:13" x14ac:dyDescent="0.25">
      <c r="A56" t="s">
        <v>475</v>
      </c>
      <c r="B56">
        <v>62</v>
      </c>
      <c r="C56">
        <v>51</v>
      </c>
      <c r="D56">
        <v>64.8</v>
      </c>
      <c r="E56">
        <v>65.3</v>
      </c>
      <c r="F56">
        <v>84.1</v>
      </c>
      <c r="G56">
        <v>46.6</v>
      </c>
      <c r="H56">
        <v>76.400000000000006</v>
      </c>
      <c r="I56">
        <v>69.400000000000006</v>
      </c>
      <c r="J56">
        <v>60.4</v>
      </c>
      <c r="K56">
        <v>67.8</v>
      </c>
      <c r="L56">
        <v>83.6</v>
      </c>
      <c r="M56">
        <v>68.400000000000006</v>
      </c>
    </row>
    <row r="57" spans="1:13" x14ac:dyDescent="0.25">
      <c r="A57" t="s">
        <v>476</v>
      </c>
      <c r="B57">
        <v>84.1</v>
      </c>
      <c r="C57">
        <v>89.4</v>
      </c>
      <c r="D57">
        <v>66</v>
      </c>
      <c r="E57">
        <v>79.400000000000006</v>
      </c>
      <c r="F57">
        <v>86.4</v>
      </c>
      <c r="G57">
        <v>64.5</v>
      </c>
      <c r="H57">
        <v>87</v>
      </c>
      <c r="I57">
        <v>90.2</v>
      </c>
      <c r="J57">
        <v>65.599999999999994</v>
      </c>
      <c r="K57">
        <v>78.2</v>
      </c>
      <c r="L57">
        <v>69.900000000000006</v>
      </c>
      <c r="M57">
        <v>79.099999999999994</v>
      </c>
    </row>
    <row r="58" spans="1:13" x14ac:dyDescent="0.25">
      <c r="A58" t="s">
        <v>477</v>
      </c>
      <c r="B58">
        <v>79.900000000000006</v>
      </c>
      <c r="C58">
        <v>82.8</v>
      </c>
      <c r="D58">
        <v>81.900000000000006</v>
      </c>
      <c r="E58">
        <v>79.7</v>
      </c>
      <c r="F58">
        <v>74.7</v>
      </c>
      <c r="G58">
        <v>62.7</v>
      </c>
      <c r="H58">
        <v>86.6</v>
      </c>
      <c r="I58">
        <v>83.4</v>
      </c>
      <c r="J58">
        <v>77.3</v>
      </c>
      <c r="K58">
        <v>81.5</v>
      </c>
      <c r="L58">
        <v>74</v>
      </c>
      <c r="M58">
        <v>72.7</v>
      </c>
    </row>
    <row r="59" spans="1:13" x14ac:dyDescent="0.25">
      <c r="A59" t="s">
        <v>478</v>
      </c>
      <c r="B59">
        <v>69.3</v>
      </c>
      <c r="C59">
        <v>57.6</v>
      </c>
      <c r="D59">
        <v>79.599999999999994</v>
      </c>
      <c r="E59">
        <v>59.9</v>
      </c>
      <c r="F59">
        <v>81</v>
      </c>
      <c r="G59">
        <v>62.5</v>
      </c>
      <c r="H59">
        <v>87.5</v>
      </c>
      <c r="I59">
        <v>63.5</v>
      </c>
      <c r="J59">
        <v>72.900000000000006</v>
      </c>
      <c r="K59">
        <v>72.7</v>
      </c>
      <c r="L59">
        <v>92.2</v>
      </c>
      <c r="M59">
        <v>72.3</v>
      </c>
    </row>
    <row r="60" spans="1:13" x14ac:dyDescent="0.25">
      <c r="A60" t="s">
        <v>401</v>
      </c>
      <c r="B60">
        <v>70.2</v>
      </c>
      <c r="C60">
        <v>80.400000000000006</v>
      </c>
      <c r="D60">
        <v>50.8</v>
      </c>
      <c r="E60">
        <v>72.900000000000006</v>
      </c>
      <c r="F60">
        <v>80</v>
      </c>
      <c r="G60">
        <v>44.9</v>
      </c>
      <c r="H60">
        <v>80.7</v>
      </c>
      <c r="I60">
        <v>81.7</v>
      </c>
      <c r="J60">
        <v>65.599999999999994</v>
      </c>
      <c r="K60">
        <v>73.400000000000006</v>
      </c>
      <c r="L60">
        <v>69.3</v>
      </c>
      <c r="M60">
        <v>68.3</v>
      </c>
    </row>
    <row r="61" spans="1:13" x14ac:dyDescent="0.25">
      <c r="A61" t="s">
        <v>479</v>
      </c>
      <c r="B61">
        <v>63.4</v>
      </c>
      <c r="C61">
        <v>66.3</v>
      </c>
      <c r="D61">
        <v>65.3</v>
      </c>
      <c r="E61">
        <v>57.7</v>
      </c>
      <c r="F61">
        <v>68</v>
      </c>
      <c r="G61">
        <v>59.7</v>
      </c>
      <c r="H61">
        <v>74.599999999999994</v>
      </c>
      <c r="I61">
        <v>72.099999999999994</v>
      </c>
      <c r="J61">
        <v>86.9</v>
      </c>
      <c r="K61">
        <v>65.400000000000006</v>
      </c>
      <c r="L61">
        <v>77.8</v>
      </c>
      <c r="M61">
        <v>63.5</v>
      </c>
    </row>
    <row r="62" spans="1:13" x14ac:dyDescent="0.25">
      <c r="A62" t="s">
        <v>480</v>
      </c>
      <c r="B62">
        <v>80.099999999999994</v>
      </c>
      <c r="C62">
        <v>75.599999999999994</v>
      </c>
      <c r="D62">
        <v>86.7</v>
      </c>
      <c r="E62">
        <v>68.099999999999994</v>
      </c>
      <c r="F62">
        <v>83.2</v>
      </c>
      <c r="G62">
        <v>71.599999999999994</v>
      </c>
      <c r="H62">
        <v>90.2</v>
      </c>
      <c r="I62">
        <v>89.2</v>
      </c>
      <c r="J62">
        <v>62.4</v>
      </c>
      <c r="K62">
        <v>69.099999999999994</v>
      </c>
      <c r="L62">
        <v>88.9</v>
      </c>
      <c r="M62">
        <v>73.599999999999994</v>
      </c>
    </row>
    <row r="63" spans="1:13" x14ac:dyDescent="0.25">
      <c r="A63" t="s">
        <v>481</v>
      </c>
      <c r="B63">
        <v>92.9</v>
      </c>
      <c r="C63">
        <v>91.5</v>
      </c>
      <c r="D63">
        <v>73.2</v>
      </c>
      <c r="E63">
        <v>87</v>
      </c>
      <c r="F63">
        <v>93.9</v>
      </c>
      <c r="G63">
        <v>68</v>
      </c>
      <c r="H63">
        <v>91.3</v>
      </c>
      <c r="I63">
        <v>90.3</v>
      </c>
      <c r="J63">
        <v>58.8</v>
      </c>
      <c r="K63">
        <v>81.400000000000006</v>
      </c>
      <c r="L63">
        <v>89.3</v>
      </c>
      <c r="M63">
        <v>72.3</v>
      </c>
    </row>
    <row r="64" spans="1:13" x14ac:dyDescent="0.25">
      <c r="A64" t="s">
        <v>482</v>
      </c>
      <c r="B64">
        <v>69.900000000000006</v>
      </c>
      <c r="C64">
        <v>58.8</v>
      </c>
      <c r="D64">
        <v>56.5</v>
      </c>
      <c r="E64">
        <v>68.8</v>
      </c>
      <c r="F64">
        <v>73.400000000000006</v>
      </c>
      <c r="G64">
        <v>70.099999999999994</v>
      </c>
      <c r="H64">
        <v>70.7</v>
      </c>
      <c r="I64">
        <v>75.099999999999994</v>
      </c>
      <c r="J64">
        <v>48.3</v>
      </c>
      <c r="K64">
        <v>61.4</v>
      </c>
      <c r="L64">
        <v>66</v>
      </c>
      <c r="M64">
        <v>67.400000000000006</v>
      </c>
    </row>
    <row r="65" spans="1:13" x14ac:dyDescent="0.25">
      <c r="A65" t="s">
        <v>483</v>
      </c>
      <c r="B65">
        <v>69.900000000000006</v>
      </c>
      <c r="C65">
        <v>54.4</v>
      </c>
      <c r="D65">
        <v>60.7</v>
      </c>
      <c r="E65">
        <v>59.4</v>
      </c>
      <c r="F65">
        <v>84.2</v>
      </c>
      <c r="G65">
        <v>66.900000000000006</v>
      </c>
      <c r="H65">
        <v>92.4</v>
      </c>
      <c r="I65">
        <v>93.2</v>
      </c>
      <c r="J65">
        <v>75.900000000000006</v>
      </c>
      <c r="K65">
        <v>90.8</v>
      </c>
      <c r="L65">
        <v>78.3</v>
      </c>
      <c r="M65">
        <v>82.1</v>
      </c>
    </row>
    <row r="66" spans="1:13" x14ac:dyDescent="0.25">
      <c r="A66" t="s">
        <v>484</v>
      </c>
      <c r="B66">
        <v>72.5</v>
      </c>
      <c r="C66">
        <v>68.2</v>
      </c>
      <c r="D66">
        <v>47</v>
      </c>
      <c r="E66">
        <v>72.900000000000006</v>
      </c>
      <c r="F66">
        <v>83.9</v>
      </c>
      <c r="G66">
        <v>60.7</v>
      </c>
      <c r="H66">
        <v>69.7</v>
      </c>
      <c r="I66">
        <v>83.4</v>
      </c>
      <c r="J66">
        <v>63.3</v>
      </c>
      <c r="K66">
        <v>61.4</v>
      </c>
      <c r="L66">
        <v>55.6</v>
      </c>
      <c r="M66">
        <v>64.2</v>
      </c>
    </row>
    <row r="67" spans="1:13" x14ac:dyDescent="0.25">
      <c r="A67" t="s">
        <v>485</v>
      </c>
      <c r="B67">
        <v>59.2</v>
      </c>
      <c r="C67">
        <v>75.8</v>
      </c>
      <c r="D67">
        <v>27</v>
      </c>
      <c r="E67">
        <v>61.2</v>
      </c>
      <c r="F67">
        <v>70.099999999999994</v>
      </c>
      <c r="G67">
        <v>48.9</v>
      </c>
      <c r="H67">
        <v>64.5</v>
      </c>
      <c r="I67">
        <v>69</v>
      </c>
      <c r="J67">
        <v>66.900000000000006</v>
      </c>
      <c r="K67">
        <v>59.7</v>
      </c>
      <c r="L67">
        <v>59</v>
      </c>
      <c r="M67">
        <v>67.7</v>
      </c>
    </row>
    <row r="68" spans="1:13" x14ac:dyDescent="0.25">
      <c r="A68" t="s">
        <v>390</v>
      </c>
      <c r="B68">
        <v>74</v>
      </c>
      <c r="C68">
        <v>77.8</v>
      </c>
      <c r="D68">
        <v>68.7</v>
      </c>
      <c r="E68">
        <v>64</v>
      </c>
      <c r="F68">
        <v>80.7</v>
      </c>
      <c r="G68">
        <v>65.099999999999994</v>
      </c>
      <c r="H68">
        <v>89</v>
      </c>
      <c r="I68">
        <v>84.7</v>
      </c>
      <c r="J68">
        <v>65.2</v>
      </c>
      <c r="K68">
        <v>68.3</v>
      </c>
      <c r="L68">
        <v>90.2</v>
      </c>
      <c r="M68">
        <v>90.1</v>
      </c>
    </row>
    <row r="69" spans="1:13" x14ac:dyDescent="0.25">
      <c r="A69" t="s">
        <v>412</v>
      </c>
      <c r="B69">
        <v>85.2</v>
      </c>
      <c r="C69">
        <v>90</v>
      </c>
      <c r="D69">
        <v>66</v>
      </c>
      <c r="E69">
        <v>80</v>
      </c>
      <c r="F69">
        <v>86.7</v>
      </c>
      <c r="G69">
        <v>66.900000000000006</v>
      </c>
      <c r="H69">
        <v>94.6</v>
      </c>
      <c r="I69">
        <v>96.9</v>
      </c>
      <c r="J69">
        <v>87.1</v>
      </c>
      <c r="K69">
        <v>84.3</v>
      </c>
      <c r="L69">
        <v>87.6</v>
      </c>
      <c r="M69">
        <v>74.3</v>
      </c>
    </row>
    <row r="70" spans="1:13" x14ac:dyDescent="0.25">
      <c r="A70" t="s">
        <v>486</v>
      </c>
      <c r="B70">
        <v>69.3</v>
      </c>
      <c r="C70">
        <v>80.7</v>
      </c>
      <c r="D70">
        <v>60.6</v>
      </c>
      <c r="E70">
        <v>69</v>
      </c>
      <c r="F70">
        <v>70.400000000000006</v>
      </c>
      <c r="G70">
        <v>55.5</v>
      </c>
      <c r="H70">
        <v>64.5</v>
      </c>
      <c r="I70">
        <v>84</v>
      </c>
      <c r="J70">
        <v>52.9</v>
      </c>
      <c r="K70">
        <v>49.2</v>
      </c>
      <c r="L70">
        <v>43.9</v>
      </c>
      <c r="M70">
        <v>71.099999999999994</v>
      </c>
    </row>
    <row r="71" spans="1:13" x14ac:dyDescent="0.25">
      <c r="A71" t="s">
        <v>405</v>
      </c>
      <c r="B71">
        <v>78.099999999999994</v>
      </c>
      <c r="C71">
        <v>67.2</v>
      </c>
      <c r="D71">
        <v>75</v>
      </c>
      <c r="E71">
        <v>65.900000000000006</v>
      </c>
      <c r="F71">
        <v>82.5</v>
      </c>
      <c r="G71">
        <v>80.3</v>
      </c>
      <c r="H71">
        <v>91.1</v>
      </c>
      <c r="I71">
        <v>90.8</v>
      </c>
      <c r="J71">
        <v>76.099999999999994</v>
      </c>
      <c r="K71">
        <v>82.6</v>
      </c>
      <c r="L71">
        <v>81.599999999999994</v>
      </c>
      <c r="M71">
        <v>89.9</v>
      </c>
    </row>
    <row r="72" spans="1:13" x14ac:dyDescent="0.25">
      <c r="A72" t="s">
        <v>404</v>
      </c>
      <c r="B72">
        <v>92.1</v>
      </c>
      <c r="C72">
        <v>79.8</v>
      </c>
      <c r="D72">
        <v>78.7</v>
      </c>
      <c r="E72">
        <v>87.9</v>
      </c>
      <c r="F72">
        <v>87.4</v>
      </c>
      <c r="G72">
        <v>78.5</v>
      </c>
      <c r="H72">
        <v>87</v>
      </c>
      <c r="I72">
        <v>83.3</v>
      </c>
      <c r="J72">
        <v>78.400000000000006</v>
      </c>
      <c r="K72">
        <v>64.900000000000006</v>
      </c>
      <c r="L72">
        <v>89.5</v>
      </c>
      <c r="M72">
        <v>90.7</v>
      </c>
    </row>
    <row r="73" spans="1:13" x14ac:dyDescent="0.25">
      <c r="A73" t="s">
        <v>407</v>
      </c>
      <c r="B73">
        <v>76</v>
      </c>
      <c r="C73">
        <v>68.3</v>
      </c>
      <c r="D73">
        <v>67.900000000000006</v>
      </c>
      <c r="E73">
        <v>72.900000000000006</v>
      </c>
      <c r="F73">
        <v>79.7</v>
      </c>
      <c r="G73">
        <v>66.7</v>
      </c>
      <c r="H73">
        <v>85.5</v>
      </c>
      <c r="I73">
        <v>77.099999999999994</v>
      </c>
      <c r="J73">
        <v>69.900000000000006</v>
      </c>
      <c r="K73">
        <v>79.5</v>
      </c>
      <c r="L73">
        <v>85.6</v>
      </c>
      <c r="M73">
        <v>48.9</v>
      </c>
    </row>
    <row r="74" spans="1:13" x14ac:dyDescent="0.25">
      <c r="A74" t="s">
        <v>487</v>
      </c>
      <c r="B74">
        <v>80.7</v>
      </c>
      <c r="C74">
        <v>80</v>
      </c>
      <c r="D74">
        <v>76.5</v>
      </c>
      <c r="E74">
        <v>73.099999999999994</v>
      </c>
      <c r="F74">
        <v>83.7</v>
      </c>
      <c r="G74">
        <v>66.599999999999994</v>
      </c>
      <c r="H74">
        <v>79</v>
      </c>
      <c r="I74">
        <v>63.9</v>
      </c>
      <c r="J74">
        <v>47.4</v>
      </c>
      <c r="K74">
        <v>73.3</v>
      </c>
      <c r="L74">
        <v>89.4</v>
      </c>
      <c r="M74">
        <v>58.4</v>
      </c>
    </row>
    <row r="75" spans="1:13" x14ac:dyDescent="0.25">
      <c r="A75" t="s">
        <v>488</v>
      </c>
      <c r="B75">
        <v>84.5</v>
      </c>
      <c r="C75">
        <v>82.6</v>
      </c>
      <c r="D75">
        <v>72.5</v>
      </c>
      <c r="E75">
        <v>74.599999999999994</v>
      </c>
      <c r="F75">
        <v>86.4</v>
      </c>
      <c r="G75">
        <v>73.400000000000006</v>
      </c>
      <c r="H75">
        <v>63</v>
      </c>
      <c r="I75">
        <v>64.2</v>
      </c>
      <c r="J75">
        <v>51.9</v>
      </c>
      <c r="K75">
        <v>61.1</v>
      </c>
      <c r="L75">
        <v>65.900000000000006</v>
      </c>
      <c r="M75">
        <v>57.5</v>
      </c>
    </row>
    <row r="76" spans="1:13" x14ac:dyDescent="0.25">
      <c r="A76" t="s">
        <v>489</v>
      </c>
      <c r="B76">
        <v>57.3</v>
      </c>
      <c r="C76">
        <v>41.3</v>
      </c>
      <c r="D76">
        <v>53.5</v>
      </c>
      <c r="E76">
        <v>50.9</v>
      </c>
      <c r="F76">
        <v>77</v>
      </c>
      <c r="G76">
        <v>61.2</v>
      </c>
      <c r="H76">
        <v>73.099999999999994</v>
      </c>
      <c r="I76">
        <v>68.5</v>
      </c>
      <c r="J76">
        <v>74.7</v>
      </c>
      <c r="K76">
        <v>66.599999999999994</v>
      </c>
      <c r="L76">
        <v>75.8</v>
      </c>
      <c r="M76">
        <v>76.400000000000006</v>
      </c>
    </row>
    <row r="77" spans="1:13" x14ac:dyDescent="0.25">
      <c r="A77" t="s">
        <v>490</v>
      </c>
      <c r="B77">
        <v>73.8</v>
      </c>
      <c r="C77">
        <v>63.5</v>
      </c>
      <c r="D77">
        <v>67.2</v>
      </c>
      <c r="E77">
        <v>64.900000000000006</v>
      </c>
      <c r="F77">
        <v>84.9</v>
      </c>
      <c r="G77">
        <v>72.599999999999994</v>
      </c>
      <c r="H77">
        <v>71.8</v>
      </c>
      <c r="I77">
        <v>75.599999999999994</v>
      </c>
      <c r="J77">
        <v>72.599999999999994</v>
      </c>
      <c r="K77">
        <v>65.400000000000006</v>
      </c>
      <c r="L77">
        <v>67.7</v>
      </c>
      <c r="M77">
        <v>87.6</v>
      </c>
    </row>
    <row r="78" spans="1:13" x14ac:dyDescent="0.25">
      <c r="A78" t="s">
        <v>491</v>
      </c>
      <c r="B78">
        <v>74.7</v>
      </c>
      <c r="C78">
        <v>80.2</v>
      </c>
      <c r="D78">
        <v>85.2</v>
      </c>
      <c r="E78">
        <v>68.2</v>
      </c>
      <c r="F78">
        <v>67.900000000000006</v>
      </c>
      <c r="G78">
        <v>65.2</v>
      </c>
      <c r="H78">
        <v>86.1</v>
      </c>
      <c r="I78">
        <v>77.400000000000006</v>
      </c>
      <c r="J78">
        <v>81.099999999999994</v>
      </c>
      <c r="K78">
        <v>66.599999999999994</v>
      </c>
      <c r="L78">
        <v>89.5</v>
      </c>
      <c r="M78">
        <v>70.3</v>
      </c>
    </row>
    <row r="79" spans="1:13" x14ac:dyDescent="0.25">
      <c r="A79" t="s">
        <v>394</v>
      </c>
      <c r="B79">
        <v>76.599999999999994</v>
      </c>
      <c r="C79">
        <v>84.9</v>
      </c>
      <c r="D79">
        <v>62</v>
      </c>
      <c r="E79">
        <v>76.3</v>
      </c>
      <c r="F79">
        <v>84.1</v>
      </c>
      <c r="G79">
        <v>48.8</v>
      </c>
      <c r="H79">
        <v>74.099999999999994</v>
      </c>
      <c r="I79">
        <v>76.099999999999994</v>
      </c>
      <c r="J79">
        <v>54.9</v>
      </c>
      <c r="K79">
        <v>57.4</v>
      </c>
      <c r="L79">
        <v>74.400000000000006</v>
      </c>
      <c r="M79">
        <v>78.2</v>
      </c>
    </row>
    <row r="80" spans="1:13" x14ac:dyDescent="0.25">
      <c r="A80" t="s">
        <v>492</v>
      </c>
      <c r="B80">
        <v>77.599999999999994</v>
      </c>
      <c r="C80">
        <v>57.1</v>
      </c>
      <c r="D80">
        <v>81.5</v>
      </c>
      <c r="E80">
        <v>60.8</v>
      </c>
      <c r="F80">
        <v>78.099999999999994</v>
      </c>
      <c r="G80">
        <v>82.2</v>
      </c>
      <c r="H80">
        <v>86.5</v>
      </c>
      <c r="I80">
        <v>82.6</v>
      </c>
      <c r="J80">
        <v>79.099999999999994</v>
      </c>
      <c r="K80">
        <v>70.400000000000006</v>
      </c>
      <c r="L80">
        <v>89.8</v>
      </c>
      <c r="M80">
        <v>77.3</v>
      </c>
    </row>
    <row r="81" spans="1:13" x14ac:dyDescent="0.25">
      <c r="A81" t="s">
        <v>493</v>
      </c>
      <c r="B81">
        <v>66.7</v>
      </c>
      <c r="C81">
        <v>63.1</v>
      </c>
      <c r="D81">
        <v>81.7</v>
      </c>
      <c r="E81">
        <v>58.1</v>
      </c>
      <c r="F81">
        <v>69.3</v>
      </c>
      <c r="G81">
        <v>66.8</v>
      </c>
      <c r="H81">
        <v>84</v>
      </c>
      <c r="I81">
        <v>77.2</v>
      </c>
      <c r="J81">
        <v>60.5</v>
      </c>
      <c r="K81">
        <v>76.3</v>
      </c>
      <c r="L81">
        <v>77.900000000000006</v>
      </c>
      <c r="M81">
        <v>65.3</v>
      </c>
    </row>
    <row r="82" spans="1:13" x14ac:dyDescent="0.25">
      <c r="A82" t="s">
        <v>402</v>
      </c>
      <c r="B82">
        <v>78.5</v>
      </c>
      <c r="C82">
        <v>67.5</v>
      </c>
      <c r="D82">
        <v>64.3</v>
      </c>
      <c r="E82">
        <v>69.2</v>
      </c>
      <c r="F82">
        <v>88.5</v>
      </c>
      <c r="G82">
        <v>70.7</v>
      </c>
      <c r="H82">
        <v>91.6</v>
      </c>
      <c r="I82">
        <v>84</v>
      </c>
      <c r="J82">
        <v>78.400000000000006</v>
      </c>
      <c r="K82">
        <v>73.5</v>
      </c>
      <c r="L82">
        <v>93.1</v>
      </c>
      <c r="M82">
        <v>90.5</v>
      </c>
    </row>
    <row r="83" spans="1:13" x14ac:dyDescent="0.25">
      <c r="A83" t="s">
        <v>494</v>
      </c>
      <c r="B83">
        <v>66.7</v>
      </c>
      <c r="C83">
        <v>54.4</v>
      </c>
      <c r="D83">
        <v>60.2</v>
      </c>
      <c r="E83">
        <v>64.2</v>
      </c>
      <c r="F83">
        <v>83.5</v>
      </c>
      <c r="G83">
        <v>56</v>
      </c>
      <c r="H83">
        <v>77.2</v>
      </c>
      <c r="I83">
        <v>72.7</v>
      </c>
      <c r="J83">
        <v>56.6</v>
      </c>
      <c r="K83">
        <v>75.5</v>
      </c>
      <c r="L83">
        <v>73.5</v>
      </c>
      <c r="M83">
        <v>68.599999999999994</v>
      </c>
    </row>
    <row r="84" spans="1:13" x14ac:dyDescent="0.25">
      <c r="A84" t="s">
        <v>392</v>
      </c>
      <c r="B84">
        <v>89.4</v>
      </c>
      <c r="C84">
        <v>81</v>
      </c>
      <c r="D84">
        <v>74.3</v>
      </c>
      <c r="E84">
        <v>83.2</v>
      </c>
      <c r="F84">
        <v>89.4</v>
      </c>
      <c r="G84">
        <v>72.900000000000006</v>
      </c>
      <c r="H84">
        <v>92.7</v>
      </c>
      <c r="I84">
        <v>92.9</v>
      </c>
      <c r="J84">
        <v>72.900000000000006</v>
      </c>
      <c r="K84">
        <v>85.5</v>
      </c>
      <c r="L84">
        <v>89.8</v>
      </c>
      <c r="M84">
        <v>79.599999999999994</v>
      </c>
    </row>
    <row r="85" spans="1:13" x14ac:dyDescent="0.25">
      <c r="A85" t="s">
        <v>398</v>
      </c>
      <c r="B85">
        <v>54.8</v>
      </c>
      <c r="C85">
        <v>55.5</v>
      </c>
      <c r="D85">
        <v>59.7</v>
      </c>
      <c r="E85">
        <v>55</v>
      </c>
      <c r="F85">
        <v>63</v>
      </c>
      <c r="G85">
        <v>50</v>
      </c>
      <c r="H85">
        <v>91.5</v>
      </c>
      <c r="I85">
        <v>92.4</v>
      </c>
      <c r="J85">
        <v>74.099999999999994</v>
      </c>
      <c r="K85">
        <v>79.099999999999994</v>
      </c>
      <c r="L85">
        <v>75.8</v>
      </c>
      <c r="M85">
        <v>80.5</v>
      </c>
    </row>
    <row r="86" spans="1:13" x14ac:dyDescent="0.25">
      <c r="A86" t="s">
        <v>495</v>
      </c>
      <c r="B86">
        <v>74.8</v>
      </c>
      <c r="C86">
        <v>62.1</v>
      </c>
      <c r="D86">
        <v>88.5</v>
      </c>
      <c r="E86">
        <v>74.7</v>
      </c>
      <c r="F86">
        <v>74</v>
      </c>
      <c r="G86">
        <v>60.1</v>
      </c>
      <c r="H86">
        <v>66.8</v>
      </c>
      <c r="I86">
        <v>58.8</v>
      </c>
      <c r="J86">
        <v>50.6</v>
      </c>
      <c r="K86">
        <v>66.8</v>
      </c>
      <c r="L86">
        <v>70.5</v>
      </c>
      <c r="M86">
        <v>86.7</v>
      </c>
    </row>
    <row r="87" spans="1:13" x14ac:dyDescent="0.25">
      <c r="A87" t="s">
        <v>496</v>
      </c>
      <c r="B87">
        <v>56.9</v>
      </c>
      <c r="C87">
        <v>43</v>
      </c>
      <c r="D87">
        <v>50.1</v>
      </c>
      <c r="E87">
        <v>54.9</v>
      </c>
      <c r="F87">
        <v>80.7</v>
      </c>
      <c r="G87">
        <v>50.9</v>
      </c>
      <c r="H87">
        <v>83.6</v>
      </c>
      <c r="I87">
        <v>86.9</v>
      </c>
      <c r="J87">
        <v>48.8</v>
      </c>
      <c r="K87">
        <v>61.4</v>
      </c>
      <c r="L87">
        <v>75.3</v>
      </c>
      <c r="M87">
        <v>63.8</v>
      </c>
    </row>
    <row r="88" spans="1:13" x14ac:dyDescent="0.25">
      <c r="A88" t="s">
        <v>387</v>
      </c>
      <c r="B88">
        <v>80.900000000000006</v>
      </c>
      <c r="C88">
        <v>86.9</v>
      </c>
      <c r="D88">
        <v>70.7</v>
      </c>
      <c r="E88">
        <v>75.5</v>
      </c>
      <c r="F88">
        <v>82.6</v>
      </c>
      <c r="G88">
        <v>64</v>
      </c>
      <c r="H88">
        <v>91.7</v>
      </c>
      <c r="I88">
        <v>77.2</v>
      </c>
      <c r="J88">
        <v>68.400000000000006</v>
      </c>
      <c r="K88">
        <v>79.3</v>
      </c>
      <c r="L88">
        <v>93.2</v>
      </c>
      <c r="M88">
        <v>87.5</v>
      </c>
    </row>
    <row r="89" spans="1:13" x14ac:dyDescent="0.25">
      <c r="A89" t="s">
        <v>396</v>
      </c>
      <c r="B89">
        <v>79.599999999999994</v>
      </c>
      <c r="C89">
        <v>73.400000000000006</v>
      </c>
      <c r="D89">
        <v>74.8</v>
      </c>
      <c r="E89">
        <v>66.400000000000006</v>
      </c>
      <c r="F89">
        <v>82.5</v>
      </c>
      <c r="G89">
        <v>72.900000000000006</v>
      </c>
      <c r="H89">
        <v>62.9</v>
      </c>
      <c r="I89">
        <v>47.8</v>
      </c>
      <c r="J89">
        <v>54.5</v>
      </c>
      <c r="K89">
        <v>67.099999999999994</v>
      </c>
      <c r="L89">
        <v>78.5</v>
      </c>
      <c r="M89">
        <v>74.8</v>
      </c>
    </row>
    <row r="90" spans="1:13" x14ac:dyDescent="0.25">
      <c r="A90" t="s">
        <v>497</v>
      </c>
      <c r="B90">
        <v>87.5</v>
      </c>
      <c r="C90">
        <v>86.5</v>
      </c>
      <c r="D90">
        <v>68.599999999999994</v>
      </c>
      <c r="E90">
        <v>80.8</v>
      </c>
      <c r="F90">
        <v>89.3</v>
      </c>
      <c r="G90">
        <v>68.5</v>
      </c>
      <c r="H90">
        <v>91</v>
      </c>
      <c r="I90">
        <v>90.1</v>
      </c>
      <c r="J90">
        <v>78.2</v>
      </c>
      <c r="K90">
        <v>83.2</v>
      </c>
      <c r="L90">
        <v>90</v>
      </c>
      <c r="M90">
        <v>84.2</v>
      </c>
    </row>
    <row r="91" spans="1:13" x14ac:dyDescent="0.25">
      <c r="A91" t="s">
        <v>498</v>
      </c>
      <c r="B91">
        <v>70.400000000000006</v>
      </c>
      <c r="C91">
        <v>58</v>
      </c>
      <c r="D91">
        <v>66.8</v>
      </c>
      <c r="E91">
        <v>71.099999999999994</v>
      </c>
      <c r="F91">
        <v>83</v>
      </c>
      <c r="G91">
        <v>55.7</v>
      </c>
      <c r="H91">
        <v>83.8</v>
      </c>
      <c r="I91">
        <v>83.8</v>
      </c>
      <c r="J91">
        <v>74.2</v>
      </c>
      <c r="K91">
        <v>71.7</v>
      </c>
      <c r="L91">
        <v>78.400000000000006</v>
      </c>
      <c r="M91">
        <v>71.599999999999994</v>
      </c>
    </row>
    <row r="92" spans="1:13" x14ac:dyDescent="0.25">
      <c r="A92" t="s">
        <v>499</v>
      </c>
      <c r="B92">
        <v>78.2</v>
      </c>
      <c r="C92">
        <v>77.3</v>
      </c>
      <c r="D92">
        <v>72.400000000000006</v>
      </c>
      <c r="E92">
        <v>68.099999999999994</v>
      </c>
      <c r="F92">
        <v>86.5</v>
      </c>
      <c r="G92">
        <v>69.099999999999994</v>
      </c>
      <c r="H92">
        <v>60.9</v>
      </c>
      <c r="I92">
        <v>65.7</v>
      </c>
      <c r="J92">
        <v>52</v>
      </c>
      <c r="K92">
        <v>67.2</v>
      </c>
      <c r="L92">
        <v>42.5</v>
      </c>
      <c r="M92">
        <v>87.8</v>
      </c>
    </row>
    <row r="93" spans="1:13" x14ac:dyDescent="0.25">
      <c r="A93" t="s">
        <v>500</v>
      </c>
      <c r="B93">
        <v>66.099999999999994</v>
      </c>
      <c r="C93">
        <v>70.8</v>
      </c>
      <c r="D93">
        <v>74.5</v>
      </c>
      <c r="E93">
        <v>61.2</v>
      </c>
      <c r="F93">
        <v>75.099999999999994</v>
      </c>
      <c r="G93">
        <v>51.7</v>
      </c>
      <c r="H93">
        <v>83.8</v>
      </c>
      <c r="I93">
        <v>76</v>
      </c>
      <c r="J93">
        <v>75.099999999999994</v>
      </c>
      <c r="K93">
        <v>67.8</v>
      </c>
      <c r="L93">
        <v>89.6</v>
      </c>
      <c r="M93">
        <v>73.099999999999994</v>
      </c>
    </row>
    <row r="94" spans="1:13" x14ac:dyDescent="0.25">
      <c r="A94" t="s">
        <v>501</v>
      </c>
      <c r="B94">
        <v>83.9</v>
      </c>
      <c r="C94">
        <v>76.599999999999994</v>
      </c>
      <c r="D94">
        <v>68.8</v>
      </c>
      <c r="E94">
        <v>68</v>
      </c>
      <c r="F94">
        <v>82.5</v>
      </c>
      <c r="G94">
        <v>81.900000000000006</v>
      </c>
      <c r="H94">
        <v>83.2</v>
      </c>
      <c r="I94">
        <v>76.2</v>
      </c>
      <c r="J94">
        <v>71</v>
      </c>
      <c r="K94">
        <v>75.7</v>
      </c>
      <c r="L94">
        <v>78.8</v>
      </c>
      <c r="M94">
        <v>65.3</v>
      </c>
    </row>
    <row r="95" spans="1:13" x14ac:dyDescent="0.25">
      <c r="A95" t="s">
        <v>502</v>
      </c>
      <c r="B95">
        <v>71.2</v>
      </c>
      <c r="C95">
        <v>60.3</v>
      </c>
      <c r="D95">
        <v>60.5</v>
      </c>
      <c r="E95">
        <v>73.599999999999994</v>
      </c>
      <c r="F95">
        <v>77.5</v>
      </c>
      <c r="G95">
        <v>57.8</v>
      </c>
      <c r="H95">
        <v>74.3</v>
      </c>
      <c r="I95">
        <v>61.7</v>
      </c>
      <c r="J95">
        <v>73.400000000000006</v>
      </c>
      <c r="K95">
        <v>74.2</v>
      </c>
      <c r="L95">
        <v>76.099999999999994</v>
      </c>
      <c r="M95">
        <v>55.7</v>
      </c>
    </row>
    <row r="96" spans="1:13" x14ac:dyDescent="0.25">
      <c r="A96" t="s">
        <v>503</v>
      </c>
      <c r="B96">
        <v>71.400000000000006</v>
      </c>
      <c r="C96">
        <v>72.7</v>
      </c>
      <c r="D96">
        <v>67.599999999999994</v>
      </c>
      <c r="E96">
        <v>67.099999999999994</v>
      </c>
      <c r="F96">
        <v>70.599999999999994</v>
      </c>
      <c r="G96">
        <v>66.599999999999994</v>
      </c>
      <c r="H96">
        <v>81.099999999999994</v>
      </c>
      <c r="I96">
        <v>63.4</v>
      </c>
      <c r="J96">
        <v>67.7</v>
      </c>
      <c r="K96">
        <v>74</v>
      </c>
      <c r="L96">
        <v>90.3</v>
      </c>
      <c r="M96">
        <v>72</v>
      </c>
    </row>
    <row r="97" spans="1:13" x14ac:dyDescent="0.25">
      <c r="A97" t="s">
        <v>504</v>
      </c>
      <c r="B97">
        <v>74.900000000000006</v>
      </c>
      <c r="C97">
        <v>84</v>
      </c>
      <c r="D97">
        <v>49</v>
      </c>
      <c r="E97">
        <v>77.599999999999994</v>
      </c>
      <c r="F97">
        <v>76</v>
      </c>
      <c r="G97">
        <v>48.5</v>
      </c>
      <c r="H97">
        <v>77.3</v>
      </c>
      <c r="I97">
        <v>70.599999999999994</v>
      </c>
      <c r="J97">
        <v>63.8</v>
      </c>
      <c r="K97">
        <v>70.2</v>
      </c>
      <c r="L97">
        <v>79.400000000000006</v>
      </c>
      <c r="M97">
        <v>77.3</v>
      </c>
    </row>
    <row r="98" spans="1:13" x14ac:dyDescent="0.25">
      <c r="A98" t="s">
        <v>505</v>
      </c>
      <c r="B98">
        <v>84.2</v>
      </c>
      <c r="C98">
        <v>88.8</v>
      </c>
      <c r="D98">
        <v>73.400000000000006</v>
      </c>
      <c r="E98">
        <v>73.400000000000006</v>
      </c>
      <c r="F98">
        <v>85</v>
      </c>
      <c r="G98">
        <v>72.900000000000006</v>
      </c>
      <c r="H98">
        <v>92</v>
      </c>
      <c r="I98">
        <v>93.5</v>
      </c>
      <c r="J98">
        <v>67.400000000000006</v>
      </c>
      <c r="K98">
        <v>78.099999999999994</v>
      </c>
      <c r="L98">
        <v>84.5</v>
      </c>
      <c r="M98">
        <v>68.3</v>
      </c>
    </row>
    <row r="99" spans="1:13" x14ac:dyDescent="0.25">
      <c r="A99" t="s">
        <v>506</v>
      </c>
      <c r="B99">
        <v>75.400000000000006</v>
      </c>
      <c r="C99">
        <v>67.7</v>
      </c>
      <c r="D99">
        <v>68.2</v>
      </c>
      <c r="E99">
        <v>69.7</v>
      </c>
      <c r="F99">
        <v>94.4</v>
      </c>
      <c r="G99">
        <v>56.8</v>
      </c>
      <c r="H99">
        <v>76.900000000000006</v>
      </c>
      <c r="I99">
        <v>77.7</v>
      </c>
      <c r="J99">
        <v>57.2</v>
      </c>
      <c r="K99">
        <v>70.400000000000006</v>
      </c>
      <c r="L99">
        <v>69.2</v>
      </c>
      <c r="M99">
        <v>67.900000000000006</v>
      </c>
    </row>
    <row r="100" spans="1:13" x14ac:dyDescent="0.25">
      <c r="A100" t="s">
        <v>507</v>
      </c>
      <c r="B100">
        <v>68.2</v>
      </c>
      <c r="C100">
        <v>65.5</v>
      </c>
      <c r="D100">
        <v>59.8</v>
      </c>
      <c r="E100">
        <v>67.900000000000006</v>
      </c>
      <c r="F100">
        <v>78.599999999999994</v>
      </c>
      <c r="G100">
        <v>53.8</v>
      </c>
      <c r="H100">
        <v>93.8</v>
      </c>
      <c r="I100">
        <v>86.9</v>
      </c>
      <c r="J100">
        <v>69.2</v>
      </c>
      <c r="K100">
        <v>89</v>
      </c>
      <c r="L100">
        <v>93.4</v>
      </c>
      <c r="M100">
        <v>81.5</v>
      </c>
    </row>
    <row r="101" spans="1:13" x14ac:dyDescent="0.25">
      <c r="A101" t="s">
        <v>508</v>
      </c>
      <c r="B101">
        <v>64.599999999999994</v>
      </c>
      <c r="C101">
        <v>58</v>
      </c>
      <c r="D101">
        <v>63.6</v>
      </c>
      <c r="E101">
        <v>64.2</v>
      </c>
      <c r="F101">
        <v>74.3</v>
      </c>
      <c r="G101">
        <v>54.4</v>
      </c>
      <c r="H101">
        <v>67.900000000000006</v>
      </c>
      <c r="I101">
        <v>61.1</v>
      </c>
      <c r="J101">
        <v>38</v>
      </c>
      <c r="K101">
        <v>70.400000000000006</v>
      </c>
      <c r="L101">
        <v>72</v>
      </c>
      <c r="M101">
        <v>65.900000000000006</v>
      </c>
    </row>
    <row r="102" spans="1:13" x14ac:dyDescent="0.25">
      <c r="A102" t="s">
        <v>509</v>
      </c>
      <c r="B102">
        <v>60.5</v>
      </c>
      <c r="C102">
        <v>54.3</v>
      </c>
      <c r="D102">
        <v>63.6</v>
      </c>
      <c r="E102">
        <v>62.1</v>
      </c>
      <c r="F102">
        <v>71.900000000000006</v>
      </c>
      <c r="G102">
        <v>49</v>
      </c>
      <c r="H102">
        <v>77.8</v>
      </c>
      <c r="I102">
        <v>78.900000000000006</v>
      </c>
      <c r="J102">
        <v>68.099999999999994</v>
      </c>
      <c r="K102">
        <v>71.400000000000006</v>
      </c>
      <c r="L102">
        <v>67.5</v>
      </c>
      <c r="M102">
        <v>90.2</v>
      </c>
    </row>
    <row r="103" spans="1:13" x14ac:dyDescent="0.25">
      <c r="A103" t="s">
        <v>510</v>
      </c>
      <c r="B103">
        <v>83.3</v>
      </c>
      <c r="C103">
        <v>88.3</v>
      </c>
      <c r="D103">
        <v>70.8</v>
      </c>
      <c r="E103">
        <v>79</v>
      </c>
      <c r="F103">
        <v>76.5</v>
      </c>
      <c r="G103">
        <v>64</v>
      </c>
      <c r="H103">
        <v>78.599999999999994</v>
      </c>
      <c r="I103">
        <v>79</v>
      </c>
      <c r="J103">
        <v>52.5</v>
      </c>
      <c r="K103">
        <v>73.7</v>
      </c>
      <c r="L103">
        <v>74.7</v>
      </c>
      <c r="M103">
        <v>61.3</v>
      </c>
    </row>
    <row r="104" spans="1:13" x14ac:dyDescent="0.25">
      <c r="A104" t="s">
        <v>393</v>
      </c>
      <c r="B104">
        <v>76.3</v>
      </c>
      <c r="C104">
        <v>77.099999999999994</v>
      </c>
      <c r="D104">
        <v>62.4</v>
      </c>
      <c r="E104">
        <v>78.3</v>
      </c>
      <c r="F104">
        <v>70.2</v>
      </c>
      <c r="G104">
        <v>62.2</v>
      </c>
      <c r="H104">
        <v>79.8</v>
      </c>
      <c r="I104">
        <v>73.8</v>
      </c>
      <c r="J104">
        <v>74.900000000000006</v>
      </c>
      <c r="K104">
        <v>64.2</v>
      </c>
      <c r="L104">
        <v>89.4</v>
      </c>
      <c r="M104">
        <v>89</v>
      </c>
    </row>
    <row r="105" spans="1:13" x14ac:dyDescent="0.25">
      <c r="A105" t="s">
        <v>511</v>
      </c>
      <c r="B105">
        <v>63.8</v>
      </c>
      <c r="C105">
        <v>75.400000000000006</v>
      </c>
      <c r="D105">
        <v>59.6</v>
      </c>
      <c r="E105">
        <v>67.2</v>
      </c>
      <c r="F105">
        <v>64.099999999999994</v>
      </c>
      <c r="G105">
        <v>46.5</v>
      </c>
      <c r="H105">
        <v>74.099999999999994</v>
      </c>
      <c r="I105">
        <v>64.5</v>
      </c>
      <c r="J105">
        <v>78.3</v>
      </c>
      <c r="K105">
        <v>66.900000000000006</v>
      </c>
      <c r="L105">
        <v>88.1</v>
      </c>
      <c r="M105">
        <v>73.400000000000006</v>
      </c>
    </row>
    <row r="106" spans="1:13" x14ac:dyDescent="0.25">
      <c r="A106" t="s">
        <v>512</v>
      </c>
      <c r="B106">
        <v>72.900000000000006</v>
      </c>
      <c r="C106">
        <v>74.599999999999994</v>
      </c>
      <c r="D106">
        <v>67.2</v>
      </c>
      <c r="E106">
        <v>72.3</v>
      </c>
      <c r="F106">
        <v>81.400000000000006</v>
      </c>
      <c r="G106">
        <v>52.4</v>
      </c>
      <c r="H106">
        <v>91.3</v>
      </c>
      <c r="I106">
        <v>91.9</v>
      </c>
      <c r="J106">
        <v>77.2</v>
      </c>
      <c r="K106">
        <v>78</v>
      </c>
      <c r="L106">
        <v>87.9</v>
      </c>
      <c r="M106">
        <v>77.900000000000006</v>
      </c>
    </row>
    <row r="107" spans="1:13" x14ac:dyDescent="0.25">
      <c r="A107" t="s">
        <v>400</v>
      </c>
      <c r="B107">
        <v>79</v>
      </c>
      <c r="C107">
        <v>73.599999999999994</v>
      </c>
      <c r="D107">
        <v>92.3</v>
      </c>
      <c r="E107">
        <v>76.8</v>
      </c>
      <c r="F107">
        <v>79.599999999999994</v>
      </c>
      <c r="G107">
        <v>62.8</v>
      </c>
      <c r="H107">
        <v>94.7</v>
      </c>
      <c r="I107">
        <v>91</v>
      </c>
      <c r="J107">
        <v>74.7</v>
      </c>
      <c r="K107">
        <v>82.4</v>
      </c>
      <c r="L107">
        <v>94.6</v>
      </c>
      <c r="M107">
        <v>84.8</v>
      </c>
    </row>
    <row r="108" spans="1:13" x14ac:dyDescent="0.25">
      <c r="A108" t="s">
        <v>513</v>
      </c>
      <c r="B108">
        <v>75.099999999999994</v>
      </c>
      <c r="C108">
        <v>58.5</v>
      </c>
      <c r="D108">
        <v>75.400000000000006</v>
      </c>
      <c r="E108">
        <v>69.599999999999994</v>
      </c>
      <c r="F108">
        <v>85.4</v>
      </c>
      <c r="G108">
        <v>64.599999999999994</v>
      </c>
      <c r="H108">
        <v>87.1</v>
      </c>
      <c r="I108">
        <v>88.7</v>
      </c>
      <c r="J108">
        <v>68.099999999999994</v>
      </c>
      <c r="K108">
        <v>75.099999999999994</v>
      </c>
      <c r="L108">
        <v>76.5</v>
      </c>
      <c r="M108">
        <v>69</v>
      </c>
    </row>
    <row r="109" spans="1:13" x14ac:dyDescent="0.25">
      <c r="A109" t="s">
        <v>514</v>
      </c>
      <c r="B109">
        <v>81.8</v>
      </c>
      <c r="C109">
        <v>82.6</v>
      </c>
      <c r="D109">
        <v>87.3</v>
      </c>
      <c r="E109">
        <v>75.5</v>
      </c>
      <c r="F109">
        <v>81.8</v>
      </c>
      <c r="G109">
        <v>62.2</v>
      </c>
      <c r="H109">
        <v>85.7</v>
      </c>
      <c r="I109">
        <v>84.1</v>
      </c>
      <c r="J109">
        <v>72</v>
      </c>
      <c r="K109">
        <v>83.2</v>
      </c>
      <c r="L109">
        <v>72.599999999999994</v>
      </c>
      <c r="M109">
        <v>83.1</v>
      </c>
    </row>
    <row r="110" spans="1:13" x14ac:dyDescent="0.25">
      <c r="A110" t="s">
        <v>385</v>
      </c>
      <c r="B110">
        <v>76.3</v>
      </c>
      <c r="C110">
        <v>71.8</v>
      </c>
      <c r="D110">
        <v>82.7</v>
      </c>
      <c r="E110">
        <v>70.099999999999994</v>
      </c>
      <c r="F110">
        <v>82.7</v>
      </c>
      <c r="G110">
        <v>64.2</v>
      </c>
      <c r="H110">
        <v>65.8</v>
      </c>
      <c r="I110">
        <v>74.3</v>
      </c>
      <c r="J110">
        <v>54.1</v>
      </c>
      <c r="K110">
        <v>65.5</v>
      </c>
      <c r="L110">
        <v>52.7</v>
      </c>
      <c r="M110">
        <v>83.5</v>
      </c>
    </row>
    <row r="111" spans="1:13" x14ac:dyDescent="0.25">
      <c r="A111" t="s">
        <v>515</v>
      </c>
      <c r="B111">
        <v>73.8</v>
      </c>
      <c r="C111">
        <v>77.599999999999994</v>
      </c>
      <c r="D111">
        <v>50.7</v>
      </c>
      <c r="E111">
        <v>77.900000000000006</v>
      </c>
      <c r="F111">
        <v>67.3</v>
      </c>
      <c r="G111">
        <v>63.5</v>
      </c>
      <c r="H111">
        <v>90.6</v>
      </c>
      <c r="I111">
        <v>82.4</v>
      </c>
      <c r="J111">
        <v>71.5</v>
      </c>
      <c r="K111">
        <v>69.400000000000006</v>
      </c>
      <c r="L111">
        <v>90.9</v>
      </c>
      <c r="M111">
        <v>82.5</v>
      </c>
    </row>
    <row r="112" spans="1:13" x14ac:dyDescent="0.25">
      <c r="A112" t="s">
        <v>516</v>
      </c>
      <c r="B112">
        <v>64</v>
      </c>
      <c r="C112">
        <v>70.3</v>
      </c>
      <c r="D112">
        <v>57.8</v>
      </c>
      <c r="E112">
        <v>64.8</v>
      </c>
      <c r="F112">
        <v>76.5</v>
      </c>
      <c r="G112">
        <v>43.1</v>
      </c>
      <c r="H112">
        <v>69</v>
      </c>
      <c r="I112">
        <v>67.8</v>
      </c>
      <c r="J112">
        <v>53.3</v>
      </c>
      <c r="K112">
        <v>62.8</v>
      </c>
      <c r="L112">
        <v>70.400000000000006</v>
      </c>
      <c r="M112">
        <v>64.2</v>
      </c>
    </row>
    <row r="113" spans="1:13" x14ac:dyDescent="0.25">
      <c r="A113" t="s">
        <v>386</v>
      </c>
      <c r="B113">
        <v>87.2</v>
      </c>
      <c r="C113">
        <v>73.3</v>
      </c>
      <c r="D113">
        <v>71.7</v>
      </c>
      <c r="E113">
        <v>77.7</v>
      </c>
      <c r="F113">
        <v>86.9</v>
      </c>
      <c r="G113">
        <v>78.900000000000006</v>
      </c>
      <c r="H113">
        <v>88.9</v>
      </c>
      <c r="I113">
        <v>78.599999999999994</v>
      </c>
      <c r="J113">
        <v>54.6</v>
      </c>
      <c r="K113">
        <v>83.6</v>
      </c>
      <c r="L113">
        <v>84.3</v>
      </c>
      <c r="M113">
        <v>74.3</v>
      </c>
    </row>
    <row r="114" spans="1:13" x14ac:dyDescent="0.25">
      <c r="A114" t="s">
        <v>517</v>
      </c>
      <c r="B114">
        <v>69.099999999999994</v>
      </c>
      <c r="C114">
        <v>61.4</v>
      </c>
      <c r="D114">
        <v>70.400000000000006</v>
      </c>
      <c r="E114">
        <v>65.2</v>
      </c>
      <c r="F114">
        <v>79.5</v>
      </c>
      <c r="G114">
        <v>58.4</v>
      </c>
      <c r="H114">
        <v>67.8</v>
      </c>
      <c r="I114">
        <v>75.400000000000006</v>
      </c>
      <c r="J114">
        <v>56.6</v>
      </c>
      <c r="K114">
        <v>73.400000000000006</v>
      </c>
      <c r="L114">
        <v>43.9</v>
      </c>
      <c r="M114">
        <v>59.7</v>
      </c>
    </row>
    <row r="115" spans="1:13" x14ac:dyDescent="0.25">
      <c r="A115" t="s">
        <v>518</v>
      </c>
      <c r="B115">
        <v>64.8</v>
      </c>
      <c r="C115">
        <v>61.5</v>
      </c>
      <c r="D115">
        <v>64.3</v>
      </c>
      <c r="E115">
        <v>59.2</v>
      </c>
      <c r="F115">
        <v>74.8</v>
      </c>
      <c r="G115">
        <v>64</v>
      </c>
      <c r="H115">
        <v>55.3</v>
      </c>
      <c r="I115">
        <v>48.4</v>
      </c>
      <c r="J115">
        <v>57.2</v>
      </c>
      <c r="K115">
        <v>67.599999999999994</v>
      </c>
      <c r="L115">
        <v>68.900000000000006</v>
      </c>
      <c r="M115">
        <v>69</v>
      </c>
    </row>
    <row r="116" spans="1:13" x14ac:dyDescent="0.25">
      <c r="A116" t="s">
        <v>388</v>
      </c>
      <c r="B116">
        <v>77.599999999999994</v>
      </c>
      <c r="C116">
        <v>63.1</v>
      </c>
      <c r="D116">
        <v>82.2</v>
      </c>
      <c r="E116">
        <v>63.7</v>
      </c>
      <c r="F116">
        <v>89.3</v>
      </c>
      <c r="G116">
        <v>67.400000000000006</v>
      </c>
      <c r="H116">
        <v>86.5</v>
      </c>
      <c r="I116">
        <v>82.6</v>
      </c>
      <c r="J116">
        <v>68.400000000000006</v>
      </c>
      <c r="K116">
        <v>67.3</v>
      </c>
      <c r="L116">
        <v>88.9</v>
      </c>
      <c r="M116">
        <v>73.599999999999994</v>
      </c>
    </row>
    <row r="117" spans="1:13" x14ac:dyDescent="0.25">
      <c r="A117" t="s">
        <v>519</v>
      </c>
      <c r="B117">
        <v>65.2</v>
      </c>
      <c r="C117">
        <v>64.400000000000006</v>
      </c>
      <c r="D117">
        <v>50</v>
      </c>
      <c r="E117">
        <v>68.599999999999994</v>
      </c>
      <c r="F117">
        <v>68.400000000000006</v>
      </c>
      <c r="G117">
        <v>56</v>
      </c>
      <c r="H117">
        <v>66.2</v>
      </c>
      <c r="I117">
        <v>66.7</v>
      </c>
      <c r="J117">
        <v>70.7</v>
      </c>
      <c r="K117">
        <v>58.5</v>
      </c>
      <c r="L117">
        <v>71.3</v>
      </c>
      <c r="M117">
        <v>71.8</v>
      </c>
    </row>
    <row r="118" spans="1:13" x14ac:dyDescent="0.25">
      <c r="A118" t="s">
        <v>520</v>
      </c>
      <c r="B118">
        <v>85</v>
      </c>
      <c r="C118">
        <v>76.599999999999994</v>
      </c>
      <c r="D118">
        <v>72.3</v>
      </c>
      <c r="E118">
        <v>79.599999999999994</v>
      </c>
      <c r="F118">
        <v>81.3</v>
      </c>
      <c r="G118">
        <v>72.900000000000006</v>
      </c>
      <c r="H118">
        <v>88.7</v>
      </c>
      <c r="I118">
        <v>75.599999999999994</v>
      </c>
      <c r="J118">
        <v>68.599999999999994</v>
      </c>
      <c r="K118">
        <v>71.5</v>
      </c>
      <c r="L118">
        <v>90.3</v>
      </c>
      <c r="M118">
        <v>77</v>
      </c>
    </row>
    <row r="119" spans="1:13" x14ac:dyDescent="0.25">
      <c r="A119" t="s">
        <v>521</v>
      </c>
      <c r="B119">
        <v>75.3</v>
      </c>
      <c r="C119">
        <v>81</v>
      </c>
      <c r="D119">
        <v>50</v>
      </c>
      <c r="E119">
        <v>76.2</v>
      </c>
      <c r="F119">
        <v>89</v>
      </c>
      <c r="G119">
        <v>52.3</v>
      </c>
      <c r="H119">
        <v>79.400000000000006</v>
      </c>
      <c r="I119">
        <v>74.5</v>
      </c>
      <c r="J119">
        <v>77.2</v>
      </c>
      <c r="K119">
        <v>64.3</v>
      </c>
      <c r="L119">
        <v>87</v>
      </c>
      <c r="M119">
        <v>76.400000000000006</v>
      </c>
    </row>
    <row r="120" spans="1:13" x14ac:dyDescent="0.25">
      <c r="A120" t="s">
        <v>522</v>
      </c>
      <c r="B120">
        <v>59.6</v>
      </c>
      <c r="C120">
        <v>56.9</v>
      </c>
      <c r="D120">
        <v>56.5</v>
      </c>
      <c r="E120">
        <v>60.3</v>
      </c>
      <c r="F120">
        <v>75.5</v>
      </c>
      <c r="G120">
        <v>46.6</v>
      </c>
      <c r="H120">
        <v>78.8</v>
      </c>
      <c r="I120">
        <v>81.7</v>
      </c>
      <c r="J120">
        <v>72.599999999999994</v>
      </c>
      <c r="K120">
        <v>73.900000000000006</v>
      </c>
      <c r="L120">
        <v>67</v>
      </c>
      <c r="M120">
        <v>72.7</v>
      </c>
    </row>
    <row r="121" spans="1:13" x14ac:dyDescent="0.25">
      <c r="A121" t="s">
        <v>523</v>
      </c>
      <c r="B121">
        <v>73.400000000000006</v>
      </c>
      <c r="C121">
        <v>49.6</v>
      </c>
      <c r="D121">
        <v>70.599999999999994</v>
      </c>
      <c r="E121">
        <v>67.099999999999994</v>
      </c>
      <c r="F121">
        <v>74.900000000000006</v>
      </c>
      <c r="G121">
        <v>80.3</v>
      </c>
      <c r="H121">
        <v>82.2</v>
      </c>
      <c r="I121">
        <v>76.8</v>
      </c>
      <c r="J121">
        <v>51.6</v>
      </c>
      <c r="K121">
        <v>68.5</v>
      </c>
      <c r="L121">
        <v>85.7</v>
      </c>
      <c r="M121">
        <v>86.4</v>
      </c>
    </row>
    <row r="122" spans="1:13" x14ac:dyDescent="0.25">
      <c r="A122" t="s">
        <v>524</v>
      </c>
      <c r="B122">
        <v>71.599999999999994</v>
      </c>
      <c r="C122">
        <v>69.599999999999994</v>
      </c>
      <c r="D122">
        <v>71.8</v>
      </c>
      <c r="E122">
        <v>68.8</v>
      </c>
      <c r="F122">
        <v>80.099999999999994</v>
      </c>
      <c r="G122">
        <v>58</v>
      </c>
      <c r="H122">
        <v>57.2</v>
      </c>
      <c r="I122">
        <v>48.4</v>
      </c>
      <c r="J122">
        <v>57</v>
      </c>
      <c r="K122">
        <v>61.7</v>
      </c>
      <c r="L122">
        <v>71</v>
      </c>
      <c r="M122">
        <v>83</v>
      </c>
    </row>
    <row r="123" spans="1:13" x14ac:dyDescent="0.25">
      <c r="A123" t="s">
        <v>525</v>
      </c>
      <c r="B123">
        <v>64.599999999999994</v>
      </c>
      <c r="C123">
        <v>55.5</v>
      </c>
      <c r="D123">
        <v>68.599999999999994</v>
      </c>
      <c r="E123">
        <v>63.9</v>
      </c>
      <c r="F123">
        <v>71.8</v>
      </c>
      <c r="G123">
        <v>61.1</v>
      </c>
      <c r="H123">
        <v>75.599999999999994</v>
      </c>
      <c r="I123">
        <v>74.7</v>
      </c>
      <c r="J123">
        <v>74.8</v>
      </c>
      <c r="K123">
        <v>66.599999999999994</v>
      </c>
      <c r="L123">
        <v>68.2</v>
      </c>
      <c r="M123">
        <v>64.3</v>
      </c>
    </row>
    <row r="124" spans="1:13" x14ac:dyDescent="0.25">
      <c r="A124" t="s">
        <v>526</v>
      </c>
      <c r="B124">
        <v>67.400000000000006</v>
      </c>
      <c r="C124">
        <v>73.900000000000006</v>
      </c>
      <c r="D124">
        <v>65.599999999999994</v>
      </c>
      <c r="E124">
        <v>61.5</v>
      </c>
      <c r="F124">
        <v>70.3</v>
      </c>
      <c r="G124">
        <v>59.8</v>
      </c>
      <c r="H124">
        <v>83.3</v>
      </c>
      <c r="I124">
        <v>91.2</v>
      </c>
      <c r="J124">
        <v>60.7</v>
      </c>
      <c r="K124">
        <v>77.400000000000006</v>
      </c>
      <c r="L124">
        <v>62.1</v>
      </c>
      <c r="M124">
        <v>79.5</v>
      </c>
    </row>
    <row r="125" spans="1:13" x14ac:dyDescent="0.25">
      <c r="A125" t="s">
        <v>397</v>
      </c>
      <c r="B125">
        <v>78.7</v>
      </c>
      <c r="C125">
        <v>90.1</v>
      </c>
      <c r="D125">
        <v>54.8</v>
      </c>
      <c r="E125">
        <v>78.3</v>
      </c>
      <c r="F125">
        <v>77.599999999999994</v>
      </c>
      <c r="G125">
        <v>60.7</v>
      </c>
      <c r="H125">
        <v>80.3</v>
      </c>
      <c r="I125">
        <v>83.6</v>
      </c>
      <c r="J125">
        <v>64.3</v>
      </c>
      <c r="K125">
        <v>62.4</v>
      </c>
      <c r="L125">
        <v>80.3</v>
      </c>
      <c r="M125">
        <v>71.599999999999994</v>
      </c>
    </row>
    <row r="126" spans="1:13" x14ac:dyDescent="0.25">
      <c r="A126" t="s">
        <v>527</v>
      </c>
      <c r="B126">
        <v>75.900000000000006</v>
      </c>
      <c r="C126">
        <v>71.900000000000006</v>
      </c>
      <c r="D126">
        <v>68.3</v>
      </c>
      <c r="E126">
        <v>69.8</v>
      </c>
      <c r="F126">
        <v>77.400000000000006</v>
      </c>
      <c r="G126">
        <v>70.2</v>
      </c>
      <c r="H126">
        <v>74</v>
      </c>
      <c r="I126">
        <v>65.599999999999994</v>
      </c>
      <c r="J126">
        <v>71.8</v>
      </c>
      <c r="K126">
        <v>64.900000000000006</v>
      </c>
      <c r="L126">
        <v>81.599999999999994</v>
      </c>
      <c r="M126">
        <v>80</v>
      </c>
    </row>
    <row r="127" spans="1:13" x14ac:dyDescent="0.25">
      <c r="A127" t="s">
        <v>528</v>
      </c>
      <c r="B127">
        <v>77</v>
      </c>
      <c r="C127">
        <v>79</v>
      </c>
      <c r="D127">
        <v>68.2</v>
      </c>
      <c r="E127">
        <v>69.7</v>
      </c>
      <c r="F127">
        <v>83.1</v>
      </c>
      <c r="G127">
        <v>61.2</v>
      </c>
      <c r="H127">
        <v>75.900000000000006</v>
      </c>
      <c r="I127">
        <v>69.2</v>
      </c>
      <c r="J127">
        <v>76.599999999999994</v>
      </c>
      <c r="K127">
        <v>83.3</v>
      </c>
      <c r="L127">
        <v>67.400000000000006</v>
      </c>
      <c r="M127">
        <v>76.7</v>
      </c>
    </row>
    <row r="128" spans="1:13" x14ac:dyDescent="0.25">
      <c r="A128" t="s">
        <v>529</v>
      </c>
      <c r="B128">
        <v>81.400000000000006</v>
      </c>
      <c r="C128">
        <v>82.9</v>
      </c>
      <c r="D128">
        <v>77.099999999999994</v>
      </c>
      <c r="E128">
        <v>70.5</v>
      </c>
      <c r="F128">
        <v>77.099999999999994</v>
      </c>
      <c r="G128">
        <v>74.8</v>
      </c>
      <c r="H128">
        <v>72.900000000000006</v>
      </c>
      <c r="I128">
        <v>76.099999999999994</v>
      </c>
      <c r="J128">
        <v>76.900000000000006</v>
      </c>
      <c r="K128">
        <v>64.3</v>
      </c>
      <c r="L128">
        <v>65.8</v>
      </c>
      <c r="M128">
        <v>75.8</v>
      </c>
    </row>
    <row r="129" spans="1:13" x14ac:dyDescent="0.25">
      <c r="A129" t="s">
        <v>399</v>
      </c>
      <c r="B129">
        <v>80.3</v>
      </c>
      <c r="C129">
        <v>81.400000000000006</v>
      </c>
      <c r="D129">
        <v>55.9</v>
      </c>
      <c r="E129">
        <v>80.900000000000006</v>
      </c>
      <c r="F129">
        <v>82.4</v>
      </c>
      <c r="G129">
        <v>62.1</v>
      </c>
      <c r="H129">
        <v>83.1</v>
      </c>
      <c r="I129">
        <v>74.8</v>
      </c>
      <c r="J129">
        <v>80.900000000000006</v>
      </c>
      <c r="K129">
        <v>72.8</v>
      </c>
      <c r="L129">
        <v>90.8</v>
      </c>
      <c r="M129">
        <v>62.3</v>
      </c>
    </row>
    <row r="130" spans="1:13" x14ac:dyDescent="0.25">
      <c r="A130" t="s">
        <v>530</v>
      </c>
      <c r="B130">
        <v>75.2</v>
      </c>
      <c r="C130">
        <v>69.400000000000006</v>
      </c>
      <c r="D130">
        <v>83</v>
      </c>
      <c r="E130">
        <v>71.400000000000006</v>
      </c>
      <c r="F130">
        <v>86.6</v>
      </c>
      <c r="G130">
        <v>53.8</v>
      </c>
      <c r="H130">
        <v>83.6</v>
      </c>
      <c r="I130">
        <v>69.599999999999994</v>
      </c>
      <c r="J130">
        <v>38.4</v>
      </c>
      <c r="K130">
        <v>71.3</v>
      </c>
      <c r="L130">
        <v>88.9</v>
      </c>
      <c r="M130">
        <v>69.099999999999994</v>
      </c>
    </row>
    <row r="131" spans="1:13" x14ac:dyDescent="0.25">
      <c r="A131" t="s">
        <v>531</v>
      </c>
      <c r="B131">
        <v>79.7</v>
      </c>
      <c r="C131">
        <v>71.099999999999994</v>
      </c>
      <c r="D131">
        <v>74.2</v>
      </c>
      <c r="E131">
        <v>67.7</v>
      </c>
      <c r="F131">
        <v>78</v>
      </c>
      <c r="G131">
        <v>78.599999999999994</v>
      </c>
      <c r="H131">
        <v>67</v>
      </c>
      <c r="I131">
        <v>85.5</v>
      </c>
      <c r="J131">
        <v>78.599999999999994</v>
      </c>
      <c r="K131">
        <v>65.900000000000006</v>
      </c>
      <c r="L131">
        <v>33.799999999999997</v>
      </c>
      <c r="M131">
        <v>74</v>
      </c>
    </row>
    <row r="132" spans="1:13" x14ac:dyDescent="0.25">
      <c r="A132" t="s">
        <v>532</v>
      </c>
      <c r="B132">
        <v>75.8</v>
      </c>
      <c r="C132">
        <v>81</v>
      </c>
      <c r="D132">
        <v>71.2</v>
      </c>
      <c r="E132">
        <v>70.400000000000006</v>
      </c>
      <c r="F132">
        <v>74.2</v>
      </c>
      <c r="G132">
        <v>63.7</v>
      </c>
      <c r="H132">
        <v>81.400000000000006</v>
      </c>
      <c r="I132">
        <v>84.8</v>
      </c>
      <c r="J132">
        <v>77.5</v>
      </c>
      <c r="K132">
        <v>70.8</v>
      </c>
      <c r="L132">
        <v>65.3</v>
      </c>
      <c r="M132">
        <v>70.400000000000006</v>
      </c>
    </row>
    <row r="133" spans="1:13" x14ac:dyDescent="0.25">
      <c r="A133" t="s">
        <v>533</v>
      </c>
      <c r="B133">
        <v>88.7</v>
      </c>
      <c r="C133">
        <v>85.3</v>
      </c>
      <c r="D133">
        <v>79.599999999999994</v>
      </c>
      <c r="E133">
        <v>77.2</v>
      </c>
      <c r="F133">
        <v>85.9</v>
      </c>
      <c r="G133">
        <v>74.5</v>
      </c>
      <c r="H133">
        <v>67.5</v>
      </c>
      <c r="I133">
        <v>64</v>
      </c>
      <c r="J133">
        <v>59.5</v>
      </c>
      <c r="K133">
        <v>61.4</v>
      </c>
      <c r="L133">
        <v>71</v>
      </c>
      <c r="M133">
        <v>71.2</v>
      </c>
    </row>
    <row r="134" spans="1:13" x14ac:dyDescent="0.25">
      <c r="A134" t="s">
        <v>534</v>
      </c>
      <c r="B134">
        <v>80.5</v>
      </c>
      <c r="C134">
        <v>71.3</v>
      </c>
      <c r="D134">
        <v>85.5</v>
      </c>
      <c r="E134">
        <v>70.2</v>
      </c>
      <c r="F134">
        <v>82.9</v>
      </c>
      <c r="G134">
        <v>70.5</v>
      </c>
      <c r="H134">
        <v>84.7</v>
      </c>
      <c r="I134">
        <v>73.7</v>
      </c>
      <c r="J134">
        <v>79.2</v>
      </c>
      <c r="K134">
        <v>68.599999999999994</v>
      </c>
      <c r="L134">
        <v>91.5</v>
      </c>
      <c r="M134">
        <v>90</v>
      </c>
    </row>
    <row r="135" spans="1:13" x14ac:dyDescent="0.25">
      <c r="A135" t="s">
        <v>535</v>
      </c>
      <c r="B135">
        <v>63.9</v>
      </c>
      <c r="C135">
        <v>57.7</v>
      </c>
      <c r="D135">
        <v>67.7</v>
      </c>
      <c r="E135">
        <v>58.2</v>
      </c>
      <c r="F135">
        <v>66.599999999999994</v>
      </c>
      <c r="G135">
        <v>66</v>
      </c>
      <c r="H135">
        <v>81.099999999999994</v>
      </c>
      <c r="I135">
        <v>83.5</v>
      </c>
      <c r="J135">
        <v>65.599999999999994</v>
      </c>
      <c r="K135">
        <v>67.099999999999994</v>
      </c>
      <c r="L135">
        <v>72.400000000000006</v>
      </c>
      <c r="M135">
        <v>62.9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pff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McKiernan</dc:creator>
  <cp:lastModifiedBy>Ryan McKiernan</cp:lastModifiedBy>
  <dcterms:created xsi:type="dcterms:W3CDTF">2024-10-21T22:11:23Z</dcterms:created>
  <dcterms:modified xsi:type="dcterms:W3CDTF">2024-10-26T16:01:58Z</dcterms:modified>
</cp:coreProperties>
</file>