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doltsecurities-my.sharepoint.com/personal/ryan_mckiernan_landoltsecurities_com/Documents/Documents/"/>
    </mc:Choice>
  </mc:AlternateContent>
  <xr:revisionPtr revIDLastSave="256" documentId="8_{03D0C4FD-476F-475F-9E5C-5BC83D905830}" xr6:coauthVersionLast="47" xr6:coauthVersionMax="47" xr10:uidLastSave="{C350D074-1ECE-4DE1-9154-F69751501C9A}"/>
  <bookViews>
    <workbookView minimized="1" xWindow="6375" yWindow="0" windowWidth="15570" windowHeight="15600" xr2:uid="{06120D2F-9B09-4EBF-86E8-42619ECC077B}"/>
  </bookViews>
  <sheets>
    <sheet name="rankings" sheetId="1" r:id="rId1"/>
    <sheet name="pff gra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N21" i="1"/>
  <c r="N27" i="1"/>
  <c r="N59" i="1"/>
  <c r="N48" i="1"/>
  <c r="N51" i="1"/>
  <c r="N65" i="1"/>
  <c r="N66" i="1"/>
  <c r="N69" i="1"/>
  <c r="N22" i="1"/>
  <c r="N29" i="1"/>
  <c r="N37" i="1"/>
  <c r="N42" i="1"/>
  <c r="N43" i="1"/>
  <c r="N52" i="1"/>
  <c r="N58" i="1"/>
  <c r="N62" i="1"/>
  <c r="N5" i="1"/>
  <c r="N6" i="1"/>
  <c r="N17" i="1"/>
  <c r="N28" i="1"/>
  <c r="N30" i="1"/>
  <c r="N34" i="1"/>
  <c r="N35" i="1"/>
  <c r="N55" i="1"/>
  <c r="N64" i="1"/>
  <c r="N57" i="1"/>
  <c r="N3" i="1"/>
  <c r="N8" i="1"/>
  <c r="N23" i="1"/>
  <c r="N25" i="1"/>
  <c r="N32" i="1"/>
  <c r="N38" i="1"/>
  <c r="N40" i="1"/>
  <c r="N49" i="1"/>
  <c r="N10" i="1"/>
  <c r="N45" i="1"/>
  <c r="N47" i="1"/>
  <c r="N54" i="1"/>
  <c r="N67" i="1"/>
  <c r="N68" i="1"/>
  <c r="N70" i="1"/>
  <c r="N7" i="1"/>
  <c r="N11" i="1"/>
  <c r="N13" i="1"/>
  <c r="N14" i="1"/>
  <c r="N15" i="1"/>
  <c r="N39" i="1"/>
  <c r="N53" i="1"/>
  <c r="N61" i="1"/>
  <c r="N63" i="1"/>
  <c r="N4" i="1"/>
  <c r="N12" i="1"/>
  <c r="N31" i="1"/>
  <c r="N36" i="1"/>
  <c r="N44" i="1"/>
  <c r="N46" i="1"/>
  <c r="N9" i="1"/>
  <c r="N16" i="1"/>
  <c r="N19" i="1"/>
  <c r="N20" i="1"/>
  <c r="N24" i="1"/>
  <c r="N26" i="1"/>
  <c r="N33" i="1"/>
  <c r="N41" i="1"/>
  <c r="N50" i="1"/>
  <c r="N60" i="1"/>
  <c r="N56" i="1"/>
  <c r="N2" i="1"/>
  <c r="S18" i="1"/>
  <c r="S21" i="1"/>
  <c r="S27" i="1"/>
  <c r="S59" i="1"/>
  <c r="S48" i="1"/>
  <c r="S51" i="1"/>
  <c r="S65" i="1"/>
  <c r="S66" i="1"/>
  <c r="S69" i="1"/>
  <c r="S22" i="1"/>
  <c r="S29" i="1"/>
  <c r="S37" i="1"/>
  <c r="S42" i="1"/>
  <c r="S43" i="1"/>
  <c r="S52" i="1"/>
  <c r="S58" i="1"/>
  <c r="S62" i="1"/>
  <c r="S5" i="1"/>
  <c r="S6" i="1"/>
  <c r="S17" i="1"/>
  <c r="S28" i="1"/>
  <c r="S30" i="1"/>
  <c r="S34" i="1"/>
  <c r="S35" i="1"/>
  <c r="S55" i="1"/>
  <c r="S64" i="1"/>
  <c r="S57" i="1"/>
  <c r="S3" i="1"/>
  <c r="S8" i="1"/>
  <c r="S23" i="1"/>
  <c r="S25" i="1"/>
  <c r="S32" i="1"/>
  <c r="S38" i="1"/>
  <c r="S40" i="1"/>
  <c r="S49" i="1"/>
  <c r="S10" i="1"/>
  <c r="S45" i="1"/>
  <c r="S47" i="1"/>
  <c r="S54" i="1"/>
  <c r="S67" i="1"/>
  <c r="S68" i="1"/>
  <c r="S70" i="1"/>
  <c r="S7" i="1"/>
  <c r="S11" i="1"/>
  <c r="S13" i="1"/>
  <c r="S14" i="1"/>
  <c r="S15" i="1"/>
  <c r="S39" i="1"/>
  <c r="S53" i="1"/>
  <c r="S61" i="1"/>
  <c r="S63" i="1"/>
  <c r="S4" i="1"/>
  <c r="S12" i="1"/>
  <c r="S31" i="1"/>
  <c r="S36" i="1"/>
  <c r="S44" i="1"/>
  <c r="S46" i="1"/>
  <c r="S9" i="1"/>
  <c r="S16" i="1"/>
  <c r="S19" i="1"/>
  <c r="S20" i="1"/>
  <c r="S24" i="1"/>
  <c r="S26" i="1"/>
  <c r="S33" i="1"/>
  <c r="S41" i="1"/>
  <c r="S50" i="1"/>
  <c r="S60" i="1"/>
  <c r="S56" i="1"/>
  <c r="R18" i="1"/>
  <c r="R21" i="1"/>
  <c r="R27" i="1"/>
  <c r="R59" i="1"/>
  <c r="R48" i="1"/>
  <c r="R51" i="1"/>
  <c r="R65" i="1"/>
  <c r="R66" i="1"/>
  <c r="R69" i="1"/>
  <c r="R22" i="1"/>
  <c r="R29" i="1"/>
  <c r="R37" i="1"/>
  <c r="R42" i="1"/>
  <c r="R43" i="1"/>
  <c r="R52" i="1"/>
  <c r="R58" i="1"/>
  <c r="R62" i="1"/>
  <c r="R5" i="1"/>
  <c r="R6" i="1"/>
  <c r="R17" i="1"/>
  <c r="R28" i="1"/>
  <c r="R30" i="1"/>
  <c r="R34" i="1"/>
  <c r="R35" i="1"/>
  <c r="R55" i="1"/>
  <c r="R64" i="1"/>
  <c r="R57" i="1"/>
  <c r="R3" i="1"/>
  <c r="R8" i="1"/>
  <c r="R23" i="1"/>
  <c r="R25" i="1"/>
  <c r="R32" i="1"/>
  <c r="R38" i="1"/>
  <c r="R40" i="1"/>
  <c r="R49" i="1"/>
  <c r="R10" i="1"/>
  <c r="R45" i="1"/>
  <c r="R47" i="1"/>
  <c r="R54" i="1"/>
  <c r="R67" i="1"/>
  <c r="R68" i="1"/>
  <c r="R70" i="1"/>
  <c r="R7" i="1"/>
  <c r="R11" i="1"/>
  <c r="R13" i="1"/>
  <c r="R14" i="1"/>
  <c r="R15" i="1"/>
  <c r="R39" i="1"/>
  <c r="R53" i="1"/>
  <c r="R61" i="1"/>
  <c r="R63" i="1"/>
  <c r="R4" i="1"/>
  <c r="R12" i="1"/>
  <c r="R31" i="1"/>
  <c r="R36" i="1"/>
  <c r="R44" i="1"/>
  <c r="R46" i="1"/>
  <c r="R9" i="1"/>
  <c r="R16" i="1"/>
  <c r="R19" i="1"/>
  <c r="R20" i="1"/>
  <c r="R24" i="1"/>
  <c r="R26" i="1"/>
  <c r="R33" i="1"/>
  <c r="R41" i="1"/>
  <c r="R50" i="1"/>
  <c r="R60" i="1"/>
  <c r="R56" i="1"/>
  <c r="Q18" i="1"/>
  <c r="Q21" i="1"/>
  <c r="Q27" i="1"/>
  <c r="Q59" i="1"/>
  <c r="Q48" i="1"/>
  <c r="Q51" i="1"/>
  <c r="Q65" i="1"/>
  <c r="Q66" i="1"/>
  <c r="Q69" i="1"/>
  <c r="Q22" i="1"/>
  <c r="Q29" i="1"/>
  <c r="Q37" i="1"/>
  <c r="Q42" i="1"/>
  <c r="Q43" i="1"/>
  <c r="Q52" i="1"/>
  <c r="Q58" i="1"/>
  <c r="Q62" i="1"/>
  <c r="Q5" i="1"/>
  <c r="Q6" i="1"/>
  <c r="Q17" i="1"/>
  <c r="Q28" i="1"/>
  <c r="Q30" i="1"/>
  <c r="Q34" i="1"/>
  <c r="Q35" i="1"/>
  <c r="Q55" i="1"/>
  <c r="Q64" i="1"/>
  <c r="Q57" i="1"/>
  <c r="Q3" i="1"/>
  <c r="Q8" i="1"/>
  <c r="Q23" i="1"/>
  <c r="Q25" i="1"/>
  <c r="Q32" i="1"/>
  <c r="Q38" i="1"/>
  <c r="Q40" i="1"/>
  <c r="Q49" i="1"/>
  <c r="Q10" i="1"/>
  <c r="Q45" i="1"/>
  <c r="Q47" i="1"/>
  <c r="Q54" i="1"/>
  <c r="Q67" i="1"/>
  <c r="Q68" i="1"/>
  <c r="Q70" i="1"/>
  <c r="Q7" i="1"/>
  <c r="Q11" i="1"/>
  <c r="Q13" i="1"/>
  <c r="Q14" i="1"/>
  <c r="Q15" i="1"/>
  <c r="Q39" i="1"/>
  <c r="Q53" i="1"/>
  <c r="Q61" i="1"/>
  <c r="Q63" i="1"/>
  <c r="Q4" i="1"/>
  <c r="Q12" i="1"/>
  <c r="Q31" i="1"/>
  <c r="Q36" i="1"/>
  <c r="Q44" i="1"/>
  <c r="Q46" i="1"/>
  <c r="Q9" i="1"/>
  <c r="Q16" i="1"/>
  <c r="Q19" i="1"/>
  <c r="Q20" i="1"/>
  <c r="Q24" i="1"/>
  <c r="Q26" i="1"/>
  <c r="Q33" i="1"/>
  <c r="Q41" i="1"/>
  <c r="Q50" i="1"/>
  <c r="Q60" i="1"/>
  <c r="Q56" i="1"/>
  <c r="P18" i="1"/>
  <c r="P21" i="1"/>
  <c r="P27" i="1"/>
  <c r="P59" i="1"/>
  <c r="P48" i="1"/>
  <c r="M48" i="1" s="1"/>
  <c r="P51" i="1"/>
  <c r="P65" i="1"/>
  <c r="P66" i="1"/>
  <c r="P69" i="1"/>
  <c r="P22" i="1"/>
  <c r="P29" i="1"/>
  <c r="P37" i="1"/>
  <c r="P42" i="1"/>
  <c r="P43" i="1"/>
  <c r="P52" i="1"/>
  <c r="P58" i="1"/>
  <c r="P62" i="1"/>
  <c r="P5" i="1"/>
  <c r="P6" i="1"/>
  <c r="P17" i="1"/>
  <c r="P28" i="1"/>
  <c r="P30" i="1"/>
  <c r="P34" i="1"/>
  <c r="P35" i="1"/>
  <c r="P55" i="1"/>
  <c r="P64" i="1"/>
  <c r="P57" i="1"/>
  <c r="P3" i="1"/>
  <c r="P8" i="1"/>
  <c r="P23" i="1"/>
  <c r="P25" i="1"/>
  <c r="P32" i="1"/>
  <c r="P38" i="1"/>
  <c r="P40" i="1"/>
  <c r="P49" i="1"/>
  <c r="P10" i="1"/>
  <c r="P45" i="1"/>
  <c r="P47" i="1"/>
  <c r="P54" i="1"/>
  <c r="P67" i="1"/>
  <c r="P68" i="1"/>
  <c r="P70" i="1"/>
  <c r="P7" i="1"/>
  <c r="P11" i="1"/>
  <c r="P13" i="1"/>
  <c r="P14" i="1"/>
  <c r="P15" i="1"/>
  <c r="P39" i="1"/>
  <c r="P53" i="1"/>
  <c r="P61" i="1"/>
  <c r="P63" i="1"/>
  <c r="P4" i="1"/>
  <c r="P12" i="1"/>
  <c r="M12" i="1" s="1"/>
  <c r="P31" i="1"/>
  <c r="P36" i="1"/>
  <c r="P44" i="1"/>
  <c r="P46" i="1"/>
  <c r="P9" i="1"/>
  <c r="P16" i="1"/>
  <c r="P19" i="1"/>
  <c r="P20" i="1"/>
  <c r="P24" i="1"/>
  <c r="P26" i="1"/>
  <c r="P33" i="1"/>
  <c r="P41" i="1"/>
  <c r="P50" i="1"/>
  <c r="P60" i="1"/>
  <c r="P56" i="1"/>
  <c r="S2" i="1"/>
  <c r="R2" i="1"/>
  <c r="Q2" i="1"/>
  <c r="P2" i="1"/>
  <c r="M53" i="1" l="1"/>
  <c r="L53" i="1" s="1"/>
  <c r="H53" i="1" s="1"/>
  <c r="M68" i="1"/>
  <c r="L68" i="1" s="1"/>
  <c r="H68" i="1" s="1"/>
  <c r="M55" i="1"/>
  <c r="L55" i="1" s="1"/>
  <c r="H55" i="1" s="1"/>
  <c r="M62" i="1"/>
  <c r="L62" i="1" s="1"/>
  <c r="H62" i="1" s="1"/>
  <c r="M69" i="1"/>
  <c r="L69" i="1" s="1"/>
  <c r="H69" i="1" s="1"/>
  <c r="M18" i="1"/>
  <c r="L18" i="1" s="1"/>
  <c r="H18" i="1" s="1"/>
  <c r="M46" i="1"/>
  <c r="L46" i="1" s="1"/>
  <c r="H46" i="1" s="1"/>
  <c r="M38" i="1"/>
  <c r="L38" i="1" s="1"/>
  <c r="H38" i="1" s="1"/>
  <c r="M41" i="1"/>
  <c r="L41" i="1" s="1"/>
  <c r="H41" i="1" s="1"/>
  <c r="M50" i="1"/>
  <c r="L50" i="1" s="1"/>
  <c r="H50" i="1" s="1"/>
  <c r="M9" i="1"/>
  <c r="L9" i="1" s="1"/>
  <c r="H9" i="1" s="1"/>
  <c r="M61" i="1"/>
  <c r="L61" i="1" s="1"/>
  <c r="H61" i="1" s="1"/>
  <c r="M70" i="1"/>
  <c r="L70" i="1" s="1"/>
  <c r="H70" i="1" s="1"/>
  <c r="M40" i="1"/>
  <c r="L40" i="1" s="1"/>
  <c r="H40" i="1" s="1"/>
  <c r="M64" i="1"/>
  <c r="L64" i="1" s="1"/>
  <c r="H64" i="1" s="1"/>
  <c r="M5" i="1"/>
  <c r="L5" i="1" s="1"/>
  <c r="H5" i="1" s="1"/>
  <c r="M22" i="1"/>
  <c r="L22" i="1" s="1"/>
  <c r="H22" i="1" s="1"/>
  <c r="M21" i="1"/>
  <c r="L21" i="1" s="1"/>
  <c r="H21" i="1" s="1"/>
  <c r="M24" i="1"/>
  <c r="L24" i="1" s="1"/>
  <c r="H24" i="1" s="1"/>
  <c r="M31" i="1"/>
  <c r="L31" i="1" s="1"/>
  <c r="H31" i="1" s="1"/>
  <c r="M30" i="1"/>
  <c r="L30" i="1" s="1"/>
  <c r="H30" i="1" s="1"/>
  <c r="L12" i="1"/>
  <c r="H12" i="1" s="1"/>
  <c r="L48" i="1"/>
  <c r="H48" i="1" s="1"/>
  <c r="M60" i="1"/>
  <c r="L60" i="1" s="1"/>
  <c r="H60" i="1" s="1"/>
  <c r="M16" i="1"/>
  <c r="L16" i="1" s="1"/>
  <c r="H16" i="1" s="1"/>
  <c r="M63" i="1"/>
  <c r="L63" i="1" s="1"/>
  <c r="H63" i="1" s="1"/>
  <c r="M7" i="1"/>
  <c r="L7" i="1" s="1"/>
  <c r="H7" i="1" s="1"/>
  <c r="M49" i="1"/>
  <c r="L49" i="1" s="1"/>
  <c r="H49" i="1" s="1"/>
  <c r="M57" i="1"/>
  <c r="L57" i="1" s="1"/>
  <c r="H57" i="1" s="1"/>
  <c r="M6" i="1"/>
  <c r="L6" i="1" s="1"/>
  <c r="H6" i="1" s="1"/>
  <c r="M29" i="1"/>
  <c r="L29" i="1" s="1"/>
  <c r="H29" i="1" s="1"/>
  <c r="M27" i="1"/>
  <c r="L27" i="1" s="1"/>
  <c r="H27" i="1" s="1"/>
  <c r="M47" i="1"/>
  <c r="L47" i="1" s="1"/>
  <c r="H47" i="1" s="1"/>
  <c r="M2" i="1"/>
  <c r="L2" i="1" s="1"/>
  <c r="H2" i="1" s="1"/>
  <c r="M33" i="1"/>
  <c r="L33" i="1" s="1"/>
  <c r="H33" i="1" s="1"/>
  <c r="M44" i="1"/>
  <c r="L44" i="1" s="1"/>
  <c r="H44" i="1" s="1"/>
  <c r="M39" i="1"/>
  <c r="L39" i="1" s="1"/>
  <c r="H39" i="1" s="1"/>
  <c r="M67" i="1"/>
  <c r="L67" i="1" s="1"/>
  <c r="H67" i="1" s="1"/>
  <c r="M32" i="1"/>
  <c r="L32" i="1" s="1"/>
  <c r="H32" i="1" s="1"/>
  <c r="M35" i="1"/>
  <c r="L35" i="1" s="1"/>
  <c r="H35" i="1" s="1"/>
  <c r="M58" i="1"/>
  <c r="L58" i="1" s="1"/>
  <c r="H58" i="1" s="1"/>
  <c r="M66" i="1"/>
  <c r="L66" i="1" s="1"/>
  <c r="H66" i="1" s="1"/>
  <c r="M56" i="1"/>
  <c r="L56" i="1" s="1"/>
  <c r="H56" i="1" s="1"/>
  <c r="M19" i="1"/>
  <c r="L19" i="1" s="1"/>
  <c r="H19" i="1" s="1"/>
  <c r="M4" i="1"/>
  <c r="L4" i="1" s="1"/>
  <c r="H4" i="1" s="1"/>
  <c r="M11" i="1"/>
  <c r="L11" i="1" s="1"/>
  <c r="H11" i="1" s="1"/>
  <c r="M10" i="1"/>
  <c r="L10" i="1" s="1"/>
  <c r="H10" i="1" s="1"/>
  <c r="M17" i="1"/>
  <c r="L17" i="1" s="1"/>
  <c r="H17" i="1" s="1"/>
  <c r="M59" i="1"/>
  <c r="L59" i="1" s="1"/>
  <c r="H59" i="1" s="1"/>
  <c r="M20" i="1"/>
  <c r="L20" i="1" s="1"/>
  <c r="H20" i="1" s="1"/>
  <c r="M13" i="1"/>
  <c r="L13" i="1" s="1"/>
  <c r="H13" i="1" s="1"/>
  <c r="M45" i="1"/>
  <c r="L45" i="1" s="1"/>
  <c r="H45" i="1" s="1"/>
  <c r="M8" i="1"/>
  <c r="L8" i="1" s="1"/>
  <c r="H8" i="1" s="1"/>
  <c r="M28" i="1"/>
  <c r="L28" i="1" s="1"/>
  <c r="H28" i="1" s="1"/>
  <c r="M42" i="1"/>
  <c r="L42" i="1" s="1"/>
  <c r="H42" i="1" s="1"/>
  <c r="M26" i="1"/>
  <c r="L26" i="1" s="1"/>
  <c r="H26" i="1" s="1"/>
  <c r="M36" i="1"/>
  <c r="L36" i="1" s="1"/>
  <c r="H36" i="1" s="1"/>
  <c r="M15" i="1"/>
  <c r="L15" i="1" s="1"/>
  <c r="H15" i="1" s="1"/>
  <c r="M54" i="1"/>
  <c r="L54" i="1" s="1"/>
  <c r="H54" i="1" s="1"/>
  <c r="M25" i="1"/>
  <c r="L25" i="1" s="1"/>
  <c r="H25" i="1" s="1"/>
  <c r="M34" i="1"/>
  <c r="L34" i="1" s="1"/>
  <c r="H34" i="1" s="1"/>
  <c r="M52" i="1"/>
  <c r="L52" i="1" s="1"/>
  <c r="H52" i="1" s="1"/>
  <c r="M65" i="1"/>
  <c r="L65" i="1" s="1"/>
  <c r="H65" i="1" s="1"/>
  <c r="M14" i="1"/>
  <c r="L14" i="1" s="1"/>
  <c r="H14" i="1" s="1"/>
  <c r="M23" i="1"/>
  <c r="L23" i="1" s="1"/>
  <c r="H23" i="1" s="1"/>
  <c r="M43" i="1"/>
  <c r="L43" i="1" s="1"/>
  <c r="H43" i="1" s="1"/>
  <c r="M51" i="1"/>
  <c r="L51" i="1" s="1"/>
  <c r="H51" i="1" s="1"/>
  <c r="M3" i="1"/>
  <c r="L3" i="1" s="1"/>
  <c r="H3" i="1" s="1"/>
  <c r="M37" i="1"/>
  <c r="L37" i="1" s="1"/>
  <c r="H37" i="1" s="1"/>
</calcChain>
</file>

<file path=xl/sharedStrings.xml><?xml version="1.0" encoding="utf-8"?>
<sst xmlns="http://schemas.openxmlformats.org/spreadsheetml/2006/main" count="521" uniqueCount="305">
  <si>
    <t>Ashton</t>
  </si>
  <si>
    <t>Jeanty</t>
  </si>
  <si>
    <t>RB</t>
  </si>
  <si>
    <t>Desmond</t>
  </si>
  <si>
    <t>Reid</t>
  </si>
  <si>
    <t>Ricky</t>
  </si>
  <si>
    <t>White</t>
  </si>
  <si>
    <t>WR</t>
  </si>
  <si>
    <t>Ja'Corey</t>
  </si>
  <si>
    <t>Brooks</t>
  </si>
  <si>
    <t>Isaac</t>
  </si>
  <si>
    <t>Brown</t>
  </si>
  <si>
    <t>LeQuint</t>
  </si>
  <si>
    <t>Allen</t>
  </si>
  <si>
    <t>Eli</t>
  </si>
  <si>
    <t>Holstein</t>
  </si>
  <si>
    <t>QB</t>
  </si>
  <si>
    <t>Woody</t>
  </si>
  <si>
    <t>Marks</t>
  </si>
  <si>
    <t>Kyle</t>
  </si>
  <si>
    <t>Monangai</t>
  </si>
  <si>
    <t>Jackson</t>
  </si>
  <si>
    <t>Meeks</t>
  </si>
  <si>
    <t>Hajj-Malik</t>
  </si>
  <si>
    <t>Williams</t>
  </si>
  <si>
    <t>Oronde</t>
  </si>
  <si>
    <t>Gadsden II</t>
  </si>
  <si>
    <t>TE</t>
  </si>
  <si>
    <t>McCord</t>
  </si>
  <si>
    <t>Trebor</t>
  </si>
  <si>
    <t>Pena</t>
  </si>
  <si>
    <t>Miller</t>
  </si>
  <si>
    <t>Moss</t>
  </si>
  <si>
    <t>Caullin</t>
  </si>
  <si>
    <t>Lacy</t>
  </si>
  <si>
    <t>Cameron</t>
  </si>
  <si>
    <t>Camper</t>
  </si>
  <si>
    <t>Ja'Kobi</t>
  </si>
  <si>
    <t>Lane</t>
  </si>
  <si>
    <t>Makai</t>
  </si>
  <si>
    <t>Lemon</t>
  </si>
  <si>
    <t>Matt</t>
  </si>
  <si>
    <t>Lauter</t>
  </si>
  <si>
    <t>Kye</t>
  </si>
  <si>
    <t>Robichaux</t>
  </si>
  <si>
    <t>Konata</t>
  </si>
  <si>
    <t>Mumpfield</t>
  </si>
  <si>
    <t>Zachariah</t>
  </si>
  <si>
    <t>Branch</t>
  </si>
  <si>
    <t>Raphael</t>
  </si>
  <si>
    <t>Kyron</t>
  </si>
  <si>
    <t>Hudson</t>
  </si>
  <si>
    <t>Maddux</t>
  </si>
  <si>
    <t>Madsen</t>
  </si>
  <si>
    <t>Tyler</t>
  </si>
  <si>
    <t>Shough</t>
  </si>
  <si>
    <t>Lewis</t>
  </si>
  <si>
    <t>Bond</t>
  </si>
  <si>
    <t>Maurice</t>
  </si>
  <si>
    <t>Turner</t>
  </si>
  <si>
    <t>Jai'Den</t>
  </si>
  <si>
    <t>Thomas</t>
  </si>
  <si>
    <t>Gavin</t>
  </si>
  <si>
    <t>Bartholomew</t>
  </si>
  <si>
    <t>Lake</t>
  </si>
  <si>
    <t>McRee</t>
  </si>
  <si>
    <t>Mark</t>
  </si>
  <si>
    <t>Redman</t>
  </si>
  <si>
    <t>Chris</t>
  </si>
  <si>
    <t>Bell</t>
  </si>
  <si>
    <t>Kylin</t>
  </si>
  <si>
    <t>James</t>
  </si>
  <si>
    <t>Kamari</t>
  </si>
  <si>
    <t>Morales</t>
  </si>
  <si>
    <t>Censere</t>
  </si>
  <si>
    <t>Lee</t>
  </si>
  <si>
    <t>Justus</t>
  </si>
  <si>
    <t>Ross-Simmons</t>
  </si>
  <si>
    <t>Kenny</t>
  </si>
  <si>
    <t>Johnson</t>
  </si>
  <si>
    <t>Duce</t>
  </si>
  <si>
    <t>Robinson</t>
  </si>
  <si>
    <t>Castellanos</t>
  </si>
  <si>
    <t>Jacob</t>
  </si>
  <si>
    <t>De Jesus</t>
  </si>
  <si>
    <t>Dymere</t>
  </si>
  <si>
    <t>Jeremiah</t>
  </si>
  <si>
    <t>Franklin</t>
  </si>
  <si>
    <t>Kaleo</t>
  </si>
  <si>
    <t>Ballungay</t>
  </si>
  <si>
    <t>Athan</t>
  </si>
  <si>
    <t>Kaliakmanis</t>
  </si>
  <si>
    <t>Latrell</t>
  </si>
  <si>
    <t>Caples</t>
  </si>
  <si>
    <t>Sire</t>
  </si>
  <si>
    <t>Gaines</t>
  </si>
  <si>
    <t>Quinten</t>
  </si>
  <si>
    <t>Joyner</t>
  </si>
  <si>
    <t>Treshaun</t>
  </si>
  <si>
    <t>Ward</t>
  </si>
  <si>
    <t>Ford</t>
  </si>
  <si>
    <t>Jaedn</t>
  </si>
  <si>
    <t>Skeete</t>
  </si>
  <si>
    <t>Antwan</t>
  </si>
  <si>
    <t>Raymond</t>
  </si>
  <si>
    <t>Yasin</t>
  </si>
  <si>
    <t>Willis</t>
  </si>
  <si>
    <t>Rodney</t>
  </si>
  <si>
    <t>Hammond Jr.</t>
  </si>
  <si>
    <t>Zeed</t>
  </si>
  <si>
    <t>Haynes</t>
  </si>
  <si>
    <t>Jambres</t>
  </si>
  <si>
    <t>Dubar</t>
  </si>
  <si>
    <t>Ian</t>
  </si>
  <si>
    <t>Strong</t>
  </si>
  <si>
    <t>Keyjuan</t>
  </si>
  <si>
    <t>Long</t>
  </si>
  <si>
    <t>Umari</t>
  </si>
  <si>
    <t>Hatcher</t>
  </si>
  <si>
    <t>Austin</t>
  </si>
  <si>
    <t>Bolt</t>
  </si>
  <si>
    <t>Jerand</t>
  </si>
  <si>
    <t>Bradley</t>
  </si>
  <si>
    <t>Ahmari</t>
  </si>
  <si>
    <t>Huggins-Bruce</t>
  </si>
  <si>
    <t>Marshall</t>
  </si>
  <si>
    <t>Ben</t>
  </si>
  <si>
    <t>Black</t>
  </si>
  <si>
    <t>Donald</t>
  </si>
  <si>
    <t>Chaney Jr.</t>
  </si>
  <si>
    <t>A'Marion</t>
  </si>
  <si>
    <t>Peterson</t>
  </si>
  <si>
    <t>Prince</t>
  </si>
  <si>
    <t>Strachan</t>
  </si>
  <si>
    <t>First</t>
  </si>
  <si>
    <t>Last</t>
  </si>
  <si>
    <t>UD ADP</t>
  </si>
  <si>
    <t>Position</t>
  </si>
  <si>
    <t>Team</t>
  </si>
  <si>
    <t>Tags</t>
  </si>
  <si>
    <t>ud_proj</t>
  </si>
  <si>
    <t>ovr_adj</t>
  </si>
  <si>
    <t>pff_adj</t>
  </si>
  <si>
    <t>other_adj</t>
  </si>
  <si>
    <t>opp rund</t>
  </si>
  <si>
    <t>opp cov</t>
  </si>
  <si>
    <t>opp tack</t>
  </si>
  <si>
    <t>opp prush</t>
  </si>
  <si>
    <t>Team Total</t>
  </si>
  <si>
    <t>ATTD%</t>
  </si>
  <si>
    <t>prev game</t>
  </si>
  <si>
    <t>look ahead</t>
  </si>
  <si>
    <t>travel</t>
  </si>
  <si>
    <t>other</t>
  </si>
  <si>
    <t>Record</t>
  </si>
  <si>
    <t>OFF</t>
  </si>
  <si>
    <t>PASS</t>
  </si>
  <si>
    <t>PBLK</t>
  </si>
  <si>
    <t>RECV</t>
  </si>
  <si>
    <t>RUN</t>
  </si>
  <si>
    <t>RBLK</t>
  </si>
  <si>
    <t>DEF</t>
  </si>
  <si>
    <t>RDEF</t>
  </si>
  <si>
    <t>TACK</t>
  </si>
  <si>
    <t>PRSH</t>
  </si>
  <si>
    <t>COV</t>
  </si>
  <si>
    <t>SPEC</t>
  </si>
  <si>
    <t>Air Force</t>
  </si>
  <si>
    <t>Akron</t>
  </si>
  <si>
    <t>Alabama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</si>
  <si>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</si>
  <si>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</si>
  <si>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</si>
  <si>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</si>
  <si>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</si>
  <si>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</si>
  <si>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</si>
  <si>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</si>
  <si>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</si>
  <si>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</si>
  <si>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Boston College</t>
  </si>
  <si>
    <t>Bowling Green</t>
  </si>
  <si>
    <t>Buffalo</t>
  </si>
  <si>
    <t>BYU</t>
  </si>
  <si>
    <t>California</t>
  </si>
  <si>
    <t>Central Michigan</t>
  </si>
  <si>
    <t>Charlotte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</si>
  <si>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</si>
  <si>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</si>
  <si>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</si>
  <si>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</si>
  <si>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</si>
  <si>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</si>
  <si>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</si>
  <si>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</si>
  <si>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</si>
  <si>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</si>
  <si>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</si>
  <si>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</si>
  <si>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</si>
  <si>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</si>
  <si>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</si>
  <si>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</si>
  <si>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</si>
  <si>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</si>
  <si>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</si>
  <si>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</si>
  <si>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</si>
  <si>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</si>
  <si>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</si>
  <si>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</si>
  <si>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</si>
  <si>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</si>
  <si>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</si>
  <si>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</si>
  <si>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</si>
  <si>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</si>
  <si>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</si>
  <si>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Liberty</t>
  </si>
  <si>
    <t>Louisiana</t>
  </si>
  <si>
    <t>Louisiana Tech</t>
  </si>
  <si>
    <t>Louisiana-Monroe</t>
  </si>
  <si>
    <t>Louisville</t>
  </si>
  <si>
    <t>LSU</t>
  </si>
  <si>
    <t>Maryland</t>
  </si>
  <si>
    <t>Massachusetts</t>
  </si>
  <si>
    <t>Memphis</t>
  </si>
  <si>
    <t>Miami (FL)</t>
  </si>
  <si>
    <t>Miami (OH)</t>
  </si>
  <si>
    <t>Michigan</t>
  </si>
  <si>
    <t>Michigan State</t>
  </si>
  <si>
    <t>Middle Tennessee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</si>
  <si>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</si>
  <si>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</si>
  <si>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</si>
  <si>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</si>
  <si>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</si>
  <si>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</si>
  <si>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</si>
  <si>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</si>
  <si>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</si>
  <si>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</si>
  <si>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</si>
  <si>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</si>
  <si>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</si>
  <si>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</si>
  <si>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Notre Dame</t>
  </si>
  <si>
    <t>Ohio</t>
  </si>
  <si>
    <t>Ohio State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</si>
  <si>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</si>
  <si>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</si>
  <si>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</si>
  <si>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</si>
  <si>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</si>
  <si>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</si>
  <si>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</si>
  <si>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</si>
  <si>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</si>
  <si>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</si>
  <si>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 State</t>
  </si>
  <si>
    <t>San Diego State</t>
  </si>
  <si>
    <t>San Jose State</t>
  </si>
  <si>
    <t>SMU</t>
  </si>
  <si>
    <t>South Alabama</t>
  </si>
  <si>
    <t>South Carolina</t>
  </si>
  <si>
    <t>Southern Miss</t>
  </si>
  <si>
    <t>Stanford</t>
  </si>
  <si>
    <t>Syracuse</t>
  </si>
  <si>
    <t>TCU</t>
  </si>
  <si>
    <t>Temple</t>
  </si>
  <si>
    <t>Tennessee</t>
  </si>
  <si>
    <t>Texas</t>
  </si>
  <si>
    <t>Texas A&amp;M</t>
  </si>
  <si>
    <t>Texas State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</si>
  <si>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</si>
  <si>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</si>
  <si>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</si>
  <si>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</si>
  <si>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</si>
  <si>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</si>
  <si>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</si>
  <si>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</si>
  <si>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UNLV</t>
  </si>
  <si>
    <t>USC</t>
  </si>
  <si>
    <t>USF</t>
  </si>
  <si>
    <t>Utah</t>
  </si>
  <si>
    <t>Utah State</t>
  </si>
  <si>
    <t>UTEP</t>
  </si>
  <si>
    <t>UTSA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</si>
  <si>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</si>
  <si>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</si>
  <si>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</si>
  <si>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</si>
  <si>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</si>
  <si>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</si>
  <si>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</si>
  <si>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Western Kentucky</t>
  </si>
  <si>
    <t>Western Michigan</t>
  </si>
  <si>
    <t>Wisconsin</t>
  </si>
  <si>
    <t>Wyoming</t>
  </si>
  <si>
    <t>Q</t>
  </si>
  <si>
    <t>opponent</t>
  </si>
  <si>
    <t>x</t>
  </si>
  <si>
    <t>adj_proj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</si>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</sst>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2" fontId="0" fillId="0" borderId="0" xfId="0" applyNumberFormat="1"/>
    <xf numFmtId="0" fontId="16" fillId="0" borderId="0" xfId="0" applyFont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214A-F717-453C-BB16-F8D33A51C208}">
  <dimension ref="A1:Z70"/>
  <sheetViews>
    <sheetView tabSelected="1" zoomScale="95" zoomScaleNormal="160" workbookViewId="0">
      <pane xSplit="7" ySplit="1" topLeftCell="H2" activePane="bottomRight" state="frozen"/>
      <selection pane="topRight" activeCell="G1" sqref="G1"/>
      <selection pane="bottomLeft" activeCell="A2" sqref="A2"/>
      <selection pane="bottomRight" activeCell="J23" sqref="J23"/>
    </sheetView>
  </sheetViews>
  <sheetFormatPr defaultRowHeight="15" x14ac:dyDescent="0.25"/>
  <cols>
    <col min="1" max="1" width="5.7109375" style="7" customWidth="1"/>
    <col min="2" max="2" width="10.140625" bestFit="1" customWidth="1"/>
    <col min="3" max="3" width="14.42578125" bestFit="1" customWidth="1"/>
    <col min="4" max="4" width="7.5703125" bestFit="1" customWidth="1"/>
    <col min="5" max="5" width="8.28515625" bestFit="1" customWidth="1"/>
    <col min="6" max="6" width="14.140625" bestFit="1" customWidth="1"/>
    <col min="7" max="7" width="5.140625" bestFit="1" customWidth="1"/>
    <col min="10" max="10" width="2.5703125" customWidth="1"/>
    <col min="11" max="11" width="7.7109375" bestFit="1" customWidth="1"/>
    <col min="15" max="15" width="3" customWidth="1"/>
    <col min="20" max="20" width="3" customWidth="1"/>
    <col min="21" max="21" width="11" customWidth="1"/>
    <col min="23" max="23" width="10.85546875" bestFit="1" customWidth="1"/>
  </cols>
  <sheetData>
    <row r="1" spans="1:26" x14ac:dyDescent="0.25">
      <c r="A1" s="7" t="s">
        <v>304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s="6" t="s">
        <v>303</v>
      </c>
      <c r="I1" t="s">
        <v>149</v>
      </c>
      <c r="J1" t="s">
        <v>302</v>
      </c>
      <c r="K1" t="s">
        <v>140</v>
      </c>
      <c r="L1" t="s">
        <v>141</v>
      </c>
      <c r="M1" t="s">
        <v>142</v>
      </c>
      <c r="N1" t="s">
        <v>143</v>
      </c>
      <c r="O1" t="s">
        <v>302</v>
      </c>
      <c r="P1" t="s">
        <v>144</v>
      </c>
      <c r="Q1" t="s">
        <v>145</v>
      </c>
      <c r="R1" t="s">
        <v>146</v>
      </c>
      <c r="S1" t="s">
        <v>147</v>
      </c>
      <c r="T1" t="s">
        <v>302</v>
      </c>
      <c r="U1" t="s">
        <v>148</v>
      </c>
      <c r="V1" t="s">
        <v>150</v>
      </c>
      <c r="W1" t="s">
        <v>151</v>
      </c>
      <c r="X1" t="s">
        <v>152</v>
      </c>
      <c r="Y1" t="s">
        <v>153</v>
      </c>
      <c r="Z1" t="s">
        <v>301</v>
      </c>
    </row>
    <row r="2" spans="1:26" x14ac:dyDescent="0.25">
      <c r="A2" s="7">
        <v>1</v>
      </c>
      <c r="B2" s="2" t="s">
        <v>0</v>
      </c>
      <c r="C2" s="2" t="s">
        <v>1</v>
      </c>
      <c r="D2" s="2">
        <v>1.1000000000000001</v>
      </c>
      <c r="E2" s="2" t="s">
        <v>2</v>
      </c>
      <c r="F2" s="2" t="s">
        <v>179</v>
      </c>
      <c r="G2" s="2"/>
      <c r="H2" s="5">
        <f>K2+L2</f>
        <v>30.41833333333334</v>
      </c>
      <c r="I2">
        <v>92.9</v>
      </c>
      <c r="K2">
        <v>29.6</v>
      </c>
      <c r="L2" s="5">
        <f>M2+N2</f>
        <v>0.81833333333333746</v>
      </c>
      <c r="M2" s="5">
        <f>(76-((P2*0.4)+(Q2*0.1)+(R2*0.25)+(S2*0.25)))/3</f>
        <v>0.56833333333333746</v>
      </c>
      <c r="N2">
        <f>V2+W2+X2+Y2</f>
        <v>0.25</v>
      </c>
      <c r="P2">
        <f>VLOOKUP(Z2,'pff grades'!$A$2:$J$135,9,FALSE)</f>
        <v>75.599999999999994</v>
      </c>
      <c r="Q2">
        <f>VLOOKUP(Z2,'pff grades'!$A$2:$M$135,12,FALSE)</f>
        <v>90.3</v>
      </c>
      <c r="R2">
        <f>VLOOKUP(Z2,'pff grades'!$A$2:$M$135,10,FALSE)</f>
        <v>68.599999999999994</v>
      </c>
      <c r="S2">
        <f>VLOOKUP(Z2,'pff grades'!$A$2:$M$135,11,FALSE)</f>
        <v>71.5</v>
      </c>
      <c r="U2">
        <v>34.5</v>
      </c>
      <c r="V2">
        <v>0.25</v>
      </c>
      <c r="W2">
        <v>0</v>
      </c>
      <c r="X2">
        <v>0</v>
      </c>
      <c r="Y2">
        <v>0</v>
      </c>
      <c r="Z2" t="s">
        <v>282</v>
      </c>
    </row>
    <row r="3" spans="1:26" x14ac:dyDescent="0.25">
      <c r="A3" s="7">
        <v>2</v>
      </c>
      <c r="B3" s="2" t="s">
        <v>3</v>
      </c>
      <c r="C3" s="2" t="s">
        <v>4</v>
      </c>
      <c r="D3" s="2">
        <v>2.2999999999999998</v>
      </c>
      <c r="E3" s="2" t="s">
        <v>2</v>
      </c>
      <c r="F3" s="2" t="s">
        <v>255</v>
      </c>
      <c r="G3" s="2"/>
      <c r="H3" s="5">
        <f>K3+L3</f>
        <v>28.393333333333334</v>
      </c>
      <c r="I3">
        <v>75</v>
      </c>
      <c r="K3">
        <v>26.1</v>
      </c>
      <c r="L3" s="5">
        <f>M3+N3</f>
        <v>2.2933333333333321</v>
      </c>
      <c r="M3" s="5">
        <f>(76-((P3*0.4)+(Q3*0.1)+(R3*0.25)+(S3*0.25)))/3</f>
        <v>1.7933333333333319</v>
      </c>
      <c r="N3">
        <f>V3+W3+X3+Y3</f>
        <v>0.5</v>
      </c>
      <c r="P3">
        <f>VLOOKUP(Z3,'pff grades'!$A$2:$J$135,9,FALSE)</f>
        <v>79</v>
      </c>
      <c r="Q3">
        <f>VLOOKUP(Z3,'pff grades'!$A$2:$M$135,12,FALSE)</f>
        <v>74.7</v>
      </c>
      <c r="R3">
        <f>VLOOKUP(Z3,'pff grades'!$A$2:$M$135,10,FALSE)</f>
        <v>52.5</v>
      </c>
      <c r="S3">
        <f>VLOOKUP(Z3,'pff grades'!$A$2:$M$135,11,FALSE)</f>
        <v>73.7</v>
      </c>
      <c r="U3">
        <v>34.5</v>
      </c>
      <c r="V3">
        <v>0.25</v>
      </c>
      <c r="W3">
        <v>0</v>
      </c>
      <c r="X3">
        <v>0</v>
      </c>
      <c r="Y3">
        <v>0.25</v>
      </c>
      <c r="Z3" t="s">
        <v>267</v>
      </c>
    </row>
    <row r="4" spans="1:26" x14ac:dyDescent="0.25">
      <c r="A4" s="7">
        <v>3</v>
      </c>
      <c r="B4" s="4" t="s">
        <v>5</v>
      </c>
      <c r="C4" s="4" t="s">
        <v>6</v>
      </c>
      <c r="D4" s="4">
        <v>3.5</v>
      </c>
      <c r="E4" s="4" t="s">
        <v>7</v>
      </c>
      <c r="F4" s="4" t="s">
        <v>282</v>
      </c>
      <c r="G4" s="4"/>
      <c r="H4" s="5">
        <f>K4+L4</f>
        <v>16.93333333333333</v>
      </c>
      <c r="I4">
        <v>68.8</v>
      </c>
      <c r="K4">
        <v>18.100000000000001</v>
      </c>
      <c r="L4" s="5">
        <f>M4+N4</f>
        <v>-1.1666666666666714</v>
      </c>
      <c r="M4" s="5">
        <f>(76-((P4*0.1)+(Q4*0.5)+(R4*0.35)+(S4*0.15)))/3</f>
        <v>-1.1666666666666714</v>
      </c>
      <c r="N4">
        <f>V4+W4+X4+Y4</f>
        <v>0</v>
      </c>
      <c r="P4">
        <f>VLOOKUP(Z4,'pff grades'!$A$2:$J$135,9,FALSE)</f>
        <v>71.599999999999994</v>
      </c>
      <c r="Q4">
        <f>VLOOKUP(Z4,'pff grades'!$A$2:$M$135,12,FALSE)</f>
        <v>87.2</v>
      </c>
      <c r="R4">
        <f>VLOOKUP(Z4,'pff grades'!$A$2:$M$135,10,FALSE)</f>
        <v>51.9</v>
      </c>
      <c r="S4">
        <f>VLOOKUP(Z4,'pff grades'!$A$2:$M$135,11,FALSE)</f>
        <v>70.5</v>
      </c>
      <c r="U4">
        <v>31.5</v>
      </c>
      <c r="V4">
        <v>0</v>
      </c>
      <c r="W4">
        <v>0</v>
      </c>
      <c r="X4">
        <v>0</v>
      </c>
      <c r="Y4">
        <v>0</v>
      </c>
      <c r="Z4" t="s">
        <v>179</v>
      </c>
    </row>
    <row r="5" spans="1:26" x14ac:dyDescent="0.25">
      <c r="B5" s="4" t="s">
        <v>8</v>
      </c>
      <c r="C5" s="4" t="s">
        <v>9</v>
      </c>
      <c r="D5" s="4">
        <v>5.9</v>
      </c>
      <c r="E5" s="4" t="s">
        <v>7</v>
      </c>
      <c r="F5" s="4" t="s">
        <v>222</v>
      </c>
      <c r="G5" s="4"/>
      <c r="H5" s="5">
        <f>K5+L5</f>
        <v>12.20833333333333</v>
      </c>
      <c r="I5">
        <v>58.3</v>
      </c>
      <c r="K5">
        <v>15.2</v>
      </c>
      <c r="L5" s="5">
        <f>M5+N5</f>
        <v>-2.9916666666666694</v>
      </c>
      <c r="M5" s="5">
        <f>(76-((P5*0.1)+(Q5*0.5)+(R5*0.35)+(S5*0.15)))/3</f>
        <v>-2.7416666666666694</v>
      </c>
      <c r="N5">
        <f>V5+W5+X5+Y5</f>
        <v>-0.25</v>
      </c>
      <c r="P5">
        <f>VLOOKUP(Z5,'pff grades'!$A$2:$J$135,9,FALSE)</f>
        <v>87.1</v>
      </c>
      <c r="Q5">
        <f>VLOOKUP(Z5,'pff grades'!$A$2:$M$135,12,FALSE)</f>
        <v>83.9</v>
      </c>
      <c r="R5">
        <f>VLOOKUP(Z5,'pff grades'!$A$2:$M$135,10,FALSE)</f>
        <v>66.8</v>
      </c>
      <c r="S5">
        <f>VLOOKUP(Z5,'pff grades'!$A$2:$M$135,11,FALSE)</f>
        <v>67.900000000000006</v>
      </c>
      <c r="U5">
        <v>30.5</v>
      </c>
      <c r="V5">
        <v>0</v>
      </c>
      <c r="W5">
        <v>-0.25</v>
      </c>
      <c r="X5">
        <v>0</v>
      </c>
      <c r="Y5">
        <v>0</v>
      </c>
      <c r="Z5" t="s">
        <v>180</v>
      </c>
    </row>
    <row r="6" spans="1:26" x14ac:dyDescent="0.25">
      <c r="A6" s="7">
        <v>4</v>
      </c>
      <c r="B6" s="2" t="s">
        <v>10</v>
      </c>
      <c r="C6" s="2" t="s">
        <v>11</v>
      </c>
      <c r="D6" s="2">
        <v>6.2</v>
      </c>
      <c r="E6" s="2" t="s">
        <v>2</v>
      </c>
      <c r="F6" s="2" t="s">
        <v>222</v>
      </c>
      <c r="G6" s="2"/>
      <c r="H6" s="5">
        <f>K6+L6</f>
        <v>19.948333333333334</v>
      </c>
      <c r="I6">
        <v>65.5</v>
      </c>
      <c r="K6">
        <v>20.5</v>
      </c>
      <c r="L6" s="5">
        <f>M6+N6</f>
        <v>-0.55166666666666697</v>
      </c>
      <c r="M6" s="5">
        <f>(76-((P6*0.4)+(Q6*0.1)+(R6*0.25)+(S6*0.25)))/3</f>
        <v>-0.30166666666666703</v>
      </c>
      <c r="N6">
        <f>V6+W6+X6+Y6</f>
        <v>-0.25</v>
      </c>
      <c r="P6">
        <f>VLOOKUP(Z6,'pff grades'!$A$2:$J$135,9,FALSE)</f>
        <v>87.1</v>
      </c>
      <c r="Q6">
        <f>VLOOKUP(Z6,'pff grades'!$A$2:$M$135,12,FALSE)</f>
        <v>83.9</v>
      </c>
      <c r="R6">
        <f>VLOOKUP(Z6,'pff grades'!$A$2:$M$135,10,FALSE)</f>
        <v>66.8</v>
      </c>
      <c r="S6">
        <f>VLOOKUP(Z6,'pff grades'!$A$2:$M$135,11,FALSE)</f>
        <v>67.900000000000006</v>
      </c>
      <c r="U6">
        <v>30.5</v>
      </c>
      <c r="V6">
        <v>0</v>
      </c>
      <c r="W6">
        <v>-0.25</v>
      </c>
      <c r="X6">
        <v>0</v>
      </c>
      <c r="Y6">
        <v>0</v>
      </c>
      <c r="Z6" t="s">
        <v>180</v>
      </c>
    </row>
    <row r="7" spans="1:26" x14ac:dyDescent="0.25">
      <c r="A7" s="7">
        <v>5</v>
      </c>
      <c r="B7" s="2" t="s">
        <v>12</v>
      </c>
      <c r="C7" s="2" t="s">
        <v>13</v>
      </c>
      <c r="D7" s="2">
        <v>7</v>
      </c>
      <c r="E7" s="2" t="s">
        <v>2</v>
      </c>
      <c r="F7" s="2" t="s">
        <v>267</v>
      </c>
      <c r="G7" s="2"/>
      <c r="H7" s="5">
        <f>K7+L7</f>
        <v>16.588333333333331</v>
      </c>
      <c r="I7">
        <v>75</v>
      </c>
      <c r="K7">
        <v>16.7</v>
      </c>
      <c r="L7" s="5">
        <f>M7+N7</f>
        <v>-0.11166666666666936</v>
      </c>
      <c r="M7" s="5">
        <f>(76-((P7*0.4)+(Q7*0.1)+(R7*0.25)+(S7*0.25)))/3</f>
        <v>-0.61166666666666936</v>
      </c>
      <c r="N7">
        <f>V7+W7+X7+Y7</f>
        <v>0.5</v>
      </c>
      <c r="P7">
        <f>VLOOKUP(Z7,'pff grades'!$A$2:$J$135,9,FALSE)</f>
        <v>83.8</v>
      </c>
      <c r="Q7">
        <f>VLOOKUP(Z7,'pff grades'!$A$2:$M$135,12,FALSE)</f>
        <v>78.400000000000006</v>
      </c>
      <c r="R7">
        <f>VLOOKUP(Z7,'pff grades'!$A$2:$M$135,10,FALSE)</f>
        <v>74.2</v>
      </c>
      <c r="S7">
        <f>VLOOKUP(Z7,'pff grades'!$A$2:$M$135,11,FALSE)</f>
        <v>71.7</v>
      </c>
      <c r="U7">
        <v>27.5</v>
      </c>
      <c r="V7">
        <v>0.25</v>
      </c>
      <c r="W7">
        <v>0</v>
      </c>
      <c r="X7">
        <v>0</v>
      </c>
      <c r="Y7">
        <v>0.25</v>
      </c>
      <c r="Z7" t="s">
        <v>255</v>
      </c>
    </row>
    <row r="8" spans="1:26" x14ac:dyDescent="0.25">
      <c r="B8" s="1" t="s">
        <v>14</v>
      </c>
      <c r="C8" s="1" t="s">
        <v>15</v>
      </c>
      <c r="D8" s="1">
        <v>7.9</v>
      </c>
      <c r="E8" s="1" t="s">
        <v>16</v>
      </c>
      <c r="F8" s="1" t="s">
        <v>255</v>
      </c>
      <c r="G8" s="1"/>
      <c r="H8" s="5">
        <f>K8+L8</f>
        <v>23.93</v>
      </c>
      <c r="I8">
        <v>39.200000000000003</v>
      </c>
      <c r="K8">
        <v>22.3</v>
      </c>
      <c r="L8" s="5">
        <f>M8+N8</f>
        <v>1.6300000000000001</v>
      </c>
      <c r="M8" s="5">
        <f>(76-((P8*0.1)+(Q8*0.5)+(R8*0.1)+(S8*0.3)))/3</f>
        <v>1.1300000000000001</v>
      </c>
      <c r="N8">
        <f>V8+W8+X8+Y8</f>
        <v>0.5</v>
      </c>
      <c r="P8">
        <f>VLOOKUP(Z8,'pff grades'!$A$2:$J$135,9,FALSE)</f>
        <v>79</v>
      </c>
      <c r="Q8">
        <f>VLOOKUP(Z8,'pff grades'!$A$2:$M$135,12,FALSE)</f>
        <v>74.7</v>
      </c>
      <c r="R8">
        <f>VLOOKUP(Z8,'pff grades'!$A$2:$M$135,10,FALSE)</f>
        <v>52.5</v>
      </c>
      <c r="S8">
        <f>VLOOKUP(Z8,'pff grades'!$A$2:$M$135,11,FALSE)</f>
        <v>73.7</v>
      </c>
      <c r="U8">
        <v>34.5</v>
      </c>
      <c r="V8">
        <v>0.25</v>
      </c>
      <c r="W8">
        <v>0</v>
      </c>
      <c r="X8">
        <v>0</v>
      </c>
      <c r="Y8">
        <v>0.25</v>
      </c>
      <c r="Z8" t="s">
        <v>267</v>
      </c>
    </row>
    <row r="9" spans="1:26" x14ac:dyDescent="0.25">
      <c r="A9" s="7">
        <v>5</v>
      </c>
      <c r="B9" s="2" t="s">
        <v>17</v>
      </c>
      <c r="C9" s="2" t="s">
        <v>18</v>
      </c>
      <c r="D9" s="2">
        <v>8</v>
      </c>
      <c r="E9" s="2" t="s">
        <v>2</v>
      </c>
      <c r="F9" s="2" t="s">
        <v>283</v>
      </c>
      <c r="G9" s="2"/>
      <c r="H9" s="5">
        <f>K9+L9</f>
        <v>19.171666666666663</v>
      </c>
      <c r="I9">
        <v>81</v>
      </c>
      <c r="K9">
        <v>19.100000000000001</v>
      </c>
      <c r="L9" s="5">
        <f>M9+N9</f>
        <v>7.1666666666663048E-2</v>
      </c>
      <c r="M9" s="5">
        <f>(76-((P9*0.4)+(Q9*0.1)+(R9*0.25)+(S9*0.25)))/3</f>
        <v>0.32166666666666305</v>
      </c>
      <c r="N9">
        <f>V9+W9+X9+Y9</f>
        <v>-0.25</v>
      </c>
      <c r="P9">
        <f>VLOOKUP(Z9,'pff grades'!$A$2:$J$135,9,FALSE)</f>
        <v>76.2</v>
      </c>
      <c r="Q9">
        <f>VLOOKUP(Z9,'pff grades'!$A$2:$M$135,12,FALSE)</f>
        <v>78.8</v>
      </c>
      <c r="R9">
        <f>VLOOKUP(Z9,'pff grades'!$A$2:$M$135,10,FALSE)</f>
        <v>71</v>
      </c>
      <c r="S9">
        <f>VLOOKUP(Z9,'pff grades'!$A$2:$M$135,11,FALSE)</f>
        <v>75.7</v>
      </c>
      <c r="U9">
        <v>35.5</v>
      </c>
      <c r="V9">
        <v>-0.25</v>
      </c>
      <c r="W9">
        <v>0</v>
      </c>
      <c r="X9">
        <v>0</v>
      </c>
      <c r="Y9">
        <v>0</v>
      </c>
      <c r="Z9" t="s">
        <v>258</v>
      </c>
    </row>
    <row r="10" spans="1:26" x14ac:dyDescent="0.25">
      <c r="B10" s="2" t="s">
        <v>19</v>
      </c>
      <c r="C10" s="2" t="s">
        <v>20</v>
      </c>
      <c r="D10" s="2">
        <v>8.9</v>
      </c>
      <c r="E10" s="2" t="s">
        <v>2</v>
      </c>
      <c r="F10" s="2" t="s">
        <v>258</v>
      </c>
      <c r="G10" s="2"/>
      <c r="H10" s="5">
        <f>K10+L10</f>
        <v>12.658333333333333</v>
      </c>
      <c r="I10">
        <v>63</v>
      </c>
      <c r="K10">
        <v>13.2</v>
      </c>
      <c r="L10" s="5">
        <f>M10+N10</f>
        <v>-0.54166666666666663</v>
      </c>
      <c r="M10" s="5">
        <f>(76-((P10*0.4)+(Q10*0.1)+(R10*0.25)+(S10*0.25)))/3</f>
        <v>0.70833333333333337</v>
      </c>
      <c r="N10">
        <f>V10+W10+X10+Y10</f>
        <v>-1.25</v>
      </c>
      <c r="P10">
        <f>VLOOKUP(Z10,'pff grades'!$A$2:$J$135,9,FALSE)</f>
        <v>74.5</v>
      </c>
      <c r="Q10">
        <f>VLOOKUP(Z10,'pff grades'!$A$2:$M$135,12,FALSE)</f>
        <v>87</v>
      </c>
      <c r="R10">
        <f>VLOOKUP(Z10,'pff grades'!$A$2:$M$135,10,FALSE)</f>
        <v>77.2</v>
      </c>
      <c r="S10">
        <f>VLOOKUP(Z10,'pff grades'!$A$2:$M$135,11,FALSE)</f>
        <v>64.3</v>
      </c>
      <c r="U10">
        <v>20.5</v>
      </c>
      <c r="V10">
        <v>-0.25</v>
      </c>
      <c r="W10">
        <v>0</v>
      </c>
      <c r="X10">
        <v>-1</v>
      </c>
      <c r="Y10">
        <v>0</v>
      </c>
      <c r="Z10" t="s">
        <v>283</v>
      </c>
    </row>
    <row r="11" spans="1:26" x14ac:dyDescent="0.25">
      <c r="B11" s="4" t="s">
        <v>21</v>
      </c>
      <c r="C11" s="4" t="s">
        <v>22</v>
      </c>
      <c r="D11" s="4">
        <v>9.8000000000000007</v>
      </c>
      <c r="E11" s="4" t="s">
        <v>7</v>
      </c>
      <c r="F11" s="4" t="s">
        <v>267</v>
      </c>
      <c r="G11" s="4"/>
      <c r="H11" s="5">
        <f>K11+L11</f>
        <v>10.731666666666664</v>
      </c>
      <c r="I11">
        <v>40.799999999999997</v>
      </c>
      <c r="K11">
        <v>13</v>
      </c>
      <c r="L11" s="5">
        <f>M11+N11</f>
        <v>-2.2683333333333358</v>
      </c>
      <c r="M11" s="5">
        <f>(76-((P11*0.1)+(Q11*0.5)+(R11*0.35)+(S11*0.15)))/3</f>
        <v>-2.7683333333333358</v>
      </c>
      <c r="N11">
        <f>V11+W11+X11+Y11</f>
        <v>0.5</v>
      </c>
      <c r="P11">
        <f>VLOOKUP(Z11,'pff grades'!$A$2:$J$135,9,FALSE)</f>
        <v>83.8</v>
      </c>
      <c r="Q11">
        <f>VLOOKUP(Z11,'pff grades'!$A$2:$M$135,12,FALSE)</f>
        <v>78.400000000000006</v>
      </c>
      <c r="R11">
        <f>VLOOKUP(Z11,'pff grades'!$A$2:$M$135,10,FALSE)</f>
        <v>74.2</v>
      </c>
      <c r="S11">
        <f>VLOOKUP(Z11,'pff grades'!$A$2:$M$135,11,FALSE)</f>
        <v>71.7</v>
      </c>
      <c r="U11">
        <v>27.5</v>
      </c>
      <c r="V11">
        <v>0.25</v>
      </c>
      <c r="W11">
        <v>0</v>
      </c>
      <c r="X11">
        <v>0</v>
      </c>
      <c r="Y11">
        <v>0.25</v>
      </c>
      <c r="Z11" t="s">
        <v>255</v>
      </c>
    </row>
    <row r="12" spans="1:26" x14ac:dyDescent="0.25">
      <c r="B12" s="1" t="s">
        <v>23</v>
      </c>
      <c r="C12" s="1" t="s">
        <v>24</v>
      </c>
      <c r="D12" s="1">
        <v>10.199999999999999</v>
      </c>
      <c r="E12" s="1" t="s">
        <v>16</v>
      </c>
      <c r="F12" s="1" t="s">
        <v>282</v>
      </c>
      <c r="G12" s="1"/>
      <c r="H12" s="5">
        <f>K12+L12</f>
        <v>11.233333333333334</v>
      </c>
      <c r="I12">
        <v>62.3</v>
      </c>
      <c r="K12">
        <v>11.6</v>
      </c>
      <c r="L12" s="5">
        <f>M12+N12</f>
        <v>-0.36666666666666475</v>
      </c>
      <c r="M12" s="5">
        <f>(76-((P12*0.1)+(Q12*0.5)+(R12*0.1)+(S12*0.3)))/3</f>
        <v>-0.36666666666666475</v>
      </c>
      <c r="N12">
        <f>V12+W12+X12+Y12</f>
        <v>0</v>
      </c>
      <c r="P12">
        <f>VLOOKUP(Z12,'pff grades'!$A$2:$J$135,9,FALSE)</f>
        <v>71.599999999999994</v>
      </c>
      <c r="Q12">
        <f>VLOOKUP(Z12,'pff grades'!$A$2:$M$135,12,FALSE)</f>
        <v>87.2</v>
      </c>
      <c r="R12">
        <f>VLOOKUP(Z12,'pff grades'!$A$2:$M$135,10,FALSE)</f>
        <v>51.9</v>
      </c>
      <c r="S12">
        <f>VLOOKUP(Z12,'pff grades'!$A$2:$M$135,11,FALSE)</f>
        <v>70.5</v>
      </c>
      <c r="U12">
        <v>31.5</v>
      </c>
      <c r="V12">
        <v>0</v>
      </c>
      <c r="W12">
        <v>0</v>
      </c>
      <c r="X12">
        <v>0</v>
      </c>
      <c r="Y12">
        <v>0</v>
      </c>
      <c r="Z12" t="s">
        <v>179</v>
      </c>
    </row>
    <row r="13" spans="1:26" x14ac:dyDescent="0.25">
      <c r="B13" s="3" t="s">
        <v>25</v>
      </c>
      <c r="C13" s="3" t="s">
        <v>26</v>
      </c>
      <c r="D13" s="3">
        <v>11.7</v>
      </c>
      <c r="E13" s="3" t="s">
        <v>27</v>
      </c>
      <c r="F13" s="3" t="s">
        <v>267</v>
      </c>
      <c r="G13" s="3"/>
      <c r="H13" s="5">
        <f>K13+L13</f>
        <v>11.048333333333336</v>
      </c>
      <c r="I13">
        <v>41.7</v>
      </c>
      <c r="K13">
        <v>10.8</v>
      </c>
      <c r="L13" s="5">
        <f>M13+N13</f>
        <v>0.24833333333333485</v>
      </c>
      <c r="M13" s="5">
        <f>(76-((P13*0.2)+(Q13*0.3)+(R13*0.25)+(S13*0.25)))/3</f>
        <v>-0.25166666666666515</v>
      </c>
      <c r="N13">
        <f>V13+W13+X13+Y13</f>
        <v>0.5</v>
      </c>
      <c r="P13">
        <f>VLOOKUP(Z13,'pff grades'!$A$2:$J$135,9,FALSE)</f>
        <v>83.8</v>
      </c>
      <c r="Q13">
        <f>VLOOKUP(Z13,'pff grades'!$A$2:$M$135,12,FALSE)</f>
        <v>78.400000000000006</v>
      </c>
      <c r="R13">
        <f>VLOOKUP(Z13,'pff grades'!$A$2:$M$135,10,FALSE)</f>
        <v>74.2</v>
      </c>
      <c r="S13">
        <f>VLOOKUP(Z13,'pff grades'!$A$2:$M$135,11,FALSE)</f>
        <v>71.7</v>
      </c>
      <c r="U13">
        <v>27.5</v>
      </c>
      <c r="V13">
        <v>0.25</v>
      </c>
      <c r="W13">
        <v>0</v>
      </c>
      <c r="X13">
        <v>0</v>
      </c>
      <c r="Y13">
        <v>0.25</v>
      </c>
      <c r="Z13" t="s">
        <v>255</v>
      </c>
    </row>
    <row r="14" spans="1:26" x14ac:dyDescent="0.25">
      <c r="B14" s="1" t="s">
        <v>19</v>
      </c>
      <c r="C14" s="1" t="s">
        <v>28</v>
      </c>
      <c r="D14" s="1">
        <v>13.3</v>
      </c>
      <c r="E14" s="1" t="s">
        <v>16</v>
      </c>
      <c r="F14" s="1" t="s">
        <v>267</v>
      </c>
      <c r="G14" s="1"/>
      <c r="H14" s="5">
        <f>K14+L14</f>
        <v>21.029999999999998</v>
      </c>
      <c r="I14">
        <v>16.7</v>
      </c>
      <c r="K14">
        <v>20.7</v>
      </c>
      <c r="L14" s="5">
        <f>M14+N14</f>
        <v>0.32999999999999829</v>
      </c>
      <c r="M14" s="5">
        <f>(76-((P14*0.1)+(Q14*0.5)+(R14*0.1)+(S14*0.3)))/3</f>
        <v>-0.17000000000000171</v>
      </c>
      <c r="N14">
        <f>V14+W14+X14+Y14</f>
        <v>0.5</v>
      </c>
      <c r="P14">
        <f>VLOOKUP(Z14,'pff grades'!$A$2:$J$135,9,FALSE)</f>
        <v>83.8</v>
      </c>
      <c r="Q14">
        <f>VLOOKUP(Z14,'pff grades'!$A$2:$M$135,12,FALSE)</f>
        <v>78.400000000000006</v>
      </c>
      <c r="R14">
        <f>VLOOKUP(Z14,'pff grades'!$A$2:$M$135,10,FALSE)</f>
        <v>74.2</v>
      </c>
      <c r="S14">
        <f>VLOOKUP(Z14,'pff grades'!$A$2:$M$135,11,FALSE)</f>
        <v>71.7</v>
      </c>
      <c r="U14">
        <v>27.5</v>
      </c>
      <c r="V14">
        <v>0.25</v>
      </c>
      <c r="W14">
        <v>0</v>
      </c>
      <c r="X14">
        <v>0</v>
      </c>
      <c r="Y14">
        <v>0.25</v>
      </c>
      <c r="Z14" t="s">
        <v>255</v>
      </c>
    </row>
    <row r="15" spans="1:26" x14ac:dyDescent="0.25">
      <c r="B15" s="4" t="s">
        <v>29</v>
      </c>
      <c r="C15" s="4" t="s">
        <v>30</v>
      </c>
      <c r="D15" s="4">
        <v>15.1</v>
      </c>
      <c r="E15" s="4" t="s">
        <v>7</v>
      </c>
      <c r="F15" s="4" t="s">
        <v>267</v>
      </c>
      <c r="G15" s="4"/>
      <c r="H15" s="5">
        <f>K15+L15</f>
        <v>8.4316666666666631</v>
      </c>
      <c r="I15">
        <v>48.8</v>
      </c>
      <c r="K15">
        <v>10.7</v>
      </c>
      <c r="L15" s="5">
        <f>M15+N15</f>
        <v>-2.2683333333333358</v>
      </c>
      <c r="M15" s="5">
        <f>(76-((P15*0.1)+(Q15*0.5)+(R15*0.35)+(S15*0.15)))/3</f>
        <v>-2.7683333333333358</v>
      </c>
      <c r="N15">
        <f>V15+W15+X15+Y15</f>
        <v>0.5</v>
      </c>
      <c r="P15">
        <f>VLOOKUP(Z15,'pff grades'!$A$2:$J$135,9,FALSE)</f>
        <v>83.8</v>
      </c>
      <c r="Q15">
        <f>VLOOKUP(Z15,'pff grades'!$A$2:$M$135,12,FALSE)</f>
        <v>78.400000000000006</v>
      </c>
      <c r="R15">
        <f>VLOOKUP(Z15,'pff grades'!$A$2:$M$135,10,FALSE)</f>
        <v>74.2</v>
      </c>
      <c r="S15">
        <f>VLOOKUP(Z15,'pff grades'!$A$2:$M$135,11,FALSE)</f>
        <v>71.7</v>
      </c>
      <c r="U15">
        <v>27.5</v>
      </c>
      <c r="V15">
        <v>0.25</v>
      </c>
      <c r="W15">
        <v>0</v>
      </c>
      <c r="X15">
        <v>0</v>
      </c>
      <c r="Y15">
        <v>0.25</v>
      </c>
      <c r="Z15" t="s">
        <v>255</v>
      </c>
    </row>
    <row r="16" spans="1:26" x14ac:dyDescent="0.25">
      <c r="B16" s="1" t="s">
        <v>31</v>
      </c>
      <c r="C16" s="1" t="s">
        <v>32</v>
      </c>
      <c r="D16" s="1">
        <v>15.7</v>
      </c>
      <c r="E16" s="1" t="s">
        <v>16</v>
      </c>
      <c r="F16" s="1" t="s">
        <v>283</v>
      </c>
      <c r="G16" s="1"/>
      <c r="H16" s="5">
        <f>K16+L16</f>
        <v>20.373333333333331</v>
      </c>
      <c r="K16">
        <v>20.9</v>
      </c>
      <c r="L16" s="5">
        <f>M16+N16</f>
        <v>-0.52666666666666617</v>
      </c>
      <c r="M16" s="5">
        <f>(76-((P16*0.1)+(Q16*0.5)+(R16*0.1)+(S16*0.3)))/3</f>
        <v>-0.27666666666666612</v>
      </c>
      <c r="N16">
        <f>V16+W16+X16+Y16</f>
        <v>-0.25</v>
      </c>
      <c r="P16">
        <f>VLOOKUP(Z16,'pff grades'!$A$2:$J$135,9,FALSE)</f>
        <v>76.2</v>
      </c>
      <c r="Q16">
        <f>VLOOKUP(Z16,'pff grades'!$A$2:$M$135,12,FALSE)</f>
        <v>78.8</v>
      </c>
      <c r="R16">
        <f>VLOOKUP(Z16,'pff grades'!$A$2:$M$135,10,FALSE)</f>
        <v>71</v>
      </c>
      <c r="S16">
        <f>VLOOKUP(Z16,'pff grades'!$A$2:$M$135,11,FALSE)</f>
        <v>75.7</v>
      </c>
      <c r="U16">
        <v>35.5</v>
      </c>
      <c r="V16">
        <v>-0.25</v>
      </c>
      <c r="W16">
        <v>0</v>
      </c>
      <c r="X16">
        <v>0</v>
      </c>
      <c r="Y16">
        <v>0</v>
      </c>
      <c r="Z16" t="s">
        <v>258</v>
      </c>
    </row>
    <row r="17" spans="2:26" x14ac:dyDescent="0.25">
      <c r="B17" s="4" t="s">
        <v>33</v>
      </c>
      <c r="C17" s="4" t="s">
        <v>34</v>
      </c>
      <c r="D17" s="4">
        <v>16.8</v>
      </c>
      <c r="E17" s="4" t="s">
        <v>7</v>
      </c>
      <c r="F17" s="4" t="s">
        <v>222</v>
      </c>
      <c r="G17" s="4"/>
      <c r="H17" s="5">
        <f>K17+L17</f>
        <v>10.008333333333331</v>
      </c>
      <c r="I17">
        <v>44.4</v>
      </c>
      <c r="K17">
        <v>13</v>
      </c>
      <c r="L17" s="5">
        <f>M17+N17</f>
        <v>-2.9916666666666694</v>
      </c>
      <c r="M17" s="5">
        <f>(76-((P17*0.1)+(Q17*0.5)+(R17*0.35)+(S17*0.15)))/3</f>
        <v>-2.7416666666666694</v>
      </c>
      <c r="N17">
        <f>V17+W17+X17+Y17</f>
        <v>-0.25</v>
      </c>
      <c r="P17">
        <f>VLOOKUP(Z17,'pff grades'!$A$2:$J$135,9,FALSE)</f>
        <v>87.1</v>
      </c>
      <c r="Q17">
        <f>VLOOKUP(Z17,'pff grades'!$A$2:$M$135,12,FALSE)</f>
        <v>83.9</v>
      </c>
      <c r="R17">
        <f>VLOOKUP(Z17,'pff grades'!$A$2:$M$135,10,FALSE)</f>
        <v>66.8</v>
      </c>
      <c r="S17">
        <f>VLOOKUP(Z17,'pff grades'!$A$2:$M$135,11,FALSE)</f>
        <v>67.900000000000006</v>
      </c>
      <c r="U17">
        <v>30.5</v>
      </c>
      <c r="V17">
        <v>0</v>
      </c>
      <c r="W17">
        <v>-0.25</v>
      </c>
      <c r="X17">
        <v>0</v>
      </c>
      <c r="Y17">
        <v>0</v>
      </c>
      <c r="Z17" t="s">
        <v>180</v>
      </c>
    </row>
    <row r="18" spans="2:26" x14ac:dyDescent="0.25">
      <c r="B18" s="4" t="s">
        <v>35</v>
      </c>
      <c r="C18" s="4" t="s">
        <v>36</v>
      </c>
      <c r="D18" s="4">
        <v>17</v>
      </c>
      <c r="E18" s="4" t="s">
        <v>7</v>
      </c>
      <c r="F18" s="4" t="s">
        <v>179</v>
      </c>
      <c r="G18" s="4"/>
      <c r="H18" s="5">
        <f>K18+L18</f>
        <v>6.1350000000000016</v>
      </c>
      <c r="I18">
        <v>38.5</v>
      </c>
      <c r="K18">
        <v>9.6999999999999993</v>
      </c>
      <c r="L18" s="5">
        <f>M18+N18</f>
        <v>-3.5649999999999977</v>
      </c>
      <c r="M18" s="5">
        <f>(76-((P18*0.1)+(Q18*0.5)+(R18*0.35)+(S18*0.15)))/3</f>
        <v>-3.8149999999999977</v>
      </c>
      <c r="N18">
        <f>V18+W18+X18+Y18</f>
        <v>0.25</v>
      </c>
      <c r="P18">
        <f>VLOOKUP(Z18,'pff grades'!$A$2:$J$135,9,FALSE)</f>
        <v>75.599999999999994</v>
      </c>
      <c r="Q18">
        <f>VLOOKUP(Z18,'pff grades'!$A$2:$M$135,12,FALSE)</f>
        <v>90.3</v>
      </c>
      <c r="R18">
        <f>VLOOKUP(Z18,'pff grades'!$A$2:$M$135,10,FALSE)</f>
        <v>68.599999999999994</v>
      </c>
      <c r="S18">
        <f>VLOOKUP(Z18,'pff grades'!$A$2:$M$135,11,FALSE)</f>
        <v>71.5</v>
      </c>
      <c r="U18">
        <v>34.5</v>
      </c>
      <c r="V18">
        <v>0.25</v>
      </c>
      <c r="W18">
        <v>0</v>
      </c>
      <c r="X18">
        <v>0</v>
      </c>
      <c r="Y18">
        <v>0</v>
      </c>
      <c r="Z18" t="s">
        <v>282</v>
      </c>
    </row>
    <row r="19" spans="2:26" x14ac:dyDescent="0.25">
      <c r="B19" s="4" t="s">
        <v>37</v>
      </c>
      <c r="C19" s="4" t="s">
        <v>38</v>
      </c>
      <c r="D19" s="4">
        <v>19</v>
      </c>
      <c r="E19" s="4" t="s">
        <v>7</v>
      </c>
      <c r="F19" s="4" t="s">
        <v>283</v>
      </c>
      <c r="G19" s="4"/>
      <c r="H19" s="5">
        <f>K19+L19</f>
        <v>9.8416666666666686</v>
      </c>
      <c r="I19">
        <v>40.799999999999997</v>
      </c>
      <c r="K19">
        <v>12.5</v>
      </c>
      <c r="L19" s="5">
        <f>M19+N19</f>
        <v>-2.6583333333333314</v>
      </c>
      <c r="M19" s="5">
        <f>(76-((P19*0.1)+(Q19*0.5)+(R19*0.35)+(S19*0.15)))/3</f>
        <v>-2.4083333333333314</v>
      </c>
      <c r="N19">
        <f>V19+W19+X19+Y19</f>
        <v>-0.25</v>
      </c>
      <c r="P19">
        <f>VLOOKUP(Z19,'pff grades'!$A$2:$J$135,9,FALSE)</f>
        <v>76.2</v>
      </c>
      <c r="Q19">
        <f>VLOOKUP(Z19,'pff grades'!$A$2:$M$135,12,FALSE)</f>
        <v>78.8</v>
      </c>
      <c r="R19">
        <f>VLOOKUP(Z19,'pff grades'!$A$2:$M$135,10,FALSE)</f>
        <v>71</v>
      </c>
      <c r="S19">
        <f>VLOOKUP(Z19,'pff grades'!$A$2:$M$135,11,FALSE)</f>
        <v>75.7</v>
      </c>
      <c r="U19">
        <v>35.5</v>
      </c>
      <c r="V19">
        <v>-0.25</v>
      </c>
      <c r="W19">
        <v>0</v>
      </c>
      <c r="X19">
        <v>0</v>
      </c>
      <c r="Y19">
        <v>0</v>
      </c>
      <c r="Z19" t="s">
        <v>258</v>
      </c>
    </row>
    <row r="20" spans="2:26" x14ac:dyDescent="0.25">
      <c r="B20" s="4" t="s">
        <v>39</v>
      </c>
      <c r="C20" s="4" t="s">
        <v>40</v>
      </c>
      <c r="D20" s="4">
        <v>20.6</v>
      </c>
      <c r="E20" s="4" t="s">
        <v>7</v>
      </c>
      <c r="F20" s="4" t="s">
        <v>283</v>
      </c>
      <c r="G20" s="4"/>
      <c r="H20" s="5">
        <f>K20+L20</f>
        <v>6.7416666666666689</v>
      </c>
      <c r="I20">
        <v>35.700000000000003</v>
      </c>
      <c r="K20">
        <v>9.4</v>
      </c>
      <c r="L20" s="5">
        <f>M20+N20</f>
        <v>-2.6583333333333314</v>
      </c>
      <c r="M20" s="5">
        <f>(76-((P20*0.1)+(Q20*0.5)+(R20*0.35)+(S20*0.15)))/3</f>
        <v>-2.4083333333333314</v>
      </c>
      <c r="N20">
        <f>V20+W20+X20+Y20</f>
        <v>-0.25</v>
      </c>
      <c r="P20">
        <f>VLOOKUP(Z20,'pff grades'!$A$2:$J$135,9,FALSE)</f>
        <v>76.2</v>
      </c>
      <c r="Q20">
        <f>VLOOKUP(Z20,'pff grades'!$A$2:$M$135,12,FALSE)</f>
        <v>78.8</v>
      </c>
      <c r="R20">
        <f>VLOOKUP(Z20,'pff grades'!$A$2:$M$135,10,FALSE)</f>
        <v>71</v>
      </c>
      <c r="S20">
        <f>VLOOKUP(Z20,'pff grades'!$A$2:$M$135,11,FALSE)</f>
        <v>75.7</v>
      </c>
      <c r="U20">
        <v>35.5</v>
      </c>
      <c r="V20">
        <v>-0.25</v>
      </c>
      <c r="W20">
        <v>0</v>
      </c>
      <c r="X20">
        <v>0</v>
      </c>
      <c r="Y20">
        <v>0</v>
      </c>
      <c r="Z20" t="s">
        <v>258</v>
      </c>
    </row>
    <row r="21" spans="2:26" x14ac:dyDescent="0.25">
      <c r="B21" s="3" t="s">
        <v>41</v>
      </c>
      <c r="C21" s="3" t="s">
        <v>42</v>
      </c>
      <c r="D21" s="3">
        <v>20.7</v>
      </c>
      <c r="E21" s="3" t="s">
        <v>27</v>
      </c>
      <c r="F21" s="3" t="s">
        <v>179</v>
      </c>
      <c r="G21" s="3"/>
      <c r="H21" s="5">
        <f>K21+L21</f>
        <v>9.0383333333333322</v>
      </c>
      <c r="I21">
        <v>30.3</v>
      </c>
      <c r="K21">
        <v>9.1999999999999993</v>
      </c>
      <c r="L21" s="5">
        <f>M21+N21</f>
        <v>-0.16166666666666646</v>
      </c>
      <c r="M21" s="5">
        <f>(76-((P21*0.2)+(Q21*0.3)+(R21*0.25)+(S21*0.25)))/3</f>
        <v>-0.41166666666666646</v>
      </c>
      <c r="N21">
        <f>V21+W21+X21+Y21</f>
        <v>0.25</v>
      </c>
      <c r="P21">
        <f>VLOOKUP(Z21,'pff grades'!$A$2:$J$135,9,FALSE)</f>
        <v>75.599999999999994</v>
      </c>
      <c r="Q21">
        <f>VLOOKUP(Z21,'pff grades'!$A$2:$M$135,12,FALSE)</f>
        <v>90.3</v>
      </c>
      <c r="R21">
        <f>VLOOKUP(Z21,'pff grades'!$A$2:$M$135,10,FALSE)</f>
        <v>68.599999999999994</v>
      </c>
      <c r="S21">
        <f>VLOOKUP(Z21,'pff grades'!$A$2:$M$135,11,FALSE)</f>
        <v>71.5</v>
      </c>
      <c r="U21">
        <v>34.5</v>
      </c>
      <c r="V21">
        <v>0.25</v>
      </c>
      <c r="W21">
        <v>0</v>
      </c>
      <c r="X21">
        <v>0</v>
      </c>
      <c r="Y21">
        <v>0</v>
      </c>
      <c r="Z21" t="s">
        <v>282</v>
      </c>
    </row>
    <row r="22" spans="2:26" x14ac:dyDescent="0.25">
      <c r="B22" s="2" t="s">
        <v>43</v>
      </c>
      <c r="C22" s="2" t="s">
        <v>44</v>
      </c>
      <c r="D22" s="2">
        <v>22.6</v>
      </c>
      <c r="E22" s="2" t="s">
        <v>2</v>
      </c>
      <c r="F22" s="2" t="s">
        <v>180</v>
      </c>
      <c r="G22" s="2"/>
      <c r="H22" s="5">
        <f>K22+L22</f>
        <v>9.5933333333333302</v>
      </c>
      <c r="I22">
        <v>37.700000000000003</v>
      </c>
      <c r="K22">
        <v>10.6</v>
      </c>
      <c r="L22" s="5">
        <f>M22+N22</f>
        <v>-1.0066666666666702</v>
      </c>
      <c r="M22" s="5">
        <f>(76-((P22*0.4)+(Q22*0.1)+(R22*0.25)+(S22*0.25)))/3</f>
        <v>-1.0066666666666702</v>
      </c>
      <c r="N22">
        <f>V22+W22+X22+Y22</f>
        <v>0</v>
      </c>
      <c r="P22">
        <f>VLOOKUP(Z22,'pff grades'!$A$2:$J$135,9,FALSE)</f>
        <v>90.2</v>
      </c>
      <c r="Q22">
        <f>VLOOKUP(Z22,'pff grades'!$A$2:$M$135,12,FALSE)</f>
        <v>69.900000000000006</v>
      </c>
      <c r="R22">
        <f>VLOOKUP(Z22,'pff grades'!$A$2:$M$135,10,FALSE)</f>
        <v>65.599999999999994</v>
      </c>
      <c r="S22">
        <f>VLOOKUP(Z22,'pff grades'!$A$2:$M$135,11,FALSE)</f>
        <v>78.2</v>
      </c>
      <c r="U22">
        <v>23.5</v>
      </c>
      <c r="V22">
        <v>0</v>
      </c>
      <c r="W22">
        <v>0</v>
      </c>
      <c r="X22">
        <v>0</v>
      </c>
      <c r="Y22">
        <v>0</v>
      </c>
      <c r="Z22" t="s">
        <v>222</v>
      </c>
    </row>
    <row r="23" spans="2:26" x14ac:dyDescent="0.25">
      <c r="B23" s="4" t="s">
        <v>45</v>
      </c>
      <c r="C23" s="4" t="s">
        <v>46</v>
      </c>
      <c r="D23" s="4">
        <v>23.3</v>
      </c>
      <c r="E23" s="4" t="s">
        <v>7</v>
      </c>
      <c r="F23" s="4" t="s">
        <v>255</v>
      </c>
      <c r="G23" s="4"/>
      <c r="H23" s="5">
        <f>K23+L23</f>
        <v>9.639999999999997</v>
      </c>
      <c r="I23">
        <v>44.4</v>
      </c>
      <c r="K23">
        <v>8.6999999999999993</v>
      </c>
      <c r="L23" s="5">
        <f>M23+N23</f>
        <v>0.93999999999999773</v>
      </c>
      <c r="M23" s="5">
        <f>(76-((P23*0.1)+(Q23*0.5)+(R23*0.35)+(S23*0.15)))/3</f>
        <v>0.43999999999999773</v>
      </c>
      <c r="N23">
        <f>V23+W23+X23+Y23</f>
        <v>0.5</v>
      </c>
      <c r="P23">
        <f>VLOOKUP(Z23,'pff grades'!$A$2:$J$135,9,FALSE)</f>
        <v>79</v>
      </c>
      <c r="Q23">
        <f>VLOOKUP(Z23,'pff grades'!$A$2:$M$135,12,FALSE)</f>
        <v>74.7</v>
      </c>
      <c r="R23">
        <f>VLOOKUP(Z23,'pff grades'!$A$2:$M$135,10,FALSE)</f>
        <v>52.5</v>
      </c>
      <c r="S23">
        <f>VLOOKUP(Z23,'pff grades'!$A$2:$M$135,11,FALSE)</f>
        <v>73.7</v>
      </c>
      <c r="U23">
        <v>34.5</v>
      </c>
      <c r="V23">
        <v>0.25</v>
      </c>
      <c r="W23">
        <v>0</v>
      </c>
      <c r="X23">
        <v>0</v>
      </c>
      <c r="Y23">
        <v>0.25</v>
      </c>
      <c r="Z23" t="s">
        <v>267</v>
      </c>
    </row>
    <row r="24" spans="2:26" x14ac:dyDescent="0.25">
      <c r="B24" s="4" t="s">
        <v>47</v>
      </c>
      <c r="C24" s="4" t="s">
        <v>48</v>
      </c>
      <c r="D24" s="4">
        <v>24.2</v>
      </c>
      <c r="E24" s="4" t="s">
        <v>7</v>
      </c>
      <c r="F24" s="4" t="s">
        <v>283</v>
      </c>
      <c r="G24" s="4"/>
      <c r="H24" s="5">
        <f>K24+L24</f>
        <v>9.4416666666666682</v>
      </c>
      <c r="I24">
        <v>32.299999999999997</v>
      </c>
      <c r="K24">
        <v>12.1</v>
      </c>
      <c r="L24" s="5">
        <f>M24+N24</f>
        <v>-2.6583333333333314</v>
      </c>
      <c r="M24" s="5">
        <f>(76-((P24*0.1)+(Q24*0.5)+(R24*0.35)+(S24*0.15)))/3</f>
        <v>-2.4083333333333314</v>
      </c>
      <c r="N24">
        <f>V24+W24+X24+Y24</f>
        <v>-0.25</v>
      </c>
      <c r="P24">
        <f>VLOOKUP(Z24,'pff grades'!$A$2:$J$135,9,FALSE)</f>
        <v>76.2</v>
      </c>
      <c r="Q24">
        <f>VLOOKUP(Z24,'pff grades'!$A$2:$M$135,12,FALSE)</f>
        <v>78.8</v>
      </c>
      <c r="R24">
        <f>VLOOKUP(Z24,'pff grades'!$A$2:$M$135,10,FALSE)</f>
        <v>71</v>
      </c>
      <c r="S24">
        <f>VLOOKUP(Z24,'pff grades'!$A$2:$M$135,11,FALSE)</f>
        <v>75.7</v>
      </c>
      <c r="U24">
        <v>35.5</v>
      </c>
      <c r="V24">
        <v>-0.25</v>
      </c>
      <c r="W24">
        <v>0</v>
      </c>
      <c r="X24">
        <v>0</v>
      </c>
      <c r="Y24">
        <v>0</v>
      </c>
      <c r="Z24" t="s">
        <v>258</v>
      </c>
    </row>
    <row r="25" spans="2:26" x14ac:dyDescent="0.25">
      <c r="B25" s="4" t="s">
        <v>49</v>
      </c>
      <c r="C25" s="4" t="s">
        <v>24</v>
      </c>
      <c r="D25" s="4">
        <v>24.6</v>
      </c>
      <c r="E25" s="4" t="s">
        <v>7</v>
      </c>
      <c r="F25" s="4" t="s">
        <v>255</v>
      </c>
      <c r="G25" s="4"/>
      <c r="H25" s="5">
        <f>K25+L25</f>
        <v>11.339999999999998</v>
      </c>
      <c r="I25">
        <v>35.6</v>
      </c>
      <c r="K25">
        <v>10.4</v>
      </c>
      <c r="L25" s="5">
        <f>M25+N25</f>
        <v>0.93999999999999773</v>
      </c>
      <c r="M25" s="5">
        <f>(76-((P25*0.1)+(Q25*0.5)+(R25*0.35)+(S25*0.15)))/3</f>
        <v>0.43999999999999773</v>
      </c>
      <c r="N25">
        <f>V25+W25+X25+Y25</f>
        <v>0.5</v>
      </c>
      <c r="P25">
        <f>VLOOKUP(Z25,'pff grades'!$A$2:$J$135,9,FALSE)</f>
        <v>79</v>
      </c>
      <c r="Q25">
        <f>VLOOKUP(Z25,'pff grades'!$A$2:$M$135,12,FALSE)</f>
        <v>74.7</v>
      </c>
      <c r="R25">
        <f>VLOOKUP(Z25,'pff grades'!$A$2:$M$135,10,FALSE)</f>
        <v>52.5</v>
      </c>
      <c r="S25">
        <f>VLOOKUP(Z25,'pff grades'!$A$2:$M$135,11,FALSE)</f>
        <v>73.7</v>
      </c>
      <c r="U25">
        <v>34.5</v>
      </c>
      <c r="V25">
        <v>0.25</v>
      </c>
      <c r="W25">
        <v>0</v>
      </c>
      <c r="X25">
        <v>0</v>
      </c>
      <c r="Y25">
        <v>0.25</v>
      </c>
      <c r="Z25" t="s">
        <v>267</v>
      </c>
    </row>
    <row r="26" spans="2:26" x14ac:dyDescent="0.25">
      <c r="B26" s="4" t="s">
        <v>50</v>
      </c>
      <c r="C26" s="4" t="s">
        <v>51</v>
      </c>
      <c r="D26" s="4">
        <v>25.9</v>
      </c>
      <c r="E26" s="4" t="s">
        <v>7</v>
      </c>
      <c r="F26" s="4" t="s">
        <v>283</v>
      </c>
      <c r="G26" s="4"/>
      <c r="H26" s="5">
        <f>K26+L26</f>
        <v>4.2416666666666689</v>
      </c>
      <c r="I26">
        <v>44.4</v>
      </c>
      <c r="K26">
        <v>6.9</v>
      </c>
      <c r="L26" s="5">
        <f>M26+N26</f>
        <v>-2.6583333333333314</v>
      </c>
      <c r="M26" s="5">
        <f>(76-((P26*0.1)+(Q26*0.5)+(R26*0.35)+(S26*0.15)))/3</f>
        <v>-2.4083333333333314</v>
      </c>
      <c r="N26">
        <f>V26+W26+X26+Y26</f>
        <v>-0.25</v>
      </c>
      <c r="P26">
        <f>VLOOKUP(Z26,'pff grades'!$A$2:$J$135,9,FALSE)</f>
        <v>76.2</v>
      </c>
      <c r="Q26">
        <f>VLOOKUP(Z26,'pff grades'!$A$2:$M$135,12,FALSE)</f>
        <v>78.8</v>
      </c>
      <c r="R26">
        <f>VLOOKUP(Z26,'pff grades'!$A$2:$M$135,10,FALSE)</f>
        <v>71</v>
      </c>
      <c r="S26">
        <f>VLOOKUP(Z26,'pff grades'!$A$2:$M$135,11,FALSE)</f>
        <v>75.7</v>
      </c>
      <c r="U26">
        <v>35.5</v>
      </c>
      <c r="V26">
        <v>-0.25</v>
      </c>
      <c r="W26">
        <v>0</v>
      </c>
      <c r="X26">
        <v>0</v>
      </c>
      <c r="Y26">
        <v>0</v>
      </c>
      <c r="Z26" t="s">
        <v>258</v>
      </c>
    </row>
    <row r="27" spans="2:26" x14ac:dyDescent="0.25">
      <c r="B27" s="1" t="s">
        <v>52</v>
      </c>
      <c r="C27" s="1" t="s">
        <v>53</v>
      </c>
      <c r="D27" s="1">
        <v>26.9</v>
      </c>
      <c r="E27" s="1" t="s">
        <v>16</v>
      </c>
      <c r="F27" s="1" t="s">
        <v>179</v>
      </c>
      <c r="G27" s="1"/>
      <c r="H27" s="5">
        <f>K27+L27</f>
        <v>14.776666666666667</v>
      </c>
      <c r="I27">
        <v>40</v>
      </c>
      <c r="K27">
        <v>16.2</v>
      </c>
      <c r="L27" s="5">
        <f>M27+N27</f>
        <v>-1.423333333333332</v>
      </c>
      <c r="M27" s="5">
        <f>(76-((P27*0.1)+(Q27*0.5)+(R27*0.1)+(S27*0.3)))/3</f>
        <v>-1.673333333333332</v>
      </c>
      <c r="N27">
        <f>V27+W27+X27+Y27</f>
        <v>0.25</v>
      </c>
      <c r="P27">
        <f>VLOOKUP(Z27,'pff grades'!$A$2:$J$135,9,FALSE)</f>
        <v>75.599999999999994</v>
      </c>
      <c r="Q27">
        <f>VLOOKUP(Z27,'pff grades'!$A$2:$M$135,12,FALSE)</f>
        <v>90.3</v>
      </c>
      <c r="R27">
        <f>VLOOKUP(Z27,'pff grades'!$A$2:$M$135,10,FALSE)</f>
        <v>68.599999999999994</v>
      </c>
      <c r="S27">
        <f>VLOOKUP(Z27,'pff grades'!$A$2:$M$135,11,FALSE)</f>
        <v>71.5</v>
      </c>
      <c r="U27">
        <v>34.5</v>
      </c>
      <c r="V27">
        <v>0.25</v>
      </c>
      <c r="W27">
        <v>0</v>
      </c>
      <c r="X27">
        <v>0</v>
      </c>
      <c r="Y27">
        <v>0</v>
      </c>
      <c r="Z27" t="s">
        <v>282</v>
      </c>
    </row>
    <row r="28" spans="2:26" x14ac:dyDescent="0.25">
      <c r="B28" s="1" t="s">
        <v>54</v>
      </c>
      <c r="C28" s="1" t="s">
        <v>55</v>
      </c>
      <c r="D28" s="1">
        <v>27.5</v>
      </c>
      <c r="E28" s="1" t="s">
        <v>16</v>
      </c>
      <c r="F28" s="1" t="s">
        <v>222</v>
      </c>
      <c r="G28" s="1"/>
      <c r="H28" s="5">
        <f>K28+L28</f>
        <v>18.679999999999996</v>
      </c>
      <c r="I28">
        <v>37</v>
      </c>
      <c r="K28">
        <v>19.5</v>
      </c>
      <c r="L28" s="5">
        <f>M28+N28</f>
        <v>-0.82000000000000262</v>
      </c>
      <c r="M28" s="5">
        <f>(76-((P28*0.1)+(Q28*0.5)+(R28*0.1)+(S28*0.3)))/3</f>
        <v>-0.57000000000000262</v>
      </c>
      <c r="N28">
        <f>V28+W28+X28+Y28</f>
        <v>-0.25</v>
      </c>
      <c r="P28">
        <f>VLOOKUP(Z28,'pff grades'!$A$2:$J$135,9,FALSE)</f>
        <v>87.1</v>
      </c>
      <c r="Q28">
        <f>VLOOKUP(Z28,'pff grades'!$A$2:$M$135,12,FALSE)</f>
        <v>83.9</v>
      </c>
      <c r="R28">
        <f>VLOOKUP(Z28,'pff grades'!$A$2:$M$135,10,FALSE)</f>
        <v>66.8</v>
      </c>
      <c r="S28">
        <f>VLOOKUP(Z28,'pff grades'!$A$2:$M$135,11,FALSE)</f>
        <v>67.900000000000006</v>
      </c>
      <c r="U28">
        <v>30.5</v>
      </c>
      <c r="V28">
        <v>0</v>
      </c>
      <c r="W28">
        <v>-0.25</v>
      </c>
      <c r="X28">
        <v>0</v>
      </c>
      <c r="Y28">
        <v>0</v>
      </c>
      <c r="Z28" t="s">
        <v>180</v>
      </c>
    </row>
    <row r="29" spans="2:26" x14ac:dyDescent="0.25">
      <c r="B29" s="4" t="s">
        <v>56</v>
      </c>
      <c r="C29" s="4" t="s">
        <v>57</v>
      </c>
      <c r="D29" s="4">
        <v>27.7</v>
      </c>
      <c r="E29" s="4" t="s">
        <v>7</v>
      </c>
      <c r="F29" s="4" t="s">
        <v>180</v>
      </c>
      <c r="G29" s="4"/>
      <c r="H29" s="5">
        <f>K29+L29</f>
        <v>8.2133333333333294</v>
      </c>
      <c r="I29">
        <v>42.6</v>
      </c>
      <c r="K29">
        <v>9.1</v>
      </c>
      <c r="L29" s="5">
        <f>M29+N29</f>
        <v>-0.88666666666667027</v>
      </c>
      <c r="M29" s="5">
        <f>(76-((P29*0.1)+(Q29*0.5)+(R29*0.35)+(S29*0.15)))/3</f>
        <v>-0.88666666666667027</v>
      </c>
      <c r="N29">
        <f>V29+W29+X29+Y29</f>
        <v>0</v>
      </c>
      <c r="P29">
        <f>VLOOKUP(Z29,'pff grades'!$A$2:$J$135,9,FALSE)</f>
        <v>90.2</v>
      </c>
      <c r="Q29">
        <f>VLOOKUP(Z29,'pff grades'!$A$2:$M$135,12,FALSE)</f>
        <v>69.900000000000006</v>
      </c>
      <c r="R29">
        <f>VLOOKUP(Z29,'pff grades'!$A$2:$M$135,10,FALSE)</f>
        <v>65.599999999999994</v>
      </c>
      <c r="S29">
        <f>VLOOKUP(Z29,'pff grades'!$A$2:$M$135,11,FALSE)</f>
        <v>78.2</v>
      </c>
      <c r="U29">
        <v>23.5</v>
      </c>
      <c r="V29">
        <v>0</v>
      </c>
      <c r="W29">
        <v>0</v>
      </c>
      <c r="X29">
        <v>0</v>
      </c>
      <c r="Y29">
        <v>0</v>
      </c>
      <c r="Z29" t="s">
        <v>222</v>
      </c>
    </row>
    <row r="30" spans="2:26" x14ac:dyDescent="0.25">
      <c r="B30" s="2" t="s">
        <v>58</v>
      </c>
      <c r="C30" s="2" t="s">
        <v>59</v>
      </c>
      <c r="D30" s="2">
        <v>28.7</v>
      </c>
      <c r="E30" s="2" t="s">
        <v>2</v>
      </c>
      <c r="F30" s="2" t="s">
        <v>222</v>
      </c>
      <c r="G30" s="2"/>
      <c r="H30" s="5">
        <f>K30+L30</f>
        <v>10.248333333333333</v>
      </c>
      <c r="K30">
        <v>10.8</v>
      </c>
      <c r="L30" s="5">
        <f>M30+N30</f>
        <v>-0.55166666666666697</v>
      </c>
      <c r="M30" s="5">
        <f>(76-((P30*0.4)+(Q30*0.1)+(R30*0.25)+(S30*0.25)))/3</f>
        <v>-0.30166666666666703</v>
      </c>
      <c r="N30">
        <f>V30+W30+X30+Y30</f>
        <v>-0.25</v>
      </c>
      <c r="P30">
        <f>VLOOKUP(Z30,'pff grades'!$A$2:$J$135,9,FALSE)</f>
        <v>87.1</v>
      </c>
      <c r="Q30">
        <f>VLOOKUP(Z30,'pff grades'!$A$2:$M$135,12,FALSE)</f>
        <v>83.9</v>
      </c>
      <c r="R30">
        <f>VLOOKUP(Z30,'pff grades'!$A$2:$M$135,10,FALSE)</f>
        <v>66.8</v>
      </c>
      <c r="S30">
        <f>VLOOKUP(Z30,'pff grades'!$A$2:$M$135,11,FALSE)</f>
        <v>67.900000000000006</v>
      </c>
      <c r="U30">
        <v>30.5</v>
      </c>
      <c r="V30">
        <v>0</v>
      </c>
      <c r="W30">
        <v>-0.25</v>
      </c>
      <c r="X30">
        <v>0</v>
      </c>
      <c r="Y30">
        <v>0</v>
      </c>
      <c r="Z30" t="s">
        <v>180</v>
      </c>
    </row>
    <row r="31" spans="2:26" x14ac:dyDescent="0.25">
      <c r="B31" s="2" t="s">
        <v>60</v>
      </c>
      <c r="C31" s="2" t="s">
        <v>61</v>
      </c>
      <c r="D31" s="2">
        <v>28.9</v>
      </c>
      <c r="E31" s="2" t="s">
        <v>2</v>
      </c>
      <c r="F31" s="2" t="s">
        <v>282</v>
      </c>
      <c r="G31" s="2"/>
      <c r="H31" s="5">
        <f>K31+L31</f>
        <v>9.3799999999999972</v>
      </c>
      <c r="I31">
        <v>55.6</v>
      </c>
      <c r="K31">
        <v>6.7</v>
      </c>
      <c r="L31" s="5">
        <f>M31+N31</f>
        <v>2.6799999999999975</v>
      </c>
      <c r="M31" s="5">
        <f>(76-((P31*0.4)+(Q31*0.1)+(R31*0.25)+(S31*0.25)))/3</f>
        <v>2.6799999999999975</v>
      </c>
      <c r="N31">
        <f>V31+W31+X31+Y31</f>
        <v>0</v>
      </c>
      <c r="P31">
        <f>VLOOKUP(Z31,'pff grades'!$A$2:$J$135,9,FALSE)</f>
        <v>71.599999999999994</v>
      </c>
      <c r="Q31">
        <f>VLOOKUP(Z31,'pff grades'!$A$2:$M$135,12,FALSE)</f>
        <v>87.2</v>
      </c>
      <c r="R31">
        <f>VLOOKUP(Z31,'pff grades'!$A$2:$M$135,10,FALSE)</f>
        <v>51.9</v>
      </c>
      <c r="S31">
        <f>VLOOKUP(Z31,'pff grades'!$A$2:$M$135,11,FALSE)</f>
        <v>70.5</v>
      </c>
      <c r="U31">
        <v>31.5</v>
      </c>
      <c r="V31">
        <v>0</v>
      </c>
      <c r="W31">
        <v>0</v>
      </c>
      <c r="X31">
        <v>0</v>
      </c>
      <c r="Y31">
        <v>0</v>
      </c>
      <c r="Z31" t="s">
        <v>179</v>
      </c>
    </row>
    <row r="32" spans="2:26" x14ac:dyDescent="0.25">
      <c r="B32" s="3" t="s">
        <v>62</v>
      </c>
      <c r="C32" s="3" t="s">
        <v>63</v>
      </c>
      <c r="D32" s="3">
        <v>29.2</v>
      </c>
      <c r="E32" s="3" t="s">
        <v>27</v>
      </c>
      <c r="F32" s="3" t="s">
        <v>255</v>
      </c>
      <c r="G32" s="3"/>
      <c r="H32" s="5">
        <f>K32+L32</f>
        <v>8.5799999999999983</v>
      </c>
      <c r="I32">
        <v>34.5</v>
      </c>
      <c r="K32">
        <v>6</v>
      </c>
      <c r="L32" s="5">
        <f>M32+N32</f>
        <v>2.5799999999999983</v>
      </c>
      <c r="M32" s="5">
        <f>(76-((P32*0.2)+(Q32*0.3)+(R32*0.25)+(S32*0.25)))/3</f>
        <v>2.0799999999999983</v>
      </c>
      <c r="N32">
        <f>V32+W32+X32+Y32</f>
        <v>0.5</v>
      </c>
      <c r="P32">
        <f>VLOOKUP(Z32,'pff grades'!$A$2:$J$135,9,FALSE)</f>
        <v>79</v>
      </c>
      <c r="Q32">
        <f>VLOOKUP(Z32,'pff grades'!$A$2:$M$135,12,FALSE)</f>
        <v>74.7</v>
      </c>
      <c r="R32">
        <f>VLOOKUP(Z32,'pff grades'!$A$2:$M$135,10,FALSE)</f>
        <v>52.5</v>
      </c>
      <c r="S32">
        <f>VLOOKUP(Z32,'pff grades'!$A$2:$M$135,11,FALSE)</f>
        <v>73.7</v>
      </c>
      <c r="U32">
        <v>34.5</v>
      </c>
      <c r="V32">
        <v>0.25</v>
      </c>
      <c r="W32">
        <v>0</v>
      </c>
      <c r="X32">
        <v>0</v>
      </c>
      <c r="Y32">
        <v>0.25</v>
      </c>
      <c r="Z32" t="s">
        <v>267</v>
      </c>
    </row>
    <row r="33" spans="2:26" x14ac:dyDescent="0.25">
      <c r="B33" s="3" t="s">
        <v>64</v>
      </c>
      <c r="C33" s="3" t="s">
        <v>65</v>
      </c>
      <c r="D33" s="3">
        <v>29.7</v>
      </c>
      <c r="E33" s="3" t="s">
        <v>27</v>
      </c>
      <c r="F33" s="3" t="s">
        <v>283</v>
      </c>
      <c r="G33" s="3"/>
      <c r="H33" s="5">
        <f>K33+L33</f>
        <v>3.6983333333333355</v>
      </c>
      <c r="K33">
        <v>3.8</v>
      </c>
      <c r="L33" s="5">
        <f>M33+N33</f>
        <v>-0.10166666666666421</v>
      </c>
      <c r="M33" s="5">
        <f>(76-((P33*0.2)+(Q33*0.3)+(R33*0.25)+(S33*0.25)))/3</f>
        <v>0.14833333333333579</v>
      </c>
      <c r="N33">
        <f>V33+W33+X33+Y33</f>
        <v>-0.25</v>
      </c>
      <c r="P33">
        <f>VLOOKUP(Z33,'pff grades'!$A$2:$J$135,9,FALSE)</f>
        <v>76.2</v>
      </c>
      <c r="Q33">
        <f>VLOOKUP(Z33,'pff grades'!$A$2:$M$135,12,FALSE)</f>
        <v>78.8</v>
      </c>
      <c r="R33">
        <f>VLOOKUP(Z33,'pff grades'!$A$2:$M$135,10,FALSE)</f>
        <v>71</v>
      </c>
      <c r="S33">
        <f>VLOOKUP(Z33,'pff grades'!$A$2:$M$135,11,FALSE)</f>
        <v>75.7</v>
      </c>
      <c r="U33">
        <v>35.5</v>
      </c>
      <c r="V33">
        <v>-0.25</v>
      </c>
      <c r="W33">
        <v>0</v>
      </c>
      <c r="X33">
        <v>0</v>
      </c>
      <c r="Y33">
        <v>0</v>
      </c>
      <c r="Z33" t="s">
        <v>258</v>
      </c>
    </row>
    <row r="34" spans="2:26" x14ac:dyDescent="0.25">
      <c r="B34" s="3" t="s">
        <v>66</v>
      </c>
      <c r="C34" s="3" t="s">
        <v>67</v>
      </c>
      <c r="D34" s="3">
        <v>30.1</v>
      </c>
      <c r="E34" s="3" t="s">
        <v>27</v>
      </c>
      <c r="F34" s="3" t="s">
        <v>222</v>
      </c>
      <c r="G34" s="3"/>
      <c r="H34" s="5">
        <f>K34+L34</f>
        <v>4.8616666666666619</v>
      </c>
      <c r="I34">
        <v>27</v>
      </c>
      <c r="K34">
        <v>5.2</v>
      </c>
      <c r="L34" s="5">
        <f>M34+N34</f>
        <v>-0.33833333333333826</v>
      </c>
      <c r="M34" s="5">
        <f>(76-((P34*0.2)+(Q34*0.3)+(R34*0.25)+(S34*0.25)))/3</f>
        <v>-8.833333333333826E-2</v>
      </c>
      <c r="N34">
        <f>V34+W34+X34+Y34</f>
        <v>-0.25</v>
      </c>
      <c r="P34">
        <f>VLOOKUP(Z34,'pff grades'!$A$2:$J$135,9,FALSE)</f>
        <v>87.1</v>
      </c>
      <c r="Q34">
        <f>VLOOKUP(Z34,'pff grades'!$A$2:$M$135,12,FALSE)</f>
        <v>83.9</v>
      </c>
      <c r="R34">
        <f>VLOOKUP(Z34,'pff grades'!$A$2:$M$135,10,FALSE)</f>
        <v>66.8</v>
      </c>
      <c r="S34">
        <f>VLOOKUP(Z34,'pff grades'!$A$2:$M$135,11,FALSE)</f>
        <v>67.900000000000006</v>
      </c>
      <c r="U34">
        <v>30.5</v>
      </c>
      <c r="V34">
        <v>0</v>
      </c>
      <c r="W34">
        <v>-0.25</v>
      </c>
      <c r="X34">
        <v>0</v>
      </c>
      <c r="Y34">
        <v>0</v>
      </c>
      <c r="Z34" t="s">
        <v>180</v>
      </c>
    </row>
    <row r="35" spans="2:26" x14ac:dyDescent="0.25">
      <c r="B35" s="4" t="s">
        <v>68</v>
      </c>
      <c r="C35" s="4" t="s">
        <v>69</v>
      </c>
      <c r="D35" s="4">
        <v>32.5</v>
      </c>
      <c r="E35" s="4" t="s">
        <v>7</v>
      </c>
      <c r="F35" s="4" t="s">
        <v>222</v>
      </c>
      <c r="G35" s="4"/>
      <c r="H35" s="5">
        <f>K35+L35</f>
        <v>4.80833333333333</v>
      </c>
      <c r="I35">
        <v>30.3</v>
      </c>
      <c r="K35">
        <v>7.8</v>
      </c>
      <c r="L35" s="5">
        <f>M35+N35</f>
        <v>-2.9916666666666694</v>
      </c>
      <c r="M35" s="5">
        <f>(76-((P35*0.1)+(Q35*0.5)+(R35*0.35)+(S35*0.15)))/3</f>
        <v>-2.7416666666666694</v>
      </c>
      <c r="N35">
        <f>V35+W35+X35+Y35</f>
        <v>-0.25</v>
      </c>
      <c r="P35">
        <f>VLOOKUP(Z35,'pff grades'!$A$2:$J$135,9,FALSE)</f>
        <v>87.1</v>
      </c>
      <c r="Q35">
        <f>VLOOKUP(Z35,'pff grades'!$A$2:$M$135,12,FALSE)</f>
        <v>83.9</v>
      </c>
      <c r="R35">
        <f>VLOOKUP(Z35,'pff grades'!$A$2:$M$135,10,FALSE)</f>
        <v>66.8</v>
      </c>
      <c r="S35">
        <f>VLOOKUP(Z35,'pff grades'!$A$2:$M$135,11,FALSE)</f>
        <v>67.900000000000006</v>
      </c>
      <c r="U35">
        <v>30.5</v>
      </c>
      <c r="V35">
        <v>0</v>
      </c>
      <c r="W35">
        <v>-0.25</v>
      </c>
      <c r="X35">
        <v>0</v>
      </c>
      <c r="Y35">
        <v>0</v>
      </c>
      <c r="Z35" t="s">
        <v>180</v>
      </c>
    </row>
    <row r="36" spans="2:26" x14ac:dyDescent="0.25">
      <c r="B36" s="2" t="s">
        <v>70</v>
      </c>
      <c r="C36" s="2" t="s">
        <v>71</v>
      </c>
      <c r="D36" s="2">
        <v>33.299999999999997</v>
      </c>
      <c r="E36" s="2" t="s">
        <v>2</v>
      </c>
      <c r="F36" s="2" t="s">
        <v>282</v>
      </c>
      <c r="G36" s="2"/>
      <c r="H36" s="5">
        <f>K36+L36</f>
        <v>11.179999999999998</v>
      </c>
      <c r="K36">
        <v>8.5</v>
      </c>
      <c r="L36" s="5">
        <f>M36+N36</f>
        <v>2.6799999999999975</v>
      </c>
      <c r="M36" s="5">
        <f>(76-((P36*0.4)+(Q36*0.1)+(R36*0.25)+(S36*0.25)))/3</f>
        <v>2.6799999999999975</v>
      </c>
      <c r="N36">
        <f>V36+W36+X36+Y36</f>
        <v>0</v>
      </c>
      <c r="P36">
        <f>VLOOKUP(Z36,'pff grades'!$A$2:$J$135,9,FALSE)</f>
        <v>71.599999999999994</v>
      </c>
      <c r="Q36">
        <f>VLOOKUP(Z36,'pff grades'!$A$2:$M$135,12,FALSE)</f>
        <v>87.2</v>
      </c>
      <c r="R36">
        <f>VLOOKUP(Z36,'pff grades'!$A$2:$M$135,10,FALSE)</f>
        <v>51.9</v>
      </c>
      <c r="S36">
        <f>VLOOKUP(Z36,'pff grades'!$A$2:$M$135,11,FALSE)</f>
        <v>70.5</v>
      </c>
      <c r="U36">
        <v>31.5</v>
      </c>
      <c r="V36">
        <v>0</v>
      </c>
      <c r="W36">
        <v>0</v>
      </c>
      <c r="X36">
        <v>0</v>
      </c>
      <c r="Y36">
        <v>0</v>
      </c>
      <c r="Z36" t="s">
        <v>179</v>
      </c>
    </row>
    <row r="37" spans="2:26" x14ac:dyDescent="0.25">
      <c r="B37" s="3" t="s">
        <v>72</v>
      </c>
      <c r="C37" s="3" t="s">
        <v>73</v>
      </c>
      <c r="D37" s="3">
        <v>33.6</v>
      </c>
      <c r="E37" s="3" t="s">
        <v>27</v>
      </c>
      <c r="F37" s="3" t="s">
        <v>180</v>
      </c>
      <c r="G37" s="3"/>
      <c r="H37" s="5">
        <f>K37+L37</f>
        <v>3.0466666666666642</v>
      </c>
      <c r="I37">
        <v>22.2</v>
      </c>
      <c r="K37">
        <v>2.7</v>
      </c>
      <c r="L37" s="5">
        <f>M37+N37</f>
        <v>0.34666666666666401</v>
      </c>
      <c r="M37" s="5">
        <f>(76-((P37*0.2)+(Q37*0.3)+(R37*0.25)+(S37*0.25)))/3</f>
        <v>0.34666666666666401</v>
      </c>
      <c r="N37">
        <f>V37+W37+X37+Y37</f>
        <v>0</v>
      </c>
      <c r="P37">
        <f>VLOOKUP(Z37,'pff grades'!$A$2:$J$135,9,FALSE)</f>
        <v>90.2</v>
      </c>
      <c r="Q37">
        <f>VLOOKUP(Z37,'pff grades'!$A$2:$M$135,12,FALSE)</f>
        <v>69.900000000000006</v>
      </c>
      <c r="R37">
        <f>VLOOKUP(Z37,'pff grades'!$A$2:$M$135,10,FALSE)</f>
        <v>65.599999999999994</v>
      </c>
      <c r="S37">
        <f>VLOOKUP(Z37,'pff grades'!$A$2:$M$135,11,FALSE)</f>
        <v>78.2</v>
      </c>
      <c r="U37">
        <v>23.5</v>
      </c>
      <c r="V37">
        <v>0</v>
      </c>
      <c r="W37">
        <v>0</v>
      </c>
      <c r="X37">
        <v>0</v>
      </c>
      <c r="Y37">
        <v>0</v>
      </c>
      <c r="Z37" t="s">
        <v>222</v>
      </c>
    </row>
    <row r="38" spans="2:26" x14ac:dyDescent="0.25">
      <c r="B38" s="4" t="s">
        <v>74</v>
      </c>
      <c r="C38" s="4" t="s">
        <v>75</v>
      </c>
      <c r="D38" s="4">
        <v>35.200000000000003</v>
      </c>
      <c r="E38" s="4" t="s">
        <v>7</v>
      </c>
      <c r="F38" s="4" t="s">
        <v>255</v>
      </c>
      <c r="G38" s="4"/>
      <c r="H38" s="5">
        <f>K38+L38</f>
        <v>9.0399999999999974</v>
      </c>
      <c r="I38">
        <v>22.7</v>
      </c>
      <c r="K38">
        <v>8.1</v>
      </c>
      <c r="L38" s="5">
        <f>M38+N38</f>
        <v>0.93999999999999773</v>
      </c>
      <c r="M38" s="5">
        <f>(76-((P38*0.1)+(Q38*0.5)+(R38*0.35)+(S38*0.15)))/3</f>
        <v>0.43999999999999773</v>
      </c>
      <c r="N38">
        <f>V38+W38+X38+Y38</f>
        <v>0.5</v>
      </c>
      <c r="P38">
        <f>VLOOKUP(Z38,'pff grades'!$A$2:$J$135,9,FALSE)</f>
        <v>79</v>
      </c>
      <c r="Q38">
        <f>VLOOKUP(Z38,'pff grades'!$A$2:$M$135,12,FALSE)</f>
        <v>74.7</v>
      </c>
      <c r="R38">
        <f>VLOOKUP(Z38,'pff grades'!$A$2:$M$135,10,FALSE)</f>
        <v>52.5</v>
      </c>
      <c r="S38">
        <f>VLOOKUP(Z38,'pff grades'!$A$2:$M$135,11,FALSE)</f>
        <v>73.7</v>
      </c>
      <c r="U38">
        <v>34.5</v>
      </c>
      <c r="V38">
        <v>0.25</v>
      </c>
      <c r="W38">
        <v>0</v>
      </c>
      <c r="X38">
        <v>0</v>
      </c>
      <c r="Y38">
        <v>0.25</v>
      </c>
      <c r="Z38" t="s">
        <v>267</v>
      </c>
    </row>
    <row r="39" spans="2:26" x14ac:dyDescent="0.25">
      <c r="B39" s="4" t="s">
        <v>76</v>
      </c>
      <c r="C39" s="4" t="s">
        <v>77</v>
      </c>
      <c r="D39" s="4">
        <v>35.200000000000003</v>
      </c>
      <c r="E39" s="4" t="s">
        <v>7</v>
      </c>
      <c r="F39" s="4" t="s">
        <v>267</v>
      </c>
      <c r="G39" s="4"/>
      <c r="H39" s="5">
        <f>K39+L39</f>
        <v>6.3316666666666634</v>
      </c>
      <c r="K39">
        <v>8.6</v>
      </c>
      <c r="L39" s="5">
        <f>M39+N39</f>
        <v>-2.2683333333333358</v>
      </c>
      <c r="M39" s="5">
        <f>(76-((P39*0.1)+(Q39*0.5)+(R39*0.35)+(S39*0.15)))/3</f>
        <v>-2.7683333333333358</v>
      </c>
      <c r="N39">
        <f>V39+W39+X39+Y39</f>
        <v>0.5</v>
      </c>
      <c r="P39">
        <f>VLOOKUP(Z39,'pff grades'!$A$2:$J$135,9,FALSE)</f>
        <v>83.8</v>
      </c>
      <c r="Q39">
        <f>VLOOKUP(Z39,'pff grades'!$A$2:$M$135,12,FALSE)</f>
        <v>78.400000000000006</v>
      </c>
      <c r="R39">
        <f>VLOOKUP(Z39,'pff grades'!$A$2:$M$135,10,FALSE)</f>
        <v>74.2</v>
      </c>
      <c r="S39">
        <f>VLOOKUP(Z39,'pff grades'!$A$2:$M$135,11,FALSE)</f>
        <v>71.7</v>
      </c>
      <c r="U39">
        <v>27.5</v>
      </c>
      <c r="V39">
        <v>0.25</v>
      </c>
      <c r="W39">
        <v>0</v>
      </c>
      <c r="X39">
        <v>0</v>
      </c>
      <c r="Y39">
        <v>0.25</v>
      </c>
      <c r="Z39" t="s">
        <v>255</v>
      </c>
    </row>
    <row r="40" spans="2:26" x14ac:dyDescent="0.25">
      <c r="B40" s="4" t="s">
        <v>78</v>
      </c>
      <c r="C40" s="4" t="s">
        <v>79</v>
      </c>
      <c r="D40" s="4">
        <v>35.4</v>
      </c>
      <c r="E40" s="4" t="s">
        <v>7</v>
      </c>
      <c r="F40" s="4" t="s">
        <v>255</v>
      </c>
      <c r="G40" s="4"/>
      <c r="H40" s="5">
        <f>K40+L40</f>
        <v>9.3399999999999981</v>
      </c>
      <c r="I40">
        <v>36.4</v>
      </c>
      <c r="K40">
        <v>8.4</v>
      </c>
      <c r="L40" s="5">
        <f>M40+N40</f>
        <v>0.93999999999999773</v>
      </c>
      <c r="M40" s="5">
        <f>(76-((P40*0.1)+(Q40*0.5)+(R40*0.35)+(S40*0.15)))/3</f>
        <v>0.43999999999999773</v>
      </c>
      <c r="N40">
        <f>V40+W40+X40+Y40</f>
        <v>0.5</v>
      </c>
      <c r="P40">
        <f>VLOOKUP(Z40,'pff grades'!$A$2:$J$135,9,FALSE)</f>
        <v>79</v>
      </c>
      <c r="Q40">
        <f>VLOOKUP(Z40,'pff grades'!$A$2:$M$135,12,FALSE)</f>
        <v>74.7</v>
      </c>
      <c r="R40">
        <f>VLOOKUP(Z40,'pff grades'!$A$2:$M$135,10,FALSE)</f>
        <v>52.5</v>
      </c>
      <c r="S40">
        <f>VLOOKUP(Z40,'pff grades'!$A$2:$M$135,11,FALSE)</f>
        <v>73.7</v>
      </c>
      <c r="U40">
        <v>34.5</v>
      </c>
      <c r="V40">
        <v>0.25</v>
      </c>
      <c r="W40">
        <v>0</v>
      </c>
      <c r="X40">
        <v>0</v>
      </c>
      <c r="Y40">
        <v>0.25</v>
      </c>
      <c r="Z40" t="s">
        <v>267</v>
      </c>
    </row>
    <row r="41" spans="2:26" x14ac:dyDescent="0.25">
      <c r="B41" s="4" t="s">
        <v>80</v>
      </c>
      <c r="C41" s="4" t="s">
        <v>81</v>
      </c>
      <c r="D41" s="4">
        <v>35.6</v>
      </c>
      <c r="E41" s="4" t="s">
        <v>7</v>
      </c>
      <c r="F41" s="4" t="s">
        <v>283</v>
      </c>
      <c r="G41" s="4"/>
      <c r="H41" s="5">
        <f>K41+L41</f>
        <v>3.4416666666666682</v>
      </c>
      <c r="K41">
        <v>6.1</v>
      </c>
      <c r="L41" s="5">
        <f>M41+N41</f>
        <v>-2.6583333333333314</v>
      </c>
      <c r="M41" s="5">
        <f>(76-((P41*0.1)+(Q41*0.5)+(R41*0.35)+(S41*0.15)))/3</f>
        <v>-2.4083333333333314</v>
      </c>
      <c r="N41">
        <f>V41+W41+X41+Y41</f>
        <v>-0.25</v>
      </c>
      <c r="P41">
        <f>VLOOKUP(Z41,'pff grades'!$A$2:$J$135,9,FALSE)</f>
        <v>76.2</v>
      </c>
      <c r="Q41">
        <f>VLOOKUP(Z41,'pff grades'!$A$2:$M$135,12,FALSE)</f>
        <v>78.8</v>
      </c>
      <c r="R41">
        <f>VLOOKUP(Z41,'pff grades'!$A$2:$M$135,10,FALSE)</f>
        <v>71</v>
      </c>
      <c r="S41">
        <f>VLOOKUP(Z41,'pff grades'!$A$2:$M$135,11,FALSE)</f>
        <v>75.7</v>
      </c>
      <c r="U41">
        <v>35.5</v>
      </c>
      <c r="V41">
        <v>-0.25</v>
      </c>
      <c r="W41">
        <v>0</v>
      </c>
      <c r="X41">
        <v>0</v>
      </c>
      <c r="Y41">
        <v>0</v>
      </c>
      <c r="Z41" t="s">
        <v>258</v>
      </c>
    </row>
    <row r="42" spans="2:26" x14ac:dyDescent="0.25">
      <c r="B42" s="1" t="s">
        <v>61</v>
      </c>
      <c r="C42" s="1" t="s">
        <v>82</v>
      </c>
      <c r="D42" s="1">
        <v>35.799999999999997</v>
      </c>
      <c r="E42" s="1" t="s">
        <v>16</v>
      </c>
      <c r="F42" s="1" t="s">
        <v>180</v>
      </c>
      <c r="G42" s="1"/>
      <c r="H42" s="5">
        <f>K42+L42</f>
        <v>20.47</v>
      </c>
      <c r="I42">
        <v>36.4</v>
      </c>
      <c r="K42">
        <v>19.8</v>
      </c>
      <c r="L42" s="5">
        <f>M42+N42</f>
        <v>0.66999999999999693</v>
      </c>
      <c r="M42" s="5">
        <f>(76-((P42*0.1)+(Q42*0.5)+(R42*0.1)+(S42*0.3)))/3</f>
        <v>0.66999999999999693</v>
      </c>
      <c r="N42">
        <f>V42+W42+X42+Y42</f>
        <v>0</v>
      </c>
      <c r="P42">
        <f>VLOOKUP(Z42,'pff grades'!$A$2:$J$135,9,FALSE)</f>
        <v>90.2</v>
      </c>
      <c r="Q42">
        <f>VLOOKUP(Z42,'pff grades'!$A$2:$M$135,12,FALSE)</f>
        <v>69.900000000000006</v>
      </c>
      <c r="R42">
        <f>VLOOKUP(Z42,'pff grades'!$A$2:$M$135,10,FALSE)</f>
        <v>65.599999999999994</v>
      </c>
      <c r="S42">
        <f>VLOOKUP(Z42,'pff grades'!$A$2:$M$135,11,FALSE)</f>
        <v>78.2</v>
      </c>
      <c r="U42">
        <v>23.5</v>
      </c>
      <c r="V42">
        <v>0</v>
      </c>
      <c r="W42">
        <v>0</v>
      </c>
      <c r="X42">
        <v>0</v>
      </c>
      <c r="Y42">
        <v>0</v>
      </c>
      <c r="Z42" t="s">
        <v>222</v>
      </c>
    </row>
    <row r="43" spans="2:26" x14ac:dyDescent="0.25">
      <c r="B43" s="3" t="s">
        <v>86</v>
      </c>
      <c r="C43" s="3" t="s">
        <v>87</v>
      </c>
      <c r="D43" s="3">
        <v>35.9</v>
      </c>
      <c r="E43" s="3" t="s">
        <v>27</v>
      </c>
      <c r="F43" s="3" t="s">
        <v>180</v>
      </c>
      <c r="G43" s="3"/>
      <c r="H43" s="5">
        <f>K43+L43</f>
        <v>2.5466666666666642</v>
      </c>
      <c r="I43">
        <v>11.1</v>
      </c>
      <c r="K43">
        <v>2.2000000000000002</v>
      </c>
      <c r="L43" s="5">
        <f>M43+N43</f>
        <v>0.34666666666666401</v>
      </c>
      <c r="M43" s="5">
        <f>(76-((P43*0.2)+(Q43*0.3)+(R43*0.25)+(S43*0.25)))/3</f>
        <v>0.34666666666666401</v>
      </c>
      <c r="N43">
        <f>V43+W43+X43+Y43</f>
        <v>0</v>
      </c>
      <c r="P43">
        <f>VLOOKUP(Z43,'pff grades'!$A$2:$J$135,9,FALSE)</f>
        <v>90.2</v>
      </c>
      <c r="Q43">
        <f>VLOOKUP(Z43,'pff grades'!$A$2:$M$135,12,FALSE)</f>
        <v>69.900000000000006</v>
      </c>
      <c r="R43">
        <f>VLOOKUP(Z43,'pff grades'!$A$2:$M$135,10,FALSE)</f>
        <v>65.599999999999994</v>
      </c>
      <c r="S43">
        <f>VLOOKUP(Z43,'pff grades'!$A$2:$M$135,11,FALSE)</f>
        <v>78.2</v>
      </c>
      <c r="U43">
        <v>23.5</v>
      </c>
      <c r="V43">
        <v>0</v>
      </c>
      <c r="W43">
        <v>0</v>
      </c>
      <c r="X43">
        <v>0</v>
      </c>
      <c r="Y43">
        <v>0</v>
      </c>
      <c r="Z43" t="s">
        <v>222</v>
      </c>
    </row>
    <row r="44" spans="2:26" x14ac:dyDescent="0.25">
      <c r="B44" s="4" t="s">
        <v>83</v>
      </c>
      <c r="C44" s="4" t="s">
        <v>84</v>
      </c>
      <c r="D44" s="4">
        <v>35.9</v>
      </c>
      <c r="E44" s="4" t="s">
        <v>7</v>
      </c>
      <c r="F44" s="4" t="s">
        <v>282</v>
      </c>
      <c r="G44" s="4"/>
      <c r="H44" s="5">
        <f>K44+L44</f>
        <v>5.6333333333333284</v>
      </c>
      <c r="I44">
        <v>35.1</v>
      </c>
      <c r="K44">
        <v>6.8</v>
      </c>
      <c r="L44" s="5">
        <f>M44+N44</f>
        <v>-1.1666666666666714</v>
      </c>
      <c r="M44" s="5">
        <f>(76-((P44*0.1)+(Q44*0.5)+(R44*0.35)+(S44*0.15)))/3</f>
        <v>-1.1666666666666714</v>
      </c>
      <c r="N44">
        <f>V44+W44+X44+Y44</f>
        <v>0</v>
      </c>
      <c r="P44">
        <f>VLOOKUP(Z44,'pff grades'!$A$2:$J$135,9,FALSE)</f>
        <v>71.599999999999994</v>
      </c>
      <c r="Q44">
        <f>VLOOKUP(Z44,'pff grades'!$A$2:$M$135,12,FALSE)</f>
        <v>87.2</v>
      </c>
      <c r="R44">
        <f>VLOOKUP(Z44,'pff grades'!$A$2:$M$135,10,FALSE)</f>
        <v>51.9</v>
      </c>
      <c r="S44">
        <f>VLOOKUP(Z44,'pff grades'!$A$2:$M$135,11,FALSE)</f>
        <v>70.5</v>
      </c>
      <c r="U44">
        <v>31.5</v>
      </c>
      <c r="V44">
        <v>0</v>
      </c>
      <c r="W44">
        <v>0</v>
      </c>
      <c r="X44">
        <v>0</v>
      </c>
      <c r="Y44">
        <v>0</v>
      </c>
      <c r="Z44" t="s">
        <v>179</v>
      </c>
    </row>
    <row r="45" spans="2:26" x14ac:dyDescent="0.25">
      <c r="B45" s="4" t="s">
        <v>85</v>
      </c>
      <c r="C45" s="4" t="s">
        <v>31</v>
      </c>
      <c r="D45" s="4">
        <v>35.9</v>
      </c>
      <c r="E45" s="4" t="s">
        <v>7</v>
      </c>
      <c r="F45" s="4" t="s">
        <v>258</v>
      </c>
      <c r="G45" s="4"/>
      <c r="H45" s="5">
        <f>K45+L45</f>
        <v>0.17833333333333545</v>
      </c>
      <c r="K45">
        <v>5.3</v>
      </c>
      <c r="L45" s="5">
        <f>M45+N45</f>
        <v>-5.1216666666666644</v>
      </c>
      <c r="M45" s="5">
        <f>(76-((P45*0.1)+(Q45*0.5)+(R45*0.35)+(S45*0.15)))/3</f>
        <v>-3.8716666666666648</v>
      </c>
      <c r="N45">
        <f>V45+W45+X45+Y45</f>
        <v>-1.25</v>
      </c>
      <c r="P45">
        <f>VLOOKUP(Z45,'pff grades'!$A$2:$J$135,9,FALSE)</f>
        <v>74.5</v>
      </c>
      <c r="Q45">
        <f>VLOOKUP(Z45,'pff grades'!$A$2:$M$135,12,FALSE)</f>
        <v>87</v>
      </c>
      <c r="R45">
        <f>VLOOKUP(Z45,'pff grades'!$A$2:$M$135,10,FALSE)</f>
        <v>77.2</v>
      </c>
      <c r="S45">
        <f>VLOOKUP(Z45,'pff grades'!$A$2:$M$135,11,FALSE)</f>
        <v>64.3</v>
      </c>
      <c r="U45">
        <v>20.5</v>
      </c>
      <c r="V45">
        <v>-0.25</v>
      </c>
      <c r="W45">
        <v>0</v>
      </c>
      <c r="X45">
        <v>-1</v>
      </c>
      <c r="Y45">
        <v>0</v>
      </c>
      <c r="Z45" t="s">
        <v>283</v>
      </c>
    </row>
    <row r="46" spans="2:26" x14ac:dyDescent="0.25">
      <c r="B46" s="3" t="s">
        <v>88</v>
      </c>
      <c r="C46" s="3" t="s">
        <v>89</v>
      </c>
      <c r="D46" s="3">
        <v>36</v>
      </c>
      <c r="E46" s="3" t="s">
        <v>27</v>
      </c>
      <c r="F46" s="3" t="s">
        <v>282</v>
      </c>
      <c r="G46" s="3"/>
      <c r="H46" s="5">
        <f>K46+L46</f>
        <v>5.2399999999999958</v>
      </c>
      <c r="I46">
        <v>27</v>
      </c>
      <c r="K46">
        <v>3.6</v>
      </c>
      <c r="L46" s="5">
        <f>M46+N46</f>
        <v>1.6399999999999959</v>
      </c>
      <c r="M46" s="5">
        <f>(76-((P46*0.2)+(Q46*0.3)+(R46*0.25)+(S46*0.25)))/3</f>
        <v>1.6399999999999959</v>
      </c>
      <c r="N46">
        <f>V46+W46+X46+Y46</f>
        <v>0</v>
      </c>
      <c r="P46">
        <f>VLOOKUP(Z46,'pff grades'!$A$2:$J$135,9,FALSE)</f>
        <v>71.599999999999994</v>
      </c>
      <c r="Q46">
        <f>VLOOKUP(Z46,'pff grades'!$A$2:$M$135,12,FALSE)</f>
        <v>87.2</v>
      </c>
      <c r="R46">
        <f>VLOOKUP(Z46,'pff grades'!$A$2:$M$135,10,FALSE)</f>
        <v>51.9</v>
      </c>
      <c r="S46">
        <f>VLOOKUP(Z46,'pff grades'!$A$2:$M$135,11,FALSE)</f>
        <v>70.5</v>
      </c>
      <c r="U46">
        <v>31.5</v>
      </c>
      <c r="V46">
        <v>0</v>
      </c>
      <c r="W46">
        <v>0</v>
      </c>
      <c r="X46">
        <v>0</v>
      </c>
      <c r="Y46">
        <v>0</v>
      </c>
      <c r="Z46" t="s">
        <v>179</v>
      </c>
    </row>
    <row r="47" spans="2:26" x14ac:dyDescent="0.25">
      <c r="B47" s="1" t="s">
        <v>90</v>
      </c>
      <c r="C47" s="1" t="s">
        <v>91</v>
      </c>
      <c r="D47" s="1"/>
      <c r="E47" s="1" t="s">
        <v>16</v>
      </c>
      <c r="F47" s="1" t="s">
        <v>258</v>
      </c>
      <c r="G47" s="1"/>
      <c r="H47" s="5">
        <f>K47+L47</f>
        <v>10.196666666666664</v>
      </c>
      <c r="K47">
        <v>12.1</v>
      </c>
      <c r="L47" s="5">
        <f>M47+N47</f>
        <v>-1.903333333333336</v>
      </c>
      <c r="M47" s="5">
        <f>(76-((P47*0.1)+(Q47*0.5)+(R47*0.1)+(S47*0.3)))/3</f>
        <v>-0.65333333333333599</v>
      </c>
      <c r="N47">
        <f>V47+W47+X47+Y47</f>
        <v>-1.25</v>
      </c>
      <c r="P47">
        <f>VLOOKUP(Z47,'pff grades'!$A$2:$J$135,9,FALSE)</f>
        <v>74.5</v>
      </c>
      <c r="Q47">
        <f>VLOOKUP(Z47,'pff grades'!$A$2:$M$135,12,FALSE)</f>
        <v>87</v>
      </c>
      <c r="R47">
        <f>VLOOKUP(Z47,'pff grades'!$A$2:$M$135,10,FALSE)</f>
        <v>77.2</v>
      </c>
      <c r="S47">
        <f>VLOOKUP(Z47,'pff grades'!$A$2:$M$135,11,FALSE)</f>
        <v>64.3</v>
      </c>
      <c r="U47">
        <v>20.5</v>
      </c>
      <c r="V47">
        <v>-0.25</v>
      </c>
      <c r="W47">
        <v>0</v>
      </c>
      <c r="X47">
        <v>-1</v>
      </c>
      <c r="Y47">
        <v>0</v>
      </c>
      <c r="Z47" t="s">
        <v>283</v>
      </c>
    </row>
    <row r="48" spans="2:26" x14ac:dyDescent="0.25">
      <c r="B48" s="2" t="s">
        <v>94</v>
      </c>
      <c r="C48" s="2" t="s">
        <v>95</v>
      </c>
      <c r="D48" s="2"/>
      <c r="E48" s="2" t="s">
        <v>2</v>
      </c>
      <c r="F48" s="2" t="s">
        <v>179</v>
      </c>
      <c r="G48" s="2" t="s">
        <v>300</v>
      </c>
      <c r="H48" s="5">
        <f>K48+L48</f>
        <v>8.3183333333333369</v>
      </c>
      <c r="K48">
        <v>7.5</v>
      </c>
      <c r="L48" s="5">
        <f>M48+N48</f>
        <v>0.81833333333333746</v>
      </c>
      <c r="M48" s="5">
        <f>(76-((P48*0.4)+(Q48*0.1)+(R48*0.25)+(S48*0.25)))/3</f>
        <v>0.56833333333333746</v>
      </c>
      <c r="N48">
        <f>V48+W48+X48+Y48</f>
        <v>0.25</v>
      </c>
      <c r="P48">
        <f>VLOOKUP(Z48,'pff grades'!$A$2:$J$135,9,FALSE)</f>
        <v>75.599999999999994</v>
      </c>
      <c r="Q48">
        <f>VLOOKUP(Z48,'pff grades'!$A$2:$M$135,12,FALSE)</f>
        <v>90.3</v>
      </c>
      <c r="R48">
        <f>VLOOKUP(Z48,'pff grades'!$A$2:$M$135,10,FALSE)</f>
        <v>68.599999999999994</v>
      </c>
      <c r="S48">
        <f>VLOOKUP(Z48,'pff grades'!$A$2:$M$135,11,FALSE)</f>
        <v>71.5</v>
      </c>
      <c r="U48">
        <v>34.5</v>
      </c>
      <c r="V48">
        <v>0.25</v>
      </c>
      <c r="W48">
        <v>0</v>
      </c>
      <c r="X48">
        <v>0</v>
      </c>
      <c r="Y48">
        <v>0</v>
      </c>
      <c r="Z48" t="s">
        <v>282</v>
      </c>
    </row>
    <row r="49" spans="2:26" x14ac:dyDescent="0.25">
      <c r="B49" s="2" t="s">
        <v>107</v>
      </c>
      <c r="C49" s="2" t="s">
        <v>108</v>
      </c>
      <c r="D49" s="2"/>
      <c r="E49" s="2" t="s">
        <v>2</v>
      </c>
      <c r="F49" s="2" t="s">
        <v>255</v>
      </c>
      <c r="G49" s="2"/>
      <c r="H49" s="5">
        <f>K49+L49</f>
        <v>7.4933333333333323</v>
      </c>
      <c r="I49">
        <v>42.6</v>
      </c>
      <c r="K49">
        <v>5.2</v>
      </c>
      <c r="L49" s="5">
        <f>M49+N49</f>
        <v>2.2933333333333321</v>
      </c>
      <c r="M49" s="5">
        <f>(76-((P49*0.4)+(Q49*0.1)+(R49*0.25)+(S49*0.25)))/3</f>
        <v>1.7933333333333319</v>
      </c>
      <c r="N49">
        <f>V49+W49+X49+Y49</f>
        <v>0.5</v>
      </c>
      <c r="P49">
        <f>VLOOKUP(Z49,'pff grades'!$A$2:$J$135,9,FALSE)</f>
        <v>79</v>
      </c>
      <c r="Q49">
        <f>VLOOKUP(Z49,'pff grades'!$A$2:$M$135,12,FALSE)</f>
        <v>74.7</v>
      </c>
      <c r="R49">
        <f>VLOOKUP(Z49,'pff grades'!$A$2:$M$135,10,FALSE)</f>
        <v>52.5</v>
      </c>
      <c r="S49">
        <f>VLOOKUP(Z49,'pff grades'!$A$2:$M$135,11,FALSE)</f>
        <v>73.7</v>
      </c>
      <c r="U49">
        <v>34.5</v>
      </c>
      <c r="V49">
        <v>0.25</v>
      </c>
      <c r="W49">
        <v>0</v>
      </c>
      <c r="X49">
        <v>0</v>
      </c>
      <c r="Y49">
        <v>0.25</v>
      </c>
      <c r="Z49" t="s">
        <v>267</v>
      </c>
    </row>
    <row r="50" spans="2:26" x14ac:dyDescent="0.25">
      <c r="B50" s="2" t="s">
        <v>96</v>
      </c>
      <c r="C50" s="2" t="s">
        <v>97</v>
      </c>
      <c r="D50" s="2"/>
      <c r="E50" s="2" t="s">
        <v>2</v>
      </c>
      <c r="F50" s="2" t="s">
        <v>283</v>
      </c>
      <c r="G50" s="2"/>
      <c r="H50" s="5">
        <f>K50+L50</f>
        <v>7.4716666666666631</v>
      </c>
      <c r="K50">
        <v>7.4</v>
      </c>
      <c r="L50" s="5">
        <f>M50+N50</f>
        <v>7.1666666666663048E-2</v>
      </c>
      <c r="M50" s="5">
        <f>(76-((P50*0.4)+(Q50*0.1)+(R50*0.25)+(S50*0.25)))/3</f>
        <v>0.32166666666666305</v>
      </c>
      <c r="N50">
        <f>V50+W50+X50+Y50</f>
        <v>-0.25</v>
      </c>
      <c r="P50">
        <f>VLOOKUP(Z50,'pff grades'!$A$2:$J$135,9,FALSE)</f>
        <v>76.2</v>
      </c>
      <c r="Q50">
        <f>VLOOKUP(Z50,'pff grades'!$A$2:$M$135,12,FALSE)</f>
        <v>78.8</v>
      </c>
      <c r="R50">
        <f>VLOOKUP(Z50,'pff grades'!$A$2:$M$135,10,FALSE)</f>
        <v>71</v>
      </c>
      <c r="S50">
        <f>VLOOKUP(Z50,'pff grades'!$A$2:$M$135,11,FALSE)</f>
        <v>75.7</v>
      </c>
      <c r="U50">
        <v>35.5</v>
      </c>
      <c r="V50">
        <v>-0.25</v>
      </c>
      <c r="W50">
        <v>0</v>
      </c>
      <c r="X50">
        <v>0</v>
      </c>
      <c r="Y50">
        <v>0</v>
      </c>
      <c r="Z50" t="s">
        <v>258</v>
      </c>
    </row>
    <row r="51" spans="2:26" x14ac:dyDescent="0.25">
      <c r="B51" s="2" t="s">
        <v>111</v>
      </c>
      <c r="C51" s="2" t="s">
        <v>112</v>
      </c>
      <c r="D51" s="2"/>
      <c r="E51" s="2" t="s">
        <v>2</v>
      </c>
      <c r="F51" s="2" t="s">
        <v>179</v>
      </c>
      <c r="G51" s="2" t="s">
        <v>300</v>
      </c>
      <c r="H51" s="5">
        <f>K51+L51</f>
        <v>5.7183333333333382</v>
      </c>
      <c r="K51">
        <v>4.9000000000000004</v>
      </c>
      <c r="L51" s="5">
        <f>M51+N51</f>
        <v>0.81833333333333746</v>
      </c>
      <c r="M51" s="5">
        <f>(76-((P51*0.4)+(Q51*0.1)+(R51*0.25)+(S51*0.25)))/3</f>
        <v>0.56833333333333746</v>
      </c>
      <c r="N51">
        <f>V51+W51+X51+Y51</f>
        <v>0.25</v>
      </c>
      <c r="P51">
        <f>VLOOKUP(Z51,'pff grades'!$A$2:$J$135,9,FALSE)</f>
        <v>75.599999999999994</v>
      </c>
      <c r="Q51">
        <f>VLOOKUP(Z51,'pff grades'!$A$2:$M$135,12,FALSE)</f>
        <v>90.3</v>
      </c>
      <c r="R51">
        <f>VLOOKUP(Z51,'pff grades'!$A$2:$M$135,10,FALSE)</f>
        <v>68.599999999999994</v>
      </c>
      <c r="S51">
        <f>VLOOKUP(Z51,'pff grades'!$A$2:$M$135,11,FALSE)</f>
        <v>71.5</v>
      </c>
      <c r="U51">
        <v>34.5</v>
      </c>
      <c r="V51">
        <v>0.25</v>
      </c>
      <c r="W51">
        <v>0</v>
      </c>
      <c r="X51">
        <v>0</v>
      </c>
      <c r="Y51">
        <v>0</v>
      </c>
      <c r="Z51" t="s">
        <v>282</v>
      </c>
    </row>
    <row r="52" spans="2:26" x14ac:dyDescent="0.25">
      <c r="B52" s="2" t="s">
        <v>98</v>
      </c>
      <c r="C52" s="2" t="s">
        <v>99</v>
      </c>
      <c r="D52" s="2"/>
      <c r="E52" s="2" t="s">
        <v>2</v>
      </c>
      <c r="F52" s="2" t="s">
        <v>180</v>
      </c>
      <c r="G52" s="2"/>
      <c r="H52" s="5">
        <f>K52+L52</f>
        <v>5.4933333333333296</v>
      </c>
      <c r="I52">
        <v>34.5</v>
      </c>
      <c r="K52">
        <v>6.5</v>
      </c>
      <c r="L52" s="5">
        <f>M52+N52</f>
        <v>-1.0066666666666702</v>
      </c>
      <c r="M52" s="5">
        <f>(76-((P52*0.4)+(Q52*0.1)+(R52*0.25)+(S52*0.25)))/3</f>
        <v>-1.0066666666666702</v>
      </c>
      <c r="N52">
        <f>V52+W52+X52+Y52</f>
        <v>0</v>
      </c>
      <c r="P52">
        <f>VLOOKUP(Z52,'pff grades'!$A$2:$J$135,9,FALSE)</f>
        <v>90.2</v>
      </c>
      <c r="Q52">
        <f>VLOOKUP(Z52,'pff grades'!$A$2:$M$135,12,FALSE)</f>
        <v>69.900000000000006</v>
      </c>
      <c r="R52">
        <f>VLOOKUP(Z52,'pff grades'!$A$2:$M$135,10,FALSE)</f>
        <v>65.599999999999994</v>
      </c>
      <c r="S52">
        <f>VLOOKUP(Z52,'pff grades'!$A$2:$M$135,11,FALSE)</f>
        <v>78.2</v>
      </c>
      <c r="U52">
        <v>23.5</v>
      </c>
      <c r="V52">
        <v>0</v>
      </c>
      <c r="W52">
        <v>0</v>
      </c>
      <c r="X52">
        <v>0</v>
      </c>
      <c r="Y52">
        <v>0</v>
      </c>
      <c r="Z52" t="s">
        <v>222</v>
      </c>
    </row>
    <row r="53" spans="2:26" x14ac:dyDescent="0.25">
      <c r="B53" s="2" t="s">
        <v>105</v>
      </c>
      <c r="C53" s="2" t="s">
        <v>106</v>
      </c>
      <c r="D53" s="2"/>
      <c r="E53" s="2" t="s">
        <v>2</v>
      </c>
      <c r="F53" s="2" t="s">
        <v>267</v>
      </c>
      <c r="G53" s="2"/>
      <c r="H53" s="5">
        <f>K53+L53</f>
        <v>5.1883333333333308</v>
      </c>
      <c r="I53">
        <v>12.5</v>
      </c>
      <c r="K53">
        <v>5.3</v>
      </c>
      <c r="L53" s="5">
        <f>M53+N53</f>
        <v>-0.11166666666666936</v>
      </c>
      <c r="M53" s="5">
        <f>(76-((P53*0.4)+(Q53*0.1)+(R53*0.25)+(S53*0.25)))/3</f>
        <v>-0.61166666666666936</v>
      </c>
      <c r="N53">
        <f>V53+W53+X53+Y53</f>
        <v>0.5</v>
      </c>
      <c r="P53">
        <f>VLOOKUP(Z53,'pff grades'!$A$2:$J$135,9,FALSE)</f>
        <v>83.8</v>
      </c>
      <c r="Q53">
        <f>VLOOKUP(Z53,'pff grades'!$A$2:$M$135,12,FALSE)</f>
        <v>78.400000000000006</v>
      </c>
      <c r="R53">
        <f>VLOOKUP(Z53,'pff grades'!$A$2:$M$135,10,FALSE)</f>
        <v>74.2</v>
      </c>
      <c r="S53">
        <f>VLOOKUP(Z53,'pff grades'!$A$2:$M$135,11,FALSE)</f>
        <v>71.7</v>
      </c>
      <c r="U53">
        <v>27.5</v>
      </c>
      <c r="V53">
        <v>0.25</v>
      </c>
      <c r="W53">
        <v>0</v>
      </c>
      <c r="X53">
        <v>0</v>
      </c>
      <c r="Y53">
        <v>0.25</v>
      </c>
      <c r="Z53" t="s">
        <v>255</v>
      </c>
    </row>
    <row r="54" spans="2:26" x14ac:dyDescent="0.25">
      <c r="B54" s="2" t="s">
        <v>103</v>
      </c>
      <c r="C54" s="2" t="s">
        <v>104</v>
      </c>
      <c r="D54" s="2"/>
      <c r="E54" s="2" t="s">
        <v>2</v>
      </c>
      <c r="F54" s="2" t="s">
        <v>258</v>
      </c>
      <c r="G54" s="2"/>
      <c r="H54" s="5">
        <f>K54+L54</f>
        <v>4.958333333333333</v>
      </c>
      <c r="K54">
        <v>5.5</v>
      </c>
      <c r="L54" s="5">
        <f>M54+N54</f>
        <v>-0.54166666666666663</v>
      </c>
      <c r="M54" s="5">
        <f>(76-((P54*0.4)+(Q54*0.1)+(R54*0.25)+(S54*0.25)))/3</f>
        <v>0.70833333333333337</v>
      </c>
      <c r="N54">
        <f>V54+W54+X54+Y54</f>
        <v>-1.25</v>
      </c>
      <c r="P54">
        <f>VLOOKUP(Z54,'pff grades'!$A$2:$J$135,9,FALSE)</f>
        <v>74.5</v>
      </c>
      <c r="Q54">
        <f>VLOOKUP(Z54,'pff grades'!$A$2:$M$135,12,FALSE)</f>
        <v>87</v>
      </c>
      <c r="R54">
        <f>VLOOKUP(Z54,'pff grades'!$A$2:$M$135,10,FALSE)</f>
        <v>77.2</v>
      </c>
      <c r="S54">
        <f>VLOOKUP(Z54,'pff grades'!$A$2:$M$135,11,FALSE)</f>
        <v>64.3</v>
      </c>
      <c r="U54">
        <v>20.5</v>
      </c>
      <c r="V54">
        <v>-0.25</v>
      </c>
      <c r="W54">
        <v>0</v>
      </c>
      <c r="X54">
        <v>-1</v>
      </c>
      <c r="Y54">
        <v>0</v>
      </c>
      <c r="Z54" t="s">
        <v>283</v>
      </c>
    </row>
    <row r="55" spans="2:26" x14ac:dyDescent="0.25">
      <c r="B55" s="2" t="s">
        <v>115</v>
      </c>
      <c r="C55" s="2" t="s">
        <v>11</v>
      </c>
      <c r="D55" s="2"/>
      <c r="E55" s="2" t="s">
        <v>2</v>
      </c>
      <c r="F55" s="2" t="s">
        <v>222</v>
      </c>
      <c r="G55" s="2"/>
      <c r="H55" s="5">
        <f>K55+L55</f>
        <v>4.0483333333333329</v>
      </c>
      <c r="K55">
        <v>4.5999999999999996</v>
      </c>
      <c r="L55" s="5">
        <f>M55+N55</f>
        <v>-0.55166666666666697</v>
      </c>
      <c r="M55" s="5">
        <f>(76-((P55*0.4)+(Q55*0.1)+(R55*0.25)+(S55*0.25)))/3</f>
        <v>-0.30166666666666703</v>
      </c>
      <c r="N55">
        <f>V55+W55+X55+Y55</f>
        <v>-0.25</v>
      </c>
      <c r="P55">
        <f>VLOOKUP(Z55,'pff grades'!$A$2:$J$135,9,FALSE)</f>
        <v>87.1</v>
      </c>
      <c r="Q55">
        <f>VLOOKUP(Z55,'pff grades'!$A$2:$M$135,12,FALSE)</f>
        <v>83.9</v>
      </c>
      <c r="R55">
        <f>VLOOKUP(Z55,'pff grades'!$A$2:$M$135,10,FALSE)</f>
        <v>66.8</v>
      </c>
      <c r="S55">
        <f>VLOOKUP(Z55,'pff grades'!$A$2:$M$135,11,FALSE)</f>
        <v>67.900000000000006</v>
      </c>
      <c r="U55">
        <v>30.5</v>
      </c>
      <c r="V55">
        <v>0</v>
      </c>
      <c r="W55">
        <v>-0.25</v>
      </c>
      <c r="X55">
        <v>0</v>
      </c>
      <c r="Y55">
        <v>0</v>
      </c>
      <c r="Z55" t="s">
        <v>180</v>
      </c>
    </row>
    <row r="56" spans="2:26" x14ac:dyDescent="0.25">
      <c r="B56" s="2" t="s">
        <v>130</v>
      </c>
      <c r="C56" s="2" t="s">
        <v>131</v>
      </c>
      <c r="D56" s="2"/>
      <c r="E56" s="2" t="s">
        <v>2</v>
      </c>
      <c r="F56" s="2" t="s">
        <v>283</v>
      </c>
      <c r="G56" s="2"/>
      <c r="H56" s="5">
        <f>K56+L56</f>
        <v>2.2716666666666634</v>
      </c>
      <c r="K56">
        <v>2.2000000000000002</v>
      </c>
      <c r="L56" s="5">
        <f>M56+N56</f>
        <v>7.1666666666663048E-2</v>
      </c>
      <c r="M56" s="5">
        <f>(76-((P56*0.4)+(Q56*0.1)+(R56*0.25)+(S56*0.25)))/3</f>
        <v>0.32166666666666305</v>
      </c>
      <c r="N56">
        <f>V56+W56+X56+Y56</f>
        <v>-0.25</v>
      </c>
      <c r="P56">
        <f>VLOOKUP(Z56,'pff grades'!$A$2:$J$135,9,FALSE)</f>
        <v>76.2</v>
      </c>
      <c r="Q56">
        <f>VLOOKUP(Z56,'pff grades'!$A$2:$M$135,12,FALSE)</f>
        <v>78.8</v>
      </c>
      <c r="R56">
        <f>VLOOKUP(Z56,'pff grades'!$A$2:$M$135,10,FALSE)</f>
        <v>71</v>
      </c>
      <c r="S56">
        <f>VLOOKUP(Z56,'pff grades'!$A$2:$M$135,11,FALSE)</f>
        <v>75.7</v>
      </c>
      <c r="U56">
        <v>35.5</v>
      </c>
      <c r="V56">
        <v>-0.25</v>
      </c>
      <c r="W56">
        <v>0</v>
      </c>
      <c r="X56">
        <v>0</v>
      </c>
      <c r="Y56">
        <v>0</v>
      </c>
      <c r="Z56" t="s">
        <v>258</v>
      </c>
    </row>
    <row r="57" spans="2:26" x14ac:dyDescent="0.25">
      <c r="B57" s="2" t="s">
        <v>128</v>
      </c>
      <c r="C57" s="2" t="s">
        <v>129</v>
      </c>
      <c r="D57" s="2"/>
      <c r="E57" s="2" t="s">
        <v>2</v>
      </c>
      <c r="F57" s="2" t="s">
        <v>222</v>
      </c>
      <c r="G57" s="2"/>
      <c r="H57" s="5">
        <f>K57+L57</f>
        <v>2.1483333333333334</v>
      </c>
      <c r="K57">
        <v>2.7</v>
      </c>
      <c r="L57" s="5">
        <f>M57+N57</f>
        <v>-0.55166666666666697</v>
      </c>
      <c r="M57" s="5">
        <f>(76-((P57*0.4)+(Q57*0.1)+(R57*0.25)+(S57*0.25)))/3</f>
        <v>-0.30166666666666703</v>
      </c>
      <c r="N57">
        <f>V57+W57+X57+Y57</f>
        <v>-0.25</v>
      </c>
      <c r="P57">
        <f>VLOOKUP(Z57,'pff grades'!$A$2:$J$135,9,FALSE)</f>
        <v>87.1</v>
      </c>
      <c r="Q57">
        <f>VLOOKUP(Z57,'pff grades'!$A$2:$M$135,12,FALSE)</f>
        <v>83.9</v>
      </c>
      <c r="R57">
        <f>VLOOKUP(Z57,'pff grades'!$A$2:$M$135,10,FALSE)</f>
        <v>66.8</v>
      </c>
      <c r="S57">
        <f>VLOOKUP(Z57,'pff grades'!$A$2:$M$135,11,FALSE)</f>
        <v>67.900000000000006</v>
      </c>
      <c r="U57">
        <v>30.5</v>
      </c>
      <c r="V57">
        <v>0</v>
      </c>
      <c r="W57">
        <v>-0.25</v>
      </c>
      <c r="X57">
        <v>0</v>
      </c>
      <c r="Y57">
        <v>0</v>
      </c>
      <c r="Z57" t="s">
        <v>180</v>
      </c>
    </row>
    <row r="58" spans="2:26" x14ac:dyDescent="0.25">
      <c r="B58" s="4" t="s">
        <v>101</v>
      </c>
      <c r="C58" s="4" t="s">
        <v>102</v>
      </c>
      <c r="D58" s="4"/>
      <c r="E58" s="4" t="s">
        <v>7</v>
      </c>
      <c r="F58" s="4" t="s">
        <v>180</v>
      </c>
      <c r="G58" s="4"/>
      <c r="H58" s="5">
        <f>K58+L58</f>
        <v>5.0133333333333301</v>
      </c>
      <c r="K58">
        <v>5.9</v>
      </c>
      <c r="L58" s="5">
        <f>M58+N58</f>
        <v>-0.88666666666667027</v>
      </c>
      <c r="M58" s="5">
        <f>(76-((P58*0.1)+(Q58*0.5)+(R58*0.35)+(S58*0.15)))/3</f>
        <v>-0.88666666666667027</v>
      </c>
      <c r="N58">
        <f>V58+W58+X58+Y58</f>
        <v>0</v>
      </c>
      <c r="P58">
        <f>VLOOKUP(Z58,'pff grades'!$A$2:$J$135,9,FALSE)</f>
        <v>90.2</v>
      </c>
      <c r="Q58">
        <f>VLOOKUP(Z58,'pff grades'!$A$2:$M$135,12,FALSE)</f>
        <v>69.900000000000006</v>
      </c>
      <c r="R58">
        <f>VLOOKUP(Z58,'pff grades'!$A$2:$M$135,10,FALSE)</f>
        <v>65.599999999999994</v>
      </c>
      <c r="S58">
        <f>VLOOKUP(Z58,'pff grades'!$A$2:$M$135,11,FALSE)</f>
        <v>78.2</v>
      </c>
      <c r="U58">
        <v>23.5</v>
      </c>
      <c r="V58">
        <v>0</v>
      </c>
      <c r="W58">
        <v>0</v>
      </c>
      <c r="X58">
        <v>0</v>
      </c>
      <c r="Y58">
        <v>0</v>
      </c>
      <c r="Z58" t="s">
        <v>222</v>
      </c>
    </row>
    <row r="59" spans="2:26" x14ac:dyDescent="0.25">
      <c r="B59" s="4" t="s">
        <v>92</v>
      </c>
      <c r="C59" s="4" t="s">
        <v>93</v>
      </c>
      <c r="D59" s="4"/>
      <c r="E59" s="4" t="s">
        <v>7</v>
      </c>
      <c r="F59" s="4" t="s">
        <v>179</v>
      </c>
      <c r="G59" s="4"/>
      <c r="H59" s="5">
        <f>K59+L59</f>
        <v>4.2350000000000021</v>
      </c>
      <c r="I59">
        <v>28.6</v>
      </c>
      <c r="K59">
        <v>7.8</v>
      </c>
      <c r="L59" s="5">
        <f>M59+N59</f>
        <v>-3.5649999999999977</v>
      </c>
      <c r="M59" s="5">
        <f>(76-((P59*0.1)+(Q59*0.5)+(R59*0.35)+(S59*0.15)))/3</f>
        <v>-3.8149999999999977</v>
      </c>
      <c r="N59">
        <f>V59+W59+X59+Y59</f>
        <v>0.25</v>
      </c>
      <c r="P59">
        <f>VLOOKUP(Z59,'pff grades'!$A$2:$J$135,9,FALSE)</f>
        <v>75.599999999999994</v>
      </c>
      <c r="Q59">
        <f>VLOOKUP(Z59,'pff grades'!$A$2:$M$135,12,FALSE)</f>
        <v>90.3</v>
      </c>
      <c r="R59">
        <f>VLOOKUP(Z59,'pff grades'!$A$2:$M$135,10,FALSE)</f>
        <v>68.599999999999994</v>
      </c>
      <c r="S59">
        <f>VLOOKUP(Z59,'pff grades'!$A$2:$M$135,11,FALSE)</f>
        <v>71.5</v>
      </c>
      <c r="U59">
        <v>34.5</v>
      </c>
      <c r="V59">
        <v>0.25</v>
      </c>
      <c r="W59">
        <v>0</v>
      </c>
      <c r="X59">
        <v>0</v>
      </c>
      <c r="Y59">
        <v>0</v>
      </c>
      <c r="Z59" t="s">
        <v>282</v>
      </c>
    </row>
    <row r="60" spans="2:26" x14ac:dyDescent="0.25">
      <c r="B60" s="4" t="s">
        <v>19</v>
      </c>
      <c r="C60" s="4" t="s">
        <v>100</v>
      </c>
      <c r="D60" s="4"/>
      <c r="E60" s="4" t="s">
        <v>7</v>
      </c>
      <c r="F60" s="4" t="s">
        <v>283</v>
      </c>
      <c r="G60" s="4"/>
      <c r="H60" s="5">
        <f>K60+L60</f>
        <v>3.7416666666666689</v>
      </c>
      <c r="K60">
        <v>6.4</v>
      </c>
      <c r="L60" s="5">
        <f>M60+N60</f>
        <v>-2.6583333333333314</v>
      </c>
      <c r="M60" s="5">
        <f>(76-((P60*0.1)+(Q60*0.5)+(R60*0.35)+(S60*0.15)))/3</f>
        <v>-2.4083333333333314</v>
      </c>
      <c r="N60">
        <f>V60+W60+X60+Y60</f>
        <v>-0.25</v>
      </c>
      <c r="P60">
        <f>VLOOKUP(Z60,'pff grades'!$A$2:$J$135,9,FALSE)</f>
        <v>76.2</v>
      </c>
      <c r="Q60">
        <f>VLOOKUP(Z60,'pff grades'!$A$2:$M$135,12,FALSE)</f>
        <v>78.8</v>
      </c>
      <c r="R60">
        <f>VLOOKUP(Z60,'pff grades'!$A$2:$M$135,10,FALSE)</f>
        <v>71</v>
      </c>
      <c r="S60">
        <f>VLOOKUP(Z60,'pff grades'!$A$2:$M$135,11,FALSE)</f>
        <v>75.7</v>
      </c>
      <c r="U60">
        <v>35.5</v>
      </c>
      <c r="V60">
        <v>-0.25</v>
      </c>
      <c r="W60">
        <v>0</v>
      </c>
      <c r="X60">
        <v>0</v>
      </c>
      <c r="Y60">
        <v>0</v>
      </c>
      <c r="Z60" t="s">
        <v>258</v>
      </c>
    </row>
    <row r="61" spans="2:26" x14ac:dyDescent="0.25">
      <c r="B61" s="4" t="s">
        <v>109</v>
      </c>
      <c r="C61" s="4" t="s">
        <v>110</v>
      </c>
      <c r="D61" s="4"/>
      <c r="E61" s="4" t="s">
        <v>7</v>
      </c>
      <c r="F61" s="4" t="s">
        <v>267</v>
      </c>
      <c r="G61" s="4" t="s">
        <v>300</v>
      </c>
      <c r="H61" s="5">
        <f>K61+L61</f>
        <v>2.9316666666666644</v>
      </c>
      <c r="K61">
        <v>5.2</v>
      </c>
      <c r="L61" s="5">
        <f>M61+N61</f>
        <v>-2.2683333333333358</v>
      </c>
      <c r="M61" s="5">
        <f>(76-((P61*0.1)+(Q61*0.5)+(R61*0.35)+(S61*0.15)))/3</f>
        <v>-2.7683333333333358</v>
      </c>
      <c r="N61">
        <f>V61+W61+X61+Y61</f>
        <v>0.5</v>
      </c>
      <c r="P61">
        <f>VLOOKUP(Z61,'pff grades'!$A$2:$J$135,9,FALSE)</f>
        <v>83.8</v>
      </c>
      <c r="Q61">
        <f>VLOOKUP(Z61,'pff grades'!$A$2:$M$135,12,FALSE)</f>
        <v>78.400000000000006</v>
      </c>
      <c r="R61">
        <f>VLOOKUP(Z61,'pff grades'!$A$2:$M$135,10,FALSE)</f>
        <v>74.2</v>
      </c>
      <c r="S61">
        <f>VLOOKUP(Z61,'pff grades'!$A$2:$M$135,11,FALSE)</f>
        <v>71.7</v>
      </c>
      <c r="U61">
        <v>27.5</v>
      </c>
      <c r="V61">
        <v>0.25</v>
      </c>
      <c r="W61">
        <v>0</v>
      </c>
      <c r="X61">
        <v>0</v>
      </c>
      <c r="Y61">
        <v>0.25</v>
      </c>
      <c r="Z61" t="s">
        <v>255</v>
      </c>
    </row>
    <row r="62" spans="2:26" x14ac:dyDescent="0.25">
      <c r="B62" s="4" t="s">
        <v>121</v>
      </c>
      <c r="C62" s="4" t="s">
        <v>122</v>
      </c>
      <c r="D62" s="4"/>
      <c r="E62" s="4" t="s">
        <v>7</v>
      </c>
      <c r="F62" s="4" t="s">
        <v>180</v>
      </c>
      <c r="G62" s="4"/>
      <c r="H62" s="5">
        <f>K62+L62</f>
        <v>2.8133333333333299</v>
      </c>
      <c r="K62">
        <v>3.7</v>
      </c>
      <c r="L62" s="5">
        <f>M62+N62</f>
        <v>-0.88666666666667027</v>
      </c>
      <c r="M62" s="5">
        <f>(76-((P62*0.1)+(Q62*0.5)+(R62*0.35)+(S62*0.15)))/3</f>
        <v>-0.88666666666667027</v>
      </c>
      <c r="N62">
        <f>V62+W62+X62+Y62</f>
        <v>0</v>
      </c>
      <c r="P62">
        <f>VLOOKUP(Z62,'pff grades'!$A$2:$J$135,9,FALSE)</f>
        <v>90.2</v>
      </c>
      <c r="Q62">
        <f>VLOOKUP(Z62,'pff grades'!$A$2:$M$135,12,FALSE)</f>
        <v>69.900000000000006</v>
      </c>
      <c r="R62">
        <f>VLOOKUP(Z62,'pff grades'!$A$2:$M$135,10,FALSE)</f>
        <v>65.599999999999994</v>
      </c>
      <c r="S62">
        <f>VLOOKUP(Z62,'pff grades'!$A$2:$M$135,11,FALSE)</f>
        <v>78.2</v>
      </c>
      <c r="U62">
        <v>23.5</v>
      </c>
      <c r="V62">
        <v>0</v>
      </c>
      <c r="W62">
        <v>0</v>
      </c>
      <c r="X62">
        <v>0</v>
      </c>
      <c r="Y62">
        <v>0</v>
      </c>
      <c r="Z62" t="s">
        <v>222</v>
      </c>
    </row>
    <row r="63" spans="2:26" x14ac:dyDescent="0.25">
      <c r="B63" s="4" t="s">
        <v>117</v>
      </c>
      <c r="C63" s="4" t="s">
        <v>118</v>
      </c>
      <c r="D63" s="4"/>
      <c r="E63" s="4" t="s">
        <v>7</v>
      </c>
      <c r="F63" s="4" t="s">
        <v>267</v>
      </c>
      <c r="G63" s="4"/>
      <c r="H63" s="5">
        <f>K63+L63</f>
        <v>2.1316666666666646</v>
      </c>
      <c r="K63">
        <v>4.4000000000000004</v>
      </c>
      <c r="L63" s="5">
        <f>M63+N63</f>
        <v>-2.2683333333333358</v>
      </c>
      <c r="M63" s="5">
        <f>(76-((P63*0.1)+(Q63*0.5)+(R63*0.35)+(S63*0.15)))/3</f>
        <v>-2.7683333333333358</v>
      </c>
      <c r="N63">
        <f>V63+W63+X63+Y63</f>
        <v>0.5</v>
      </c>
      <c r="P63">
        <f>VLOOKUP(Z63,'pff grades'!$A$2:$J$135,9,FALSE)</f>
        <v>83.8</v>
      </c>
      <c r="Q63">
        <f>VLOOKUP(Z63,'pff grades'!$A$2:$M$135,12,FALSE)</f>
        <v>78.400000000000006</v>
      </c>
      <c r="R63">
        <f>VLOOKUP(Z63,'pff grades'!$A$2:$M$135,10,FALSE)</f>
        <v>74.2</v>
      </c>
      <c r="S63">
        <f>VLOOKUP(Z63,'pff grades'!$A$2:$M$135,11,FALSE)</f>
        <v>71.7</v>
      </c>
      <c r="U63">
        <v>27.5</v>
      </c>
      <c r="V63">
        <v>0.25</v>
      </c>
      <c r="W63">
        <v>0</v>
      </c>
      <c r="X63">
        <v>0</v>
      </c>
      <c r="Y63">
        <v>0.25</v>
      </c>
      <c r="Z63" t="s">
        <v>255</v>
      </c>
    </row>
    <row r="64" spans="2:26" x14ac:dyDescent="0.25">
      <c r="B64" s="4" t="s">
        <v>123</v>
      </c>
      <c r="C64" s="4" t="s">
        <v>124</v>
      </c>
      <c r="D64" s="4"/>
      <c r="E64" s="4" t="s">
        <v>7</v>
      </c>
      <c r="F64" s="4" t="s">
        <v>222</v>
      </c>
      <c r="G64" s="4"/>
      <c r="H64" s="5">
        <f>K64+L64</f>
        <v>0.60833333333333073</v>
      </c>
      <c r="K64">
        <v>3.6</v>
      </c>
      <c r="L64" s="5">
        <f>M64+N64</f>
        <v>-2.9916666666666694</v>
      </c>
      <c r="M64" s="5">
        <f>(76-((P64*0.1)+(Q64*0.5)+(R64*0.35)+(S64*0.15)))/3</f>
        <v>-2.7416666666666694</v>
      </c>
      <c r="N64">
        <f>V64+W64+X64+Y64</f>
        <v>-0.25</v>
      </c>
      <c r="P64">
        <f>VLOOKUP(Z64,'pff grades'!$A$2:$J$135,9,FALSE)</f>
        <v>87.1</v>
      </c>
      <c r="Q64">
        <f>VLOOKUP(Z64,'pff grades'!$A$2:$M$135,12,FALSE)</f>
        <v>83.9</v>
      </c>
      <c r="R64">
        <f>VLOOKUP(Z64,'pff grades'!$A$2:$M$135,10,FALSE)</f>
        <v>66.8</v>
      </c>
      <c r="S64">
        <f>VLOOKUP(Z64,'pff grades'!$A$2:$M$135,11,FALSE)</f>
        <v>67.900000000000006</v>
      </c>
      <c r="U64">
        <v>30.5</v>
      </c>
      <c r="V64">
        <v>0</v>
      </c>
      <c r="W64">
        <v>-0.25</v>
      </c>
      <c r="X64">
        <v>0</v>
      </c>
      <c r="Y64">
        <v>0</v>
      </c>
      <c r="Z64" t="s">
        <v>180</v>
      </c>
    </row>
    <row r="65" spans="2:26" x14ac:dyDescent="0.25">
      <c r="B65" s="4" t="s">
        <v>119</v>
      </c>
      <c r="C65" s="4" t="s">
        <v>120</v>
      </c>
      <c r="D65" s="4"/>
      <c r="E65" s="4" t="s">
        <v>7</v>
      </c>
      <c r="F65" s="4" t="s">
        <v>179</v>
      </c>
      <c r="G65" s="4"/>
      <c r="H65" s="5">
        <f>K65+L65</f>
        <v>0.33500000000000218</v>
      </c>
      <c r="I65">
        <v>16.7</v>
      </c>
      <c r="K65">
        <v>3.9</v>
      </c>
      <c r="L65" s="5">
        <f>M65+N65</f>
        <v>-3.5649999999999977</v>
      </c>
      <c r="M65" s="5">
        <f>(76-((P65*0.1)+(Q65*0.5)+(R65*0.35)+(S65*0.15)))/3</f>
        <v>-3.8149999999999977</v>
      </c>
      <c r="N65">
        <f>V65+W65+X65+Y65</f>
        <v>0.25</v>
      </c>
      <c r="P65">
        <f>VLOOKUP(Z65,'pff grades'!$A$2:$J$135,9,FALSE)</f>
        <v>75.599999999999994</v>
      </c>
      <c r="Q65">
        <f>VLOOKUP(Z65,'pff grades'!$A$2:$M$135,12,FALSE)</f>
        <v>90.3</v>
      </c>
      <c r="R65">
        <f>VLOOKUP(Z65,'pff grades'!$A$2:$M$135,10,FALSE)</f>
        <v>68.599999999999994</v>
      </c>
      <c r="S65">
        <f>VLOOKUP(Z65,'pff grades'!$A$2:$M$135,11,FALSE)</f>
        <v>71.5</v>
      </c>
      <c r="U65">
        <v>34.5</v>
      </c>
      <c r="V65">
        <v>0.25</v>
      </c>
      <c r="W65">
        <v>0</v>
      </c>
      <c r="X65">
        <v>0</v>
      </c>
      <c r="Y65">
        <v>0</v>
      </c>
      <c r="Z65" t="s">
        <v>282</v>
      </c>
    </row>
    <row r="66" spans="2:26" x14ac:dyDescent="0.25">
      <c r="B66" s="4" t="s">
        <v>68</v>
      </c>
      <c r="C66" s="4" t="s">
        <v>125</v>
      </c>
      <c r="D66" s="4"/>
      <c r="E66" s="4" t="s">
        <v>7</v>
      </c>
      <c r="F66" s="4" t="s">
        <v>179</v>
      </c>
      <c r="G66" s="4"/>
      <c r="H66" s="5">
        <f>K66+L66</f>
        <v>-6.4999999999997726E-2</v>
      </c>
      <c r="K66">
        <v>3.5</v>
      </c>
      <c r="L66" s="5">
        <f>M66+N66</f>
        <v>-3.5649999999999977</v>
      </c>
      <c r="M66" s="5">
        <f>(76-((P66*0.1)+(Q66*0.5)+(R66*0.35)+(S66*0.15)))/3</f>
        <v>-3.8149999999999977</v>
      </c>
      <c r="N66">
        <f>V66+W66+X66+Y66</f>
        <v>0.25</v>
      </c>
      <c r="P66">
        <f>VLOOKUP(Z66,'pff grades'!$A$2:$J$135,9,FALSE)</f>
        <v>75.599999999999994</v>
      </c>
      <c r="Q66">
        <f>VLOOKUP(Z66,'pff grades'!$A$2:$M$135,12,FALSE)</f>
        <v>90.3</v>
      </c>
      <c r="R66">
        <f>VLOOKUP(Z66,'pff grades'!$A$2:$M$135,10,FALSE)</f>
        <v>68.599999999999994</v>
      </c>
      <c r="S66">
        <f>VLOOKUP(Z66,'pff grades'!$A$2:$M$135,11,FALSE)</f>
        <v>71.5</v>
      </c>
      <c r="U66">
        <v>34.5</v>
      </c>
      <c r="V66">
        <v>0.25</v>
      </c>
      <c r="W66">
        <v>0</v>
      </c>
      <c r="X66">
        <v>0</v>
      </c>
      <c r="Y66">
        <v>0</v>
      </c>
      <c r="Z66" t="s">
        <v>282</v>
      </c>
    </row>
    <row r="67" spans="2:26" x14ac:dyDescent="0.25">
      <c r="B67" s="4" t="s">
        <v>113</v>
      </c>
      <c r="C67" s="4" t="s">
        <v>114</v>
      </c>
      <c r="D67" s="4"/>
      <c r="E67" s="4" t="s">
        <v>7</v>
      </c>
      <c r="F67" s="4" t="s">
        <v>258</v>
      </c>
      <c r="G67" s="4"/>
      <c r="H67" s="5">
        <f>K67+L67</f>
        <v>-0.42166666666666419</v>
      </c>
      <c r="K67">
        <v>4.7</v>
      </c>
      <c r="L67" s="5">
        <f>M67+N67</f>
        <v>-5.1216666666666644</v>
      </c>
      <c r="M67" s="5">
        <f>(76-((P67*0.1)+(Q67*0.5)+(R67*0.35)+(S67*0.15)))/3</f>
        <v>-3.8716666666666648</v>
      </c>
      <c r="N67">
        <f>V67+W67+X67+Y67</f>
        <v>-1.25</v>
      </c>
      <c r="P67">
        <f>VLOOKUP(Z67,'pff grades'!$A$2:$J$135,9,FALSE)</f>
        <v>74.5</v>
      </c>
      <c r="Q67">
        <f>VLOOKUP(Z67,'pff grades'!$A$2:$M$135,12,FALSE)</f>
        <v>87</v>
      </c>
      <c r="R67">
        <f>VLOOKUP(Z67,'pff grades'!$A$2:$M$135,10,FALSE)</f>
        <v>77.2</v>
      </c>
      <c r="S67">
        <f>VLOOKUP(Z67,'pff grades'!$A$2:$M$135,11,FALSE)</f>
        <v>64.3</v>
      </c>
      <c r="U67">
        <v>20.5</v>
      </c>
      <c r="V67">
        <v>-0.25</v>
      </c>
      <c r="W67">
        <v>0</v>
      </c>
      <c r="X67">
        <v>-1</v>
      </c>
      <c r="Y67">
        <v>0</v>
      </c>
      <c r="Z67" t="s">
        <v>283</v>
      </c>
    </row>
    <row r="68" spans="2:26" x14ac:dyDescent="0.25">
      <c r="B68" s="4" t="s">
        <v>68</v>
      </c>
      <c r="C68" s="4" t="s">
        <v>116</v>
      </c>
      <c r="D68" s="4"/>
      <c r="E68" s="4" t="s">
        <v>7</v>
      </c>
      <c r="F68" s="4" t="s">
        <v>258</v>
      </c>
      <c r="G68" s="4"/>
      <c r="H68" s="5">
        <f>K68+L68</f>
        <v>-0.62166666666666437</v>
      </c>
      <c r="K68">
        <v>4.5</v>
      </c>
      <c r="L68" s="5">
        <f>M68+N68</f>
        <v>-5.1216666666666644</v>
      </c>
      <c r="M68" s="5">
        <f>(76-((P68*0.1)+(Q68*0.5)+(R68*0.35)+(S68*0.15)))/3</f>
        <v>-3.8716666666666648</v>
      </c>
      <c r="N68">
        <f>V68+W68+X68+Y68</f>
        <v>-1.25</v>
      </c>
      <c r="P68">
        <f>VLOOKUP(Z68,'pff grades'!$A$2:$J$135,9,FALSE)</f>
        <v>74.5</v>
      </c>
      <c r="Q68">
        <f>VLOOKUP(Z68,'pff grades'!$A$2:$M$135,12,FALSE)</f>
        <v>87</v>
      </c>
      <c r="R68">
        <f>VLOOKUP(Z68,'pff grades'!$A$2:$M$135,10,FALSE)</f>
        <v>77.2</v>
      </c>
      <c r="S68">
        <f>VLOOKUP(Z68,'pff grades'!$A$2:$M$135,11,FALSE)</f>
        <v>64.3</v>
      </c>
      <c r="U68">
        <v>20.5</v>
      </c>
      <c r="V68">
        <v>-0.25</v>
      </c>
      <c r="W68">
        <v>0</v>
      </c>
      <c r="X68">
        <v>-1</v>
      </c>
      <c r="Y68">
        <v>0</v>
      </c>
      <c r="Z68" t="s">
        <v>283</v>
      </c>
    </row>
    <row r="69" spans="2:26" x14ac:dyDescent="0.25">
      <c r="B69" s="4" t="s">
        <v>132</v>
      </c>
      <c r="C69" s="4" t="s">
        <v>133</v>
      </c>
      <c r="D69" s="4"/>
      <c r="E69" s="4" t="s">
        <v>7</v>
      </c>
      <c r="F69" s="4" t="s">
        <v>179</v>
      </c>
      <c r="G69" s="4"/>
      <c r="H69" s="5">
        <f>K69+L69</f>
        <v>-1.5649999999999977</v>
      </c>
      <c r="I69">
        <v>20.8</v>
      </c>
      <c r="K69">
        <v>2</v>
      </c>
      <c r="L69" s="5">
        <f>M69+N69</f>
        <v>-3.5649999999999977</v>
      </c>
      <c r="M69" s="5">
        <f>(76-((P69*0.1)+(Q69*0.5)+(R69*0.35)+(S69*0.15)))/3</f>
        <v>-3.8149999999999977</v>
      </c>
      <c r="N69">
        <f>V69+W69+X69+Y69</f>
        <v>0.25</v>
      </c>
      <c r="P69">
        <f>VLOOKUP(Z69,'pff grades'!$A$2:$J$135,9,FALSE)</f>
        <v>75.599999999999994</v>
      </c>
      <c r="Q69">
        <f>VLOOKUP(Z69,'pff grades'!$A$2:$M$135,12,FALSE)</f>
        <v>90.3</v>
      </c>
      <c r="R69">
        <f>VLOOKUP(Z69,'pff grades'!$A$2:$M$135,10,FALSE)</f>
        <v>68.599999999999994</v>
      </c>
      <c r="S69">
        <f>VLOOKUP(Z69,'pff grades'!$A$2:$M$135,11,FALSE)</f>
        <v>71.5</v>
      </c>
      <c r="U69">
        <v>34.5</v>
      </c>
      <c r="V69">
        <v>0.25</v>
      </c>
      <c r="W69">
        <v>0</v>
      </c>
      <c r="X69">
        <v>0</v>
      </c>
      <c r="Y69">
        <v>0</v>
      </c>
      <c r="Z69" t="s">
        <v>282</v>
      </c>
    </row>
    <row r="70" spans="2:26" x14ac:dyDescent="0.25">
      <c r="B70" s="4" t="s">
        <v>126</v>
      </c>
      <c r="C70" s="4" t="s">
        <v>127</v>
      </c>
      <c r="D70" s="4"/>
      <c r="E70" s="4" t="s">
        <v>7</v>
      </c>
      <c r="F70" s="4" t="s">
        <v>258</v>
      </c>
      <c r="G70" s="4"/>
      <c r="H70" s="5">
        <f>K70+L70</f>
        <v>-2.1216666666666644</v>
      </c>
      <c r="K70">
        <v>3</v>
      </c>
      <c r="L70" s="5">
        <f>M70+N70</f>
        <v>-5.1216666666666644</v>
      </c>
      <c r="M70" s="5">
        <f>(76-((P70*0.1)+(Q70*0.5)+(R70*0.35)+(S70*0.15)))/3</f>
        <v>-3.8716666666666648</v>
      </c>
      <c r="N70">
        <f>V70+W70+X70+Y70</f>
        <v>-1.25</v>
      </c>
      <c r="P70">
        <f>VLOOKUP(Z70,'pff grades'!$A$2:$J$135,9,FALSE)</f>
        <v>74.5</v>
      </c>
      <c r="Q70">
        <f>VLOOKUP(Z70,'pff grades'!$A$2:$M$135,12,FALSE)</f>
        <v>87</v>
      </c>
      <c r="R70">
        <f>VLOOKUP(Z70,'pff grades'!$A$2:$M$135,10,FALSE)</f>
        <v>77.2</v>
      </c>
      <c r="S70">
        <f>VLOOKUP(Z70,'pff grades'!$A$2:$M$135,11,FALSE)</f>
        <v>64.3</v>
      </c>
      <c r="U70">
        <v>20.5</v>
      </c>
      <c r="V70">
        <v>-0.25</v>
      </c>
      <c r="W70">
        <v>0</v>
      </c>
      <c r="X70">
        <v>-1</v>
      </c>
      <c r="Y70">
        <v>0</v>
      </c>
      <c r="Z70" t="s">
        <v>283</v>
      </c>
    </row>
  </sheetData>
  <sortState xmlns:xlrd2="http://schemas.microsoft.com/office/spreadsheetml/2017/richdata2" ref="A2:Z70">
    <sortCondition ref="D2:D70"/>
  </sortState>
  <conditionalFormatting sqref="V2:Y7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:Y7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:U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S70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1:N104857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:M104857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:I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3B44-5C02-4B59-B770-6BE722D5B0E7}">
  <dimension ref="A1:M135"/>
  <sheetViews>
    <sheetView topLeftCell="A57" workbookViewId="0">
      <selection activeCell="A57" sqref="A1:XFD1048576"/>
    </sheetView>
  </sheetViews>
  <sheetFormatPr defaultRowHeight="15" x14ac:dyDescent="0.25"/>
  <cols>
    <col min="1" max="1" width="19.42578125" bestFit="1" customWidth="1"/>
  </cols>
  <sheetData>
    <row r="1" spans="1:13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</row>
    <row r="2" spans="1:13" x14ac:dyDescent="0.25">
      <c r="A2" t="s">
        <v>167</v>
      </c>
      <c r="B2">
        <v>63.5</v>
      </c>
      <c r="C2">
        <v>61.5</v>
      </c>
      <c r="D2">
        <v>38.299999999999997</v>
      </c>
      <c r="E2">
        <v>58.6</v>
      </c>
      <c r="F2">
        <v>62.6</v>
      </c>
      <c r="G2">
        <v>67.2</v>
      </c>
      <c r="H2">
        <v>76.8</v>
      </c>
      <c r="I2">
        <v>77</v>
      </c>
      <c r="J2">
        <v>67.400000000000006</v>
      </c>
      <c r="K2">
        <v>72.5</v>
      </c>
      <c r="L2">
        <v>63.3</v>
      </c>
      <c r="M2">
        <v>63.7</v>
      </c>
    </row>
    <row r="3" spans="1:13" x14ac:dyDescent="0.25">
      <c r="A3" t="s">
        <v>168</v>
      </c>
      <c r="B3">
        <v>56.5</v>
      </c>
      <c r="C3">
        <v>59.5</v>
      </c>
      <c r="D3">
        <v>55.8</v>
      </c>
      <c r="E3">
        <v>58.8</v>
      </c>
      <c r="F3">
        <v>71.2</v>
      </c>
      <c r="G3">
        <v>42.1</v>
      </c>
      <c r="H3">
        <v>52.8</v>
      </c>
      <c r="I3">
        <v>54.7</v>
      </c>
      <c r="J3">
        <v>35</v>
      </c>
      <c r="K3">
        <v>66.599999999999994</v>
      </c>
      <c r="L3">
        <v>39.799999999999997</v>
      </c>
      <c r="M3">
        <v>64.900000000000006</v>
      </c>
    </row>
    <row r="4" spans="1:13" x14ac:dyDescent="0.25">
      <c r="A4" t="s">
        <v>169</v>
      </c>
      <c r="B4">
        <v>79</v>
      </c>
      <c r="C4">
        <v>76.2</v>
      </c>
      <c r="D4">
        <v>73.900000000000006</v>
      </c>
      <c r="E4">
        <v>76.900000000000006</v>
      </c>
      <c r="F4">
        <v>83.9</v>
      </c>
      <c r="G4">
        <v>60.9</v>
      </c>
      <c r="H4">
        <v>91.7</v>
      </c>
      <c r="I4">
        <v>91.6</v>
      </c>
      <c r="J4">
        <v>82.4</v>
      </c>
      <c r="K4">
        <v>77.7</v>
      </c>
      <c r="L4">
        <v>86.2</v>
      </c>
      <c r="M4">
        <v>84</v>
      </c>
    </row>
    <row r="5" spans="1:13" x14ac:dyDescent="0.25">
      <c r="A5" t="s">
        <v>170</v>
      </c>
      <c r="B5">
        <v>69.8</v>
      </c>
      <c r="C5">
        <v>55.7</v>
      </c>
      <c r="D5">
        <v>73</v>
      </c>
      <c r="E5">
        <v>67.7</v>
      </c>
      <c r="F5">
        <v>82.4</v>
      </c>
      <c r="G5">
        <v>61.1</v>
      </c>
      <c r="H5">
        <v>71.5</v>
      </c>
      <c r="I5">
        <v>74.8</v>
      </c>
      <c r="J5">
        <v>54.9</v>
      </c>
      <c r="K5">
        <v>72.099999999999994</v>
      </c>
      <c r="L5">
        <v>58.3</v>
      </c>
      <c r="M5">
        <v>82</v>
      </c>
    </row>
    <row r="6" spans="1:13" x14ac:dyDescent="0.25">
      <c r="A6" t="s">
        <v>171</v>
      </c>
      <c r="B6">
        <v>71.3</v>
      </c>
      <c r="C6">
        <v>66.7</v>
      </c>
      <c r="D6">
        <v>76.7</v>
      </c>
      <c r="E6">
        <v>66.099999999999994</v>
      </c>
      <c r="F6">
        <v>77.900000000000006</v>
      </c>
      <c r="G6">
        <v>60.2</v>
      </c>
      <c r="H6">
        <v>79.7</v>
      </c>
      <c r="I6">
        <v>77.3</v>
      </c>
      <c r="J6">
        <v>61.3</v>
      </c>
      <c r="K6">
        <v>72.5</v>
      </c>
      <c r="L6">
        <v>80.099999999999994</v>
      </c>
      <c r="M6">
        <v>76.400000000000006</v>
      </c>
    </row>
    <row r="7" spans="1:13" x14ac:dyDescent="0.25">
      <c r="A7" t="s">
        <v>172</v>
      </c>
      <c r="B7">
        <v>71.7</v>
      </c>
      <c r="C7">
        <v>69.400000000000006</v>
      </c>
      <c r="D7">
        <v>78</v>
      </c>
      <c r="E7">
        <v>60.4</v>
      </c>
      <c r="F7">
        <v>86.1</v>
      </c>
      <c r="G7">
        <v>57.9</v>
      </c>
      <c r="H7">
        <v>78.099999999999994</v>
      </c>
      <c r="I7">
        <v>79</v>
      </c>
      <c r="J7">
        <v>61.8</v>
      </c>
      <c r="K7">
        <v>60.9</v>
      </c>
      <c r="L7">
        <v>77.8</v>
      </c>
      <c r="M7">
        <v>65.2</v>
      </c>
    </row>
    <row r="8" spans="1:13" x14ac:dyDescent="0.25">
      <c r="A8" t="s">
        <v>173</v>
      </c>
      <c r="B8">
        <v>79.8</v>
      </c>
      <c r="C8">
        <v>81.7</v>
      </c>
      <c r="D8">
        <v>64.8</v>
      </c>
      <c r="E8">
        <v>73.7</v>
      </c>
      <c r="F8">
        <v>83.3</v>
      </c>
      <c r="G8">
        <v>65.3</v>
      </c>
      <c r="H8">
        <v>74.2</v>
      </c>
      <c r="I8">
        <v>86.1</v>
      </c>
      <c r="J8">
        <v>67.3</v>
      </c>
      <c r="K8">
        <v>66.099999999999994</v>
      </c>
      <c r="L8">
        <v>58.6</v>
      </c>
      <c r="M8">
        <v>78.3</v>
      </c>
    </row>
    <row r="9" spans="1:13" x14ac:dyDescent="0.25">
      <c r="A9" t="s">
        <v>174</v>
      </c>
      <c r="B9">
        <v>66.599999999999994</v>
      </c>
      <c r="C9">
        <v>64.5</v>
      </c>
      <c r="D9">
        <v>51.1</v>
      </c>
      <c r="E9">
        <v>66.599999999999994</v>
      </c>
      <c r="F9">
        <v>74.400000000000006</v>
      </c>
      <c r="G9">
        <v>57.6</v>
      </c>
      <c r="H9">
        <v>64.400000000000006</v>
      </c>
      <c r="I9">
        <v>64.599999999999994</v>
      </c>
      <c r="J9">
        <v>47.9</v>
      </c>
      <c r="K9">
        <v>65</v>
      </c>
      <c r="L9">
        <v>59.9</v>
      </c>
      <c r="M9">
        <v>69.599999999999994</v>
      </c>
    </row>
    <row r="10" spans="1:13" x14ac:dyDescent="0.25">
      <c r="A10" t="s">
        <v>175</v>
      </c>
      <c r="B10">
        <v>96.4</v>
      </c>
      <c r="C10">
        <v>89.6</v>
      </c>
      <c r="D10">
        <v>70.099999999999994</v>
      </c>
      <c r="E10">
        <v>91</v>
      </c>
      <c r="F10">
        <v>93.1</v>
      </c>
      <c r="G10">
        <v>88</v>
      </c>
      <c r="H10">
        <v>78.5</v>
      </c>
      <c r="I10">
        <v>77.099999999999994</v>
      </c>
      <c r="J10">
        <v>69</v>
      </c>
      <c r="K10">
        <v>62</v>
      </c>
      <c r="L10">
        <v>80.599999999999994</v>
      </c>
      <c r="M10">
        <v>79.900000000000006</v>
      </c>
    </row>
    <row r="11" spans="1:13" x14ac:dyDescent="0.25">
      <c r="A11" t="s">
        <v>176</v>
      </c>
      <c r="B11">
        <v>76.2</v>
      </c>
      <c r="C11">
        <v>77.7</v>
      </c>
      <c r="D11">
        <v>71.7</v>
      </c>
      <c r="E11">
        <v>70.599999999999994</v>
      </c>
      <c r="F11">
        <v>74.099999999999994</v>
      </c>
      <c r="G11">
        <v>64.5</v>
      </c>
      <c r="H11">
        <v>89.2</v>
      </c>
      <c r="I11">
        <v>89.5</v>
      </c>
      <c r="J11">
        <v>66.099999999999994</v>
      </c>
      <c r="K11">
        <v>72.8</v>
      </c>
      <c r="L11">
        <v>78</v>
      </c>
      <c r="M11">
        <v>77.099999999999994</v>
      </c>
    </row>
    <row r="12" spans="1:13" x14ac:dyDescent="0.25">
      <c r="A12" t="s">
        <v>177</v>
      </c>
      <c r="B12">
        <v>72</v>
      </c>
      <c r="C12">
        <v>67.5</v>
      </c>
      <c r="D12">
        <v>73.8</v>
      </c>
      <c r="E12">
        <v>69.7</v>
      </c>
      <c r="F12">
        <v>69.400000000000006</v>
      </c>
      <c r="G12">
        <v>63.8</v>
      </c>
      <c r="H12">
        <v>51.3</v>
      </c>
      <c r="I12">
        <v>50.9</v>
      </c>
      <c r="J12">
        <v>50.3</v>
      </c>
      <c r="K12">
        <v>71.099999999999994</v>
      </c>
      <c r="L12">
        <v>39.1</v>
      </c>
      <c r="M12">
        <v>71.599999999999994</v>
      </c>
    </row>
    <row r="13" spans="1:13" x14ac:dyDescent="0.25">
      <c r="A13" t="s">
        <v>178</v>
      </c>
      <c r="B13">
        <v>71.099999999999994</v>
      </c>
      <c r="C13">
        <v>69</v>
      </c>
      <c r="D13">
        <v>71</v>
      </c>
      <c r="E13">
        <v>69.5</v>
      </c>
      <c r="F13">
        <v>73</v>
      </c>
      <c r="G13">
        <v>57.2</v>
      </c>
      <c r="H13">
        <v>72.8</v>
      </c>
      <c r="I13">
        <v>74</v>
      </c>
      <c r="J13">
        <v>72.3</v>
      </c>
      <c r="K13">
        <v>63.7</v>
      </c>
      <c r="L13">
        <v>67.7</v>
      </c>
      <c r="M13">
        <v>90.9</v>
      </c>
    </row>
    <row r="14" spans="1:13" x14ac:dyDescent="0.25">
      <c r="A14" t="s">
        <v>179</v>
      </c>
      <c r="B14">
        <v>86.3</v>
      </c>
      <c r="C14">
        <v>71.8</v>
      </c>
      <c r="D14">
        <v>69.5</v>
      </c>
      <c r="E14">
        <v>75.7</v>
      </c>
      <c r="F14">
        <v>96</v>
      </c>
      <c r="G14">
        <v>67.400000000000006</v>
      </c>
      <c r="H14">
        <v>81</v>
      </c>
      <c r="I14">
        <v>71.599999999999994</v>
      </c>
      <c r="J14">
        <v>51.9</v>
      </c>
      <c r="K14">
        <v>70.5</v>
      </c>
      <c r="L14">
        <v>87.2</v>
      </c>
      <c r="M14">
        <v>78.599999999999994</v>
      </c>
    </row>
    <row r="15" spans="1:13" x14ac:dyDescent="0.25">
      <c r="A15" t="s">
        <v>180</v>
      </c>
      <c r="B15">
        <v>78.099999999999994</v>
      </c>
      <c r="C15">
        <v>78.8</v>
      </c>
      <c r="D15">
        <v>76.599999999999994</v>
      </c>
      <c r="E15">
        <v>66.900000000000006</v>
      </c>
      <c r="F15">
        <v>69.900000000000006</v>
      </c>
      <c r="G15">
        <v>76.5</v>
      </c>
      <c r="H15">
        <v>87.3</v>
      </c>
      <c r="I15">
        <v>87.1</v>
      </c>
      <c r="J15">
        <v>66.8</v>
      </c>
      <c r="K15">
        <v>67.900000000000006</v>
      </c>
      <c r="L15">
        <v>83.9</v>
      </c>
      <c r="M15">
        <v>72.400000000000006</v>
      </c>
    </row>
    <row r="16" spans="1:13" x14ac:dyDescent="0.25">
      <c r="A16" t="s">
        <v>181</v>
      </c>
      <c r="B16">
        <v>77.2</v>
      </c>
      <c r="C16">
        <v>74.900000000000006</v>
      </c>
      <c r="D16">
        <v>65.400000000000006</v>
      </c>
      <c r="E16">
        <v>78.400000000000006</v>
      </c>
      <c r="F16">
        <v>85.7</v>
      </c>
      <c r="G16">
        <v>54.7</v>
      </c>
      <c r="H16">
        <v>79.599999999999994</v>
      </c>
      <c r="I16">
        <v>75</v>
      </c>
      <c r="J16">
        <v>72.2</v>
      </c>
      <c r="K16">
        <v>66.7</v>
      </c>
      <c r="L16">
        <v>81.5</v>
      </c>
      <c r="M16">
        <v>90.7</v>
      </c>
    </row>
    <row r="17" spans="1:13" x14ac:dyDescent="0.25">
      <c r="A17" t="s">
        <v>182</v>
      </c>
      <c r="B17">
        <v>66.8</v>
      </c>
      <c r="C17">
        <v>59.3</v>
      </c>
      <c r="D17">
        <v>62.4</v>
      </c>
      <c r="E17">
        <v>65.400000000000006</v>
      </c>
      <c r="F17">
        <v>74.400000000000006</v>
      </c>
      <c r="G17">
        <v>57.4</v>
      </c>
      <c r="H17">
        <v>84.2</v>
      </c>
      <c r="I17">
        <v>72.8</v>
      </c>
      <c r="J17">
        <v>80.7</v>
      </c>
      <c r="K17">
        <v>61.2</v>
      </c>
      <c r="L17">
        <v>91.6</v>
      </c>
      <c r="M17">
        <v>70.7</v>
      </c>
    </row>
    <row r="18" spans="1:13" x14ac:dyDescent="0.25">
      <c r="A18" t="s">
        <v>183</v>
      </c>
      <c r="B18">
        <v>81.2</v>
      </c>
      <c r="C18">
        <v>81.2</v>
      </c>
      <c r="D18">
        <v>81.599999999999994</v>
      </c>
      <c r="E18">
        <v>70.900000000000006</v>
      </c>
      <c r="F18">
        <v>78.8</v>
      </c>
      <c r="G18">
        <v>68.900000000000006</v>
      </c>
      <c r="H18">
        <v>83.8</v>
      </c>
      <c r="I18">
        <v>82.1</v>
      </c>
      <c r="J18">
        <v>62.3</v>
      </c>
      <c r="K18">
        <v>65.2</v>
      </c>
      <c r="L18">
        <v>82.1</v>
      </c>
      <c r="M18">
        <v>80.2</v>
      </c>
    </row>
    <row r="19" spans="1:13" x14ac:dyDescent="0.25">
      <c r="A19" t="s">
        <v>184</v>
      </c>
      <c r="B19">
        <v>68.599999999999994</v>
      </c>
      <c r="C19">
        <v>72.099999999999994</v>
      </c>
      <c r="D19">
        <v>61.6</v>
      </c>
      <c r="E19">
        <v>67</v>
      </c>
      <c r="F19">
        <v>76.099999999999994</v>
      </c>
      <c r="G19">
        <v>54.8</v>
      </c>
      <c r="H19">
        <v>85.5</v>
      </c>
      <c r="I19">
        <v>80.5</v>
      </c>
      <c r="J19">
        <v>64.400000000000006</v>
      </c>
      <c r="K19">
        <v>70.2</v>
      </c>
      <c r="L19">
        <v>84.5</v>
      </c>
      <c r="M19">
        <v>73</v>
      </c>
    </row>
    <row r="20" spans="1:13" x14ac:dyDescent="0.25">
      <c r="A20" t="s">
        <v>185</v>
      </c>
      <c r="B20">
        <v>65.599999999999994</v>
      </c>
      <c r="C20">
        <v>64.7</v>
      </c>
      <c r="D20">
        <v>51.3</v>
      </c>
      <c r="E20">
        <v>64.900000000000006</v>
      </c>
      <c r="F20">
        <v>74</v>
      </c>
      <c r="G20">
        <v>58.2</v>
      </c>
      <c r="H20">
        <v>80.400000000000006</v>
      </c>
      <c r="I20">
        <v>77.400000000000006</v>
      </c>
      <c r="J20">
        <v>80.8</v>
      </c>
      <c r="K20">
        <v>75.599999999999994</v>
      </c>
      <c r="L20">
        <v>77.2</v>
      </c>
      <c r="M20">
        <v>80.099999999999994</v>
      </c>
    </row>
    <row r="21" spans="1:13" x14ac:dyDescent="0.25">
      <c r="A21" t="s">
        <v>186</v>
      </c>
      <c r="B21">
        <v>68.400000000000006</v>
      </c>
      <c r="C21">
        <v>51.4</v>
      </c>
      <c r="D21">
        <v>79.400000000000006</v>
      </c>
      <c r="E21">
        <v>67.400000000000006</v>
      </c>
      <c r="F21">
        <v>75.3</v>
      </c>
      <c r="G21">
        <v>60.7</v>
      </c>
      <c r="H21">
        <v>65.900000000000006</v>
      </c>
      <c r="I21">
        <v>64.599999999999994</v>
      </c>
      <c r="J21">
        <v>62.1</v>
      </c>
      <c r="K21">
        <v>64.900000000000006</v>
      </c>
      <c r="L21">
        <v>66.099999999999994</v>
      </c>
      <c r="M21">
        <v>59.8</v>
      </c>
    </row>
    <row r="22" spans="1:13" x14ac:dyDescent="0.25">
      <c r="A22" t="s">
        <v>187</v>
      </c>
      <c r="B22">
        <v>82.6</v>
      </c>
      <c r="C22">
        <v>81.099999999999994</v>
      </c>
      <c r="D22">
        <v>75.8</v>
      </c>
      <c r="E22">
        <v>78.099999999999994</v>
      </c>
      <c r="F22">
        <v>82.5</v>
      </c>
      <c r="G22">
        <v>64.900000000000006</v>
      </c>
      <c r="H22">
        <v>86.9</v>
      </c>
      <c r="I22">
        <v>75.7</v>
      </c>
      <c r="J22">
        <v>63.4</v>
      </c>
      <c r="K22">
        <v>70.099999999999994</v>
      </c>
      <c r="L22">
        <v>89.7</v>
      </c>
      <c r="M22">
        <v>75.2</v>
      </c>
    </row>
    <row r="23" spans="1:13" x14ac:dyDescent="0.25">
      <c r="A23" t="s">
        <v>188</v>
      </c>
      <c r="B23">
        <v>84</v>
      </c>
      <c r="C23">
        <v>87.1</v>
      </c>
      <c r="D23">
        <v>85.6</v>
      </c>
      <c r="E23">
        <v>74.900000000000006</v>
      </c>
      <c r="F23">
        <v>85.4</v>
      </c>
      <c r="G23">
        <v>62.9</v>
      </c>
      <c r="H23">
        <v>85.2</v>
      </c>
      <c r="I23">
        <v>80.400000000000006</v>
      </c>
      <c r="J23">
        <v>80.2</v>
      </c>
      <c r="K23">
        <v>68.5</v>
      </c>
      <c r="L23">
        <v>87.6</v>
      </c>
      <c r="M23">
        <v>85.5</v>
      </c>
    </row>
    <row r="24" spans="1:13" x14ac:dyDescent="0.25">
      <c r="A24" t="s">
        <v>189</v>
      </c>
      <c r="B24">
        <v>74.599999999999994</v>
      </c>
      <c r="C24">
        <v>79.099999999999994</v>
      </c>
      <c r="D24">
        <v>74.099999999999994</v>
      </c>
      <c r="E24">
        <v>62.4</v>
      </c>
      <c r="F24">
        <v>83.5</v>
      </c>
      <c r="G24">
        <v>61.8</v>
      </c>
      <c r="H24">
        <v>66.099999999999994</v>
      </c>
      <c r="I24">
        <v>66.400000000000006</v>
      </c>
      <c r="J24">
        <v>45.4</v>
      </c>
      <c r="K24">
        <v>65</v>
      </c>
      <c r="L24">
        <v>61.8</v>
      </c>
      <c r="M24">
        <v>78.3</v>
      </c>
    </row>
    <row r="25" spans="1:13" x14ac:dyDescent="0.25">
      <c r="A25" t="s">
        <v>190</v>
      </c>
      <c r="B25">
        <v>79.2</v>
      </c>
      <c r="C25">
        <v>89.8</v>
      </c>
      <c r="D25">
        <v>70.099999999999994</v>
      </c>
      <c r="E25">
        <v>76.099999999999994</v>
      </c>
      <c r="F25">
        <v>75.900000000000006</v>
      </c>
      <c r="G25">
        <v>58.1</v>
      </c>
      <c r="H25">
        <v>83.6</v>
      </c>
      <c r="I25">
        <v>85.1</v>
      </c>
      <c r="J25">
        <v>72.7</v>
      </c>
      <c r="K25">
        <v>64.7</v>
      </c>
      <c r="L25">
        <v>86.7</v>
      </c>
      <c r="M25">
        <v>73.900000000000006</v>
      </c>
    </row>
    <row r="26" spans="1:13" x14ac:dyDescent="0.25">
      <c r="A26" t="s">
        <v>191</v>
      </c>
      <c r="B26">
        <v>75</v>
      </c>
      <c r="C26">
        <v>69.400000000000006</v>
      </c>
      <c r="D26">
        <v>77.2</v>
      </c>
      <c r="E26">
        <v>63.3</v>
      </c>
      <c r="F26">
        <v>77.900000000000006</v>
      </c>
      <c r="G26">
        <v>72.8</v>
      </c>
      <c r="H26">
        <v>88</v>
      </c>
      <c r="I26">
        <v>86.8</v>
      </c>
      <c r="J26">
        <v>68.900000000000006</v>
      </c>
      <c r="K26">
        <v>71.7</v>
      </c>
      <c r="L26">
        <v>79.099999999999994</v>
      </c>
      <c r="M26">
        <v>71.5</v>
      </c>
    </row>
    <row r="27" spans="1:13" x14ac:dyDescent="0.25">
      <c r="A27" t="s">
        <v>192</v>
      </c>
      <c r="B27">
        <v>79.400000000000006</v>
      </c>
      <c r="C27">
        <v>66.400000000000006</v>
      </c>
      <c r="D27">
        <v>73.599999999999994</v>
      </c>
      <c r="E27">
        <v>62.5</v>
      </c>
      <c r="F27">
        <v>77.7</v>
      </c>
      <c r="G27">
        <v>87</v>
      </c>
      <c r="H27">
        <v>73.5</v>
      </c>
      <c r="I27">
        <v>67.099999999999994</v>
      </c>
      <c r="J27">
        <v>68.7</v>
      </c>
      <c r="K27">
        <v>66.400000000000006</v>
      </c>
      <c r="L27">
        <v>79.099999999999994</v>
      </c>
      <c r="M27">
        <v>78.599999999999994</v>
      </c>
    </row>
    <row r="28" spans="1:13" x14ac:dyDescent="0.25">
      <c r="A28" t="s">
        <v>193</v>
      </c>
      <c r="B28">
        <v>73.099999999999994</v>
      </c>
      <c r="C28">
        <v>71</v>
      </c>
      <c r="D28">
        <v>81.8</v>
      </c>
      <c r="E28">
        <v>65.099999999999994</v>
      </c>
      <c r="F28">
        <v>75.099999999999994</v>
      </c>
      <c r="G28">
        <v>63.5</v>
      </c>
      <c r="H28">
        <v>90.2</v>
      </c>
      <c r="I28">
        <v>76.3</v>
      </c>
      <c r="J28">
        <v>65.099999999999994</v>
      </c>
      <c r="K28">
        <v>76.2</v>
      </c>
      <c r="L28">
        <v>91.2</v>
      </c>
      <c r="M28">
        <v>74.3</v>
      </c>
    </row>
    <row r="29" spans="1:13" x14ac:dyDescent="0.25">
      <c r="A29" t="s">
        <v>194</v>
      </c>
      <c r="B29">
        <v>67</v>
      </c>
      <c r="C29">
        <v>60.9</v>
      </c>
      <c r="D29">
        <v>66.5</v>
      </c>
      <c r="E29">
        <v>66.900000000000006</v>
      </c>
      <c r="F29">
        <v>74.2</v>
      </c>
      <c r="G29">
        <v>58.3</v>
      </c>
      <c r="H29">
        <v>90.5</v>
      </c>
      <c r="I29">
        <v>89.6</v>
      </c>
      <c r="J29">
        <v>69.400000000000006</v>
      </c>
      <c r="K29">
        <v>71</v>
      </c>
      <c r="L29">
        <v>88</v>
      </c>
      <c r="M29">
        <v>63</v>
      </c>
    </row>
    <row r="30" spans="1:13" x14ac:dyDescent="0.25">
      <c r="A30" t="s">
        <v>195</v>
      </c>
      <c r="B30">
        <v>72.8</v>
      </c>
      <c r="C30">
        <v>76.2</v>
      </c>
      <c r="D30">
        <v>69.900000000000006</v>
      </c>
      <c r="E30">
        <v>66.7</v>
      </c>
      <c r="F30">
        <v>69.2</v>
      </c>
      <c r="G30">
        <v>64.2</v>
      </c>
      <c r="H30">
        <v>73.900000000000006</v>
      </c>
      <c r="I30">
        <v>90.4</v>
      </c>
      <c r="J30">
        <v>68.5</v>
      </c>
      <c r="K30">
        <v>78.5</v>
      </c>
      <c r="L30">
        <v>39.799999999999997</v>
      </c>
      <c r="M30">
        <v>67.7</v>
      </c>
    </row>
    <row r="31" spans="1:13" x14ac:dyDescent="0.25">
      <c r="A31" t="s">
        <v>196</v>
      </c>
      <c r="B31">
        <v>80.5</v>
      </c>
      <c r="C31">
        <v>77.400000000000006</v>
      </c>
      <c r="D31">
        <v>84</v>
      </c>
      <c r="E31">
        <v>77</v>
      </c>
      <c r="F31">
        <v>75.099999999999994</v>
      </c>
      <c r="G31">
        <v>67.8</v>
      </c>
      <c r="H31">
        <v>90.5</v>
      </c>
      <c r="I31">
        <v>90.7</v>
      </c>
      <c r="J31">
        <v>66.900000000000006</v>
      </c>
      <c r="K31">
        <v>69.599999999999994</v>
      </c>
      <c r="L31">
        <v>83.9</v>
      </c>
      <c r="M31">
        <v>77.400000000000006</v>
      </c>
    </row>
    <row r="32" spans="1:13" x14ac:dyDescent="0.25">
      <c r="A32" t="s">
        <v>197</v>
      </c>
      <c r="B32">
        <v>69.400000000000006</v>
      </c>
      <c r="C32">
        <v>65.400000000000006</v>
      </c>
      <c r="D32">
        <v>74.400000000000006</v>
      </c>
      <c r="E32">
        <v>62.7</v>
      </c>
      <c r="F32">
        <v>72.8</v>
      </c>
      <c r="G32">
        <v>64.400000000000006</v>
      </c>
      <c r="H32">
        <v>77.2</v>
      </c>
      <c r="I32">
        <v>62.9</v>
      </c>
      <c r="J32">
        <v>57.7</v>
      </c>
      <c r="K32">
        <v>76.8</v>
      </c>
      <c r="L32">
        <v>88.2</v>
      </c>
      <c r="M32">
        <v>70.900000000000006</v>
      </c>
    </row>
    <row r="33" spans="1:13" x14ac:dyDescent="0.25">
      <c r="A33" t="s">
        <v>198</v>
      </c>
      <c r="B33">
        <v>67.599999999999994</v>
      </c>
      <c r="C33">
        <v>62.5</v>
      </c>
      <c r="D33">
        <v>49</v>
      </c>
      <c r="E33">
        <v>71</v>
      </c>
      <c r="F33">
        <v>72.2</v>
      </c>
      <c r="G33">
        <v>61</v>
      </c>
      <c r="H33">
        <v>85.2</v>
      </c>
      <c r="I33">
        <v>68.8</v>
      </c>
      <c r="J33">
        <v>71.7</v>
      </c>
      <c r="K33">
        <v>69.400000000000006</v>
      </c>
      <c r="L33">
        <v>91.2</v>
      </c>
      <c r="M33">
        <v>73.599999999999994</v>
      </c>
    </row>
    <row r="34" spans="1:13" x14ac:dyDescent="0.25">
      <c r="A34" t="s">
        <v>199</v>
      </c>
      <c r="B34">
        <v>64.400000000000006</v>
      </c>
      <c r="C34">
        <v>72.099999999999994</v>
      </c>
      <c r="D34">
        <v>68.8</v>
      </c>
      <c r="E34">
        <v>61.8</v>
      </c>
      <c r="F34">
        <v>64.099999999999994</v>
      </c>
      <c r="G34">
        <v>53.6</v>
      </c>
      <c r="H34">
        <v>76.3</v>
      </c>
      <c r="I34">
        <v>75.5</v>
      </c>
      <c r="J34">
        <v>69.7</v>
      </c>
      <c r="K34">
        <v>69.5</v>
      </c>
      <c r="L34">
        <v>71.8</v>
      </c>
      <c r="M34">
        <v>84.7</v>
      </c>
    </row>
    <row r="35" spans="1:13" x14ac:dyDescent="0.25">
      <c r="A35" t="s">
        <v>200</v>
      </c>
      <c r="B35">
        <v>72.5</v>
      </c>
      <c r="C35">
        <v>76</v>
      </c>
      <c r="D35">
        <v>52.1</v>
      </c>
      <c r="E35">
        <v>70.900000000000006</v>
      </c>
      <c r="F35">
        <v>69.5</v>
      </c>
      <c r="G35">
        <v>65.599999999999994</v>
      </c>
      <c r="H35">
        <v>78.8</v>
      </c>
      <c r="I35">
        <v>75.8</v>
      </c>
      <c r="J35">
        <v>66.3</v>
      </c>
      <c r="K35">
        <v>63.9</v>
      </c>
      <c r="L35">
        <v>84.6</v>
      </c>
      <c r="M35">
        <v>53.5</v>
      </c>
    </row>
    <row r="36" spans="1:13" x14ac:dyDescent="0.25">
      <c r="A36" t="s">
        <v>201</v>
      </c>
      <c r="B36">
        <v>80</v>
      </c>
      <c r="C36">
        <v>82.2</v>
      </c>
      <c r="D36">
        <v>84.1</v>
      </c>
      <c r="E36">
        <v>68.8</v>
      </c>
      <c r="F36">
        <v>88.9</v>
      </c>
      <c r="G36">
        <v>62</v>
      </c>
      <c r="H36">
        <v>87.9</v>
      </c>
      <c r="I36">
        <v>86</v>
      </c>
      <c r="J36">
        <v>78.599999999999994</v>
      </c>
      <c r="K36">
        <v>72.900000000000006</v>
      </c>
      <c r="L36">
        <v>86.3</v>
      </c>
      <c r="M36">
        <v>76.8</v>
      </c>
    </row>
    <row r="37" spans="1:13" x14ac:dyDescent="0.25">
      <c r="A37" t="s">
        <v>202</v>
      </c>
      <c r="B37">
        <v>71.3</v>
      </c>
      <c r="C37">
        <v>60.6</v>
      </c>
      <c r="D37">
        <v>78.5</v>
      </c>
      <c r="E37">
        <v>67.3</v>
      </c>
      <c r="F37">
        <v>76.8</v>
      </c>
      <c r="G37">
        <v>61.4</v>
      </c>
      <c r="H37">
        <v>81.5</v>
      </c>
      <c r="I37">
        <v>74.099999999999994</v>
      </c>
      <c r="J37">
        <v>75.3</v>
      </c>
      <c r="K37">
        <v>59.2</v>
      </c>
      <c r="L37">
        <v>89.9</v>
      </c>
      <c r="M37">
        <v>74.2</v>
      </c>
    </row>
    <row r="38" spans="1:13" x14ac:dyDescent="0.25">
      <c r="A38" t="s">
        <v>203</v>
      </c>
      <c r="B38">
        <v>67.099999999999994</v>
      </c>
      <c r="C38">
        <v>62.1</v>
      </c>
      <c r="D38">
        <v>71.2</v>
      </c>
      <c r="E38">
        <v>64.2</v>
      </c>
      <c r="F38">
        <v>79.3</v>
      </c>
      <c r="G38">
        <v>54.3</v>
      </c>
      <c r="H38">
        <v>67.599999999999994</v>
      </c>
      <c r="I38">
        <v>65.5</v>
      </c>
      <c r="J38">
        <v>64.8</v>
      </c>
      <c r="K38">
        <v>61.8</v>
      </c>
      <c r="L38">
        <v>71.5</v>
      </c>
      <c r="M38">
        <v>86.7</v>
      </c>
    </row>
    <row r="39" spans="1:13" x14ac:dyDescent="0.25">
      <c r="A39" t="s">
        <v>204</v>
      </c>
      <c r="B39">
        <v>79.900000000000006</v>
      </c>
      <c r="C39">
        <v>78.8</v>
      </c>
      <c r="D39">
        <v>77.3</v>
      </c>
      <c r="E39">
        <v>76</v>
      </c>
      <c r="F39">
        <v>80</v>
      </c>
      <c r="G39">
        <v>64.599999999999994</v>
      </c>
      <c r="H39">
        <v>77</v>
      </c>
      <c r="I39">
        <v>86.3</v>
      </c>
      <c r="J39">
        <v>52.6</v>
      </c>
      <c r="K39">
        <v>57</v>
      </c>
      <c r="L39">
        <v>68.3</v>
      </c>
      <c r="M39">
        <v>84.7</v>
      </c>
    </row>
    <row r="40" spans="1:13" x14ac:dyDescent="0.25">
      <c r="A40" t="s">
        <v>205</v>
      </c>
      <c r="B40">
        <v>67.7</v>
      </c>
      <c r="C40">
        <v>73.2</v>
      </c>
      <c r="D40">
        <v>63.1</v>
      </c>
      <c r="E40">
        <v>62.4</v>
      </c>
      <c r="F40">
        <v>75.2</v>
      </c>
      <c r="G40">
        <v>61.4</v>
      </c>
      <c r="H40">
        <v>86</v>
      </c>
      <c r="I40">
        <v>87.4</v>
      </c>
      <c r="J40">
        <v>68.8</v>
      </c>
      <c r="K40">
        <v>63.1</v>
      </c>
      <c r="L40">
        <v>86.9</v>
      </c>
      <c r="M40">
        <v>74</v>
      </c>
    </row>
    <row r="41" spans="1:13" x14ac:dyDescent="0.25">
      <c r="A41" t="s">
        <v>206</v>
      </c>
      <c r="B41">
        <v>63.1</v>
      </c>
      <c r="C41">
        <v>57.6</v>
      </c>
      <c r="D41">
        <v>76.599999999999994</v>
      </c>
      <c r="E41">
        <v>59</v>
      </c>
      <c r="F41">
        <v>72.099999999999994</v>
      </c>
      <c r="G41">
        <v>53.7</v>
      </c>
      <c r="H41">
        <v>74.900000000000006</v>
      </c>
      <c r="I41">
        <v>77.599999999999994</v>
      </c>
      <c r="J41">
        <v>66.3</v>
      </c>
      <c r="K41">
        <v>58.3</v>
      </c>
      <c r="L41">
        <v>75.5</v>
      </c>
      <c r="M41">
        <v>54.8</v>
      </c>
    </row>
    <row r="42" spans="1:13" x14ac:dyDescent="0.25">
      <c r="A42" t="s">
        <v>207</v>
      </c>
      <c r="B42">
        <v>76.7</v>
      </c>
      <c r="C42">
        <v>75.599999999999994</v>
      </c>
      <c r="D42">
        <v>61.4</v>
      </c>
      <c r="E42">
        <v>78.2</v>
      </c>
      <c r="F42">
        <v>79</v>
      </c>
      <c r="G42">
        <v>61</v>
      </c>
      <c r="H42">
        <v>78.7</v>
      </c>
      <c r="I42">
        <v>67.400000000000006</v>
      </c>
      <c r="J42">
        <v>80.099999999999994</v>
      </c>
      <c r="K42">
        <v>70.8</v>
      </c>
      <c r="L42">
        <v>87.3</v>
      </c>
      <c r="M42">
        <v>77.5</v>
      </c>
    </row>
    <row r="43" spans="1:13" x14ac:dyDescent="0.25">
      <c r="A43" t="s">
        <v>208</v>
      </c>
      <c r="B43">
        <v>94.5</v>
      </c>
      <c r="C43">
        <v>91</v>
      </c>
      <c r="D43">
        <v>81.900000000000006</v>
      </c>
      <c r="E43">
        <v>91.3</v>
      </c>
      <c r="F43">
        <v>86.6</v>
      </c>
      <c r="G43">
        <v>77.3</v>
      </c>
      <c r="H43">
        <v>92.4</v>
      </c>
      <c r="I43">
        <v>91.3</v>
      </c>
      <c r="J43">
        <v>75.900000000000006</v>
      </c>
      <c r="K43">
        <v>82.9</v>
      </c>
      <c r="L43">
        <v>90.4</v>
      </c>
      <c r="M43">
        <v>83.5</v>
      </c>
    </row>
    <row r="44" spans="1:13" x14ac:dyDescent="0.25">
      <c r="A44" t="s">
        <v>209</v>
      </c>
      <c r="B44">
        <v>80.8</v>
      </c>
      <c r="C44">
        <v>66.7</v>
      </c>
      <c r="D44">
        <v>83.3</v>
      </c>
      <c r="E44">
        <v>65.099999999999994</v>
      </c>
      <c r="F44">
        <v>84.7</v>
      </c>
      <c r="G44">
        <v>75.099999999999994</v>
      </c>
      <c r="H44">
        <v>91.7</v>
      </c>
      <c r="I44">
        <v>77.7</v>
      </c>
      <c r="J44">
        <v>78</v>
      </c>
      <c r="K44">
        <v>78.400000000000006</v>
      </c>
      <c r="L44">
        <v>92.2</v>
      </c>
      <c r="M44">
        <v>90.2</v>
      </c>
    </row>
    <row r="45" spans="1:13" x14ac:dyDescent="0.25">
      <c r="A45" t="s">
        <v>210</v>
      </c>
      <c r="B45">
        <v>76.599999999999994</v>
      </c>
      <c r="C45">
        <v>71.8</v>
      </c>
      <c r="D45">
        <v>55.7</v>
      </c>
      <c r="E45">
        <v>75.3</v>
      </c>
      <c r="F45">
        <v>84.5</v>
      </c>
      <c r="G45">
        <v>59.5</v>
      </c>
      <c r="H45">
        <v>86.4</v>
      </c>
      <c r="I45">
        <v>68.900000000000006</v>
      </c>
      <c r="J45">
        <v>53.6</v>
      </c>
      <c r="K45">
        <v>62.3</v>
      </c>
      <c r="L45">
        <v>91.9</v>
      </c>
      <c r="M45">
        <v>68.599999999999994</v>
      </c>
    </row>
    <row r="46" spans="1:13" x14ac:dyDescent="0.25">
      <c r="A46" t="s">
        <v>211</v>
      </c>
      <c r="B46">
        <v>74.2</v>
      </c>
      <c r="C46">
        <v>66.2</v>
      </c>
      <c r="D46">
        <v>56.3</v>
      </c>
      <c r="E46">
        <v>67.900000000000006</v>
      </c>
      <c r="F46">
        <v>86.1</v>
      </c>
      <c r="G46">
        <v>62.6</v>
      </c>
      <c r="H46">
        <v>76.2</v>
      </c>
      <c r="I46">
        <v>72.900000000000006</v>
      </c>
      <c r="J46">
        <v>79.3</v>
      </c>
      <c r="K46">
        <v>65.3</v>
      </c>
      <c r="L46">
        <v>80.099999999999994</v>
      </c>
      <c r="M46">
        <v>57.1</v>
      </c>
    </row>
    <row r="47" spans="1:13" x14ac:dyDescent="0.25">
      <c r="A47" t="s">
        <v>212</v>
      </c>
      <c r="B47">
        <v>77.7</v>
      </c>
      <c r="C47">
        <v>73.2</v>
      </c>
      <c r="D47">
        <v>80.2</v>
      </c>
      <c r="E47">
        <v>64.900000000000006</v>
      </c>
      <c r="F47">
        <v>80.400000000000006</v>
      </c>
      <c r="G47">
        <v>76.5</v>
      </c>
      <c r="H47">
        <v>91.2</v>
      </c>
      <c r="I47">
        <v>84.8</v>
      </c>
      <c r="J47">
        <v>61.6</v>
      </c>
      <c r="K47">
        <v>68.400000000000006</v>
      </c>
      <c r="L47">
        <v>91.6</v>
      </c>
      <c r="M47">
        <v>70.3</v>
      </c>
    </row>
    <row r="48" spans="1:13" x14ac:dyDescent="0.25">
      <c r="A48" t="s">
        <v>213</v>
      </c>
      <c r="B48">
        <v>81.400000000000006</v>
      </c>
      <c r="C48">
        <v>62.4</v>
      </c>
      <c r="D48">
        <v>79.7</v>
      </c>
      <c r="E48">
        <v>71.400000000000006</v>
      </c>
      <c r="F48">
        <v>86.1</v>
      </c>
      <c r="G48">
        <v>76.5</v>
      </c>
      <c r="H48">
        <v>80.3</v>
      </c>
      <c r="I48">
        <v>75</v>
      </c>
      <c r="J48">
        <v>63.1</v>
      </c>
      <c r="K48">
        <v>65.099999999999994</v>
      </c>
      <c r="L48">
        <v>83.1</v>
      </c>
      <c r="M48">
        <v>87.7</v>
      </c>
    </row>
    <row r="49" spans="1:13" x14ac:dyDescent="0.25">
      <c r="A49" t="s">
        <v>214</v>
      </c>
      <c r="B49">
        <v>76.8</v>
      </c>
      <c r="C49">
        <v>70.2</v>
      </c>
      <c r="D49">
        <v>67.400000000000006</v>
      </c>
      <c r="E49">
        <v>63.8</v>
      </c>
      <c r="F49">
        <v>87.5</v>
      </c>
      <c r="G49">
        <v>69.5</v>
      </c>
      <c r="H49">
        <v>78.599999999999994</v>
      </c>
      <c r="I49">
        <v>84.9</v>
      </c>
      <c r="J49">
        <v>76.400000000000006</v>
      </c>
      <c r="K49">
        <v>61.9</v>
      </c>
      <c r="L49">
        <v>72.5</v>
      </c>
      <c r="M49">
        <v>77.8</v>
      </c>
    </row>
    <row r="50" spans="1:13" x14ac:dyDescent="0.25">
      <c r="A50" t="s">
        <v>215</v>
      </c>
      <c r="B50">
        <v>46.4</v>
      </c>
      <c r="C50">
        <v>28.2</v>
      </c>
      <c r="D50">
        <v>42.6</v>
      </c>
      <c r="E50">
        <v>54.5</v>
      </c>
      <c r="F50">
        <v>62.8</v>
      </c>
      <c r="G50">
        <v>53.1</v>
      </c>
      <c r="H50">
        <v>81.3</v>
      </c>
      <c r="I50">
        <v>77</v>
      </c>
      <c r="J50">
        <v>61.1</v>
      </c>
      <c r="K50">
        <v>65</v>
      </c>
      <c r="L50">
        <v>84.4</v>
      </c>
      <c r="M50">
        <v>70.099999999999994</v>
      </c>
    </row>
    <row r="51" spans="1:13" x14ac:dyDescent="0.25">
      <c r="A51" t="s">
        <v>216</v>
      </c>
      <c r="B51">
        <v>58.4</v>
      </c>
      <c r="C51">
        <v>49.2</v>
      </c>
      <c r="D51">
        <v>50.3</v>
      </c>
      <c r="E51">
        <v>70.099999999999994</v>
      </c>
      <c r="F51">
        <v>67.900000000000006</v>
      </c>
      <c r="G51">
        <v>45.6</v>
      </c>
      <c r="H51">
        <v>68.5</v>
      </c>
      <c r="I51">
        <v>74.2</v>
      </c>
      <c r="J51">
        <v>58</v>
      </c>
      <c r="K51">
        <v>66.5</v>
      </c>
      <c r="L51">
        <v>53.1</v>
      </c>
      <c r="M51">
        <v>74.900000000000006</v>
      </c>
    </row>
    <row r="52" spans="1:13" x14ac:dyDescent="0.25">
      <c r="A52" t="s">
        <v>217</v>
      </c>
      <c r="B52">
        <v>71.7</v>
      </c>
      <c r="C52">
        <v>64.099999999999994</v>
      </c>
      <c r="D52">
        <v>66.8</v>
      </c>
      <c r="E52">
        <v>65.7</v>
      </c>
      <c r="F52">
        <v>83.7</v>
      </c>
      <c r="G52">
        <v>59</v>
      </c>
      <c r="H52">
        <v>83.3</v>
      </c>
      <c r="I52">
        <v>75.599999999999994</v>
      </c>
      <c r="J52">
        <v>70.099999999999994</v>
      </c>
      <c r="K52">
        <v>80.8</v>
      </c>
      <c r="L52">
        <v>80.599999999999994</v>
      </c>
      <c r="M52">
        <v>80.2</v>
      </c>
    </row>
    <row r="53" spans="1:13" x14ac:dyDescent="0.25">
      <c r="A53" t="s">
        <v>218</v>
      </c>
      <c r="B53">
        <v>83</v>
      </c>
      <c r="C53">
        <v>83.7</v>
      </c>
      <c r="D53">
        <v>63.8</v>
      </c>
      <c r="E53">
        <v>70.099999999999994</v>
      </c>
      <c r="F53">
        <v>76.400000000000006</v>
      </c>
      <c r="G53">
        <v>81.3</v>
      </c>
      <c r="H53">
        <v>84.7</v>
      </c>
      <c r="I53">
        <v>84</v>
      </c>
      <c r="J53">
        <v>73.7</v>
      </c>
      <c r="K53">
        <v>71.900000000000006</v>
      </c>
      <c r="L53">
        <v>82.6</v>
      </c>
      <c r="M53">
        <v>57.5</v>
      </c>
    </row>
    <row r="54" spans="1:13" x14ac:dyDescent="0.25">
      <c r="A54" t="s">
        <v>219</v>
      </c>
      <c r="B54">
        <v>82.2</v>
      </c>
      <c r="C54">
        <v>90</v>
      </c>
      <c r="D54">
        <v>67</v>
      </c>
      <c r="E54">
        <v>73.599999999999994</v>
      </c>
      <c r="F54">
        <v>81.400000000000006</v>
      </c>
      <c r="G54">
        <v>67.7</v>
      </c>
      <c r="H54">
        <v>79.2</v>
      </c>
      <c r="I54">
        <v>76.3</v>
      </c>
      <c r="J54">
        <v>58.8</v>
      </c>
      <c r="K54">
        <v>62.1</v>
      </c>
      <c r="L54">
        <v>88.2</v>
      </c>
      <c r="M54">
        <v>57</v>
      </c>
    </row>
    <row r="55" spans="1:13" x14ac:dyDescent="0.25">
      <c r="A55" t="s">
        <v>220</v>
      </c>
      <c r="B55">
        <v>67.400000000000006</v>
      </c>
      <c r="C55">
        <v>68.7</v>
      </c>
      <c r="D55">
        <v>65.599999999999994</v>
      </c>
      <c r="E55">
        <v>68</v>
      </c>
      <c r="F55">
        <v>73.3</v>
      </c>
      <c r="G55">
        <v>51.1</v>
      </c>
      <c r="H55">
        <v>67.400000000000006</v>
      </c>
      <c r="I55">
        <v>73.8</v>
      </c>
      <c r="J55">
        <v>58.7</v>
      </c>
      <c r="K55">
        <v>61.7</v>
      </c>
      <c r="L55">
        <v>61.9</v>
      </c>
      <c r="M55">
        <v>63.8</v>
      </c>
    </row>
    <row r="56" spans="1:13" x14ac:dyDescent="0.25">
      <c r="A56" t="s">
        <v>221</v>
      </c>
      <c r="B56">
        <v>62</v>
      </c>
      <c r="C56">
        <v>51</v>
      </c>
      <c r="D56">
        <v>64.8</v>
      </c>
      <c r="E56">
        <v>65.3</v>
      </c>
      <c r="F56">
        <v>84.1</v>
      </c>
      <c r="G56">
        <v>46.6</v>
      </c>
      <c r="H56">
        <v>76.400000000000006</v>
      </c>
      <c r="I56">
        <v>69.400000000000006</v>
      </c>
      <c r="J56">
        <v>60.4</v>
      </c>
      <c r="K56">
        <v>67.8</v>
      </c>
      <c r="L56">
        <v>83.6</v>
      </c>
      <c r="M56">
        <v>68.400000000000006</v>
      </c>
    </row>
    <row r="57" spans="1:13" x14ac:dyDescent="0.25">
      <c r="A57" t="s">
        <v>222</v>
      </c>
      <c r="B57">
        <v>84.1</v>
      </c>
      <c r="C57">
        <v>89.4</v>
      </c>
      <c r="D57">
        <v>66</v>
      </c>
      <c r="E57">
        <v>79.400000000000006</v>
      </c>
      <c r="F57">
        <v>86.4</v>
      </c>
      <c r="G57">
        <v>64.5</v>
      </c>
      <c r="H57">
        <v>87</v>
      </c>
      <c r="I57">
        <v>90.2</v>
      </c>
      <c r="J57">
        <v>65.599999999999994</v>
      </c>
      <c r="K57">
        <v>78.2</v>
      </c>
      <c r="L57">
        <v>69.900000000000006</v>
      </c>
      <c r="M57">
        <v>79.099999999999994</v>
      </c>
    </row>
    <row r="58" spans="1:13" x14ac:dyDescent="0.25">
      <c r="A58" t="s">
        <v>223</v>
      </c>
      <c r="B58">
        <v>79.900000000000006</v>
      </c>
      <c r="C58">
        <v>82.8</v>
      </c>
      <c r="D58">
        <v>81.900000000000006</v>
      </c>
      <c r="E58">
        <v>79.7</v>
      </c>
      <c r="F58">
        <v>74.7</v>
      </c>
      <c r="G58">
        <v>62.7</v>
      </c>
      <c r="H58">
        <v>86.6</v>
      </c>
      <c r="I58">
        <v>83.4</v>
      </c>
      <c r="J58">
        <v>77.3</v>
      </c>
      <c r="K58">
        <v>81.5</v>
      </c>
      <c r="L58">
        <v>74</v>
      </c>
      <c r="M58">
        <v>72.7</v>
      </c>
    </row>
    <row r="59" spans="1:13" x14ac:dyDescent="0.25">
      <c r="A59" t="s">
        <v>125</v>
      </c>
      <c r="B59">
        <v>69.3</v>
      </c>
      <c r="C59">
        <v>57.6</v>
      </c>
      <c r="D59">
        <v>79.599999999999994</v>
      </c>
      <c r="E59">
        <v>59.9</v>
      </c>
      <c r="F59">
        <v>81</v>
      </c>
      <c r="G59">
        <v>62.5</v>
      </c>
      <c r="H59">
        <v>87.5</v>
      </c>
      <c r="I59">
        <v>63.5</v>
      </c>
      <c r="J59">
        <v>72.900000000000006</v>
      </c>
      <c r="K59">
        <v>72.7</v>
      </c>
      <c r="L59">
        <v>92.2</v>
      </c>
      <c r="M59">
        <v>72.3</v>
      </c>
    </row>
    <row r="60" spans="1:13" x14ac:dyDescent="0.25">
      <c r="A60" t="s">
        <v>224</v>
      </c>
      <c r="B60">
        <v>70.2</v>
      </c>
      <c r="C60">
        <v>80.400000000000006</v>
      </c>
      <c r="D60">
        <v>50.8</v>
      </c>
      <c r="E60">
        <v>72.900000000000006</v>
      </c>
      <c r="F60">
        <v>80</v>
      </c>
      <c r="G60">
        <v>44.9</v>
      </c>
      <c r="H60">
        <v>80.7</v>
      </c>
      <c r="I60">
        <v>81.7</v>
      </c>
      <c r="J60">
        <v>65.599999999999994</v>
      </c>
      <c r="K60">
        <v>73.400000000000006</v>
      </c>
      <c r="L60">
        <v>69.3</v>
      </c>
      <c r="M60">
        <v>68.3</v>
      </c>
    </row>
    <row r="61" spans="1:13" x14ac:dyDescent="0.25">
      <c r="A61" t="s">
        <v>225</v>
      </c>
      <c r="B61">
        <v>63.4</v>
      </c>
      <c r="C61">
        <v>66.3</v>
      </c>
      <c r="D61">
        <v>65.3</v>
      </c>
      <c r="E61">
        <v>57.7</v>
      </c>
      <c r="F61">
        <v>68</v>
      </c>
      <c r="G61">
        <v>59.7</v>
      </c>
      <c r="H61">
        <v>74.599999999999994</v>
      </c>
      <c r="I61">
        <v>72.099999999999994</v>
      </c>
      <c r="J61">
        <v>86.9</v>
      </c>
      <c r="K61">
        <v>65.400000000000006</v>
      </c>
      <c r="L61">
        <v>77.8</v>
      </c>
      <c r="M61">
        <v>63.5</v>
      </c>
    </row>
    <row r="62" spans="1:13" x14ac:dyDescent="0.25">
      <c r="A62" t="s">
        <v>226</v>
      </c>
      <c r="B62">
        <v>80.099999999999994</v>
      </c>
      <c r="C62">
        <v>75.599999999999994</v>
      </c>
      <c r="D62">
        <v>86.7</v>
      </c>
      <c r="E62">
        <v>68.099999999999994</v>
      </c>
      <c r="F62">
        <v>83.2</v>
      </c>
      <c r="G62">
        <v>71.599999999999994</v>
      </c>
      <c r="H62">
        <v>90.2</v>
      </c>
      <c r="I62">
        <v>89.2</v>
      </c>
      <c r="J62">
        <v>62.4</v>
      </c>
      <c r="K62">
        <v>69.099999999999994</v>
      </c>
      <c r="L62">
        <v>88.9</v>
      </c>
      <c r="M62">
        <v>73.599999999999994</v>
      </c>
    </row>
    <row r="63" spans="1:13" x14ac:dyDescent="0.25">
      <c r="A63" t="s">
        <v>227</v>
      </c>
      <c r="B63">
        <v>92.9</v>
      </c>
      <c r="C63">
        <v>91.5</v>
      </c>
      <c r="D63">
        <v>73.2</v>
      </c>
      <c r="E63">
        <v>87</v>
      </c>
      <c r="F63">
        <v>93.9</v>
      </c>
      <c r="G63">
        <v>68</v>
      </c>
      <c r="H63">
        <v>91.3</v>
      </c>
      <c r="I63">
        <v>90.3</v>
      </c>
      <c r="J63">
        <v>58.8</v>
      </c>
      <c r="K63">
        <v>81.400000000000006</v>
      </c>
      <c r="L63">
        <v>89.3</v>
      </c>
      <c r="M63">
        <v>72.3</v>
      </c>
    </row>
    <row r="64" spans="1:13" x14ac:dyDescent="0.25">
      <c r="A64" t="s">
        <v>228</v>
      </c>
      <c r="B64">
        <v>69.900000000000006</v>
      </c>
      <c r="C64">
        <v>58.8</v>
      </c>
      <c r="D64">
        <v>56.5</v>
      </c>
      <c r="E64">
        <v>68.8</v>
      </c>
      <c r="F64">
        <v>73.400000000000006</v>
      </c>
      <c r="G64">
        <v>70.099999999999994</v>
      </c>
      <c r="H64">
        <v>70.7</v>
      </c>
      <c r="I64">
        <v>75.099999999999994</v>
      </c>
      <c r="J64">
        <v>48.3</v>
      </c>
      <c r="K64">
        <v>61.4</v>
      </c>
      <c r="L64">
        <v>66</v>
      </c>
      <c r="M64">
        <v>67.400000000000006</v>
      </c>
    </row>
    <row r="65" spans="1:13" x14ac:dyDescent="0.25">
      <c r="A65" t="s">
        <v>229</v>
      </c>
      <c r="B65">
        <v>69.900000000000006</v>
      </c>
      <c r="C65">
        <v>54.4</v>
      </c>
      <c r="D65">
        <v>60.7</v>
      </c>
      <c r="E65">
        <v>59.4</v>
      </c>
      <c r="F65">
        <v>84.2</v>
      </c>
      <c r="G65">
        <v>66.900000000000006</v>
      </c>
      <c r="H65">
        <v>92.4</v>
      </c>
      <c r="I65">
        <v>93.2</v>
      </c>
      <c r="J65">
        <v>75.900000000000006</v>
      </c>
      <c r="K65">
        <v>90.8</v>
      </c>
      <c r="L65">
        <v>78.3</v>
      </c>
      <c r="M65">
        <v>82.1</v>
      </c>
    </row>
    <row r="66" spans="1:13" x14ac:dyDescent="0.25">
      <c r="A66" t="s">
        <v>230</v>
      </c>
      <c r="B66">
        <v>72.5</v>
      </c>
      <c r="C66">
        <v>68.2</v>
      </c>
      <c r="D66">
        <v>47</v>
      </c>
      <c r="E66">
        <v>72.900000000000006</v>
      </c>
      <c r="F66">
        <v>83.9</v>
      </c>
      <c r="G66">
        <v>60.7</v>
      </c>
      <c r="H66">
        <v>69.7</v>
      </c>
      <c r="I66">
        <v>83.4</v>
      </c>
      <c r="J66">
        <v>63.3</v>
      </c>
      <c r="K66">
        <v>61.4</v>
      </c>
      <c r="L66">
        <v>55.6</v>
      </c>
      <c r="M66">
        <v>64.2</v>
      </c>
    </row>
    <row r="67" spans="1:13" x14ac:dyDescent="0.25">
      <c r="A67" t="s">
        <v>231</v>
      </c>
      <c r="B67">
        <v>59.2</v>
      </c>
      <c r="C67">
        <v>75.8</v>
      </c>
      <c r="D67">
        <v>27</v>
      </c>
      <c r="E67">
        <v>61.2</v>
      </c>
      <c r="F67">
        <v>70.099999999999994</v>
      </c>
      <c r="G67">
        <v>48.9</v>
      </c>
      <c r="H67">
        <v>64.5</v>
      </c>
      <c r="I67">
        <v>69</v>
      </c>
      <c r="J67">
        <v>66.900000000000006</v>
      </c>
      <c r="K67">
        <v>59.7</v>
      </c>
      <c r="L67">
        <v>59</v>
      </c>
      <c r="M67">
        <v>67.7</v>
      </c>
    </row>
    <row r="68" spans="1:13" x14ac:dyDescent="0.25">
      <c r="A68" t="s">
        <v>232</v>
      </c>
      <c r="B68">
        <v>74</v>
      </c>
      <c r="C68">
        <v>77.8</v>
      </c>
      <c r="D68">
        <v>68.7</v>
      </c>
      <c r="E68">
        <v>64</v>
      </c>
      <c r="F68">
        <v>80.7</v>
      </c>
      <c r="G68">
        <v>65.099999999999994</v>
      </c>
      <c r="H68">
        <v>89</v>
      </c>
      <c r="I68">
        <v>84.7</v>
      </c>
      <c r="J68">
        <v>65.2</v>
      </c>
      <c r="K68">
        <v>68.3</v>
      </c>
      <c r="L68">
        <v>90.2</v>
      </c>
      <c r="M68">
        <v>90.1</v>
      </c>
    </row>
    <row r="69" spans="1:13" x14ac:dyDescent="0.25">
      <c r="A69" t="s">
        <v>233</v>
      </c>
      <c r="B69">
        <v>85.2</v>
      </c>
      <c r="C69">
        <v>90</v>
      </c>
      <c r="D69">
        <v>66</v>
      </c>
      <c r="E69">
        <v>80</v>
      </c>
      <c r="F69">
        <v>86.7</v>
      </c>
      <c r="G69">
        <v>66.900000000000006</v>
      </c>
      <c r="H69">
        <v>94.6</v>
      </c>
      <c r="I69">
        <v>96.9</v>
      </c>
      <c r="J69">
        <v>87.1</v>
      </c>
      <c r="K69">
        <v>84.3</v>
      </c>
      <c r="L69">
        <v>87.6</v>
      </c>
      <c r="M69">
        <v>74.3</v>
      </c>
    </row>
    <row r="70" spans="1:13" x14ac:dyDescent="0.25">
      <c r="A70" t="s">
        <v>234</v>
      </c>
      <c r="B70">
        <v>69.3</v>
      </c>
      <c r="C70">
        <v>80.7</v>
      </c>
      <c r="D70">
        <v>60.6</v>
      </c>
      <c r="E70">
        <v>69</v>
      </c>
      <c r="F70">
        <v>70.400000000000006</v>
      </c>
      <c r="G70">
        <v>55.5</v>
      </c>
      <c r="H70">
        <v>64.5</v>
      </c>
      <c r="I70">
        <v>84</v>
      </c>
      <c r="J70">
        <v>52.9</v>
      </c>
      <c r="K70">
        <v>49.2</v>
      </c>
      <c r="L70">
        <v>43.9</v>
      </c>
      <c r="M70">
        <v>71.099999999999994</v>
      </c>
    </row>
    <row r="71" spans="1:13" x14ac:dyDescent="0.25">
      <c r="A71" t="s">
        <v>235</v>
      </c>
      <c r="B71">
        <v>78.099999999999994</v>
      </c>
      <c r="C71">
        <v>67.2</v>
      </c>
      <c r="D71">
        <v>75</v>
      </c>
      <c r="E71">
        <v>65.900000000000006</v>
      </c>
      <c r="F71">
        <v>82.5</v>
      </c>
      <c r="G71">
        <v>80.3</v>
      </c>
      <c r="H71">
        <v>91.1</v>
      </c>
      <c r="I71">
        <v>90.8</v>
      </c>
      <c r="J71">
        <v>76.099999999999994</v>
      </c>
      <c r="K71">
        <v>82.6</v>
      </c>
      <c r="L71">
        <v>81.599999999999994</v>
      </c>
      <c r="M71">
        <v>89.9</v>
      </c>
    </row>
    <row r="72" spans="1:13" x14ac:dyDescent="0.25">
      <c r="A72" t="s">
        <v>236</v>
      </c>
      <c r="B72">
        <v>92.1</v>
      </c>
      <c r="C72">
        <v>79.8</v>
      </c>
      <c r="D72">
        <v>78.7</v>
      </c>
      <c r="E72">
        <v>87.9</v>
      </c>
      <c r="F72">
        <v>87.4</v>
      </c>
      <c r="G72">
        <v>78.5</v>
      </c>
      <c r="H72">
        <v>87</v>
      </c>
      <c r="I72">
        <v>83.3</v>
      </c>
      <c r="J72">
        <v>78.400000000000006</v>
      </c>
      <c r="K72">
        <v>64.900000000000006</v>
      </c>
      <c r="L72">
        <v>89.5</v>
      </c>
      <c r="M72">
        <v>90.7</v>
      </c>
    </row>
    <row r="73" spans="1:13" x14ac:dyDescent="0.25">
      <c r="A73" t="s">
        <v>237</v>
      </c>
      <c r="B73">
        <v>76</v>
      </c>
      <c r="C73">
        <v>68.3</v>
      </c>
      <c r="D73">
        <v>67.900000000000006</v>
      </c>
      <c r="E73">
        <v>72.900000000000006</v>
      </c>
      <c r="F73">
        <v>79.7</v>
      </c>
      <c r="G73">
        <v>66.7</v>
      </c>
      <c r="H73">
        <v>85.5</v>
      </c>
      <c r="I73">
        <v>77.099999999999994</v>
      </c>
      <c r="J73">
        <v>69.900000000000006</v>
      </c>
      <c r="K73">
        <v>79.5</v>
      </c>
      <c r="L73">
        <v>85.6</v>
      </c>
      <c r="M73">
        <v>48.9</v>
      </c>
    </row>
    <row r="74" spans="1:13" x14ac:dyDescent="0.25">
      <c r="A74" t="s">
        <v>238</v>
      </c>
      <c r="B74">
        <v>80.7</v>
      </c>
      <c r="C74">
        <v>80</v>
      </c>
      <c r="D74">
        <v>76.5</v>
      </c>
      <c r="E74">
        <v>73.099999999999994</v>
      </c>
      <c r="F74">
        <v>83.7</v>
      </c>
      <c r="G74">
        <v>66.599999999999994</v>
      </c>
      <c r="H74">
        <v>79</v>
      </c>
      <c r="I74">
        <v>63.9</v>
      </c>
      <c r="J74">
        <v>47.4</v>
      </c>
      <c r="K74">
        <v>73.3</v>
      </c>
      <c r="L74">
        <v>89.4</v>
      </c>
      <c r="M74">
        <v>58.4</v>
      </c>
    </row>
    <row r="75" spans="1:13" x14ac:dyDescent="0.25">
      <c r="A75" t="s">
        <v>239</v>
      </c>
      <c r="B75">
        <v>84.5</v>
      </c>
      <c r="C75">
        <v>82.6</v>
      </c>
      <c r="D75">
        <v>72.5</v>
      </c>
      <c r="E75">
        <v>74.599999999999994</v>
      </c>
      <c r="F75">
        <v>86.4</v>
      </c>
      <c r="G75">
        <v>73.400000000000006</v>
      </c>
      <c r="H75">
        <v>63</v>
      </c>
      <c r="I75">
        <v>64.2</v>
      </c>
      <c r="J75">
        <v>51.9</v>
      </c>
      <c r="K75">
        <v>61.1</v>
      </c>
      <c r="L75">
        <v>65.900000000000006</v>
      </c>
      <c r="M75">
        <v>57.5</v>
      </c>
    </row>
    <row r="76" spans="1:13" x14ac:dyDescent="0.25">
      <c r="A76" t="s">
        <v>240</v>
      </c>
      <c r="B76">
        <v>57.3</v>
      </c>
      <c r="C76">
        <v>41.3</v>
      </c>
      <c r="D76">
        <v>53.5</v>
      </c>
      <c r="E76">
        <v>50.9</v>
      </c>
      <c r="F76">
        <v>77</v>
      </c>
      <c r="G76">
        <v>61.2</v>
      </c>
      <c r="H76">
        <v>73.099999999999994</v>
      </c>
      <c r="I76">
        <v>68.5</v>
      </c>
      <c r="J76">
        <v>74.7</v>
      </c>
      <c r="K76">
        <v>66.599999999999994</v>
      </c>
      <c r="L76">
        <v>75.8</v>
      </c>
      <c r="M76">
        <v>76.400000000000006</v>
      </c>
    </row>
    <row r="77" spans="1:13" x14ac:dyDescent="0.25">
      <c r="A77" t="s">
        <v>241</v>
      </c>
      <c r="B77">
        <v>73.8</v>
      </c>
      <c r="C77">
        <v>63.5</v>
      </c>
      <c r="D77">
        <v>67.2</v>
      </c>
      <c r="E77">
        <v>64.900000000000006</v>
      </c>
      <c r="F77">
        <v>84.9</v>
      </c>
      <c r="G77">
        <v>72.599999999999994</v>
      </c>
      <c r="H77">
        <v>71.8</v>
      </c>
      <c r="I77">
        <v>75.599999999999994</v>
      </c>
      <c r="J77">
        <v>72.599999999999994</v>
      </c>
      <c r="K77">
        <v>65.400000000000006</v>
      </c>
      <c r="L77">
        <v>67.7</v>
      </c>
      <c r="M77">
        <v>87.6</v>
      </c>
    </row>
    <row r="78" spans="1:13" x14ac:dyDescent="0.25">
      <c r="A78" t="s">
        <v>242</v>
      </c>
      <c r="B78">
        <v>74.7</v>
      </c>
      <c r="C78">
        <v>80.2</v>
      </c>
      <c r="D78">
        <v>85.2</v>
      </c>
      <c r="E78">
        <v>68.2</v>
      </c>
      <c r="F78">
        <v>67.900000000000006</v>
      </c>
      <c r="G78">
        <v>65.2</v>
      </c>
      <c r="H78">
        <v>86.1</v>
      </c>
      <c r="I78">
        <v>77.400000000000006</v>
      </c>
      <c r="J78">
        <v>81.099999999999994</v>
      </c>
      <c r="K78">
        <v>66.599999999999994</v>
      </c>
      <c r="L78">
        <v>89.5</v>
      </c>
      <c r="M78">
        <v>70.3</v>
      </c>
    </row>
    <row r="79" spans="1:13" x14ac:dyDescent="0.25">
      <c r="A79" t="s">
        <v>243</v>
      </c>
      <c r="B79">
        <v>76.599999999999994</v>
      </c>
      <c r="C79">
        <v>84.9</v>
      </c>
      <c r="D79">
        <v>62</v>
      </c>
      <c r="E79">
        <v>76.3</v>
      </c>
      <c r="F79">
        <v>84.1</v>
      </c>
      <c r="G79">
        <v>48.8</v>
      </c>
      <c r="H79">
        <v>74.099999999999994</v>
      </c>
      <c r="I79">
        <v>76.099999999999994</v>
      </c>
      <c r="J79">
        <v>54.9</v>
      </c>
      <c r="K79">
        <v>57.4</v>
      </c>
      <c r="L79">
        <v>74.400000000000006</v>
      </c>
      <c r="M79">
        <v>78.2</v>
      </c>
    </row>
    <row r="80" spans="1:13" x14ac:dyDescent="0.25">
      <c r="A80" t="s">
        <v>244</v>
      </c>
      <c r="B80">
        <v>77.599999999999994</v>
      </c>
      <c r="C80">
        <v>57.1</v>
      </c>
      <c r="D80">
        <v>81.5</v>
      </c>
      <c r="E80">
        <v>60.8</v>
      </c>
      <c r="F80">
        <v>78.099999999999994</v>
      </c>
      <c r="G80">
        <v>82.2</v>
      </c>
      <c r="H80">
        <v>86.5</v>
      </c>
      <c r="I80">
        <v>82.6</v>
      </c>
      <c r="J80">
        <v>79.099999999999994</v>
      </c>
      <c r="K80">
        <v>70.400000000000006</v>
      </c>
      <c r="L80">
        <v>89.8</v>
      </c>
      <c r="M80">
        <v>77.3</v>
      </c>
    </row>
    <row r="81" spans="1:13" x14ac:dyDescent="0.25">
      <c r="A81" t="s">
        <v>245</v>
      </c>
      <c r="B81">
        <v>66.7</v>
      </c>
      <c r="C81">
        <v>63.1</v>
      </c>
      <c r="D81">
        <v>81.7</v>
      </c>
      <c r="E81">
        <v>58.1</v>
      </c>
      <c r="F81">
        <v>69.3</v>
      </c>
      <c r="G81">
        <v>66.8</v>
      </c>
      <c r="H81">
        <v>84</v>
      </c>
      <c r="I81">
        <v>77.2</v>
      </c>
      <c r="J81">
        <v>60.5</v>
      </c>
      <c r="K81">
        <v>76.3</v>
      </c>
      <c r="L81">
        <v>77.900000000000006</v>
      </c>
      <c r="M81">
        <v>65.3</v>
      </c>
    </row>
    <row r="82" spans="1:13" x14ac:dyDescent="0.25">
      <c r="A82" t="s">
        <v>246</v>
      </c>
      <c r="B82">
        <v>78.5</v>
      </c>
      <c r="C82">
        <v>67.5</v>
      </c>
      <c r="D82">
        <v>64.3</v>
      </c>
      <c r="E82">
        <v>69.2</v>
      </c>
      <c r="F82">
        <v>88.5</v>
      </c>
      <c r="G82">
        <v>70.7</v>
      </c>
      <c r="H82">
        <v>91.6</v>
      </c>
      <c r="I82">
        <v>84</v>
      </c>
      <c r="J82">
        <v>78.400000000000006</v>
      </c>
      <c r="K82">
        <v>73.5</v>
      </c>
      <c r="L82">
        <v>93.1</v>
      </c>
      <c r="M82">
        <v>90.5</v>
      </c>
    </row>
    <row r="83" spans="1:13" x14ac:dyDescent="0.25">
      <c r="A83" t="s">
        <v>247</v>
      </c>
      <c r="B83">
        <v>66.7</v>
      </c>
      <c r="C83">
        <v>54.4</v>
      </c>
      <c r="D83">
        <v>60.2</v>
      </c>
      <c r="E83">
        <v>64.2</v>
      </c>
      <c r="F83">
        <v>83.5</v>
      </c>
      <c r="G83">
        <v>56</v>
      </c>
      <c r="H83">
        <v>77.2</v>
      </c>
      <c r="I83">
        <v>72.7</v>
      </c>
      <c r="J83">
        <v>56.6</v>
      </c>
      <c r="K83">
        <v>75.5</v>
      </c>
      <c r="L83">
        <v>73.5</v>
      </c>
      <c r="M83">
        <v>68.599999999999994</v>
      </c>
    </row>
    <row r="84" spans="1:13" x14ac:dyDescent="0.25">
      <c r="A84" t="s">
        <v>248</v>
      </c>
      <c r="B84">
        <v>89.4</v>
      </c>
      <c r="C84">
        <v>81</v>
      </c>
      <c r="D84">
        <v>74.3</v>
      </c>
      <c r="E84">
        <v>83.2</v>
      </c>
      <c r="F84">
        <v>89.4</v>
      </c>
      <c r="G84">
        <v>72.900000000000006</v>
      </c>
      <c r="H84">
        <v>92.7</v>
      </c>
      <c r="I84">
        <v>92.9</v>
      </c>
      <c r="J84">
        <v>72.900000000000006</v>
      </c>
      <c r="K84">
        <v>85.5</v>
      </c>
      <c r="L84">
        <v>89.8</v>
      </c>
      <c r="M84">
        <v>79.599999999999994</v>
      </c>
    </row>
    <row r="85" spans="1:13" x14ac:dyDescent="0.25">
      <c r="A85" t="s">
        <v>249</v>
      </c>
      <c r="B85">
        <v>54.8</v>
      </c>
      <c r="C85">
        <v>55.5</v>
      </c>
      <c r="D85">
        <v>59.7</v>
      </c>
      <c r="E85">
        <v>55</v>
      </c>
      <c r="F85">
        <v>63</v>
      </c>
      <c r="G85">
        <v>50</v>
      </c>
      <c r="H85">
        <v>91.5</v>
      </c>
      <c r="I85">
        <v>92.4</v>
      </c>
      <c r="J85">
        <v>74.099999999999994</v>
      </c>
      <c r="K85">
        <v>79.099999999999994</v>
      </c>
      <c r="L85">
        <v>75.8</v>
      </c>
      <c r="M85">
        <v>80.5</v>
      </c>
    </row>
    <row r="86" spans="1:13" x14ac:dyDescent="0.25">
      <c r="A86" t="s">
        <v>250</v>
      </c>
      <c r="B86">
        <v>74.8</v>
      </c>
      <c r="C86">
        <v>62.1</v>
      </c>
      <c r="D86">
        <v>88.5</v>
      </c>
      <c r="E86">
        <v>74.7</v>
      </c>
      <c r="F86">
        <v>74</v>
      </c>
      <c r="G86">
        <v>60.1</v>
      </c>
      <c r="H86">
        <v>66.8</v>
      </c>
      <c r="I86">
        <v>58.8</v>
      </c>
      <c r="J86">
        <v>50.6</v>
      </c>
      <c r="K86">
        <v>66.8</v>
      </c>
      <c r="L86">
        <v>70.5</v>
      </c>
      <c r="M86">
        <v>86.7</v>
      </c>
    </row>
    <row r="87" spans="1:13" x14ac:dyDescent="0.25">
      <c r="A87" t="s">
        <v>251</v>
      </c>
      <c r="B87">
        <v>56.9</v>
      </c>
      <c r="C87">
        <v>43</v>
      </c>
      <c r="D87">
        <v>50.1</v>
      </c>
      <c r="E87">
        <v>54.9</v>
      </c>
      <c r="F87">
        <v>80.7</v>
      </c>
      <c r="G87">
        <v>50.9</v>
      </c>
      <c r="H87">
        <v>83.6</v>
      </c>
      <c r="I87">
        <v>86.9</v>
      </c>
      <c r="J87">
        <v>48.8</v>
      </c>
      <c r="K87">
        <v>61.4</v>
      </c>
      <c r="L87">
        <v>75.3</v>
      </c>
      <c r="M87">
        <v>63.8</v>
      </c>
    </row>
    <row r="88" spans="1:13" x14ac:dyDescent="0.25">
      <c r="A88" t="s">
        <v>252</v>
      </c>
      <c r="B88">
        <v>80.900000000000006</v>
      </c>
      <c r="C88">
        <v>86.9</v>
      </c>
      <c r="D88">
        <v>70.7</v>
      </c>
      <c r="E88">
        <v>75.5</v>
      </c>
      <c r="F88">
        <v>82.6</v>
      </c>
      <c r="G88">
        <v>64</v>
      </c>
      <c r="H88">
        <v>91.7</v>
      </c>
      <c r="I88">
        <v>77.2</v>
      </c>
      <c r="J88">
        <v>68.400000000000006</v>
      </c>
      <c r="K88">
        <v>79.3</v>
      </c>
      <c r="L88">
        <v>93.2</v>
      </c>
      <c r="M88">
        <v>87.5</v>
      </c>
    </row>
    <row r="89" spans="1:13" x14ac:dyDescent="0.25">
      <c r="A89" t="s">
        <v>253</v>
      </c>
      <c r="B89">
        <v>79.599999999999994</v>
      </c>
      <c r="C89">
        <v>73.400000000000006</v>
      </c>
      <c r="D89">
        <v>74.8</v>
      </c>
      <c r="E89">
        <v>66.400000000000006</v>
      </c>
      <c r="F89">
        <v>82.5</v>
      </c>
      <c r="G89">
        <v>72.900000000000006</v>
      </c>
      <c r="H89">
        <v>62.9</v>
      </c>
      <c r="I89">
        <v>47.8</v>
      </c>
      <c r="J89">
        <v>54.5</v>
      </c>
      <c r="K89">
        <v>67.099999999999994</v>
      </c>
      <c r="L89">
        <v>78.5</v>
      </c>
      <c r="M89">
        <v>74.8</v>
      </c>
    </row>
    <row r="90" spans="1:13" x14ac:dyDescent="0.25">
      <c r="A90" t="s">
        <v>254</v>
      </c>
      <c r="B90">
        <v>87.5</v>
      </c>
      <c r="C90">
        <v>86.5</v>
      </c>
      <c r="D90">
        <v>68.599999999999994</v>
      </c>
      <c r="E90">
        <v>80.8</v>
      </c>
      <c r="F90">
        <v>89.3</v>
      </c>
      <c r="G90">
        <v>68.5</v>
      </c>
      <c r="H90">
        <v>91</v>
      </c>
      <c r="I90">
        <v>90.1</v>
      </c>
      <c r="J90">
        <v>78.2</v>
      </c>
      <c r="K90">
        <v>83.2</v>
      </c>
      <c r="L90">
        <v>90</v>
      </c>
      <c r="M90">
        <v>84.2</v>
      </c>
    </row>
    <row r="91" spans="1:13" x14ac:dyDescent="0.25">
      <c r="A91" t="s">
        <v>255</v>
      </c>
      <c r="B91">
        <v>70.400000000000006</v>
      </c>
      <c r="C91">
        <v>58</v>
      </c>
      <c r="D91">
        <v>66.8</v>
      </c>
      <c r="E91">
        <v>71.099999999999994</v>
      </c>
      <c r="F91">
        <v>83</v>
      </c>
      <c r="G91">
        <v>55.7</v>
      </c>
      <c r="H91">
        <v>83.8</v>
      </c>
      <c r="I91">
        <v>83.8</v>
      </c>
      <c r="J91">
        <v>74.2</v>
      </c>
      <c r="K91">
        <v>71.7</v>
      </c>
      <c r="L91">
        <v>78.400000000000006</v>
      </c>
      <c r="M91">
        <v>71.599999999999994</v>
      </c>
    </row>
    <row r="92" spans="1:13" x14ac:dyDescent="0.25">
      <c r="A92" t="s">
        <v>256</v>
      </c>
      <c r="B92">
        <v>78.2</v>
      </c>
      <c r="C92">
        <v>77.3</v>
      </c>
      <c r="D92">
        <v>72.400000000000006</v>
      </c>
      <c r="E92">
        <v>68.099999999999994</v>
      </c>
      <c r="F92">
        <v>86.5</v>
      </c>
      <c r="G92">
        <v>69.099999999999994</v>
      </c>
      <c r="H92">
        <v>60.9</v>
      </c>
      <c r="I92">
        <v>65.7</v>
      </c>
      <c r="J92">
        <v>52</v>
      </c>
      <c r="K92">
        <v>67.2</v>
      </c>
      <c r="L92">
        <v>42.5</v>
      </c>
      <c r="M92">
        <v>87.8</v>
      </c>
    </row>
    <row r="93" spans="1:13" x14ac:dyDescent="0.25">
      <c r="A93" t="s">
        <v>257</v>
      </c>
      <c r="B93">
        <v>66.099999999999994</v>
      </c>
      <c r="C93">
        <v>70.8</v>
      </c>
      <c r="D93">
        <v>74.5</v>
      </c>
      <c r="E93">
        <v>61.2</v>
      </c>
      <c r="F93">
        <v>75.099999999999994</v>
      </c>
      <c r="G93">
        <v>51.7</v>
      </c>
      <c r="H93">
        <v>83.8</v>
      </c>
      <c r="I93">
        <v>76</v>
      </c>
      <c r="J93">
        <v>75.099999999999994</v>
      </c>
      <c r="K93">
        <v>67.8</v>
      </c>
      <c r="L93">
        <v>89.6</v>
      </c>
      <c r="M93">
        <v>73.099999999999994</v>
      </c>
    </row>
    <row r="94" spans="1:13" x14ac:dyDescent="0.25">
      <c r="A94" t="s">
        <v>258</v>
      </c>
      <c r="B94">
        <v>83.9</v>
      </c>
      <c r="C94">
        <v>76.599999999999994</v>
      </c>
      <c r="D94">
        <v>68.8</v>
      </c>
      <c r="E94">
        <v>68</v>
      </c>
      <c r="F94">
        <v>82.5</v>
      </c>
      <c r="G94">
        <v>81.900000000000006</v>
      </c>
      <c r="H94">
        <v>83.2</v>
      </c>
      <c r="I94">
        <v>76.2</v>
      </c>
      <c r="J94">
        <v>71</v>
      </c>
      <c r="K94">
        <v>75.7</v>
      </c>
      <c r="L94">
        <v>78.8</v>
      </c>
      <c r="M94">
        <v>65.3</v>
      </c>
    </row>
    <row r="95" spans="1:13" x14ac:dyDescent="0.25">
      <c r="A95" t="s">
        <v>259</v>
      </c>
      <c r="B95">
        <v>71.2</v>
      </c>
      <c r="C95">
        <v>60.3</v>
      </c>
      <c r="D95">
        <v>60.5</v>
      </c>
      <c r="E95">
        <v>73.599999999999994</v>
      </c>
      <c r="F95">
        <v>77.5</v>
      </c>
      <c r="G95">
        <v>57.8</v>
      </c>
      <c r="H95">
        <v>74.3</v>
      </c>
      <c r="I95">
        <v>61.7</v>
      </c>
      <c r="J95">
        <v>73.400000000000006</v>
      </c>
      <c r="K95">
        <v>74.2</v>
      </c>
      <c r="L95">
        <v>76.099999999999994</v>
      </c>
      <c r="M95">
        <v>55.7</v>
      </c>
    </row>
    <row r="96" spans="1:13" x14ac:dyDescent="0.25">
      <c r="A96" t="s">
        <v>260</v>
      </c>
      <c r="B96">
        <v>71.400000000000006</v>
      </c>
      <c r="C96">
        <v>72.7</v>
      </c>
      <c r="D96">
        <v>67.599999999999994</v>
      </c>
      <c r="E96">
        <v>67.099999999999994</v>
      </c>
      <c r="F96">
        <v>70.599999999999994</v>
      </c>
      <c r="G96">
        <v>66.599999999999994</v>
      </c>
      <c r="H96">
        <v>81.099999999999994</v>
      </c>
      <c r="I96">
        <v>63.4</v>
      </c>
      <c r="J96">
        <v>67.7</v>
      </c>
      <c r="K96">
        <v>74</v>
      </c>
      <c r="L96">
        <v>90.3</v>
      </c>
      <c r="M96">
        <v>72</v>
      </c>
    </row>
    <row r="97" spans="1:13" x14ac:dyDescent="0.25">
      <c r="A97" t="s">
        <v>261</v>
      </c>
      <c r="B97">
        <v>74.900000000000006</v>
      </c>
      <c r="C97">
        <v>84</v>
      </c>
      <c r="D97">
        <v>49</v>
      </c>
      <c r="E97">
        <v>77.599999999999994</v>
      </c>
      <c r="F97">
        <v>76</v>
      </c>
      <c r="G97">
        <v>48.5</v>
      </c>
      <c r="H97">
        <v>77.3</v>
      </c>
      <c r="I97">
        <v>70.599999999999994</v>
      </c>
      <c r="J97">
        <v>63.8</v>
      </c>
      <c r="K97">
        <v>70.2</v>
      </c>
      <c r="L97">
        <v>79.400000000000006</v>
      </c>
      <c r="M97">
        <v>77.3</v>
      </c>
    </row>
    <row r="98" spans="1:13" x14ac:dyDescent="0.25">
      <c r="A98" t="s">
        <v>262</v>
      </c>
      <c r="B98">
        <v>84.2</v>
      </c>
      <c r="C98">
        <v>88.8</v>
      </c>
      <c r="D98">
        <v>73.400000000000006</v>
      </c>
      <c r="E98">
        <v>73.400000000000006</v>
      </c>
      <c r="F98">
        <v>85</v>
      </c>
      <c r="G98">
        <v>72.900000000000006</v>
      </c>
      <c r="H98">
        <v>92</v>
      </c>
      <c r="I98">
        <v>93.5</v>
      </c>
      <c r="J98">
        <v>67.400000000000006</v>
      </c>
      <c r="K98">
        <v>78.099999999999994</v>
      </c>
      <c r="L98">
        <v>84.5</v>
      </c>
      <c r="M98">
        <v>68.3</v>
      </c>
    </row>
    <row r="99" spans="1:13" x14ac:dyDescent="0.25">
      <c r="A99" t="s">
        <v>263</v>
      </c>
      <c r="B99">
        <v>75.400000000000006</v>
      </c>
      <c r="C99">
        <v>67.7</v>
      </c>
      <c r="D99">
        <v>68.2</v>
      </c>
      <c r="E99">
        <v>69.7</v>
      </c>
      <c r="F99">
        <v>94.4</v>
      </c>
      <c r="G99">
        <v>56.8</v>
      </c>
      <c r="H99">
        <v>76.900000000000006</v>
      </c>
      <c r="I99">
        <v>77.7</v>
      </c>
      <c r="J99">
        <v>57.2</v>
      </c>
      <c r="K99">
        <v>70.400000000000006</v>
      </c>
      <c r="L99">
        <v>69.2</v>
      </c>
      <c r="M99">
        <v>67.900000000000006</v>
      </c>
    </row>
    <row r="100" spans="1:13" x14ac:dyDescent="0.25">
      <c r="A100" t="s">
        <v>264</v>
      </c>
      <c r="B100">
        <v>68.2</v>
      </c>
      <c r="C100">
        <v>65.5</v>
      </c>
      <c r="D100">
        <v>59.8</v>
      </c>
      <c r="E100">
        <v>67.900000000000006</v>
      </c>
      <c r="F100">
        <v>78.599999999999994</v>
      </c>
      <c r="G100">
        <v>53.8</v>
      </c>
      <c r="H100">
        <v>93.8</v>
      </c>
      <c r="I100">
        <v>86.9</v>
      </c>
      <c r="J100">
        <v>69.2</v>
      </c>
      <c r="K100">
        <v>89</v>
      </c>
      <c r="L100">
        <v>93.4</v>
      </c>
      <c r="M100">
        <v>81.5</v>
      </c>
    </row>
    <row r="101" spans="1:13" x14ac:dyDescent="0.25">
      <c r="A101" t="s">
        <v>265</v>
      </c>
      <c r="B101">
        <v>64.599999999999994</v>
      </c>
      <c r="C101">
        <v>58</v>
      </c>
      <c r="D101">
        <v>63.6</v>
      </c>
      <c r="E101">
        <v>64.2</v>
      </c>
      <c r="F101">
        <v>74.3</v>
      </c>
      <c r="G101">
        <v>54.4</v>
      </c>
      <c r="H101">
        <v>67.900000000000006</v>
      </c>
      <c r="I101">
        <v>61.1</v>
      </c>
      <c r="J101">
        <v>38</v>
      </c>
      <c r="K101">
        <v>70.400000000000006</v>
      </c>
      <c r="L101">
        <v>72</v>
      </c>
      <c r="M101">
        <v>65.900000000000006</v>
      </c>
    </row>
    <row r="102" spans="1:13" x14ac:dyDescent="0.25">
      <c r="A102" t="s">
        <v>266</v>
      </c>
      <c r="B102">
        <v>60.5</v>
      </c>
      <c r="C102">
        <v>54.3</v>
      </c>
      <c r="D102">
        <v>63.6</v>
      </c>
      <c r="E102">
        <v>62.1</v>
      </c>
      <c r="F102">
        <v>71.900000000000006</v>
      </c>
      <c r="G102">
        <v>49</v>
      </c>
      <c r="H102">
        <v>77.8</v>
      </c>
      <c r="I102">
        <v>78.900000000000006</v>
      </c>
      <c r="J102">
        <v>68.099999999999994</v>
      </c>
      <c r="K102">
        <v>71.400000000000006</v>
      </c>
      <c r="L102">
        <v>67.5</v>
      </c>
      <c r="M102">
        <v>90.2</v>
      </c>
    </row>
    <row r="103" spans="1:13" x14ac:dyDescent="0.25">
      <c r="A103" t="s">
        <v>267</v>
      </c>
      <c r="B103">
        <v>83.3</v>
      </c>
      <c r="C103">
        <v>88.3</v>
      </c>
      <c r="D103">
        <v>70.8</v>
      </c>
      <c r="E103">
        <v>79</v>
      </c>
      <c r="F103">
        <v>76.5</v>
      </c>
      <c r="G103">
        <v>64</v>
      </c>
      <c r="H103">
        <v>78.599999999999994</v>
      </c>
      <c r="I103">
        <v>79</v>
      </c>
      <c r="J103">
        <v>52.5</v>
      </c>
      <c r="K103">
        <v>73.7</v>
      </c>
      <c r="L103">
        <v>74.7</v>
      </c>
      <c r="M103">
        <v>61.3</v>
      </c>
    </row>
    <row r="104" spans="1:13" x14ac:dyDescent="0.25">
      <c r="A104" t="s">
        <v>268</v>
      </c>
      <c r="B104">
        <v>76.3</v>
      </c>
      <c r="C104">
        <v>77.099999999999994</v>
      </c>
      <c r="D104">
        <v>62.4</v>
      </c>
      <c r="E104">
        <v>78.3</v>
      </c>
      <c r="F104">
        <v>70.2</v>
      </c>
      <c r="G104">
        <v>62.2</v>
      </c>
      <c r="H104">
        <v>79.8</v>
      </c>
      <c r="I104">
        <v>73.8</v>
      </c>
      <c r="J104">
        <v>74.900000000000006</v>
      </c>
      <c r="K104">
        <v>64.2</v>
      </c>
      <c r="L104">
        <v>89.4</v>
      </c>
      <c r="M104">
        <v>89</v>
      </c>
    </row>
    <row r="105" spans="1:13" x14ac:dyDescent="0.25">
      <c r="A105" t="s">
        <v>269</v>
      </c>
      <c r="B105">
        <v>63.8</v>
      </c>
      <c r="C105">
        <v>75.400000000000006</v>
      </c>
      <c r="D105">
        <v>59.6</v>
      </c>
      <c r="E105">
        <v>67.2</v>
      </c>
      <c r="F105">
        <v>64.099999999999994</v>
      </c>
      <c r="G105">
        <v>46.5</v>
      </c>
      <c r="H105">
        <v>74.099999999999994</v>
      </c>
      <c r="I105">
        <v>64.5</v>
      </c>
      <c r="J105">
        <v>78.3</v>
      </c>
      <c r="K105">
        <v>66.900000000000006</v>
      </c>
      <c r="L105">
        <v>88.1</v>
      </c>
      <c r="M105">
        <v>73.400000000000006</v>
      </c>
    </row>
    <row r="106" spans="1:13" x14ac:dyDescent="0.25">
      <c r="A106" t="s">
        <v>270</v>
      </c>
      <c r="B106">
        <v>72.900000000000006</v>
      </c>
      <c r="C106">
        <v>74.599999999999994</v>
      </c>
      <c r="D106">
        <v>67.2</v>
      </c>
      <c r="E106">
        <v>72.3</v>
      </c>
      <c r="F106">
        <v>81.400000000000006</v>
      </c>
      <c r="G106">
        <v>52.4</v>
      </c>
      <c r="H106">
        <v>91.3</v>
      </c>
      <c r="I106">
        <v>91.9</v>
      </c>
      <c r="J106">
        <v>77.2</v>
      </c>
      <c r="K106">
        <v>78</v>
      </c>
      <c r="L106">
        <v>87.9</v>
      </c>
      <c r="M106">
        <v>77.900000000000006</v>
      </c>
    </row>
    <row r="107" spans="1:13" x14ac:dyDescent="0.25">
      <c r="A107" t="s">
        <v>271</v>
      </c>
      <c r="B107">
        <v>79</v>
      </c>
      <c r="C107">
        <v>73.599999999999994</v>
      </c>
      <c r="D107">
        <v>92.3</v>
      </c>
      <c r="E107">
        <v>76.8</v>
      </c>
      <c r="F107">
        <v>79.599999999999994</v>
      </c>
      <c r="G107">
        <v>62.8</v>
      </c>
      <c r="H107">
        <v>94.7</v>
      </c>
      <c r="I107">
        <v>91</v>
      </c>
      <c r="J107">
        <v>74.7</v>
      </c>
      <c r="K107">
        <v>82.4</v>
      </c>
      <c r="L107">
        <v>94.6</v>
      </c>
      <c r="M107">
        <v>84.8</v>
      </c>
    </row>
    <row r="108" spans="1:13" x14ac:dyDescent="0.25">
      <c r="A108" t="s">
        <v>272</v>
      </c>
      <c r="B108">
        <v>75.099999999999994</v>
      </c>
      <c r="C108">
        <v>58.5</v>
      </c>
      <c r="D108">
        <v>75.400000000000006</v>
      </c>
      <c r="E108">
        <v>69.599999999999994</v>
      </c>
      <c r="F108">
        <v>85.4</v>
      </c>
      <c r="G108">
        <v>64.599999999999994</v>
      </c>
      <c r="H108">
        <v>87.1</v>
      </c>
      <c r="I108">
        <v>88.7</v>
      </c>
      <c r="J108">
        <v>68.099999999999994</v>
      </c>
      <c r="K108">
        <v>75.099999999999994</v>
      </c>
      <c r="L108">
        <v>76.5</v>
      </c>
      <c r="M108">
        <v>69</v>
      </c>
    </row>
    <row r="109" spans="1:13" x14ac:dyDescent="0.25">
      <c r="A109" t="s">
        <v>273</v>
      </c>
      <c r="B109">
        <v>81.8</v>
      </c>
      <c r="C109">
        <v>82.6</v>
      </c>
      <c r="D109">
        <v>87.3</v>
      </c>
      <c r="E109">
        <v>75.5</v>
      </c>
      <c r="F109">
        <v>81.8</v>
      </c>
      <c r="G109">
        <v>62.2</v>
      </c>
      <c r="H109">
        <v>85.7</v>
      </c>
      <c r="I109">
        <v>84.1</v>
      </c>
      <c r="J109">
        <v>72</v>
      </c>
      <c r="K109">
        <v>83.2</v>
      </c>
      <c r="L109">
        <v>72.599999999999994</v>
      </c>
      <c r="M109">
        <v>83.1</v>
      </c>
    </row>
    <row r="110" spans="1:13" x14ac:dyDescent="0.25">
      <c r="A110" t="s">
        <v>274</v>
      </c>
      <c r="B110">
        <v>76.3</v>
      </c>
      <c r="C110">
        <v>71.8</v>
      </c>
      <c r="D110">
        <v>82.7</v>
      </c>
      <c r="E110">
        <v>70.099999999999994</v>
      </c>
      <c r="F110">
        <v>82.7</v>
      </c>
      <c r="G110">
        <v>64.2</v>
      </c>
      <c r="H110">
        <v>65.8</v>
      </c>
      <c r="I110">
        <v>74.3</v>
      </c>
      <c r="J110">
        <v>54.1</v>
      </c>
      <c r="K110">
        <v>65.5</v>
      </c>
      <c r="L110">
        <v>52.7</v>
      </c>
      <c r="M110">
        <v>83.5</v>
      </c>
    </row>
    <row r="111" spans="1:13" x14ac:dyDescent="0.25">
      <c r="A111" t="s">
        <v>275</v>
      </c>
      <c r="B111">
        <v>73.8</v>
      </c>
      <c r="C111">
        <v>77.599999999999994</v>
      </c>
      <c r="D111">
        <v>50.7</v>
      </c>
      <c r="E111">
        <v>77.900000000000006</v>
      </c>
      <c r="F111">
        <v>67.3</v>
      </c>
      <c r="G111">
        <v>63.5</v>
      </c>
      <c r="H111">
        <v>90.6</v>
      </c>
      <c r="I111">
        <v>82.4</v>
      </c>
      <c r="J111">
        <v>71.5</v>
      </c>
      <c r="K111">
        <v>69.400000000000006</v>
      </c>
      <c r="L111">
        <v>90.9</v>
      </c>
      <c r="M111">
        <v>82.5</v>
      </c>
    </row>
    <row r="112" spans="1:13" x14ac:dyDescent="0.25">
      <c r="A112" t="s">
        <v>276</v>
      </c>
      <c r="B112">
        <v>64</v>
      </c>
      <c r="C112">
        <v>70.3</v>
      </c>
      <c r="D112">
        <v>57.8</v>
      </c>
      <c r="E112">
        <v>64.8</v>
      </c>
      <c r="F112">
        <v>76.5</v>
      </c>
      <c r="G112">
        <v>43.1</v>
      </c>
      <c r="H112">
        <v>69</v>
      </c>
      <c r="I112">
        <v>67.8</v>
      </c>
      <c r="J112">
        <v>53.3</v>
      </c>
      <c r="K112">
        <v>62.8</v>
      </c>
      <c r="L112">
        <v>70.400000000000006</v>
      </c>
      <c r="M112">
        <v>64.2</v>
      </c>
    </row>
    <row r="113" spans="1:13" x14ac:dyDescent="0.25">
      <c r="A113" t="s">
        <v>277</v>
      </c>
      <c r="B113">
        <v>87.2</v>
      </c>
      <c r="C113">
        <v>73.3</v>
      </c>
      <c r="D113">
        <v>71.7</v>
      </c>
      <c r="E113">
        <v>77.7</v>
      </c>
      <c r="F113">
        <v>86.9</v>
      </c>
      <c r="G113">
        <v>78.900000000000006</v>
      </c>
      <c r="H113">
        <v>88.9</v>
      </c>
      <c r="I113">
        <v>78.599999999999994</v>
      </c>
      <c r="J113">
        <v>54.6</v>
      </c>
      <c r="K113">
        <v>83.6</v>
      </c>
      <c r="L113">
        <v>84.3</v>
      </c>
      <c r="M113">
        <v>74.3</v>
      </c>
    </row>
    <row r="114" spans="1:13" x14ac:dyDescent="0.25">
      <c r="A114" t="s">
        <v>278</v>
      </c>
      <c r="B114">
        <v>69.099999999999994</v>
      </c>
      <c r="C114">
        <v>61.4</v>
      </c>
      <c r="D114">
        <v>70.400000000000006</v>
      </c>
      <c r="E114">
        <v>65.2</v>
      </c>
      <c r="F114">
        <v>79.5</v>
      </c>
      <c r="G114">
        <v>58.4</v>
      </c>
      <c r="H114">
        <v>67.8</v>
      </c>
      <c r="I114">
        <v>75.400000000000006</v>
      </c>
      <c r="J114">
        <v>56.6</v>
      </c>
      <c r="K114">
        <v>73.400000000000006</v>
      </c>
      <c r="L114">
        <v>43.9</v>
      </c>
      <c r="M114">
        <v>59.7</v>
      </c>
    </row>
    <row r="115" spans="1:13" x14ac:dyDescent="0.25">
      <c r="A115" t="s">
        <v>279</v>
      </c>
      <c r="B115">
        <v>64.8</v>
      </c>
      <c r="C115">
        <v>61.5</v>
      </c>
      <c r="D115">
        <v>64.3</v>
      </c>
      <c r="E115">
        <v>59.2</v>
      </c>
      <c r="F115">
        <v>74.8</v>
      </c>
      <c r="G115">
        <v>64</v>
      </c>
      <c r="H115">
        <v>55.3</v>
      </c>
      <c r="I115">
        <v>48.4</v>
      </c>
      <c r="J115">
        <v>57.2</v>
      </c>
      <c r="K115">
        <v>67.599999999999994</v>
      </c>
      <c r="L115">
        <v>68.900000000000006</v>
      </c>
      <c r="M115">
        <v>69</v>
      </c>
    </row>
    <row r="116" spans="1:13" x14ac:dyDescent="0.25">
      <c r="A116" t="s">
        <v>280</v>
      </c>
      <c r="B116">
        <v>77.599999999999994</v>
      </c>
      <c r="C116">
        <v>63.1</v>
      </c>
      <c r="D116">
        <v>82.2</v>
      </c>
      <c r="E116">
        <v>63.7</v>
      </c>
      <c r="F116">
        <v>89.3</v>
      </c>
      <c r="G116">
        <v>67.400000000000006</v>
      </c>
      <c r="H116">
        <v>86.5</v>
      </c>
      <c r="I116">
        <v>82.6</v>
      </c>
      <c r="J116">
        <v>68.400000000000006</v>
      </c>
      <c r="K116">
        <v>67.3</v>
      </c>
      <c r="L116">
        <v>88.9</v>
      </c>
      <c r="M116">
        <v>73.599999999999994</v>
      </c>
    </row>
    <row r="117" spans="1:13" x14ac:dyDescent="0.25">
      <c r="A117" t="s">
        <v>281</v>
      </c>
      <c r="B117">
        <v>65.2</v>
      </c>
      <c r="C117">
        <v>64.400000000000006</v>
      </c>
      <c r="D117">
        <v>50</v>
      </c>
      <c r="E117">
        <v>68.599999999999994</v>
      </c>
      <c r="F117">
        <v>68.400000000000006</v>
      </c>
      <c r="G117">
        <v>56</v>
      </c>
      <c r="H117">
        <v>66.2</v>
      </c>
      <c r="I117">
        <v>66.7</v>
      </c>
      <c r="J117">
        <v>70.7</v>
      </c>
      <c r="K117">
        <v>58.5</v>
      </c>
      <c r="L117">
        <v>71.3</v>
      </c>
      <c r="M117">
        <v>71.8</v>
      </c>
    </row>
    <row r="118" spans="1:13" x14ac:dyDescent="0.25">
      <c r="A118" t="s">
        <v>282</v>
      </c>
      <c r="B118">
        <v>85</v>
      </c>
      <c r="C118">
        <v>76.599999999999994</v>
      </c>
      <c r="D118">
        <v>72.3</v>
      </c>
      <c r="E118">
        <v>79.599999999999994</v>
      </c>
      <c r="F118">
        <v>81.3</v>
      </c>
      <c r="G118">
        <v>72.900000000000006</v>
      </c>
      <c r="H118">
        <v>88.7</v>
      </c>
      <c r="I118">
        <v>75.599999999999994</v>
      </c>
      <c r="J118">
        <v>68.599999999999994</v>
      </c>
      <c r="K118">
        <v>71.5</v>
      </c>
      <c r="L118">
        <v>90.3</v>
      </c>
      <c r="M118">
        <v>77</v>
      </c>
    </row>
    <row r="119" spans="1:13" x14ac:dyDescent="0.25">
      <c r="A119" t="s">
        <v>283</v>
      </c>
      <c r="B119">
        <v>75.3</v>
      </c>
      <c r="C119">
        <v>81</v>
      </c>
      <c r="D119">
        <v>50</v>
      </c>
      <c r="E119">
        <v>76.2</v>
      </c>
      <c r="F119">
        <v>89</v>
      </c>
      <c r="G119">
        <v>52.3</v>
      </c>
      <c r="H119">
        <v>79.400000000000006</v>
      </c>
      <c r="I119">
        <v>74.5</v>
      </c>
      <c r="J119">
        <v>77.2</v>
      </c>
      <c r="K119">
        <v>64.3</v>
      </c>
      <c r="L119">
        <v>87</v>
      </c>
      <c r="M119">
        <v>76.400000000000006</v>
      </c>
    </row>
    <row r="120" spans="1:13" x14ac:dyDescent="0.25">
      <c r="A120" t="s">
        <v>284</v>
      </c>
      <c r="B120">
        <v>59.6</v>
      </c>
      <c r="C120">
        <v>56.9</v>
      </c>
      <c r="D120">
        <v>56.5</v>
      </c>
      <c r="E120">
        <v>60.3</v>
      </c>
      <c r="F120">
        <v>75.5</v>
      </c>
      <c r="G120">
        <v>46.6</v>
      </c>
      <c r="H120">
        <v>78.8</v>
      </c>
      <c r="I120">
        <v>81.7</v>
      </c>
      <c r="J120">
        <v>72.599999999999994</v>
      </c>
      <c r="K120">
        <v>73.900000000000006</v>
      </c>
      <c r="L120">
        <v>67</v>
      </c>
      <c r="M120">
        <v>72.7</v>
      </c>
    </row>
    <row r="121" spans="1:13" x14ac:dyDescent="0.25">
      <c r="A121" t="s">
        <v>285</v>
      </c>
      <c r="B121">
        <v>73.400000000000006</v>
      </c>
      <c r="C121">
        <v>49.6</v>
      </c>
      <c r="D121">
        <v>70.599999999999994</v>
      </c>
      <c r="E121">
        <v>67.099999999999994</v>
      </c>
      <c r="F121">
        <v>74.900000000000006</v>
      </c>
      <c r="G121">
        <v>80.3</v>
      </c>
      <c r="H121">
        <v>82.2</v>
      </c>
      <c r="I121">
        <v>76.8</v>
      </c>
      <c r="J121">
        <v>51.6</v>
      </c>
      <c r="K121">
        <v>68.5</v>
      </c>
      <c r="L121">
        <v>85.7</v>
      </c>
      <c r="M121">
        <v>86.4</v>
      </c>
    </row>
    <row r="122" spans="1:13" x14ac:dyDescent="0.25">
      <c r="A122" t="s">
        <v>286</v>
      </c>
      <c r="B122">
        <v>71.599999999999994</v>
      </c>
      <c r="C122">
        <v>69.599999999999994</v>
      </c>
      <c r="D122">
        <v>71.8</v>
      </c>
      <c r="E122">
        <v>68.8</v>
      </c>
      <c r="F122">
        <v>80.099999999999994</v>
      </c>
      <c r="G122">
        <v>58</v>
      </c>
      <c r="H122">
        <v>57.2</v>
      </c>
      <c r="I122">
        <v>48.4</v>
      </c>
      <c r="J122">
        <v>57</v>
      </c>
      <c r="K122">
        <v>61.7</v>
      </c>
      <c r="L122">
        <v>71</v>
      </c>
      <c r="M122">
        <v>83</v>
      </c>
    </row>
    <row r="123" spans="1:13" x14ac:dyDescent="0.25">
      <c r="A123" t="s">
        <v>287</v>
      </c>
      <c r="B123">
        <v>64.599999999999994</v>
      </c>
      <c r="C123">
        <v>55.5</v>
      </c>
      <c r="D123">
        <v>68.599999999999994</v>
      </c>
      <c r="E123">
        <v>63.9</v>
      </c>
      <c r="F123">
        <v>71.8</v>
      </c>
      <c r="G123">
        <v>61.1</v>
      </c>
      <c r="H123">
        <v>75.599999999999994</v>
      </c>
      <c r="I123">
        <v>74.7</v>
      </c>
      <c r="J123">
        <v>74.8</v>
      </c>
      <c r="K123">
        <v>66.599999999999994</v>
      </c>
      <c r="L123">
        <v>68.2</v>
      </c>
      <c r="M123">
        <v>64.3</v>
      </c>
    </row>
    <row r="124" spans="1:13" x14ac:dyDescent="0.25">
      <c r="A124" t="s">
        <v>288</v>
      </c>
      <c r="B124">
        <v>67.400000000000006</v>
      </c>
      <c r="C124">
        <v>73.900000000000006</v>
      </c>
      <c r="D124">
        <v>65.599999999999994</v>
      </c>
      <c r="E124">
        <v>61.5</v>
      </c>
      <c r="F124">
        <v>70.3</v>
      </c>
      <c r="G124">
        <v>59.8</v>
      </c>
      <c r="H124">
        <v>83.3</v>
      </c>
      <c r="I124">
        <v>91.2</v>
      </c>
      <c r="J124">
        <v>60.7</v>
      </c>
      <c r="K124">
        <v>77.400000000000006</v>
      </c>
      <c r="L124">
        <v>62.1</v>
      </c>
      <c r="M124">
        <v>79.5</v>
      </c>
    </row>
    <row r="125" spans="1:13" x14ac:dyDescent="0.25">
      <c r="A125" t="s">
        <v>289</v>
      </c>
      <c r="B125">
        <v>78.7</v>
      </c>
      <c r="C125">
        <v>90.1</v>
      </c>
      <c r="D125">
        <v>54.8</v>
      </c>
      <c r="E125">
        <v>78.3</v>
      </c>
      <c r="F125">
        <v>77.599999999999994</v>
      </c>
      <c r="G125">
        <v>60.7</v>
      </c>
      <c r="H125">
        <v>80.3</v>
      </c>
      <c r="I125">
        <v>83.6</v>
      </c>
      <c r="J125">
        <v>64.3</v>
      </c>
      <c r="K125">
        <v>62.4</v>
      </c>
      <c r="L125">
        <v>80.3</v>
      </c>
      <c r="M125">
        <v>71.599999999999994</v>
      </c>
    </row>
    <row r="126" spans="1:13" x14ac:dyDescent="0.25">
      <c r="A126" t="s">
        <v>290</v>
      </c>
      <c r="B126">
        <v>75.900000000000006</v>
      </c>
      <c r="C126">
        <v>71.900000000000006</v>
      </c>
      <c r="D126">
        <v>68.3</v>
      </c>
      <c r="E126">
        <v>69.8</v>
      </c>
      <c r="F126">
        <v>77.400000000000006</v>
      </c>
      <c r="G126">
        <v>70.2</v>
      </c>
      <c r="H126">
        <v>74</v>
      </c>
      <c r="I126">
        <v>65.599999999999994</v>
      </c>
      <c r="J126">
        <v>71.8</v>
      </c>
      <c r="K126">
        <v>64.900000000000006</v>
      </c>
      <c r="L126">
        <v>81.599999999999994</v>
      </c>
      <c r="M126">
        <v>80</v>
      </c>
    </row>
    <row r="127" spans="1:13" x14ac:dyDescent="0.25">
      <c r="A127" t="s">
        <v>291</v>
      </c>
      <c r="B127">
        <v>77</v>
      </c>
      <c r="C127">
        <v>79</v>
      </c>
      <c r="D127">
        <v>68.2</v>
      </c>
      <c r="E127">
        <v>69.7</v>
      </c>
      <c r="F127">
        <v>83.1</v>
      </c>
      <c r="G127">
        <v>61.2</v>
      </c>
      <c r="H127">
        <v>75.900000000000006</v>
      </c>
      <c r="I127">
        <v>69.2</v>
      </c>
      <c r="J127">
        <v>76.599999999999994</v>
      </c>
      <c r="K127">
        <v>83.3</v>
      </c>
      <c r="L127">
        <v>67.400000000000006</v>
      </c>
      <c r="M127">
        <v>76.7</v>
      </c>
    </row>
    <row r="128" spans="1:13" x14ac:dyDescent="0.25">
      <c r="A128" t="s">
        <v>292</v>
      </c>
      <c r="B128">
        <v>81.400000000000006</v>
      </c>
      <c r="C128">
        <v>82.9</v>
      </c>
      <c r="D128">
        <v>77.099999999999994</v>
      </c>
      <c r="E128">
        <v>70.5</v>
      </c>
      <c r="F128">
        <v>77.099999999999994</v>
      </c>
      <c r="G128">
        <v>74.8</v>
      </c>
      <c r="H128">
        <v>72.900000000000006</v>
      </c>
      <c r="I128">
        <v>76.099999999999994</v>
      </c>
      <c r="J128">
        <v>76.900000000000006</v>
      </c>
      <c r="K128">
        <v>64.3</v>
      </c>
      <c r="L128">
        <v>65.8</v>
      </c>
      <c r="M128">
        <v>75.8</v>
      </c>
    </row>
    <row r="129" spans="1:13" x14ac:dyDescent="0.25">
      <c r="A129" t="s">
        <v>293</v>
      </c>
      <c r="B129">
        <v>80.3</v>
      </c>
      <c r="C129">
        <v>81.400000000000006</v>
      </c>
      <c r="D129">
        <v>55.9</v>
      </c>
      <c r="E129">
        <v>80.900000000000006</v>
      </c>
      <c r="F129">
        <v>82.4</v>
      </c>
      <c r="G129">
        <v>62.1</v>
      </c>
      <c r="H129">
        <v>83.1</v>
      </c>
      <c r="I129">
        <v>74.8</v>
      </c>
      <c r="J129">
        <v>80.900000000000006</v>
      </c>
      <c r="K129">
        <v>72.8</v>
      </c>
      <c r="L129">
        <v>90.8</v>
      </c>
      <c r="M129">
        <v>62.3</v>
      </c>
    </row>
    <row r="130" spans="1:13" x14ac:dyDescent="0.25">
      <c r="A130" t="s">
        <v>294</v>
      </c>
      <c r="B130">
        <v>75.2</v>
      </c>
      <c r="C130">
        <v>69.400000000000006</v>
      </c>
      <c r="D130">
        <v>83</v>
      </c>
      <c r="E130">
        <v>71.400000000000006</v>
      </c>
      <c r="F130">
        <v>86.6</v>
      </c>
      <c r="G130">
        <v>53.8</v>
      </c>
      <c r="H130">
        <v>83.6</v>
      </c>
      <c r="I130">
        <v>69.599999999999994</v>
      </c>
      <c r="J130">
        <v>38.4</v>
      </c>
      <c r="K130">
        <v>71.3</v>
      </c>
      <c r="L130">
        <v>88.9</v>
      </c>
      <c r="M130">
        <v>69.099999999999994</v>
      </c>
    </row>
    <row r="131" spans="1:13" x14ac:dyDescent="0.25">
      <c r="A131" t="s">
        <v>295</v>
      </c>
      <c r="B131">
        <v>79.7</v>
      </c>
      <c r="C131">
        <v>71.099999999999994</v>
      </c>
      <c r="D131">
        <v>74.2</v>
      </c>
      <c r="E131">
        <v>67.7</v>
      </c>
      <c r="F131">
        <v>78</v>
      </c>
      <c r="G131">
        <v>78.599999999999994</v>
      </c>
      <c r="H131">
        <v>67</v>
      </c>
      <c r="I131">
        <v>85.5</v>
      </c>
      <c r="J131">
        <v>78.599999999999994</v>
      </c>
      <c r="K131">
        <v>65.900000000000006</v>
      </c>
      <c r="L131">
        <v>33.799999999999997</v>
      </c>
      <c r="M131">
        <v>74</v>
      </c>
    </row>
    <row r="132" spans="1:13" x14ac:dyDescent="0.25">
      <c r="A132" t="s">
        <v>296</v>
      </c>
      <c r="B132">
        <v>75.8</v>
      </c>
      <c r="C132">
        <v>81</v>
      </c>
      <c r="D132">
        <v>71.2</v>
      </c>
      <c r="E132">
        <v>70.400000000000006</v>
      </c>
      <c r="F132">
        <v>74.2</v>
      </c>
      <c r="G132">
        <v>63.7</v>
      </c>
      <c r="H132">
        <v>81.400000000000006</v>
      </c>
      <c r="I132">
        <v>84.8</v>
      </c>
      <c r="J132">
        <v>77.5</v>
      </c>
      <c r="K132">
        <v>70.8</v>
      </c>
      <c r="L132">
        <v>65.3</v>
      </c>
      <c r="M132">
        <v>70.400000000000006</v>
      </c>
    </row>
    <row r="133" spans="1:13" x14ac:dyDescent="0.25">
      <c r="A133" t="s">
        <v>297</v>
      </c>
      <c r="B133">
        <v>88.7</v>
      </c>
      <c r="C133">
        <v>85.3</v>
      </c>
      <c r="D133">
        <v>79.599999999999994</v>
      </c>
      <c r="E133">
        <v>77.2</v>
      </c>
      <c r="F133">
        <v>85.9</v>
      </c>
      <c r="G133">
        <v>74.5</v>
      </c>
      <c r="H133">
        <v>67.5</v>
      </c>
      <c r="I133">
        <v>64</v>
      </c>
      <c r="J133">
        <v>59.5</v>
      </c>
      <c r="K133">
        <v>61.4</v>
      </c>
      <c r="L133">
        <v>71</v>
      </c>
      <c r="M133">
        <v>71.2</v>
      </c>
    </row>
    <row r="134" spans="1:13" x14ac:dyDescent="0.25">
      <c r="A134" t="s">
        <v>298</v>
      </c>
      <c r="B134">
        <v>80.5</v>
      </c>
      <c r="C134">
        <v>71.3</v>
      </c>
      <c r="D134">
        <v>85.5</v>
      </c>
      <c r="E134">
        <v>70.2</v>
      </c>
      <c r="F134">
        <v>82.9</v>
      </c>
      <c r="G134">
        <v>70.5</v>
      </c>
      <c r="H134">
        <v>84.7</v>
      </c>
      <c r="I134">
        <v>73.7</v>
      </c>
      <c r="J134">
        <v>79.2</v>
      </c>
      <c r="K134">
        <v>68.599999999999994</v>
      </c>
      <c r="L134">
        <v>91.5</v>
      </c>
      <c r="M134">
        <v>90</v>
      </c>
    </row>
    <row r="135" spans="1:13" x14ac:dyDescent="0.25">
      <c r="A135" t="s">
        <v>299</v>
      </c>
      <c r="B135">
        <v>63.9</v>
      </c>
      <c r="C135">
        <v>57.7</v>
      </c>
      <c r="D135">
        <v>67.7</v>
      </c>
      <c r="E135">
        <v>58.2</v>
      </c>
      <c r="F135">
        <v>66.599999999999994</v>
      </c>
      <c r="G135">
        <v>66</v>
      </c>
      <c r="H135">
        <v>81.099999999999994</v>
      </c>
      <c r="I135">
        <v>83.5</v>
      </c>
      <c r="J135">
        <v>65.599999999999994</v>
      </c>
      <c r="K135">
        <v>67.099999999999994</v>
      </c>
      <c r="L135">
        <v>72.400000000000006</v>
      </c>
      <c r="M135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pff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McKiernan</dc:creator>
  <cp:lastModifiedBy>Ryan McKiernan</cp:lastModifiedBy>
  <dcterms:created xsi:type="dcterms:W3CDTF">2024-10-21T21:29:34Z</dcterms:created>
  <dcterms:modified xsi:type="dcterms:W3CDTF">2024-10-24T14:59:41Z</dcterms:modified>
</cp:coreProperties>
</file>