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8FF1783F-12D0-4842-AB34-FEB0A315E26D}" xr6:coauthVersionLast="47" xr6:coauthVersionMax="47" xr10:uidLastSave="{00000000-0000-0000-0000-000000000000}"/>
  <bookViews>
    <workbookView xWindow="-120" yWindow="-120" windowWidth="29040" windowHeight="15840" tabRatio="960" activeTab="7" xr2:uid="{00000000-000D-0000-FFFF-FFFF00000000}"/>
  </bookViews>
  <sheets>
    <sheet name="배열문법" sheetId="62" r:id="rId1"/>
    <sheet name="배열수식" sheetId="52" r:id="rId2"/>
    <sheet name="배열수식(결과)" sheetId="53" r:id="rId3"/>
    <sheet name="배열1" sheetId="54" r:id="rId4"/>
    <sheet name="배열1(결과)" sheetId="55" r:id="rId5"/>
    <sheet name="배열2" sheetId="56" r:id="rId6"/>
    <sheet name="배열2(결과)" sheetId="57" r:id="rId7"/>
    <sheet name="사용자정의" sheetId="60" r:id="rId8"/>
    <sheet name="사용자정의(결과)" sheetId="61" r:id="rId9"/>
  </sheets>
  <functionGroups builtInGroupCount="19"/>
  <externalReferences>
    <externalReference r:id="rId10"/>
    <externalReference r:id="rId11"/>
  </externalReferences>
  <definedNames>
    <definedName name="삼학년">'[1]3학년입력'!$E$1:$E$65536</definedName>
    <definedName name="이학년">'[1]2학년입력'!$E$1:$E$65536</definedName>
    <definedName name="일학년">'[1]1학년입력'!$E$1:$E$65536</definedName>
    <definedName name="학생수">'[2]서식(결과)'!$G$5:$H$19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61" l="1"/>
  <c r="J4" i="61"/>
  <c r="J5" i="61"/>
  <c r="J6" i="61"/>
  <c r="J7" i="61"/>
  <c r="J8" i="61"/>
  <c r="J9" i="61"/>
  <c r="J10" i="61"/>
  <c r="J11" i="61"/>
  <c r="J12" i="61"/>
  <c r="J13" i="61"/>
  <c r="J14" i="61"/>
  <c r="J15" i="61"/>
  <c r="J3" i="60"/>
  <c r="J4" i="60"/>
  <c r="J5" i="60"/>
  <c r="J6" i="60"/>
  <c r="J7" i="60"/>
  <c r="J8" i="60"/>
  <c r="J9" i="60"/>
  <c r="J10" i="60"/>
  <c r="J11" i="60"/>
  <c r="J12" i="60"/>
  <c r="J13" i="60"/>
  <c r="J14" i="60"/>
  <c r="J15" i="60"/>
  <c r="T4" i="57" a="1"/>
  <c r="T4" i="57" s="1"/>
  <c r="U4" i="57" a="1"/>
  <c r="U6" i="57" s="1"/>
  <c r="U8" i="57"/>
  <c r="S12" i="57" a="1"/>
  <c r="S12" i="57" s="1"/>
  <c r="S13" i="57" a="1"/>
  <c r="S13" i="57" s="1"/>
  <c r="S14" i="57" a="1"/>
  <c r="S14" i="57" s="1"/>
  <c r="S15" i="57" a="1"/>
  <c r="S15" i="57" s="1"/>
  <c r="S16" i="57" a="1"/>
  <c r="S16" i="57" s="1"/>
  <c r="S17" i="57" a="1"/>
  <c r="S17" i="57" s="1"/>
  <c r="G27" i="57" a="1"/>
  <c r="G27" i="57" s="1"/>
  <c r="K27" i="57" a="1"/>
  <c r="K31" i="57" s="1"/>
  <c r="G28" i="57" a="1"/>
  <c r="G28" i="57" s="1"/>
  <c r="B29" i="57" a="1"/>
  <c r="B29" i="57"/>
  <c r="C29" i="57" a="1"/>
  <c r="C29" i="57" s="1"/>
  <c r="G29" i="57" a="1"/>
  <c r="G29" i="57" s="1"/>
  <c r="B30" i="57" a="1"/>
  <c r="B30" i="57" s="1"/>
  <c r="C30" i="57" a="1"/>
  <c r="C30" i="57" s="1"/>
  <c r="B31" i="57" a="1"/>
  <c r="B31" i="57" s="1"/>
  <c r="C31" i="57" a="1"/>
  <c r="C31" i="57" s="1"/>
  <c r="B4" i="55" a="1"/>
  <c r="B4" i="55" s="1"/>
  <c r="C4" i="55" a="1"/>
  <c r="C4" i="55"/>
  <c r="B5" i="55" a="1"/>
  <c r="B5" i="55" s="1"/>
  <c r="C5" i="55" a="1"/>
  <c r="C5" i="55" s="1"/>
  <c r="B6" i="55" a="1"/>
  <c r="B6" i="55" s="1"/>
  <c r="C6" i="55" a="1"/>
  <c r="C6" i="55" s="1"/>
  <c r="B7" i="55" a="1"/>
  <c r="B7" i="55" s="1"/>
  <c r="C7" i="55" a="1"/>
  <c r="C7" i="55" s="1"/>
  <c r="C8" i="53" a="1"/>
  <c r="C8" i="53" s="1"/>
  <c r="C10" i="53" a="1"/>
  <c r="C10" i="53"/>
  <c r="E13" i="60"/>
  <c r="E5" i="60"/>
  <c r="E6" i="60"/>
  <c r="E10" i="60"/>
  <c r="E14" i="60"/>
  <c r="E7" i="60"/>
  <c r="E11" i="60"/>
  <c r="E15" i="60"/>
  <c r="E4" i="60"/>
  <c r="E8" i="60"/>
  <c r="E12" i="60"/>
  <c r="E9" i="60"/>
  <c r="E3" i="60"/>
  <c r="L10" i="61"/>
  <c r="L11" i="61"/>
  <c r="R12" i="61"/>
  <c r="R7" i="61"/>
  <c r="L5" i="61"/>
  <c r="E11" i="61"/>
  <c r="R4" i="61"/>
  <c r="E7" i="61"/>
  <c r="R14" i="61"/>
  <c r="R11" i="61"/>
  <c r="R15" i="61"/>
  <c r="L12" i="61"/>
  <c r="E14" i="61"/>
  <c r="L9" i="61"/>
  <c r="L6" i="61"/>
  <c r="R8" i="61"/>
  <c r="R3" i="61"/>
  <c r="R5" i="61"/>
  <c r="L7" i="61"/>
  <c r="E15" i="61"/>
  <c r="E10" i="61"/>
  <c r="E4" i="61"/>
  <c r="E12" i="61"/>
  <c r="E6" i="61"/>
  <c r="R10" i="61"/>
  <c r="E13" i="61"/>
  <c r="R13" i="61"/>
  <c r="E9" i="61"/>
  <c r="E8" i="61"/>
  <c r="L8" i="61"/>
  <c r="R6" i="61"/>
  <c r="E3" i="61"/>
  <c r="R9" i="61"/>
  <c r="L15" i="61"/>
  <c r="L14" i="61"/>
  <c r="L3" i="61"/>
  <c r="L4" i="61"/>
  <c r="E5" i="61"/>
  <c r="L13" i="61"/>
  <c r="T7" i="57" l="1"/>
  <c r="U4" i="57"/>
  <c r="K27" i="57"/>
  <c r="K28" i="57"/>
  <c r="T6" i="57"/>
  <c r="K29" i="57"/>
  <c r="U5" i="57"/>
  <c r="T5" i="57"/>
  <c r="K30" i="57"/>
  <c r="T8" i="57"/>
  <c r="U7" i="57"/>
</calcChain>
</file>

<file path=xl/sharedStrings.xml><?xml version="1.0" encoding="utf-8"?>
<sst xmlns="http://schemas.openxmlformats.org/spreadsheetml/2006/main" count="742" uniqueCount="353">
  <si>
    <t>이름</t>
  </si>
  <si>
    <t>서울, 부산</t>
    <phoneticPr fontId="2" type="noConversion"/>
  </si>
  <si>
    <t>결혼식</t>
    <phoneticPr fontId="2" type="noConversion"/>
  </si>
  <si>
    <t>[표1]</t>
    <phoneticPr fontId="2" type="noConversion"/>
  </si>
  <si>
    <t>[표2]</t>
    <phoneticPr fontId="2" type="noConversion"/>
  </si>
  <si>
    <t>V006</t>
    <phoneticPr fontId="2" type="noConversion"/>
  </si>
  <si>
    <t>코드</t>
    <phoneticPr fontId="2" type="noConversion"/>
  </si>
  <si>
    <t>임원이</t>
    <phoneticPr fontId="2" type="noConversion"/>
  </si>
  <si>
    <t>김새롬</t>
    <phoneticPr fontId="2" type="noConversion"/>
  </si>
  <si>
    <t>박호영</t>
    <phoneticPr fontId="2" type="noConversion"/>
  </si>
  <si>
    <t>설진성</t>
    <phoneticPr fontId="2" type="noConversion"/>
  </si>
  <si>
    <t>유벼리</t>
    <phoneticPr fontId="2" type="noConversion"/>
  </si>
  <si>
    <t>한아름</t>
    <phoneticPr fontId="2" type="noConversion"/>
  </si>
  <si>
    <t>임채빈</t>
    <phoneticPr fontId="2" type="noConversion"/>
  </si>
  <si>
    <t>김은소</t>
    <phoneticPr fontId="2" type="noConversion"/>
  </si>
  <si>
    <t>판매금액</t>
    <phoneticPr fontId="2" type="noConversion"/>
  </si>
  <si>
    <t>단가</t>
    <phoneticPr fontId="2" type="noConversion"/>
  </si>
  <si>
    <t>수량</t>
    <phoneticPr fontId="2" type="noConversion"/>
  </si>
  <si>
    <t>구매자</t>
    <phoneticPr fontId="2" type="noConversion"/>
  </si>
  <si>
    <t>[표3]</t>
    <phoneticPr fontId="2" type="noConversion"/>
  </si>
  <si>
    <t>[표3]</t>
    <phoneticPr fontId="2" type="noConversion"/>
  </si>
  <si>
    <t>남자 인원수</t>
    <phoneticPr fontId="4" type="noConversion"/>
  </si>
  <si>
    <t>남자 금액 합계</t>
    <phoneticPr fontId="4" type="noConversion"/>
  </si>
  <si>
    <t>남</t>
  </si>
  <si>
    <t>나인성</t>
  </si>
  <si>
    <t>여</t>
  </si>
  <si>
    <t>박정아</t>
  </si>
  <si>
    <t>민성민</t>
  </si>
  <si>
    <t>김민수</t>
  </si>
  <si>
    <t>강희정</t>
  </si>
  <si>
    <t>금액</t>
  </si>
  <si>
    <t>성별</t>
  </si>
  <si>
    <t>이지수</t>
    <phoneticPr fontId="4" type="noConversion"/>
  </si>
  <si>
    <t>인사부</t>
    <phoneticPr fontId="4" type="noConversion"/>
  </si>
  <si>
    <t>이응표</t>
    <phoneticPr fontId="4" type="noConversion"/>
  </si>
  <si>
    <t>관리부</t>
    <phoneticPr fontId="4" type="noConversion"/>
  </si>
  <si>
    <t>정환호</t>
    <phoneticPr fontId="4" type="noConversion"/>
  </si>
  <si>
    <t>유근선</t>
    <phoneticPr fontId="4" type="noConversion"/>
  </si>
  <si>
    <t>기획실</t>
    <phoneticPr fontId="4" type="noConversion"/>
  </si>
  <si>
    <t>윤여송</t>
    <phoneticPr fontId="4" type="noConversion"/>
  </si>
  <si>
    <t>최대훈</t>
    <phoneticPr fontId="4" type="noConversion"/>
  </si>
  <si>
    <t>기술부</t>
    <phoneticPr fontId="4" type="noConversion"/>
  </si>
  <si>
    <t>인정제</t>
    <phoneticPr fontId="4" type="noConversion"/>
  </si>
  <si>
    <t>도경민</t>
    <phoneticPr fontId="4" type="noConversion"/>
  </si>
  <si>
    <t>김민영</t>
    <phoneticPr fontId="4" type="noConversion"/>
  </si>
  <si>
    <t>유제관</t>
    <phoneticPr fontId="4" type="noConversion"/>
  </si>
  <si>
    <t>전광일</t>
    <phoneticPr fontId="4" type="noConversion"/>
  </si>
  <si>
    <t>이준성</t>
    <phoneticPr fontId="4" type="noConversion"/>
  </si>
  <si>
    <t>박영훈</t>
    <phoneticPr fontId="4" type="noConversion"/>
  </si>
  <si>
    <t>김지영</t>
    <phoneticPr fontId="4" type="noConversion"/>
  </si>
  <si>
    <t>정은숙</t>
    <phoneticPr fontId="4" type="noConversion"/>
  </si>
  <si>
    <t>홍지원</t>
    <phoneticPr fontId="4" type="noConversion"/>
  </si>
  <si>
    <t>이원형</t>
    <phoneticPr fontId="4" type="noConversion"/>
  </si>
  <si>
    <t>최준기</t>
    <phoneticPr fontId="4" type="noConversion"/>
  </si>
  <si>
    <t>최재석</t>
    <phoneticPr fontId="4" type="noConversion"/>
  </si>
  <si>
    <t>정태은</t>
    <phoneticPr fontId="4" type="noConversion"/>
  </si>
  <si>
    <t>이원섭</t>
    <phoneticPr fontId="4" type="noConversion"/>
  </si>
  <si>
    <t>방극준</t>
    <phoneticPr fontId="4" type="noConversion"/>
  </si>
  <si>
    <t>이나영</t>
    <phoneticPr fontId="4" type="noConversion"/>
  </si>
  <si>
    <t>절충협조</t>
    <phoneticPr fontId="4" type="noConversion"/>
  </si>
  <si>
    <t>성실책임</t>
    <phoneticPr fontId="4" type="noConversion"/>
  </si>
  <si>
    <t>이해판단</t>
    <phoneticPr fontId="4" type="noConversion"/>
  </si>
  <si>
    <t>직무수행</t>
    <phoneticPr fontId="4" type="noConversion"/>
  </si>
  <si>
    <t>이름</t>
    <phoneticPr fontId="4" type="noConversion"/>
  </si>
  <si>
    <t>부서명</t>
    <phoneticPr fontId="4" type="noConversion"/>
  </si>
  <si>
    <t>[표2]</t>
    <phoneticPr fontId="4" type="noConversion"/>
  </si>
  <si>
    <t>인원수</t>
    <phoneticPr fontId="4" type="noConversion"/>
  </si>
  <si>
    <t>직무수행 평균</t>
    <phoneticPr fontId="4" type="noConversion"/>
  </si>
  <si>
    <t>부서</t>
    <phoneticPr fontId="4" type="noConversion"/>
  </si>
  <si>
    <t>부서별 성적분포</t>
    <phoneticPr fontId="4" type="noConversion"/>
  </si>
  <si>
    <t>[표1]</t>
    <phoneticPr fontId="4" type="noConversion"/>
  </si>
  <si>
    <t>이지수</t>
    <phoneticPr fontId="4" type="noConversion"/>
  </si>
  <si>
    <t>인사부</t>
    <phoneticPr fontId="4" type="noConversion"/>
  </si>
  <si>
    <t>이응표</t>
    <phoneticPr fontId="4" type="noConversion"/>
  </si>
  <si>
    <t>관리부</t>
    <phoneticPr fontId="4" type="noConversion"/>
  </si>
  <si>
    <t>정환호</t>
    <phoneticPr fontId="4" type="noConversion"/>
  </si>
  <si>
    <t>유근선</t>
    <phoneticPr fontId="4" type="noConversion"/>
  </si>
  <si>
    <t>기획실</t>
    <phoneticPr fontId="4" type="noConversion"/>
  </si>
  <si>
    <t>윤여송</t>
    <phoneticPr fontId="4" type="noConversion"/>
  </si>
  <si>
    <t>최대훈</t>
    <phoneticPr fontId="4" type="noConversion"/>
  </si>
  <si>
    <t>기술부</t>
    <phoneticPr fontId="4" type="noConversion"/>
  </si>
  <si>
    <t>인정제</t>
    <phoneticPr fontId="4" type="noConversion"/>
  </si>
  <si>
    <t>도경민</t>
    <phoneticPr fontId="4" type="noConversion"/>
  </si>
  <si>
    <t>김민영</t>
    <phoneticPr fontId="4" type="noConversion"/>
  </si>
  <si>
    <t>유제관</t>
    <phoneticPr fontId="4" type="noConversion"/>
  </si>
  <si>
    <t>전광일</t>
    <phoneticPr fontId="4" type="noConversion"/>
  </si>
  <si>
    <t>이준성</t>
    <phoneticPr fontId="4" type="noConversion"/>
  </si>
  <si>
    <t>박영훈</t>
    <phoneticPr fontId="4" type="noConversion"/>
  </si>
  <si>
    <t>김지영</t>
    <phoneticPr fontId="4" type="noConversion"/>
  </si>
  <si>
    <t>정은숙</t>
    <phoneticPr fontId="4" type="noConversion"/>
  </si>
  <si>
    <t>홍지원</t>
    <phoneticPr fontId="4" type="noConversion"/>
  </si>
  <si>
    <t>이원형</t>
    <phoneticPr fontId="4" type="noConversion"/>
  </si>
  <si>
    <t>최준기</t>
    <phoneticPr fontId="4" type="noConversion"/>
  </si>
  <si>
    <t>최재석</t>
    <phoneticPr fontId="4" type="noConversion"/>
  </si>
  <si>
    <t>정태은</t>
    <phoneticPr fontId="4" type="noConversion"/>
  </si>
  <si>
    <t>이원섭</t>
    <phoneticPr fontId="4" type="noConversion"/>
  </si>
  <si>
    <t>방극준</t>
    <phoneticPr fontId="4" type="noConversion"/>
  </si>
  <si>
    <t>이나영</t>
    <phoneticPr fontId="4" type="noConversion"/>
  </si>
  <si>
    <t>절충협조</t>
    <phoneticPr fontId="4" type="noConversion"/>
  </si>
  <si>
    <t>성실책임</t>
    <phoneticPr fontId="4" type="noConversion"/>
  </si>
  <si>
    <t>이해판단</t>
    <phoneticPr fontId="4" type="noConversion"/>
  </si>
  <si>
    <t>직무수행</t>
    <phoneticPr fontId="4" type="noConversion"/>
  </si>
  <si>
    <t>이름</t>
    <phoneticPr fontId="4" type="noConversion"/>
  </si>
  <si>
    <t>부서명</t>
    <phoneticPr fontId="4" type="noConversion"/>
  </si>
  <si>
    <t>[표2]</t>
    <phoneticPr fontId="4" type="noConversion"/>
  </si>
  <si>
    <t>인원수</t>
    <phoneticPr fontId="4" type="noConversion"/>
  </si>
  <si>
    <t>직무수행 평균</t>
    <phoneticPr fontId="4" type="noConversion"/>
  </si>
  <si>
    <t>부서</t>
    <phoneticPr fontId="4" type="noConversion"/>
  </si>
  <si>
    <t>부서별 성적분포</t>
    <phoneticPr fontId="4" type="noConversion"/>
  </si>
  <si>
    <t>[표1]</t>
    <phoneticPr fontId="4" type="noConversion"/>
  </si>
  <si>
    <t>결혼식</t>
    <phoneticPr fontId="2" type="noConversion"/>
  </si>
  <si>
    <t>김봉선</t>
    <phoneticPr fontId="2" type="noConversion"/>
  </si>
  <si>
    <t>현금영수증</t>
    <phoneticPr fontId="2" type="noConversion"/>
  </si>
  <si>
    <t>홍인식</t>
    <phoneticPr fontId="2" type="noConversion"/>
  </si>
  <si>
    <t>직불카드</t>
    <phoneticPr fontId="2" type="noConversion"/>
  </si>
  <si>
    <t>양숙경</t>
    <phoneticPr fontId="2" type="noConversion"/>
  </si>
  <si>
    <t>기타지역</t>
    <phoneticPr fontId="2" type="noConversion"/>
  </si>
  <si>
    <t>일반카드</t>
    <phoneticPr fontId="2" type="noConversion"/>
  </si>
  <si>
    <t>김원성</t>
    <phoneticPr fontId="2" type="noConversion"/>
  </si>
  <si>
    <t>기타광역시</t>
    <phoneticPr fontId="2" type="noConversion"/>
  </si>
  <si>
    <t>최대값과 최저값의 차이</t>
    <phoneticPr fontId="2" type="noConversion"/>
  </si>
  <si>
    <t>일반의료비</t>
    <phoneticPr fontId="2" type="noConversion"/>
  </si>
  <si>
    <t>결제방법</t>
    <phoneticPr fontId="2" type="noConversion"/>
  </si>
  <si>
    <t>양용진</t>
    <phoneticPr fontId="2" type="noConversion"/>
  </si>
  <si>
    <t>서울, 부산</t>
    <phoneticPr fontId="2" type="noConversion"/>
  </si>
  <si>
    <t>단위 : 천원</t>
    <phoneticPr fontId="2" type="noConversion"/>
  </si>
  <si>
    <t>[표2]</t>
    <phoneticPr fontId="2" type="noConversion"/>
  </si>
  <si>
    <t>돌잔치</t>
    <phoneticPr fontId="2" type="noConversion"/>
  </si>
  <si>
    <t>최동국</t>
    <phoneticPr fontId="2" type="noConversion"/>
  </si>
  <si>
    <t>비율</t>
    <phoneticPr fontId="2" type="noConversion"/>
  </si>
  <si>
    <t>현재예치금</t>
    <phoneticPr fontId="2" type="noConversion"/>
  </si>
  <si>
    <t>무주택 평균</t>
    <phoneticPr fontId="2" type="noConversion"/>
  </si>
  <si>
    <t>지역</t>
    <phoneticPr fontId="2" type="noConversion"/>
  </si>
  <si>
    <t>윤석현</t>
    <phoneticPr fontId="2" type="noConversion"/>
  </si>
  <si>
    <t>[표5] 현재예치금 비율</t>
    <phoneticPr fontId="2" type="noConversion"/>
  </si>
  <si>
    <t>[표4] 지역별 무주택 평균</t>
    <phoneticPr fontId="2" type="noConversion"/>
  </si>
  <si>
    <t>교육비</t>
    <phoneticPr fontId="2" type="noConversion"/>
  </si>
  <si>
    <t>강숙희</t>
    <phoneticPr fontId="2" type="noConversion"/>
  </si>
  <si>
    <t>김윤남</t>
    <phoneticPr fontId="2" type="noConversion"/>
  </si>
  <si>
    <t>이효인</t>
    <phoneticPr fontId="2" type="noConversion"/>
  </si>
  <si>
    <t>이남동</t>
    <phoneticPr fontId="2" type="noConversion"/>
  </si>
  <si>
    <t>SB-25</t>
  </si>
  <si>
    <t>김윤희</t>
    <phoneticPr fontId="2" type="noConversion"/>
  </si>
  <si>
    <t>KT-24</t>
  </si>
  <si>
    <t>회식</t>
    <phoneticPr fontId="2" type="noConversion"/>
  </si>
  <si>
    <t>법인카드</t>
    <phoneticPr fontId="2" type="noConversion"/>
  </si>
  <si>
    <t>김인호</t>
    <phoneticPr fontId="2" type="noConversion"/>
  </si>
  <si>
    <t>안혜정</t>
    <phoneticPr fontId="2" type="noConversion"/>
  </si>
  <si>
    <t>KY-23</t>
  </si>
  <si>
    <t>김석진</t>
    <phoneticPr fontId="2" type="noConversion"/>
  </si>
  <si>
    <t>조신정</t>
    <phoneticPr fontId="2" type="noConversion"/>
  </si>
  <si>
    <t>KT-18</t>
  </si>
  <si>
    <t>이미영</t>
    <phoneticPr fontId="2" type="noConversion"/>
  </si>
  <si>
    <t>SB-17</t>
  </si>
  <si>
    <t>보험료</t>
    <phoneticPr fontId="2" type="noConversion"/>
  </si>
  <si>
    <t>김라진</t>
    <phoneticPr fontId="2" type="noConversion"/>
  </si>
  <si>
    <t>김은희</t>
    <phoneticPr fontId="2" type="noConversion"/>
  </si>
  <si>
    <t>SB-16</t>
  </si>
  <si>
    <t>김라희</t>
    <phoneticPr fontId="2" type="noConversion"/>
  </si>
  <si>
    <t>이솔비</t>
    <phoneticPr fontId="2" type="noConversion"/>
  </si>
  <si>
    <t>KT-15</t>
  </si>
  <si>
    <t>김호야</t>
    <phoneticPr fontId="2" type="noConversion"/>
  </si>
  <si>
    <t>SB-14</t>
  </si>
  <si>
    <t>이연경</t>
    <phoneticPr fontId="2" type="noConversion"/>
  </si>
  <si>
    <t>KY-13</t>
  </si>
  <si>
    <t>윤미화</t>
    <phoneticPr fontId="2" type="noConversion"/>
  </si>
  <si>
    <t>SB-12</t>
  </si>
  <si>
    <t>김상중</t>
    <phoneticPr fontId="2" type="noConversion"/>
  </si>
  <si>
    <t>KT-11</t>
  </si>
  <si>
    <t>최익현</t>
    <phoneticPr fontId="2" type="noConversion"/>
  </si>
  <si>
    <t>KY-10</t>
  </si>
  <si>
    <t>행사건수</t>
    <phoneticPr fontId="2" type="noConversion"/>
  </si>
  <si>
    <t>월</t>
    <phoneticPr fontId="2" type="noConversion"/>
  </si>
  <si>
    <t>이신호</t>
    <phoneticPr fontId="2" type="noConversion"/>
  </si>
  <si>
    <t>KT-9</t>
  </si>
  <si>
    <t>[표8] 월별 행사건수</t>
    <phoneticPr fontId="2" type="noConversion"/>
  </si>
  <si>
    <t>김경지</t>
    <phoneticPr fontId="2" type="noConversion"/>
  </si>
  <si>
    <t>KT-8</t>
  </si>
  <si>
    <t>식비</t>
    <phoneticPr fontId="2" type="noConversion"/>
  </si>
  <si>
    <t>유인하</t>
    <phoneticPr fontId="2" type="noConversion"/>
  </si>
  <si>
    <t>KY-7</t>
  </si>
  <si>
    <t>교통비</t>
    <phoneticPr fontId="2" type="noConversion"/>
  </si>
  <si>
    <t>양미진</t>
    <phoneticPr fontId="2" type="noConversion"/>
  </si>
  <si>
    <t>KY-6</t>
  </si>
  <si>
    <t>이석호</t>
    <phoneticPr fontId="2" type="noConversion"/>
  </si>
  <si>
    <t>SB-5</t>
  </si>
  <si>
    <t>안산진</t>
    <phoneticPr fontId="2" type="noConversion"/>
  </si>
  <si>
    <t>SB-4</t>
  </si>
  <si>
    <t>이기봉</t>
    <phoneticPr fontId="2" type="noConversion"/>
  </si>
  <si>
    <t>KT-3</t>
  </si>
  <si>
    <t>일반카드</t>
    <phoneticPr fontId="2" type="noConversion"/>
  </si>
  <si>
    <t>성정아</t>
    <phoneticPr fontId="2" type="noConversion"/>
  </si>
  <si>
    <t>KY-2</t>
  </si>
  <si>
    <t>김라진</t>
    <phoneticPr fontId="2" type="noConversion"/>
  </si>
  <si>
    <t>인원수</t>
    <phoneticPr fontId="2" type="noConversion"/>
  </si>
  <si>
    <t>김기완</t>
    <phoneticPr fontId="2" type="noConversion"/>
  </si>
  <si>
    <t>SB-1</t>
  </si>
  <si>
    <t>[표7] 행사내용과 인원에 따른 빈도수</t>
    <phoneticPr fontId="2" type="noConversion"/>
  </si>
  <si>
    <t>행사일</t>
    <phoneticPr fontId="2" type="noConversion"/>
  </si>
  <si>
    <t>인원</t>
    <phoneticPr fontId="2" type="noConversion"/>
  </si>
  <si>
    <t>행사내용</t>
    <phoneticPr fontId="2" type="noConversion"/>
  </si>
  <si>
    <t>성명</t>
    <phoneticPr fontId="2" type="noConversion"/>
  </si>
  <si>
    <t>부양가족수</t>
    <phoneticPr fontId="2" type="noConversion"/>
  </si>
  <si>
    <t>무주택</t>
    <phoneticPr fontId="2" type="noConversion"/>
  </si>
  <si>
    <t>전용면적</t>
    <phoneticPr fontId="2" type="noConversion"/>
  </si>
  <si>
    <t>번호</t>
  </si>
  <si>
    <t>금액</t>
    <phoneticPr fontId="2" type="noConversion"/>
  </si>
  <si>
    <t>사용내역</t>
    <phoneticPr fontId="2" type="noConversion"/>
  </si>
  <si>
    <t>[표6]</t>
    <phoneticPr fontId="2" type="noConversion"/>
  </si>
  <si>
    <t>[표1]</t>
    <phoneticPr fontId="2" type="noConversion"/>
  </si>
  <si>
    <t>결혼식</t>
    <phoneticPr fontId="2" type="noConversion"/>
  </si>
  <si>
    <t>김봉선</t>
    <phoneticPr fontId="2" type="noConversion"/>
  </si>
  <si>
    <t>현금영수증</t>
    <phoneticPr fontId="2" type="noConversion"/>
  </si>
  <si>
    <t>홍인식</t>
    <phoneticPr fontId="2" type="noConversion"/>
  </si>
  <si>
    <t>직불카드</t>
    <phoneticPr fontId="2" type="noConversion"/>
  </si>
  <si>
    <t>양숙경</t>
    <phoneticPr fontId="2" type="noConversion"/>
  </si>
  <si>
    <t>기타지역</t>
    <phoneticPr fontId="2" type="noConversion"/>
  </si>
  <si>
    <t>일반카드</t>
    <phoneticPr fontId="2" type="noConversion"/>
  </si>
  <si>
    <t>김원성</t>
    <phoneticPr fontId="2" type="noConversion"/>
  </si>
  <si>
    <t>기타광역시</t>
    <phoneticPr fontId="2" type="noConversion"/>
  </si>
  <si>
    <t>최대값과 최저값의 차이</t>
    <phoneticPr fontId="2" type="noConversion"/>
  </si>
  <si>
    <t>일반의료비</t>
    <phoneticPr fontId="2" type="noConversion"/>
  </si>
  <si>
    <t>결제방법</t>
    <phoneticPr fontId="2" type="noConversion"/>
  </si>
  <si>
    <t>양용진</t>
    <phoneticPr fontId="2" type="noConversion"/>
  </si>
  <si>
    <t>서울, 부산</t>
    <phoneticPr fontId="2" type="noConversion"/>
  </si>
  <si>
    <t>단위 : 천원</t>
    <phoneticPr fontId="2" type="noConversion"/>
  </si>
  <si>
    <t>돌잔치</t>
    <phoneticPr fontId="2" type="noConversion"/>
  </si>
  <si>
    <t>최동국</t>
    <phoneticPr fontId="2" type="noConversion"/>
  </si>
  <si>
    <t>비율</t>
    <phoneticPr fontId="2" type="noConversion"/>
  </si>
  <si>
    <t>현재예치금</t>
    <phoneticPr fontId="2" type="noConversion"/>
  </si>
  <si>
    <t>무주택 평균</t>
    <phoneticPr fontId="2" type="noConversion"/>
  </si>
  <si>
    <t>지역</t>
    <phoneticPr fontId="2" type="noConversion"/>
  </si>
  <si>
    <t>돌잔치</t>
    <phoneticPr fontId="2" type="noConversion"/>
  </si>
  <si>
    <t>윤석현</t>
    <phoneticPr fontId="2" type="noConversion"/>
  </si>
  <si>
    <t>[표5] 현재예치금 비율</t>
    <phoneticPr fontId="2" type="noConversion"/>
  </si>
  <si>
    <t>[표4] 지역별 무주택 평균</t>
    <phoneticPr fontId="2" type="noConversion"/>
  </si>
  <si>
    <t>교육비</t>
    <phoneticPr fontId="2" type="noConversion"/>
  </si>
  <si>
    <t>직불카드</t>
    <phoneticPr fontId="2" type="noConversion"/>
  </si>
  <si>
    <t>강숙희</t>
    <phoneticPr fontId="2" type="noConversion"/>
  </si>
  <si>
    <t>김윤남</t>
    <phoneticPr fontId="2" type="noConversion"/>
  </si>
  <si>
    <t>일반의료비</t>
    <phoneticPr fontId="2" type="noConversion"/>
  </si>
  <si>
    <t>이효인</t>
    <phoneticPr fontId="2" type="noConversion"/>
  </si>
  <si>
    <t>이남동</t>
    <phoneticPr fontId="2" type="noConversion"/>
  </si>
  <si>
    <t>김윤희</t>
    <phoneticPr fontId="2" type="noConversion"/>
  </si>
  <si>
    <t>기타지역</t>
    <phoneticPr fontId="2" type="noConversion"/>
  </si>
  <si>
    <t>회식</t>
    <phoneticPr fontId="2" type="noConversion"/>
  </si>
  <si>
    <t>법인카드</t>
    <phoneticPr fontId="2" type="noConversion"/>
  </si>
  <si>
    <t>김인호</t>
    <phoneticPr fontId="2" type="noConversion"/>
  </si>
  <si>
    <t>안혜정</t>
    <phoneticPr fontId="2" type="noConversion"/>
  </si>
  <si>
    <t>기타광역시</t>
    <phoneticPr fontId="2" type="noConversion"/>
  </si>
  <si>
    <t>김석진</t>
    <phoneticPr fontId="2" type="noConversion"/>
  </si>
  <si>
    <t>조신정</t>
    <phoneticPr fontId="2" type="noConversion"/>
  </si>
  <si>
    <t>이미영</t>
    <phoneticPr fontId="2" type="noConversion"/>
  </si>
  <si>
    <t>보험료</t>
    <phoneticPr fontId="2" type="noConversion"/>
  </si>
  <si>
    <t>일반카드</t>
    <phoneticPr fontId="2" type="noConversion"/>
  </si>
  <si>
    <t>김라진</t>
    <phoneticPr fontId="2" type="noConversion"/>
  </si>
  <si>
    <t>김은희</t>
    <phoneticPr fontId="2" type="noConversion"/>
  </si>
  <si>
    <t>교육비</t>
    <phoneticPr fontId="2" type="noConversion"/>
  </si>
  <si>
    <t>현금영수증</t>
    <phoneticPr fontId="2" type="noConversion"/>
  </si>
  <si>
    <t>김라희</t>
    <phoneticPr fontId="2" type="noConversion"/>
  </si>
  <si>
    <t>이솔비</t>
    <phoneticPr fontId="2" type="noConversion"/>
  </si>
  <si>
    <t>김인호</t>
    <phoneticPr fontId="2" type="noConversion"/>
  </si>
  <si>
    <t>김호야</t>
    <phoneticPr fontId="2" type="noConversion"/>
  </si>
  <si>
    <t>이효인</t>
    <phoneticPr fontId="2" type="noConversion"/>
  </si>
  <si>
    <t>이연경</t>
    <phoneticPr fontId="2" type="noConversion"/>
  </si>
  <si>
    <t>김라진</t>
    <phoneticPr fontId="2" type="noConversion"/>
  </si>
  <si>
    <t>윤미화</t>
    <phoneticPr fontId="2" type="noConversion"/>
  </si>
  <si>
    <t>김석진</t>
    <phoneticPr fontId="2" type="noConversion"/>
  </si>
  <si>
    <t>김상중</t>
    <phoneticPr fontId="2" type="noConversion"/>
  </si>
  <si>
    <t>김라희</t>
    <phoneticPr fontId="2" type="noConversion"/>
  </si>
  <si>
    <t>최익현</t>
    <phoneticPr fontId="2" type="noConversion"/>
  </si>
  <si>
    <t>행사건수</t>
    <phoneticPr fontId="2" type="noConversion"/>
  </si>
  <si>
    <t>월</t>
    <phoneticPr fontId="2" type="noConversion"/>
  </si>
  <si>
    <t>이신호</t>
    <phoneticPr fontId="2" type="noConversion"/>
  </si>
  <si>
    <t>일반의료비</t>
    <phoneticPr fontId="2" type="noConversion"/>
  </si>
  <si>
    <t>김석진</t>
    <phoneticPr fontId="2" type="noConversion"/>
  </si>
  <si>
    <t>[표8] 월별 행사건수</t>
    <phoneticPr fontId="2" type="noConversion"/>
  </si>
  <si>
    <t>김경지</t>
    <phoneticPr fontId="2" type="noConversion"/>
  </si>
  <si>
    <t>식비</t>
    <phoneticPr fontId="2" type="noConversion"/>
  </si>
  <si>
    <t>유인하</t>
    <phoneticPr fontId="2" type="noConversion"/>
  </si>
  <si>
    <t>교통비</t>
    <phoneticPr fontId="2" type="noConversion"/>
  </si>
  <si>
    <t>법인카드</t>
    <phoneticPr fontId="2" type="noConversion"/>
  </si>
  <si>
    <t>양미진</t>
    <phoneticPr fontId="2" type="noConversion"/>
  </si>
  <si>
    <t>결혼식</t>
    <phoneticPr fontId="2" type="noConversion"/>
  </si>
  <si>
    <t>이석호</t>
    <phoneticPr fontId="2" type="noConversion"/>
  </si>
  <si>
    <t>김인호</t>
    <phoneticPr fontId="2" type="noConversion"/>
  </si>
  <si>
    <t>안산진</t>
    <phoneticPr fontId="2" type="noConversion"/>
  </si>
  <si>
    <t>이기봉</t>
    <phoneticPr fontId="2" type="noConversion"/>
  </si>
  <si>
    <t>일반카드</t>
    <phoneticPr fontId="2" type="noConversion"/>
  </si>
  <si>
    <t>성정아</t>
    <phoneticPr fontId="2" type="noConversion"/>
  </si>
  <si>
    <t>기타광역시</t>
    <phoneticPr fontId="2" type="noConversion"/>
  </si>
  <si>
    <t>인원수</t>
    <phoneticPr fontId="2" type="noConversion"/>
  </si>
  <si>
    <t>돌잔치</t>
    <phoneticPr fontId="2" type="noConversion"/>
  </si>
  <si>
    <t>김기완</t>
    <phoneticPr fontId="2" type="noConversion"/>
  </si>
  <si>
    <t>[표7] 행사내용과 인원에 따른 빈도수</t>
    <phoneticPr fontId="2" type="noConversion"/>
  </si>
  <si>
    <t>행사일</t>
    <phoneticPr fontId="2" type="noConversion"/>
  </si>
  <si>
    <t>인원</t>
    <phoneticPr fontId="2" type="noConversion"/>
  </si>
  <si>
    <t>행사내용</t>
    <phoneticPr fontId="2" type="noConversion"/>
  </si>
  <si>
    <t>성명</t>
    <phoneticPr fontId="2" type="noConversion"/>
  </si>
  <si>
    <t>부양가족수</t>
    <phoneticPr fontId="2" type="noConversion"/>
  </si>
  <si>
    <t>무주택</t>
    <phoneticPr fontId="2" type="noConversion"/>
  </si>
  <si>
    <t>전용면적</t>
    <phoneticPr fontId="2" type="noConversion"/>
  </si>
  <si>
    <t>금액</t>
    <phoneticPr fontId="2" type="noConversion"/>
  </si>
  <si>
    <t>사용내역</t>
    <phoneticPr fontId="2" type="noConversion"/>
  </si>
  <si>
    <t>결제방법</t>
    <phoneticPr fontId="2" type="noConversion"/>
  </si>
  <si>
    <t>[표6]</t>
    <phoneticPr fontId="2" type="noConversion"/>
  </si>
  <si>
    <t>BW</t>
    <phoneticPr fontId="2" type="noConversion"/>
  </si>
  <si>
    <t>SM</t>
    <phoneticPr fontId="2" type="noConversion"/>
  </si>
  <si>
    <t>BM</t>
    <phoneticPr fontId="2" type="noConversion"/>
  </si>
  <si>
    <t>SA-01</t>
    <phoneticPr fontId="2" type="noConversion"/>
  </si>
  <si>
    <t>SW</t>
    <phoneticPr fontId="2" type="noConversion"/>
  </si>
  <si>
    <t>SA-04</t>
    <phoneticPr fontId="2" type="noConversion"/>
  </si>
  <si>
    <t>SA-06</t>
    <phoneticPr fontId="2" type="noConversion"/>
  </si>
  <si>
    <t>안대훈</t>
    <phoneticPr fontId="2" type="noConversion"/>
  </si>
  <si>
    <t>SA-03</t>
    <phoneticPr fontId="2" type="noConversion"/>
  </si>
  <si>
    <t>이구름</t>
    <phoneticPr fontId="2" type="noConversion"/>
  </si>
  <si>
    <t>SA-02</t>
    <phoneticPr fontId="2" type="noConversion"/>
  </si>
  <si>
    <t>강한후</t>
    <phoneticPr fontId="2" type="noConversion"/>
  </si>
  <si>
    <t>가입기간</t>
    <phoneticPr fontId="2" type="noConversion"/>
  </si>
  <si>
    <t>가입나이</t>
    <phoneticPr fontId="2" type="noConversion"/>
  </si>
  <si>
    <t>적립률</t>
    <phoneticPr fontId="2" type="noConversion"/>
  </si>
  <si>
    <t>매출액</t>
    <phoneticPr fontId="2" type="noConversion"/>
  </si>
  <si>
    <t>모델명</t>
    <phoneticPr fontId="2" type="noConversion"/>
  </si>
  <si>
    <t>[표1]</t>
    <phoneticPr fontId="2" type="noConversion"/>
  </si>
  <si>
    <t>SW</t>
    <phoneticPr fontId="2" type="noConversion"/>
  </si>
  <si>
    <t>비회원</t>
    <phoneticPr fontId="2" type="noConversion"/>
  </si>
  <si>
    <t>안대훈</t>
    <phoneticPr fontId="2" type="noConversion"/>
  </si>
  <si>
    <t>준회원</t>
    <phoneticPr fontId="2" type="noConversion"/>
  </si>
  <si>
    <t>고진웅</t>
    <phoneticPr fontId="2" type="noConversion"/>
  </si>
  <si>
    <t>SA-07</t>
    <phoneticPr fontId="2" type="noConversion"/>
  </si>
  <si>
    <t>C002</t>
    <phoneticPr fontId="2" type="noConversion"/>
  </si>
  <si>
    <t>준회원</t>
    <phoneticPr fontId="2" type="noConversion"/>
  </si>
  <si>
    <t>김중건</t>
    <phoneticPr fontId="2" type="noConversion"/>
  </si>
  <si>
    <t>C002</t>
    <phoneticPr fontId="2" type="noConversion"/>
  </si>
  <si>
    <t>BM</t>
    <phoneticPr fontId="2" type="noConversion"/>
  </si>
  <si>
    <t>T001</t>
    <phoneticPr fontId="2" type="noConversion"/>
  </si>
  <si>
    <t>정회원</t>
    <phoneticPr fontId="2" type="noConversion"/>
  </si>
  <si>
    <t>V003</t>
    <phoneticPr fontId="2" type="noConversion"/>
  </si>
  <si>
    <t>C005</t>
    <phoneticPr fontId="2" type="noConversion"/>
  </si>
  <si>
    <t>T004</t>
    <phoneticPr fontId="2" type="noConversion"/>
  </si>
  <si>
    <t>가입상태</t>
    <phoneticPr fontId="2" type="noConversion"/>
  </si>
  <si>
    <t>미납기간</t>
    <phoneticPr fontId="2" type="noConversion"/>
  </si>
  <si>
    <t>배송비</t>
    <phoneticPr fontId="2" type="noConversion"/>
  </si>
  <si>
    <t>등급</t>
    <phoneticPr fontId="2" type="noConversion"/>
  </si>
  <si>
    <t>적립금</t>
    <phoneticPr fontId="2" type="noConversion"/>
  </si>
  <si>
    <t>주문코드</t>
    <phoneticPr fontId="2" type="noConversion"/>
  </si>
  <si>
    <t>[표2]</t>
    <phoneticPr fontId="2" type="noConversion"/>
  </si>
  <si>
    <t>SW</t>
    <phoneticPr fontId="2" type="noConversion"/>
  </si>
  <si>
    <t>비회원</t>
    <phoneticPr fontId="2" type="noConversion"/>
  </si>
  <si>
    <t>SA-04</t>
    <phoneticPr fontId="2" type="noConversion"/>
  </si>
  <si>
    <t>V006</t>
    <phoneticPr fontId="2" type="noConversion"/>
  </si>
  <si>
    <t>SM</t>
    <phoneticPr fontId="2" type="noConversion"/>
  </si>
  <si>
    <t>준회원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</si>
</sst>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-* #,##0_-;\-* #,##0_-;_-* &quot;-&quot;_-;_-@_-"/>
    <numFmt numFmtId="185" formatCode="0&quot;㎡&quot;"/>
    <numFmt numFmtId="192" formatCode="m&quot;월&quot;\ d&quot;일&quot;;@"/>
    <numFmt numFmtId="193" formatCode="0.0_ "/>
    <numFmt numFmtId="194" formatCode="0\ \~"/>
    <numFmt numFmtId="195" formatCode="General&quot;월&quot;"/>
    <numFmt numFmtId="196" formatCode="General&quot; ~&quot;"/>
    <numFmt numFmtId="197" formatCode="0\ &quot;세&quot;"/>
  </numFmts>
  <fonts count="1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color indexed="8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1" fontId="7" fillId="0" borderId="0" applyFont="0" applyFill="0" applyBorder="0" applyAlignment="0" applyProtection="0">
      <alignment vertical="center"/>
    </xf>
  </cellStyleXfs>
  <cellXfs count="41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41" fontId="5" fillId="0" borderId="1" xfId="1" applyFont="1" applyFill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3" fillId="0" borderId="1" xfId="0" applyFont="1" applyBorder="1">
      <alignment vertical="center"/>
    </xf>
    <xf numFmtId="0" fontId="3" fillId="0" borderId="3" xfId="0" applyFont="1" applyBorder="1">
      <alignment vertical="center"/>
    </xf>
    <xf numFmtId="0" fontId="3" fillId="0" borderId="2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9" fontId="0" fillId="0" borderId="1" xfId="0" applyNumberFormat="1" applyBorder="1">
      <alignment vertical="center"/>
    </xf>
    <xf numFmtId="0" fontId="6" fillId="0" borderId="1" xfId="0" applyFont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0" fillId="0" borderId="1" xfId="0" applyBorder="1">
      <alignment vertical="center"/>
    </xf>
    <xf numFmtId="0" fontId="6" fillId="2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3" fontId="8" fillId="0" borderId="5" xfId="0" applyNumberFormat="1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/>
    </xf>
    <xf numFmtId="192" fontId="0" fillId="0" borderId="1" xfId="0" applyNumberFormat="1" applyBorder="1" applyAlignment="1">
      <alignment horizontal="center" vertical="center"/>
    </xf>
    <xf numFmtId="193" fontId="0" fillId="0" borderId="1" xfId="2" applyNumberFormat="1" applyFont="1" applyBorder="1">
      <alignment vertical="center"/>
    </xf>
    <xf numFmtId="194" fontId="0" fillId="0" borderId="1" xfId="0" applyNumberFormat="1" applyBorder="1" applyAlignment="1">
      <alignment horizontal="center" vertical="center"/>
    </xf>
    <xf numFmtId="0" fontId="6" fillId="2" borderId="1" xfId="0" applyFont="1" applyFill="1" applyBorder="1">
      <alignment vertical="center"/>
    </xf>
    <xf numFmtId="0" fontId="0" fillId="0" borderId="0" xfId="0" applyAlignment="1">
      <alignment horizontal="right" vertical="center"/>
    </xf>
    <xf numFmtId="185" fontId="6" fillId="2" borderId="1" xfId="0" applyNumberFormat="1" applyFont="1" applyFill="1" applyBorder="1" applyAlignment="1">
      <alignment horizontal="center" vertical="center"/>
    </xf>
    <xf numFmtId="185" fontId="0" fillId="0" borderId="1" xfId="0" applyNumberFormat="1" applyBorder="1">
      <alignment vertical="center"/>
    </xf>
    <xf numFmtId="41" fontId="0" fillId="0" borderId="0" xfId="0" applyNumberFormat="1">
      <alignment vertical="center"/>
    </xf>
    <xf numFmtId="195" fontId="0" fillId="0" borderId="1" xfId="0" applyNumberFormat="1" applyBorder="1" applyAlignment="1">
      <alignment horizontal="center" vertical="center"/>
    </xf>
    <xf numFmtId="196" fontId="0" fillId="0" borderId="1" xfId="0" applyNumberForma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197" fontId="3" fillId="0" borderId="1" xfId="0" applyNumberFormat="1" applyFon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97" fontId="3" fillId="0" borderId="3" xfId="0" applyNumberFormat="1" applyFont="1" applyBorder="1" applyAlignment="1">
      <alignment horizontal="center" vertical="center"/>
    </xf>
    <xf numFmtId="14" fontId="3" fillId="0" borderId="0" xfId="1" applyNumberFormat="1" applyFont="1" applyFill="1">
      <alignment vertical="center"/>
    </xf>
    <xf numFmtId="41" fontId="6" fillId="2" borderId="1" xfId="1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41" fontId="6" fillId="0" borderId="1" xfId="1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 wrapText="1"/>
    </xf>
  </cellXfs>
  <cellStyles count="5">
    <cellStyle name="백분율" xfId="2" builtinId="5"/>
    <cellStyle name="쉼표 [0]" xfId="1" builtinId="6"/>
    <cellStyle name="쉼표 [0] 2 2" xfId="4" xr:uid="{00000000-0005-0000-0000-000002000000}"/>
    <cellStyle name="표준" xfId="0" builtinId="0"/>
    <cellStyle name="표준 2 2" xfId="3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609600</xdr:colOff>
      <xdr:row>0</xdr:row>
      <xdr:rowOff>95253</xdr:rowOff>
    </xdr:from>
    <xdr:to>
      <xdr:col>25</xdr:col>
      <xdr:colOff>9527</xdr:colOff>
      <xdr:row>22</xdr:row>
      <xdr:rowOff>133353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9C72B5A-0F3A-1726-2733-415968758AD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62" t="1272" r="64936" b="6665"/>
        <a:stretch>
          <a:fillRect/>
        </a:stretch>
      </xdr:blipFill>
      <xdr:spPr>
        <a:xfrm rot="5400000">
          <a:off x="10672764" y="-1738311"/>
          <a:ext cx="4648200" cy="8315327"/>
        </a:xfrm>
        <a:prstGeom prst="rect">
          <a:avLst/>
        </a:prstGeom>
      </xdr:spPr>
    </xdr:pic>
    <xdr:clientData/>
  </xdr:twoCellAnchor>
  <xdr:twoCellAnchor editAs="oneCell">
    <xdr:from>
      <xdr:col>0</xdr:col>
      <xdr:colOff>180974</xdr:colOff>
      <xdr:row>0</xdr:row>
      <xdr:rowOff>85726</xdr:rowOff>
    </xdr:from>
    <xdr:to>
      <xdr:col>12</xdr:col>
      <xdr:colOff>219078</xdr:colOff>
      <xdr:row>53</xdr:row>
      <xdr:rowOff>180978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B17DC61E-7A21-95F1-C029-03B1CCE195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342" t="14445" r="12658" b="7452"/>
        <a:stretch>
          <a:fillRect/>
        </a:stretch>
      </xdr:blipFill>
      <xdr:spPr>
        <a:xfrm rot="5400000">
          <a:off x="-1285875" y="1552575"/>
          <a:ext cx="11201402" cy="826770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664029</xdr:colOff>
      <xdr:row>0</xdr:row>
      <xdr:rowOff>152403</xdr:rowOff>
    </xdr:from>
    <xdr:to>
      <xdr:col>11</xdr:col>
      <xdr:colOff>408218</xdr:colOff>
      <xdr:row>3</xdr:row>
      <xdr:rowOff>152401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D6C1429A-A8B5-C1AD-A103-76F46D7350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981" t="6989" r="49764" b="4975"/>
        <a:stretch>
          <a:fillRect/>
        </a:stretch>
      </xdr:blipFill>
      <xdr:spPr>
        <a:xfrm rot="5400000">
          <a:off x="5018318" y="-2144486"/>
          <a:ext cx="636812" cy="523058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655322</xdr:colOff>
      <xdr:row>3</xdr:row>
      <xdr:rowOff>38103</xdr:rowOff>
    </xdr:from>
    <xdr:to>
      <xdr:col>17</xdr:col>
      <xdr:colOff>335282</xdr:colOff>
      <xdr:row>9</xdr:row>
      <xdr:rowOff>38100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821BA61-6FE5-D629-4D11-4C32ED93E16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476" r="58430"/>
        <a:stretch>
          <a:fillRect/>
        </a:stretch>
      </xdr:blipFill>
      <xdr:spPr>
        <a:xfrm rot="5400000">
          <a:off x="8820153" y="-1630678"/>
          <a:ext cx="1257297" cy="585216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238124</xdr:colOff>
      <xdr:row>33</xdr:row>
      <xdr:rowOff>95254</xdr:rowOff>
    </xdr:from>
    <xdr:to>
      <xdr:col>8</xdr:col>
      <xdr:colOff>19050</xdr:colOff>
      <xdr:row>63</xdr:row>
      <xdr:rowOff>57155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8A626AA8-D7EF-E5F6-1F37-E4B7A6C2005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034" t="5170" r="18845" b="4905"/>
        <a:stretch>
          <a:fillRect/>
        </a:stretch>
      </xdr:blipFill>
      <xdr:spPr>
        <a:xfrm rot="5400000">
          <a:off x="519111" y="6729417"/>
          <a:ext cx="6248401" cy="68103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190498</xdr:colOff>
      <xdr:row>24</xdr:row>
      <xdr:rowOff>123835</xdr:rowOff>
    </xdr:from>
    <xdr:to>
      <xdr:col>11</xdr:col>
      <xdr:colOff>66674</xdr:colOff>
      <xdr:row>60</xdr:row>
      <xdr:rowOff>142879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FE70AE22-F3DA-2924-D86A-0D5421EE32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905" t="10449" r="5686" b="6380"/>
        <a:stretch>
          <a:fillRect/>
        </a:stretch>
      </xdr:blipFill>
      <xdr:spPr>
        <a:xfrm rot="5400000">
          <a:off x="2" y="8905881"/>
          <a:ext cx="7562844" cy="7181851"/>
        </a:xfrm>
        <a:prstGeom prst="rect">
          <a:avLst/>
        </a:prstGeom>
      </xdr:spPr>
    </xdr:pic>
    <xdr:clientData/>
  </xdr:twoCellAnchor>
  <xdr:twoCellAnchor editAs="oneCell">
    <xdr:from>
      <xdr:col>11</xdr:col>
      <xdr:colOff>561972</xdr:colOff>
      <xdr:row>25</xdr:row>
      <xdr:rowOff>1</xdr:rowOff>
    </xdr:from>
    <xdr:to>
      <xdr:col>22</xdr:col>
      <xdr:colOff>609598</xdr:colOff>
      <xdr:row>52</xdr:row>
      <xdr:rowOff>171450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9DCA098-15B8-3EA8-73EE-058A024DCD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743" t="6136" r="27904" b="5160"/>
        <a:stretch>
          <a:fillRect/>
        </a:stretch>
      </xdr:blipFill>
      <xdr:spPr>
        <a:xfrm rot="5400000">
          <a:off x="8610598" y="4495800"/>
          <a:ext cx="5829299" cy="731520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50980;&#51221;\6,000&#50896;&#49884;&#47532;&#51592;(&#50689;&#51652;)\&#49440;&#49373;&#45784;\Part2\CA%20&#48512;&#49436;%20&#51312;&#51649;_&#50756;&#49457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50980;&#51221;\&#49436;&#50872;&#44368;&#50977;&#50672;&#49688;&#50896;\&#49772;&#50868;&#50641;&#49472;\&#50641;&#49472;&#51088;&#47308;\1.&#51077;&#47141;&#48143;&#54200;&#5166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학년입력"/>
      <sheetName val="2학년입력"/>
      <sheetName val="3학년입력"/>
      <sheetName val="CA부서"/>
      <sheetName val="부서별출력"/>
    </sheetNames>
    <sheetDataSet>
      <sheetData sheetId="0">
        <row r="2">
          <cell r="E2" t="str">
            <v>CA 부서 입력</v>
          </cell>
        </row>
        <row r="3">
          <cell r="E3" t="str">
            <v>건강 달리기반</v>
          </cell>
        </row>
        <row r="4">
          <cell r="E4" t="str">
            <v>공익광고반</v>
          </cell>
        </row>
        <row r="5">
          <cell r="E5" t="str">
            <v>관악반</v>
          </cell>
        </row>
        <row r="6">
          <cell r="E6" t="str">
            <v>교지 편집반</v>
          </cell>
        </row>
        <row r="7">
          <cell r="E7" t="str">
            <v>그룹사운드반</v>
          </cell>
        </row>
        <row r="8">
          <cell r="E8" t="str">
            <v>노래나무</v>
          </cell>
        </row>
        <row r="9">
          <cell r="E9" t="str">
            <v>농구반</v>
          </cell>
        </row>
        <row r="10">
          <cell r="E10" t="str">
            <v>답사반</v>
          </cell>
        </row>
        <row r="11">
          <cell r="E11" t="str">
            <v>당구반</v>
          </cell>
        </row>
        <row r="12">
          <cell r="E12" t="str">
            <v>대중매체 연구반</v>
          </cell>
        </row>
        <row r="13">
          <cell r="E13" t="str">
            <v>대중음악 이해반</v>
          </cell>
        </row>
        <row r="14">
          <cell r="E14" t="str">
            <v>대표선수반</v>
          </cell>
        </row>
        <row r="15">
          <cell r="E15" t="str">
            <v>독서반 토론반</v>
          </cell>
        </row>
        <row r="16">
          <cell r="E16" t="str">
            <v>인터넷 펜팔반</v>
          </cell>
        </row>
        <row r="17">
          <cell r="E17" t="str">
            <v>만화 연구반</v>
          </cell>
        </row>
        <row r="18">
          <cell r="E18" t="str">
            <v>매지션</v>
          </cell>
        </row>
        <row r="19">
          <cell r="E19" t="str">
            <v>멋과흥</v>
          </cell>
        </row>
        <row r="20">
          <cell r="E20" t="str">
            <v>문화유적 답사반</v>
          </cell>
        </row>
        <row r="21">
          <cell r="E21" t="str">
            <v>방송반</v>
          </cell>
        </row>
        <row r="22">
          <cell r="E22" t="str">
            <v>배드민턴반</v>
          </cell>
        </row>
        <row r="23">
          <cell r="E23" t="str">
            <v>별보기반</v>
          </cell>
        </row>
        <row r="24">
          <cell r="E24" t="str">
            <v>볼링반</v>
          </cell>
        </row>
        <row r="25">
          <cell r="E25" t="str">
            <v>사진반</v>
          </cell>
        </row>
        <row r="26">
          <cell r="E26" t="str">
            <v>생태환경 연구반</v>
          </cell>
        </row>
        <row r="27">
          <cell r="E27" t="str">
            <v>건강 달리기반</v>
          </cell>
        </row>
        <row r="28">
          <cell r="E28" t="str">
            <v>공익광고반</v>
          </cell>
        </row>
        <row r="29">
          <cell r="E29" t="str">
            <v>관악반</v>
          </cell>
        </row>
        <row r="30">
          <cell r="E30" t="str">
            <v>교지 편집반</v>
          </cell>
        </row>
        <row r="31">
          <cell r="E31" t="str">
            <v>그룹사운드반</v>
          </cell>
        </row>
        <row r="32">
          <cell r="E32" t="str">
            <v>노래나무</v>
          </cell>
        </row>
        <row r="33">
          <cell r="E33" t="str">
            <v>농구반</v>
          </cell>
        </row>
        <row r="34">
          <cell r="E34" t="str">
            <v>답사반</v>
          </cell>
        </row>
        <row r="35">
          <cell r="E35" t="str">
            <v>당구반</v>
          </cell>
        </row>
        <row r="36">
          <cell r="E36" t="str">
            <v>대중매체 연구반</v>
          </cell>
        </row>
        <row r="37">
          <cell r="E37" t="str">
            <v>대중음악 이해반</v>
          </cell>
        </row>
        <row r="38">
          <cell r="E38" t="str">
            <v>대표선수반</v>
          </cell>
        </row>
        <row r="39">
          <cell r="E39" t="str">
            <v>독서반 토론반</v>
          </cell>
        </row>
        <row r="40">
          <cell r="E40" t="str">
            <v>인터넷 펜팔반</v>
          </cell>
        </row>
        <row r="41">
          <cell r="E41" t="str">
            <v>만화 연구반</v>
          </cell>
        </row>
        <row r="42">
          <cell r="E42" t="str">
            <v>매지션</v>
          </cell>
        </row>
        <row r="43">
          <cell r="E43" t="str">
            <v>멋과흥</v>
          </cell>
        </row>
        <row r="44">
          <cell r="E44" t="str">
            <v>문화유적 답사반</v>
          </cell>
        </row>
        <row r="45">
          <cell r="E45" t="str">
            <v>방송반</v>
          </cell>
        </row>
        <row r="46">
          <cell r="E46" t="str">
            <v>배드민턴반</v>
          </cell>
        </row>
        <row r="47">
          <cell r="E47" t="str">
            <v>별보기반</v>
          </cell>
        </row>
        <row r="48">
          <cell r="E48" t="str">
            <v>볼링반</v>
          </cell>
        </row>
        <row r="49">
          <cell r="E49" t="str">
            <v>사진반</v>
          </cell>
        </row>
        <row r="50">
          <cell r="E50" t="str">
            <v>생태환경 연구반</v>
          </cell>
        </row>
        <row r="51">
          <cell r="E51" t="str">
            <v>수학 체험반</v>
          </cell>
        </row>
        <row r="52">
          <cell r="E52" t="str">
            <v>건강 달리기반</v>
          </cell>
        </row>
        <row r="53">
          <cell r="E53" t="str">
            <v>공익광고반</v>
          </cell>
        </row>
        <row r="54">
          <cell r="E54" t="str">
            <v>관악반</v>
          </cell>
        </row>
        <row r="55">
          <cell r="E55" t="str">
            <v>교지 편집반</v>
          </cell>
        </row>
        <row r="56">
          <cell r="E56" t="str">
            <v>그룹사운드반</v>
          </cell>
        </row>
        <row r="57">
          <cell r="E57" t="str">
            <v>노래나무</v>
          </cell>
        </row>
        <row r="58">
          <cell r="E58" t="str">
            <v>농구반</v>
          </cell>
        </row>
        <row r="59">
          <cell r="E59" t="str">
            <v>답사반</v>
          </cell>
        </row>
        <row r="60">
          <cell r="E60" t="str">
            <v>당구반</v>
          </cell>
        </row>
        <row r="61">
          <cell r="E61" t="str">
            <v>대중매체 연구반</v>
          </cell>
        </row>
        <row r="62">
          <cell r="E62" t="str">
            <v>대중음악 이해반</v>
          </cell>
        </row>
        <row r="63">
          <cell r="E63" t="str">
            <v>대표선수반</v>
          </cell>
        </row>
        <row r="64">
          <cell r="E64" t="str">
            <v>독서반 토론반</v>
          </cell>
        </row>
        <row r="65">
          <cell r="E65" t="str">
            <v>인터넷 펜팔반</v>
          </cell>
        </row>
        <row r="66">
          <cell r="E66" t="str">
            <v>만화 연구반</v>
          </cell>
        </row>
        <row r="67">
          <cell r="E67" t="str">
            <v>매지션</v>
          </cell>
        </row>
        <row r="68">
          <cell r="E68" t="str">
            <v>멋과흥</v>
          </cell>
        </row>
        <row r="69">
          <cell r="E69" t="str">
            <v>문화유적 답사반</v>
          </cell>
        </row>
        <row r="70">
          <cell r="E70" t="str">
            <v>방송반</v>
          </cell>
        </row>
        <row r="71">
          <cell r="E71" t="str">
            <v>배드민턴반</v>
          </cell>
        </row>
        <row r="72">
          <cell r="E72" t="str">
            <v>별보기반</v>
          </cell>
        </row>
        <row r="73">
          <cell r="E73" t="str">
            <v>볼링반</v>
          </cell>
        </row>
        <row r="74">
          <cell r="E74" t="str">
            <v>사진반</v>
          </cell>
        </row>
        <row r="75">
          <cell r="E75" t="str">
            <v>생태환경 연구반</v>
          </cell>
        </row>
        <row r="76">
          <cell r="E76" t="str">
            <v>수학 체험반</v>
          </cell>
        </row>
        <row r="77">
          <cell r="E77" t="str">
            <v>건강 달리기반</v>
          </cell>
        </row>
        <row r="78">
          <cell r="E78" t="str">
            <v>공익광고반</v>
          </cell>
        </row>
        <row r="79">
          <cell r="E79" t="str">
            <v>관악반</v>
          </cell>
        </row>
        <row r="80">
          <cell r="E80" t="str">
            <v>교지 편집반</v>
          </cell>
        </row>
        <row r="81">
          <cell r="E81" t="str">
            <v>그룹사운드반</v>
          </cell>
        </row>
        <row r="82">
          <cell r="E82" t="str">
            <v>노래나무</v>
          </cell>
        </row>
        <row r="83">
          <cell r="E83" t="str">
            <v>농구반</v>
          </cell>
        </row>
        <row r="84">
          <cell r="E84" t="str">
            <v>답사반</v>
          </cell>
        </row>
        <row r="85">
          <cell r="E85" t="str">
            <v>당구반</v>
          </cell>
        </row>
        <row r="86">
          <cell r="E86" t="str">
            <v>대중매체 연구반</v>
          </cell>
        </row>
        <row r="87">
          <cell r="E87" t="str">
            <v>대중음악 이해반</v>
          </cell>
        </row>
        <row r="88">
          <cell r="E88" t="str">
            <v>대표선수반</v>
          </cell>
        </row>
        <row r="89">
          <cell r="E89" t="str">
            <v>독서반 토론반</v>
          </cell>
        </row>
        <row r="90">
          <cell r="E90" t="str">
            <v>인터넷 펜팔반</v>
          </cell>
        </row>
        <row r="91">
          <cell r="E91" t="str">
            <v>만화 연구반</v>
          </cell>
        </row>
        <row r="92">
          <cell r="E92" t="str">
            <v>매지션</v>
          </cell>
        </row>
        <row r="93">
          <cell r="E93" t="str">
            <v>멋과흥</v>
          </cell>
        </row>
        <row r="94">
          <cell r="E94" t="str">
            <v>문화유적 답사반</v>
          </cell>
        </row>
        <row r="95">
          <cell r="E95" t="str">
            <v>방송반</v>
          </cell>
        </row>
        <row r="96">
          <cell r="E96" t="str">
            <v>배드민턴반</v>
          </cell>
        </row>
        <row r="97">
          <cell r="E97" t="str">
            <v>별보기반</v>
          </cell>
        </row>
        <row r="98">
          <cell r="E98" t="str">
            <v>볼링반</v>
          </cell>
        </row>
        <row r="99">
          <cell r="E99" t="str">
            <v>사진반</v>
          </cell>
        </row>
        <row r="100">
          <cell r="E100" t="str">
            <v>생태환경 연구반</v>
          </cell>
        </row>
        <row r="101">
          <cell r="E101" t="str">
            <v>수학 체험반</v>
          </cell>
        </row>
        <row r="102">
          <cell r="E102" t="str">
            <v>건강 달리기반</v>
          </cell>
        </row>
        <row r="103">
          <cell r="E103" t="str">
            <v>공익광고반</v>
          </cell>
        </row>
        <row r="104">
          <cell r="E104" t="str">
            <v>관악반</v>
          </cell>
        </row>
        <row r="105">
          <cell r="E105" t="str">
            <v>교지 편집반</v>
          </cell>
        </row>
        <row r="106">
          <cell r="E106" t="str">
            <v>그룹사운드반</v>
          </cell>
        </row>
        <row r="107">
          <cell r="E107" t="str">
            <v>노래나무</v>
          </cell>
        </row>
      </sheetData>
      <sheetData sheetId="1">
        <row r="2">
          <cell r="E2" t="str">
            <v>CA 부서 입력</v>
          </cell>
        </row>
        <row r="3">
          <cell r="E3" t="str">
            <v>건강 달리기반</v>
          </cell>
        </row>
        <row r="4">
          <cell r="E4" t="str">
            <v>공익광고반</v>
          </cell>
        </row>
        <row r="5">
          <cell r="E5" t="str">
            <v>관악반</v>
          </cell>
        </row>
        <row r="6">
          <cell r="E6" t="str">
            <v>교지 편집반</v>
          </cell>
        </row>
        <row r="7">
          <cell r="E7" t="str">
            <v>그룹사운드반</v>
          </cell>
        </row>
        <row r="8">
          <cell r="E8" t="str">
            <v>노래나무</v>
          </cell>
        </row>
        <row r="9">
          <cell r="E9" t="str">
            <v>농구반</v>
          </cell>
        </row>
        <row r="10">
          <cell r="E10" t="str">
            <v>답사반</v>
          </cell>
        </row>
        <row r="11">
          <cell r="E11" t="str">
            <v>당구반</v>
          </cell>
        </row>
        <row r="12">
          <cell r="E12" t="str">
            <v>대중매체 연구반</v>
          </cell>
        </row>
        <row r="13">
          <cell r="E13" t="str">
            <v>대중음악 이해반</v>
          </cell>
        </row>
        <row r="14">
          <cell r="E14" t="str">
            <v>대표선수반</v>
          </cell>
        </row>
        <row r="15">
          <cell r="E15" t="str">
            <v>독서반 토론반</v>
          </cell>
        </row>
        <row r="16">
          <cell r="E16" t="str">
            <v>인터넷 펜팔반</v>
          </cell>
        </row>
        <row r="17">
          <cell r="E17" t="str">
            <v>만화 연구반</v>
          </cell>
        </row>
        <row r="18">
          <cell r="E18" t="str">
            <v>매지션</v>
          </cell>
        </row>
        <row r="19">
          <cell r="E19" t="str">
            <v>멋과흥</v>
          </cell>
        </row>
        <row r="20">
          <cell r="E20" t="str">
            <v>문화유적 답사반</v>
          </cell>
        </row>
        <row r="21">
          <cell r="E21" t="str">
            <v>방송반</v>
          </cell>
        </row>
        <row r="22">
          <cell r="E22" t="str">
            <v>배드민턴반</v>
          </cell>
        </row>
        <row r="23">
          <cell r="E23" t="str">
            <v>별보기반</v>
          </cell>
        </row>
        <row r="24">
          <cell r="E24" t="str">
            <v>볼링반</v>
          </cell>
        </row>
        <row r="25">
          <cell r="E25" t="str">
            <v>사진반</v>
          </cell>
        </row>
        <row r="26">
          <cell r="E26" t="str">
            <v>생태환경 연구반</v>
          </cell>
        </row>
        <row r="27">
          <cell r="E27" t="str">
            <v>건강 달리기반</v>
          </cell>
        </row>
        <row r="28">
          <cell r="E28" t="str">
            <v>공익광고반</v>
          </cell>
        </row>
        <row r="29">
          <cell r="E29" t="str">
            <v>관악반</v>
          </cell>
        </row>
        <row r="30">
          <cell r="E30" t="str">
            <v>교지 편집반</v>
          </cell>
        </row>
        <row r="31">
          <cell r="E31" t="str">
            <v>그룹사운드반</v>
          </cell>
        </row>
        <row r="32">
          <cell r="E32" t="str">
            <v>노래나무</v>
          </cell>
        </row>
        <row r="33">
          <cell r="E33" t="str">
            <v>농구반</v>
          </cell>
        </row>
        <row r="34">
          <cell r="E34" t="str">
            <v>답사반</v>
          </cell>
        </row>
        <row r="35">
          <cell r="E35" t="str">
            <v>당구반</v>
          </cell>
        </row>
        <row r="36">
          <cell r="E36" t="str">
            <v>대중매체 연구반</v>
          </cell>
        </row>
        <row r="37">
          <cell r="E37" t="str">
            <v>대중음악 이해반</v>
          </cell>
        </row>
        <row r="38">
          <cell r="E38" t="str">
            <v>대표선수반</v>
          </cell>
        </row>
        <row r="39">
          <cell r="E39" t="str">
            <v>독서반 토론반</v>
          </cell>
        </row>
        <row r="40">
          <cell r="E40" t="str">
            <v>인터넷 펜팔반</v>
          </cell>
        </row>
        <row r="41">
          <cell r="E41" t="str">
            <v>만화 연구반</v>
          </cell>
        </row>
        <row r="42">
          <cell r="E42" t="str">
            <v>매지션</v>
          </cell>
        </row>
        <row r="43">
          <cell r="E43" t="str">
            <v>멋과흥</v>
          </cell>
        </row>
        <row r="44">
          <cell r="E44" t="str">
            <v>문화유적 답사반</v>
          </cell>
        </row>
        <row r="45">
          <cell r="E45" t="str">
            <v>방송반</v>
          </cell>
        </row>
        <row r="46">
          <cell r="E46" t="str">
            <v>배드민턴반</v>
          </cell>
        </row>
        <row r="47">
          <cell r="E47" t="str">
            <v>별보기반</v>
          </cell>
        </row>
        <row r="48">
          <cell r="E48" t="str">
            <v>볼링반</v>
          </cell>
        </row>
        <row r="49">
          <cell r="E49" t="str">
            <v>사진반</v>
          </cell>
        </row>
        <row r="50">
          <cell r="E50" t="str">
            <v>생태환경 연구반</v>
          </cell>
        </row>
        <row r="51">
          <cell r="E51" t="str">
            <v>수학 체험반</v>
          </cell>
        </row>
        <row r="52">
          <cell r="E52" t="str">
            <v>건강 달리기반</v>
          </cell>
        </row>
        <row r="53">
          <cell r="E53" t="str">
            <v>공익광고반</v>
          </cell>
        </row>
        <row r="54">
          <cell r="E54" t="str">
            <v>관악반</v>
          </cell>
        </row>
        <row r="55">
          <cell r="E55" t="str">
            <v>교지 편집반</v>
          </cell>
        </row>
        <row r="56">
          <cell r="E56" t="str">
            <v>그룹사운드반</v>
          </cell>
        </row>
        <row r="57">
          <cell r="E57" t="str">
            <v>노래나무</v>
          </cell>
        </row>
        <row r="58">
          <cell r="E58" t="str">
            <v>농구반</v>
          </cell>
        </row>
        <row r="59">
          <cell r="E59" t="str">
            <v>답사반</v>
          </cell>
        </row>
        <row r="60">
          <cell r="E60" t="str">
            <v>당구반</v>
          </cell>
        </row>
        <row r="61">
          <cell r="E61" t="str">
            <v>대중매체 연구반</v>
          </cell>
        </row>
        <row r="62">
          <cell r="E62" t="str">
            <v>대중음악 이해반</v>
          </cell>
        </row>
        <row r="63">
          <cell r="E63" t="str">
            <v>대표선수반</v>
          </cell>
        </row>
        <row r="64">
          <cell r="E64" t="str">
            <v>독서반 토론반</v>
          </cell>
        </row>
        <row r="65">
          <cell r="E65" t="str">
            <v>인터넷 펜팔반</v>
          </cell>
        </row>
        <row r="66">
          <cell r="E66" t="str">
            <v>만화 연구반</v>
          </cell>
        </row>
        <row r="67">
          <cell r="E67" t="str">
            <v>매지션</v>
          </cell>
        </row>
        <row r="68">
          <cell r="E68" t="str">
            <v>멋과흥</v>
          </cell>
        </row>
        <row r="69">
          <cell r="E69" t="str">
            <v>문화유적 답사반</v>
          </cell>
        </row>
        <row r="70">
          <cell r="E70" t="str">
            <v>방송반</v>
          </cell>
        </row>
        <row r="71">
          <cell r="E71" t="str">
            <v>배드민턴반</v>
          </cell>
        </row>
        <row r="72">
          <cell r="E72" t="str">
            <v>별보기반</v>
          </cell>
        </row>
        <row r="73">
          <cell r="E73" t="str">
            <v>볼링반</v>
          </cell>
        </row>
        <row r="74">
          <cell r="E74" t="str">
            <v>사진반</v>
          </cell>
        </row>
        <row r="75">
          <cell r="E75" t="str">
            <v>생태환경 연구반</v>
          </cell>
        </row>
        <row r="76">
          <cell r="E76" t="str">
            <v>수학 체험반</v>
          </cell>
        </row>
        <row r="77">
          <cell r="E77" t="str">
            <v>건강 달리기반</v>
          </cell>
        </row>
        <row r="78">
          <cell r="E78" t="str">
            <v>공익광고반</v>
          </cell>
        </row>
        <row r="79">
          <cell r="E79" t="str">
            <v>관악반</v>
          </cell>
        </row>
        <row r="80">
          <cell r="E80" t="str">
            <v>교지 편집반</v>
          </cell>
        </row>
        <row r="81">
          <cell r="E81" t="str">
            <v>그룹사운드반</v>
          </cell>
        </row>
        <row r="82">
          <cell r="E82" t="str">
            <v>노래나무</v>
          </cell>
        </row>
        <row r="83">
          <cell r="E83" t="str">
            <v>농구반</v>
          </cell>
        </row>
        <row r="84">
          <cell r="E84" t="str">
            <v>답사반</v>
          </cell>
        </row>
        <row r="85">
          <cell r="E85" t="str">
            <v>당구반</v>
          </cell>
        </row>
        <row r="86">
          <cell r="E86" t="str">
            <v>대중매체 연구반</v>
          </cell>
        </row>
        <row r="87">
          <cell r="E87" t="str">
            <v>대중음악 이해반</v>
          </cell>
        </row>
        <row r="88">
          <cell r="E88" t="str">
            <v>대표선수반</v>
          </cell>
        </row>
        <row r="89">
          <cell r="E89" t="str">
            <v>독서반 토론반</v>
          </cell>
        </row>
        <row r="90">
          <cell r="E90" t="str">
            <v>인터넷 펜팔반</v>
          </cell>
        </row>
        <row r="91">
          <cell r="E91" t="str">
            <v>만화 연구반</v>
          </cell>
        </row>
        <row r="92">
          <cell r="E92" t="str">
            <v>매지션</v>
          </cell>
        </row>
        <row r="93">
          <cell r="E93" t="str">
            <v>멋과흥</v>
          </cell>
        </row>
        <row r="94">
          <cell r="E94" t="str">
            <v>문화유적 답사반</v>
          </cell>
        </row>
        <row r="95">
          <cell r="E95" t="str">
            <v>방송반</v>
          </cell>
        </row>
        <row r="96">
          <cell r="E96" t="str">
            <v>배드민턴반</v>
          </cell>
        </row>
        <row r="97">
          <cell r="E97" t="str">
            <v>별보기반</v>
          </cell>
        </row>
        <row r="98">
          <cell r="E98" t="str">
            <v>볼링반</v>
          </cell>
        </row>
        <row r="99">
          <cell r="E99" t="str">
            <v>사진반</v>
          </cell>
        </row>
        <row r="100">
          <cell r="E100" t="str">
            <v>생태환경 연구반</v>
          </cell>
        </row>
        <row r="101">
          <cell r="E101" t="str">
            <v>수학 체험반</v>
          </cell>
        </row>
        <row r="102">
          <cell r="E102" t="str">
            <v>건강 달리기반</v>
          </cell>
        </row>
        <row r="103">
          <cell r="E103" t="str">
            <v>공익광고반</v>
          </cell>
        </row>
        <row r="104">
          <cell r="E104" t="str">
            <v>관악반</v>
          </cell>
        </row>
        <row r="105">
          <cell r="E105" t="str">
            <v>교지 편집반</v>
          </cell>
        </row>
        <row r="106">
          <cell r="E106" t="str">
            <v>그룹사운드반</v>
          </cell>
        </row>
        <row r="107">
          <cell r="E107" t="str">
            <v>노래나무</v>
          </cell>
        </row>
      </sheetData>
      <sheetData sheetId="2">
        <row r="2">
          <cell r="E2" t="str">
            <v>CA 부서 입력</v>
          </cell>
        </row>
        <row r="3">
          <cell r="E3" t="str">
            <v>만화 연구반</v>
          </cell>
        </row>
        <row r="4">
          <cell r="E4" t="str">
            <v>교지 편집반</v>
          </cell>
        </row>
        <row r="5">
          <cell r="E5" t="str">
            <v>관악반</v>
          </cell>
        </row>
        <row r="6">
          <cell r="E6" t="str">
            <v>농구반</v>
          </cell>
        </row>
        <row r="7">
          <cell r="E7" t="str">
            <v>그룹사운드반</v>
          </cell>
        </row>
        <row r="8">
          <cell r="E8" t="str">
            <v>노래나무</v>
          </cell>
        </row>
        <row r="9">
          <cell r="E9" t="str">
            <v>농구반</v>
          </cell>
        </row>
        <row r="10">
          <cell r="E10" t="str">
            <v>답사반</v>
          </cell>
        </row>
        <row r="11">
          <cell r="E11" t="str">
            <v>당구반</v>
          </cell>
        </row>
        <row r="12">
          <cell r="E12" t="str">
            <v>대중매체 연구반</v>
          </cell>
        </row>
        <row r="13">
          <cell r="E13" t="str">
            <v>대중음악 이해반</v>
          </cell>
        </row>
        <row r="14">
          <cell r="E14" t="str">
            <v>대표선수반</v>
          </cell>
        </row>
        <row r="15">
          <cell r="E15" t="str">
            <v>독서반 토론반</v>
          </cell>
        </row>
        <row r="16">
          <cell r="E16" t="str">
            <v>인터넷 펜팔반</v>
          </cell>
        </row>
        <row r="17">
          <cell r="E17" t="str">
            <v>만화 연구반</v>
          </cell>
        </row>
        <row r="18">
          <cell r="E18" t="str">
            <v>매지션</v>
          </cell>
        </row>
        <row r="19">
          <cell r="E19" t="str">
            <v>멋과흥</v>
          </cell>
        </row>
        <row r="20">
          <cell r="E20" t="str">
            <v>문화유적 답사반</v>
          </cell>
        </row>
        <row r="21">
          <cell r="E21" t="str">
            <v>방송반</v>
          </cell>
        </row>
        <row r="22">
          <cell r="E22" t="str">
            <v>배드민턴반</v>
          </cell>
        </row>
        <row r="23">
          <cell r="E23" t="str">
            <v>별보기반</v>
          </cell>
        </row>
        <row r="24">
          <cell r="E24" t="str">
            <v>볼링반</v>
          </cell>
        </row>
        <row r="25">
          <cell r="E25" t="str">
            <v>사진반</v>
          </cell>
        </row>
        <row r="26">
          <cell r="E26" t="str">
            <v>생태환경 연구반</v>
          </cell>
        </row>
        <row r="27">
          <cell r="E27" t="str">
            <v>건강 달리기반</v>
          </cell>
        </row>
        <row r="28">
          <cell r="E28" t="str">
            <v>공익광고반</v>
          </cell>
        </row>
        <row r="29">
          <cell r="E29" t="str">
            <v>관악반</v>
          </cell>
        </row>
        <row r="30">
          <cell r="E30" t="str">
            <v>교지 편집반</v>
          </cell>
        </row>
        <row r="31">
          <cell r="E31" t="str">
            <v>그룹사운드반</v>
          </cell>
        </row>
        <row r="32">
          <cell r="E32" t="str">
            <v>노래나무</v>
          </cell>
        </row>
        <row r="33">
          <cell r="E33" t="str">
            <v>농구반</v>
          </cell>
        </row>
        <row r="34">
          <cell r="E34" t="str">
            <v>답사반</v>
          </cell>
        </row>
        <row r="35">
          <cell r="E35" t="str">
            <v>당구반</v>
          </cell>
        </row>
        <row r="36">
          <cell r="E36" t="str">
            <v>대중매체 연구반</v>
          </cell>
        </row>
        <row r="37">
          <cell r="E37" t="str">
            <v>대중음악 이해반</v>
          </cell>
        </row>
        <row r="38">
          <cell r="E38" t="str">
            <v>대표선수반</v>
          </cell>
        </row>
        <row r="39">
          <cell r="E39" t="str">
            <v>독서반 토론반</v>
          </cell>
        </row>
        <row r="40">
          <cell r="E40" t="str">
            <v>인터넷 펜팔반</v>
          </cell>
        </row>
        <row r="41">
          <cell r="E41" t="str">
            <v>만화 연구반</v>
          </cell>
        </row>
        <row r="42">
          <cell r="E42" t="str">
            <v>매지션</v>
          </cell>
        </row>
        <row r="43">
          <cell r="E43" t="str">
            <v>멋과흥</v>
          </cell>
        </row>
        <row r="44">
          <cell r="E44" t="str">
            <v>문화유적 답사반</v>
          </cell>
        </row>
        <row r="45">
          <cell r="E45" t="str">
            <v>방송반</v>
          </cell>
        </row>
        <row r="46">
          <cell r="E46" t="str">
            <v>배드민턴반</v>
          </cell>
        </row>
        <row r="47">
          <cell r="E47" t="str">
            <v>별보기반</v>
          </cell>
        </row>
        <row r="48">
          <cell r="E48" t="str">
            <v>볼링반</v>
          </cell>
        </row>
        <row r="49">
          <cell r="E49" t="str">
            <v>사진반</v>
          </cell>
        </row>
        <row r="50">
          <cell r="E50" t="str">
            <v>생태환경 연구반</v>
          </cell>
        </row>
        <row r="51">
          <cell r="E51" t="str">
            <v>수학 체험반</v>
          </cell>
        </row>
        <row r="52">
          <cell r="E52" t="str">
            <v>건강 달리기반</v>
          </cell>
        </row>
        <row r="53">
          <cell r="E53" t="str">
            <v>공익광고반</v>
          </cell>
        </row>
        <row r="54">
          <cell r="E54" t="str">
            <v>관악반</v>
          </cell>
        </row>
        <row r="55">
          <cell r="E55" t="str">
            <v>교지 편집반</v>
          </cell>
        </row>
        <row r="56">
          <cell r="E56" t="str">
            <v>그룹사운드반</v>
          </cell>
        </row>
        <row r="57">
          <cell r="E57" t="str">
            <v>노래나무</v>
          </cell>
        </row>
        <row r="58">
          <cell r="E58" t="str">
            <v>농구반</v>
          </cell>
        </row>
        <row r="59">
          <cell r="E59" t="str">
            <v>답사반</v>
          </cell>
        </row>
        <row r="60">
          <cell r="E60" t="str">
            <v>당구반</v>
          </cell>
        </row>
        <row r="61">
          <cell r="E61" t="str">
            <v>대중매체 연구반</v>
          </cell>
        </row>
        <row r="62">
          <cell r="E62" t="str">
            <v>대중음악 이해반</v>
          </cell>
        </row>
        <row r="63">
          <cell r="E63" t="str">
            <v>대표선수반</v>
          </cell>
        </row>
        <row r="64">
          <cell r="E64" t="str">
            <v>독서반 토론반</v>
          </cell>
        </row>
        <row r="65">
          <cell r="E65" t="str">
            <v>인터넷 펜팔반</v>
          </cell>
        </row>
        <row r="66">
          <cell r="E66" t="str">
            <v>만화 연구반</v>
          </cell>
        </row>
        <row r="67">
          <cell r="E67" t="str">
            <v>매지션</v>
          </cell>
        </row>
        <row r="68">
          <cell r="E68" t="str">
            <v>멋과흥</v>
          </cell>
        </row>
        <row r="69">
          <cell r="E69" t="str">
            <v>문화유적 답사반</v>
          </cell>
        </row>
        <row r="70">
          <cell r="E70" t="str">
            <v>방송반</v>
          </cell>
        </row>
        <row r="71">
          <cell r="E71" t="str">
            <v>배드민턴반</v>
          </cell>
        </row>
        <row r="72">
          <cell r="E72" t="str">
            <v>별보기반</v>
          </cell>
        </row>
        <row r="73">
          <cell r="E73" t="str">
            <v>볼링반</v>
          </cell>
        </row>
        <row r="74">
          <cell r="E74" t="str">
            <v>사진반</v>
          </cell>
        </row>
        <row r="75">
          <cell r="E75" t="str">
            <v>생태환경 연구반</v>
          </cell>
        </row>
        <row r="76">
          <cell r="E76" t="str">
            <v>수학 체험반</v>
          </cell>
        </row>
        <row r="77">
          <cell r="E77" t="str">
            <v>건강 달리기반</v>
          </cell>
        </row>
        <row r="78">
          <cell r="E78" t="str">
            <v>공익광고반</v>
          </cell>
        </row>
        <row r="79">
          <cell r="E79" t="str">
            <v>관악반</v>
          </cell>
        </row>
        <row r="80">
          <cell r="E80" t="str">
            <v>교지 편집반</v>
          </cell>
        </row>
        <row r="81">
          <cell r="E81" t="str">
            <v>그룹사운드반</v>
          </cell>
        </row>
        <row r="82">
          <cell r="E82" t="str">
            <v>노래나무</v>
          </cell>
        </row>
        <row r="83">
          <cell r="E83" t="str">
            <v>농구반</v>
          </cell>
        </row>
        <row r="84">
          <cell r="E84" t="str">
            <v>답사반</v>
          </cell>
        </row>
        <row r="85">
          <cell r="E85" t="str">
            <v>당구반</v>
          </cell>
        </row>
        <row r="86">
          <cell r="E86" t="str">
            <v>대중매체 연구반</v>
          </cell>
        </row>
        <row r="87">
          <cell r="E87" t="str">
            <v>대중음악 이해반</v>
          </cell>
        </row>
        <row r="88">
          <cell r="E88" t="str">
            <v>대표선수반</v>
          </cell>
        </row>
        <row r="89">
          <cell r="E89" t="str">
            <v>독서반 토론반</v>
          </cell>
        </row>
        <row r="90">
          <cell r="E90" t="str">
            <v>인터넷 펜팔반</v>
          </cell>
        </row>
        <row r="91">
          <cell r="E91" t="str">
            <v>만화 연구반</v>
          </cell>
        </row>
        <row r="92">
          <cell r="E92" t="str">
            <v>매지션</v>
          </cell>
        </row>
        <row r="93">
          <cell r="E93" t="str">
            <v>멋과흥</v>
          </cell>
        </row>
        <row r="94">
          <cell r="E94" t="str">
            <v>문화유적 답사반</v>
          </cell>
        </row>
        <row r="95">
          <cell r="E95" t="str">
            <v>방송반</v>
          </cell>
        </row>
        <row r="96">
          <cell r="E96" t="str">
            <v>배드민턴반</v>
          </cell>
        </row>
        <row r="97">
          <cell r="E97" t="str">
            <v>별보기반</v>
          </cell>
        </row>
        <row r="98">
          <cell r="E98" t="str">
            <v>볼링반</v>
          </cell>
        </row>
        <row r="99">
          <cell r="E99" t="str">
            <v>사진반</v>
          </cell>
        </row>
        <row r="100">
          <cell r="E100" t="str">
            <v>생태환경 연구반</v>
          </cell>
        </row>
        <row r="101">
          <cell r="E101" t="str">
            <v>수학 체험반</v>
          </cell>
        </row>
        <row r="102">
          <cell r="E102" t="str">
            <v>건강 달리기반</v>
          </cell>
        </row>
        <row r="103">
          <cell r="E103" t="str">
            <v>공익광고반</v>
          </cell>
        </row>
        <row r="104">
          <cell r="E104" t="str">
            <v>관악반</v>
          </cell>
        </row>
        <row r="105">
          <cell r="E105" t="str">
            <v>교지 편집반</v>
          </cell>
        </row>
        <row r="106">
          <cell r="E106" t="str">
            <v>그룹사운드반</v>
          </cell>
        </row>
        <row r="107">
          <cell r="E107" t="str">
            <v>노래나무</v>
          </cell>
        </row>
      </sheetData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입력"/>
      <sheetName val="입력(결과)"/>
      <sheetName val="서식"/>
      <sheetName val="서식(결과)"/>
    </sheetNames>
    <sheetDataSet>
      <sheetData sheetId="0"/>
      <sheetData sheetId="1"/>
      <sheetData sheetId="2"/>
      <sheetData sheetId="3">
        <row r="5">
          <cell r="G5">
            <v>9582</v>
          </cell>
          <cell r="H5">
            <v>8789</v>
          </cell>
        </row>
        <row r="6">
          <cell r="G6">
            <v>11254</v>
          </cell>
          <cell r="H6">
            <v>9040</v>
          </cell>
        </row>
        <row r="7">
          <cell r="G7">
            <v>9800</v>
          </cell>
          <cell r="H7">
            <v>9228</v>
          </cell>
        </row>
        <row r="8">
          <cell r="G8">
            <v>11543</v>
          </cell>
          <cell r="H8">
            <v>9773</v>
          </cell>
        </row>
        <row r="9">
          <cell r="G9">
            <v>11584</v>
          </cell>
          <cell r="H9">
            <v>5831</v>
          </cell>
        </row>
        <row r="10">
          <cell r="G10">
            <v>10643</v>
          </cell>
          <cell r="H10">
            <v>8917</v>
          </cell>
        </row>
        <row r="11">
          <cell r="G11">
            <v>1010</v>
          </cell>
          <cell r="H11">
            <v>908</v>
          </cell>
        </row>
        <row r="12">
          <cell r="G12">
            <v>4696</v>
          </cell>
          <cell r="H12">
            <v>4170</v>
          </cell>
        </row>
        <row r="13">
          <cell r="G13">
            <v>1282</v>
          </cell>
          <cell r="H13">
            <v>1036</v>
          </cell>
        </row>
        <row r="14">
          <cell r="G14">
            <v>292</v>
          </cell>
          <cell r="H14">
            <v>234</v>
          </cell>
        </row>
        <row r="15">
          <cell r="G15">
            <v>2579</v>
          </cell>
          <cell r="H15">
            <v>1630</v>
          </cell>
        </row>
        <row r="16">
          <cell r="G16">
            <v>0</v>
          </cell>
          <cell r="H16">
            <v>0</v>
          </cell>
        </row>
        <row r="17">
          <cell r="G17">
            <v>784</v>
          </cell>
          <cell r="H17">
            <v>939</v>
          </cell>
        </row>
        <row r="18">
          <cell r="G18">
            <v>0</v>
          </cell>
          <cell r="H18">
            <v>0</v>
          </cell>
        </row>
        <row r="19">
          <cell r="G19">
            <v>0</v>
          </cell>
          <cell r="H19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ED091-12DA-4F01-94A5-08899CC4038F}">
  <sheetPr codeName="Sheet1"/>
  <dimension ref="A1"/>
  <sheetViews>
    <sheetView topLeftCell="A4" workbookViewId="0">
      <selection activeCell="V30" sqref="V30"/>
    </sheetView>
  </sheetViews>
  <sheetFormatPr defaultRowHeight="16.5"/>
  <sheetData/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51"/>
  <dimension ref="A1:C10"/>
  <sheetViews>
    <sheetView zoomScale="175" zoomScaleNormal="175" workbookViewId="0">
      <selection activeCell="E8" sqref="E8"/>
    </sheetView>
  </sheetViews>
  <sheetFormatPr defaultColWidth="9" defaultRowHeight="16.5"/>
  <sheetData>
    <row r="1" spans="1:3">
      <c r="A1" s="17" t="s">
        <v>0</v>
      </c>
      <c r="B1" s="17" t="s">
        <v>31</v>
      </c>
      <c r="C1" s="17" t="s">
        <v>30</v>
      </c>
    </row>
    <row r="2" spans="1:3">
      <c r="A2" s="17" t="s">
        <v>29</v>
      </c>
      <c r="B2" s="17" t="s">
        <v>25</v>
      </c>
      <c r="C2" s="16">
        <v>10000</v>
      </c>
    </row>
    <row r="3" spans="1:3">
      <c r="A3" s="17" t="s">
        <v>28</v>
      </c>
      <c r="B3" s="17" t="s">
        <v>23</v>
      </c>
      <c r="C3" s="16">
        <v>15000</v>
      </c>
    </row>
    <row r="4" spans="1:3">
      <c r="A4" s="17" t="s">
        <v>27</v>
      </c>
      <c r="B4" s="17" t="s">
        <v>23</v>
      </c>
      <c r="C4" s="16">
        <v>10000</v>
      </c>
    </row>
    <row r="5" spans="1:3">
      <c r="A5" s="17" t="s">
        <v>26</v>
      </c>
      <c r="B5" s="17" t="s">
        <v>25</v>
      </c>
      <c r="C5" s="16">
        <v>20000</v>
      </c>
    </row>
    <row r="6" spans="1:3">
      <c r="A6" s="17" t="s">
        <v>24</v>
      </c>
      <c r="B6" s="17" t="s">
        <v>23</v>
      </c>
      <c r="C6" s="16">
        <v>17000</v>
      </c>
    </row>
    <row r="7" spans="1:3">
      <c r="A7" s="5"/>
      <c r="B7" s="5"/>
      <c r="C7" s="5"/>
    </row>
    <row r="8" spans="1:3">
      <c r="A8" s="40" t="s">
        <v>22</v>
      </c>
      <c r="B8" s="40"/>
      <c r="C8" s="3"/>
    </row>
    <row r="9" spans="1:3">
      <c r="A9" s="5"/>
      <c r="B9" s="5"/>
      <c r="C9" s="5"/>
    </row>
    <row r="10" spans="1:3">
      <c r="A10" s="40" t="s">
        <v>21</v>
      </c>
      <c r="B10" s="40"/>
      <c r="C10" s="3"/>
    </row>
  </sheetData>
  <mergeCells count="2">
    <mergeCell ref="A8:B8"/>
    <mergeCell ref="A10:B10"/>
  </mergeCells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52"/>
  <dimension ref="A1:C10"/>
  <sheetViews>
    <sheetView workbookViewId="0"/>
  </sheetViews>
  <sheetFormatPr defaultColWidth="9" defaultRowHeight="16.5"/>
  <sheetData>
    <row r="1" spans="1:3">
      <c r="A1" s="17" t="s">
        <v>0</v>
      </c>
      <c r="B1" s="17" t="s">
        <v>31</v>
      </c>
      <c r="C1" s="17" t="s">
        <v>30</v>
      </c>
    </row>
    <row r="2" spans="1:3">
      <c r="A2" s="17" t="s">
        <v>29</v>
      </c>
      <c r="B2" s="17" t="s">
        <v>25</v>
      </c>
      <c r="C2" s="16">
        <v>10000</v>
      </c>
    </row>
    <row r="3" spans="1:3">
      <c r="A3" s="17" t="s">
        <v>28</v>
      </c>
      <c r="B3" s="17" t="s">
        <v>23</v>
      </c>
      <c r="C3" s="16">
        <v>15000</v>
      </c>
    </row>
    <row r="4" spans="1:3">
      <c r="A4" s="17" t="s">
        <v>27</v>
      </c>
      <c r="B4" s="17" t="s">
        <v>23</v>
      </c>
      <c r="C4" s="16">
        <v>10000</v>
      </c>
    </row>
    <row r="5" spans="1:3">
      <c r="A5" s="17" t="s">
        <v>26</v>
      </c>
      <c r="B5" s="17" t="s">
        <v>25</v>
      </c>
      <c r="C5" s="16">
        <v>20000</v>
      </c>
    </row>
    <row r="6" spans="1:3">
      <c r="A6" s="17" t="s">
        <v>24</v>
      </c>
      <c r="B6" s="17" t="s">
        <v>23</v>
      </c>
      <c r="C6" s="16">
        <v>17000</v>
      </c>
    </row>
    <row r="7" spans="1:3">
      <c r="A7" s="5"/>
      <c r="B7" s="5"/>
      <c r="C7" s="5"/>
    </row>
    <row r="8" spans="1:3">
      <c r="A8" s="40" t="s">
        <v>22</v>
      </c>
      <c r="B8" s="40"/>
      <c r="C8" s="3">
        <f t="array" ref="C8">SUM((B2:B6="남")*C2:C6)</f>
        <v>42000</v>
      </c>
    </row>
    <row r="9" spans="1:3">
      <c r="A9" s="5"/>
      <c r="B9" s="5"/>
      <c r="C9" s="5"/>
    </row>
    <row r="10" spans="1:3">
      <c r="A10" s="40" t="s">
        <v>21</v>
      </c>
      <c r="B10" s="40"/>
      <c r="C10" s="3">
        <f t="array" ref="C10">SUM((B2:B6="남")*1)</f>
        <v>3</v>
      </c>
    </row>
  </sheetData>
  <mergeCells count="2">
    <mergeCell ref="A8:B8"/>
    <mergeCell ref="A10:B10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53"/>
  <dimension ref="A1:F33"/>
  <sheetViews>
    <sheetView workbookViewId="0">
      <selection activeCell="N21" sqref="N21"/>
    </sheetView>
  </sheetViews>
  <sheetFormatPr defaultColWidth="9" defaultRowHeight="16.5"/>
  <cols>
    <col min="2" max="2" width="14" bestFit="1" customWidth="1"/>
  </cols>
  <sheetData>
    <row r="1" spans="1:6">
      <c r="A1" s="4" t="s">
        <v>70</v>
      </c>
      <c r="B1" s="4"/>
      <c r="C1" s="4"/>
      <c r="D1" s="4"/>
      <c r="E1" s="4"/>
      <c r="F1" s="4"/>
    </row>
    <row r="2" spans="1:6">
      <c r="A2" s="38" t="s">
        <v>69</v>
      </c>
      <c r="B2" s="38"/>
      <c r="C2" s="38"/>
      <c r="D2" s="4"/>
      <c r="E2" s="4"/>
      <c r="F2" s="4"/>
    </row>
    <row r="3" spans="1:6">
      <c r="A3" s="15" t="s">
        <v>68</v>
      </c>
      <c r="B3" s="18" t="s">
        <v>67</v>
      </c>
      <c r="C3" s="18" t="s">
        <v>66</v>
      </c>
      <c r="D3" s="4"/>
      <c r="E3" s="4"/>
      <c r="F3" s="4"/>
    </row>
    <row r="4" spans="1:6">
      <c r="A4" s="1" t="s">
        <v>35</v>
      </c>
      <c r="B4" s="1"/>
      <c r="C4" s="1"/>
      <c r="D4" s="4"/>
      <c r="E4" s="4"/>
      <c r="F4" s="4"/>
    </row>
    <row r="5" spans="1:6">
      <c r="A5" s="1" t="s">
        <v>41</v>
      </c>
      <c r="B5" s="1"/>
      <c r="C5" s="1"/>
      <c r="D5" s="4"/>
      <c r="E5" s="4"/>
      <c r="F5" s="4"/>
    </row>
    <row r="6" spans="1:6">
      <c r="A6" s="1" t="s">
        <v>38</v>
      </c>
      <c r="B6" s="1"/>
      <c r="C6" s="1"/>
      <c r="D6" s="4"/>
      <c r="E6" s="4"/>
      <c r="F6" s="4"/>
    </row>
    <row r="7" spans="1:6">
      <c r="A7" s="1" t="s">
        <v>33</v>
      </c>
      <c r="B7" s="1"/>
      <c r="C7" s="1"/>
      <c r="D7" s="4"/>
      <c r="E7" s="4"/>
      <c r="F7" s="4"/>
    </row>
    <row r="8" spans="1:6">
      <c r="A8" s="4"/>
      <c r="B8" s="4"/>
      <c r="C8" s="4"/>
      <c r="D8" s="4"/>
      <c r="E8" s="4"/>
      <c r="F8" s="4"/>
    </row>
    <row r="9" spans="1:6">
      <c r="A9" s="4" t="s">
        <v>65</v>
      </c>
      <c r="B9" s="4"/>
      <c r="C9" s="4"/>
      <c r="D9" s="4"/>
      <c r="E9" s="4"/>
      <c r="F9" s="4"/>
    </row>
    <row r="10" spans="1:6">
      <c r="A10" s="15" t="s">
        <v>64</v>
      </c>
      <c r="B10" s="15" t="s">
        <v>63</v>
      </c>
      <c r="C10" s="15" t="s">
        <v>62</v>
      </c>
      <c r="D10" s="15" t="s">
        <v>61</v>
      </c>
      <c r="E10" s="15" t="s">
        <v>60</v>
      </c>
      <c r="F10" s="15" t="s">
        <v>59</v>
      </c>
    </row>
    <row r="11" spans="1:6">
      <c r="A11" s="1" t="s">
        <v>38</v>
      </c>
      <c r="B11" s="1" t="s">
        <v>58</v>
      </c>
      <c r="C11" s="1">
        <v>82</v>
      </c>
      <c r="D11" s="1">
        <v>56</v>
      </c>
      <c r="E11" s="1">
        <v>77</v>
      </c>
      <c r="F11" s="1">
        <v>91</v>
      </c>
    </row>
    <row r="12" spans="1:6">
      <c r="A12" s="1" t="s">
        <v>38</v>
      </c>
      <c r="B12" s="1" t="s">
        <v>57</v>
      </c>
      <c r="C12" s="1">
        <v>85</v>
      </c>
      <c r="D12" s="1">
        <v>70</v>
      </c>
      <c r="E12" s="1">
        <v>78</v>
      </c>
      <c r="F12" s="1">
        <v>62</v>
      </c>
    </row>
    <row r="13" spans="1:6">
      <c r="A13" s="8" t="s">
        <v>41</v>
      </c>
      <c r="B13" s="1" t="s">
        <v>56</v>
      </c>
      <c r="C13" s="1">
        <v>91</v>
      </c>
      <c r="D13" s="1">
        <v>62</v>
      </c>
      <c r="E13" s="1">
        <v>70</v>
      </c>
      <c r="F13" s="1">
        <v>82</v>
      </c>
    </row>
    <row r="14" spans="1:6">
      <c r="A14" s="8" t="s">
        <v>41</v>
      </c>
      <c r="B14" s="1" t="s">
        <v>55</v>
      </c>
      <c r="C14" s="1">
        <v>92</v>
      </c>
      <c r="D14" s="1">
        <v>90</v>
      </c>
      <c r="E14" s="1">
        <v>78</v>
      </c>
      <c r="F14" s="1">
        <v>85</v>
      </c>
    </row>
    <row r="15" spans="1:6">
      <c r="A15" s="4" t="s">
        <v>38</v>
      </c>
      <c r="B15" s="1" t="s">
        <v>54</v>
      </c>
      <c r="C15" s="1">
        <v>87</v>
      </c>
      <c r="D15" s="1">
        <v>85</v>
      </c>
      <c r="E15" s="1">
        <v>82</v>
      </c>
      <c r="F15" s="1">
        <v>70</v>
      </c>
    </row>
    <row r="16" spans="1:6">
      <c r="A16" s="8" t="s">
        <v>35</v>
      </c>
      <c r="B16" s="1" t="s">
        <v>53</v>
      </c>
      <c r="C16" s="1">
        <v>78</v>
      </c>
      <c r="D16" s="1">
        <v>68</v>
      </c>
      <c r="E16" s="1">
        <v>78</v>
      </c>
      <c r="F16" s="1">
        <v>91</v>
      </c>
    </row>
    <row r="17" spans="1:6">
      <c r="A17" s="8" t="s">
        <v>35</v>
      </c>
      <c r="B17" s="1" t="s">
        <v>52</v>
      </c>
      <c r="C17" s="1">
        <v>77</v>
      </c>
      <c r="D17" s="1">
        <v>78</v>
      </c>
      <c r="E17" s="1">
        <v>82</v>
      </c>
      <c r="F17" s="1">
        <v>91</v>
      </c>
    </row>
    <row r="18" spans="1:6">
      <c r="A18" s="8" t="s">
        <v>33</v>
      </c>
      <c r="B18" s="1" t="s">
        <v>51</v>
      </c>
      <c r="C18" s="1">
        <v>77</v>
      </c>
      <c r="D18" s="1">
        <v>78</v>
      </c>
      <c r="E18" s="1">
        <v>76</v>
      </c>
      <c r="F18" s="1">
        <v>80</v>
      </c>
    </row>
    <row r="19" spans="1:6">
      <c r="A19" s="8" t="s">
        <v>41</v>
      </c>
      <c r="B19" s="1" t="s">
        <v>50</v>
      </c>
      <c r="C19" s="1">
        <v>96</v>
      </c>
      <c r="D19" s="1">
        <v>82</v>
      </c>
      <c r="E19" s="1">
        <v>78</v>
      </c>
      <c r="F19" s="1">
        <v>56</v>
      </c>
    </row>
    <row r="20" spans="1:6">
      <c r="A20" s="1" t="s">
        <v>38</v>
      </c>
      <c r="B20" s="1" t="s">
        <v>49</v>
      </c>
      <c r="C20" s="1">
        <v>84</v>
      </c>
      <c r="D20" s="1">
        <v>78</v>
      </c>
      <c r="E20" s="1">
        <v>69</v>
      </c>
      <c r="F20" s="1">
        <v>70</v>
      </c>
    </row>
    <row r="21" spans="1:6">
      <c r="A21" s="1" t="s">
        <v>38</v>
      </c>
      <c r="B21" s="1" t="s">
        <v>48</v>
      </c>
      <c r="C21" s="1">
        <v>75</v>
      </c>
      <c r="D21" s="1">
        <v>79</v>
      </c>
      <c r="E21" s="1">
        <v>82</v>
      </c>
      <c r="F21" s="1">
        <v>82</v>
      </c>
    </row>
    <row r="22" spans="1:6">
      <c r="A22" s="8" t="s">
        <v>33</v>
      </c>
      <c r="B22" s="1" t="s">
        <v>47</v>
      </c>
      <c r="C22" s="1">
        <v>72</v>
      </c>
      <c r="D22" s="1">
        <v>92</v>
      </c>
      <c r="E22" s="1">
        <v>95</v>
      </c>
      <c r="F22" s="1">
        <v>90</v>
      </c>
    </row>
    <row r="23" spans="1:6">
      <c r="A23" s="8" t="s">
        <v>33</v>
      </c>
      <c r="B23" s="1" t="s">
        <v>46</v>
      </c>
      <c r="C23" s="1">
        <v>88</v>
      </c>
      <c r="D23" s="1">
        <v>95</v>
      </c>
      <c r="E23" s="1">
        <v>89</v>
      </c>
      <c r="F23" s="1">
        <v>82</v>
      </c>
    </row>
    <row r="24" spans="1:6">
      <c r="A24" s="8" t="s">
        <v>41</v>
      </c>
      <c r="B24" s="1" t="s">
        <v>45</v>
      </c>
      <c r="C24" s="1">
        <v>92</v>
      </c>
      <c r="D24" s="1">
        <v>68</v>
      </c>
      <c r="E24" s="1">
        <v>77</v>
      </c>
      <c r="F24" s="1">
        <v>75</v>
      </c>
    </row>
    <row r="25" spans="1:6">
      <c r="A25" s="8" t="s">
        <v>33</v>
      </c>
      <c r="B25" s="1" t="s">
        <v>44</v>
      </c>
      <c r="C25" s="1">
        <v>84</v>
      </c>
      <c r="D25" s="1">
        <v>56</v>
      </c>
      <c r="E25" s="1">
        <v>67</v>
      </c>
      <c r="F25" s="1">
        <v>87</v>
      </c>
    </row>
    <row r="26" spans="1:6">
      <c r="A26" s="4" t="s">
        <v>38</v>
      </c>
      <c r="B26" s="1" t="s">
        <v>43</v>
      </c>
      <c r="C26" s="1">
        <v>97</v>
      </c>
      <c r="D26" s="1">
        <v>89</v>
      </c>
      <c r="E26" s="1">
        <v>88</v>
      </c>
      <c r="F26" s="1">
        <v>77</v>
      </c>
    </row>
    <row r="27" spans="1:6">
      <c r="A27" s="8" t="s">
        <v>35</v>
      </c>
      <c r="B27" s="1" t="s">
        <v>42</v>
      </c>
      <c r="C27" s="1">
        <v>88</v>
      </c>
      <c r="D27" s="1">
        <v>69</v>
      </c>
      <c r="E27" s="1">
        <v>72</v>
      </c>
      <c r="F27" s="1">
        <v>68</v>
      </c>
    </row>
    <row r="28" spans="1:6">
      <c r="A28" s="8" t="s">
        <v>41</v>
      </c>
      <c r="B28" s="1" t="s">
        <v>40</v>
      </c>
      <c r="C28" s="1">
        <v>88</v>
      </c>
      <c r="D28" s="1">
        <v>91</v>
      </c>
      <c r="E28" s="1">
        <v>78</v>
      </c>
      <c r="F28" s="1">
        <v>85</v>
      </c>
    </row>
    <row r="29" spans="1:6">
      <c r="A29" s="8" t="s">
        <v>33</v>
      </c>
      <c r="B29" s="1" t="s">
        <v>39</v>
      </c>
      <c r="C29" s="1">
        <v>66</v>
      </c>
      <c r="D29" s="1">
        <v>92</v>
      </c>
      <c r="E29" s="1">
        <v>90</v>
      </c>
      <c r="F29" s="1">
        <v>97</v>
      </c>
    </row>
    <row r="30" spans="1:6">
      <c r="A30" s="4" t="s">
        <v>38</v>
      </c>
      <c r="B30" s="1" t="s">
        <v>37</v>
      </c>
      <c r="C30" s="1">
        <v>92</v>
      </c>
      <c r="D30" s="1">
        <v>68</v>
      </c>
      <c r="E30" s="1">
        <v>91</v>
      </c>
      <c r="F30" s="1">
        <v>91</v>
      </c>
    </row>
    <row r="31" spans="1:6">
      <c r="A31" s="8" t="s">
        <v>35</v>
      </c>
      <c r="B31" s="1" t="s">
        <v>36</v>
      </c>
      <c r="C31" s="1">
        <v>81</v>
      </c>
      <c r="D31" s="1">
        <v>78</v>
      </c>
      <c r="E31" s="1">
        <v>82</v>
      </c>
      <c r="F31" s="1">
        <v>77</v>
      </c>
    </row>
    <row r="32" spans="1:6">
      <c r="A32" s="8" t="s">
        <v>35</v>
      </c>
      <c r="B32" s="1" t="s">
        <v>34</v>
      </c>
      <c r="C32" s="1">
        <v>76</v>
      </c>
      <c r="D32" s="1">
        <v>82</v>
      </c>
      <c r="E32" s="1">
        <v>80</v>
      </c>
      <c r="F32" s="1">
        <v>75</v>
      </c>
    </row>
    <row r="33" spans="1:6">
      <c r="A33" s="8" t="s">
        <v>33</v>
      </c>
      <c r="B33" s="1" t="s">
        <v>32</v>
      </c>
      <c r="C33" s="1">
        <v>98</v>
      </c>
      <c r="D33" s="1">
        <v>98</v>
      </c>
      <c r="E33" s="1">
        <v>90</v>
      </c>
      <c r="F33" s="1">
        <v>80</v>
      </c>
    </row>
  </sheetData>
  <mergeCells count="1">
    <mergeCell ref="A2:C2"/>
  </mergeCells>
  <phoneticPr fontId="2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54"/>
  <dimension ref="A1:F33"/>
  <sheetViews>
    <sheetView workbookViewId="0"/>
  </sheetViews>
  <sheetFormatPr defaultColWidth="9" defaultRowHeight="16.5"/>
  <cols>
    <col min="2" max="2" width="14" bestFit="1" customWidth="1"/>
  </cols>
  <sheetData>
    <row r="1" spans="1:6">
      <c r="A1" s="4" t="s">
        <v>109</v>
      </c>
      <c r="B1" s="4"/>
      <c r="C1" s="4"/>
      <c r="D1" s="4"/>
      <c r="E1" s="4"/>
      <c r="F1" s="4"/>
    </row>
    <row r="2" spans="1:6">
      <c r="A2" s="38" t="s">
        <v>108</v>
      </c>
      <c r="B2" s="38"/>
      <c r="C2" s="38"/>
      <c r="D2" s="4"/>
      <c r="E2" s="4"/>
      <c r="F2" s="4"/>
    </row>
    <row r="3" spans="1:6">
      <c r="A3" s="15" t="s">
        <v>107</v>
      </c>
      <c r="B3" s="18" t="s">
        <v>106</v>
      </c>
      <c r="C3" s="18" t="s">
        <v>105</v>
      </c>
      <c r="D3" s="4"/>
      <c r="E3" s="4"/>
      <c r="F3" s="4"/>
    </row>
    <row r="4" spans="1:6">
      <c r="A4" s="1" t="s">
        <v>74</v>
      </c>
      <c r="B4" s="1">
        <f t="array" ref="B4">AVERAGE(IF($A$11:$A$33=A4,$C$11:$C$33))</f>
        <v>80</v>
      </c>
      <c r="C4" s="1">
        <f t="array" ref="C4">SUM(IF($A$11:$A$33=A4,1))</f>
        <v>5</v>
      </c>
      <c r="D4" s="4"/>
      <c r="E4" s="4"/>
      <c r="F4" s="4"/>
    </row>
    <row r="5" spans="1:6">
      <c r="A5" s="1" t="s">
        <v>80</v>
      </c>
      <c r="B5" s="1">
        <f t="array" ref="B5">AVERAGE(IF($A$11:$A$33=A5,$C$11:$C$33))</f>
        <v>91.8</v>
      </c>
      <c r="C5" s="1">
        <f t="array" ref="C5">SUM(IF($A$11:$A$33=A5,1))</f>
        <v>5</v>
      </c>
      <c r="D5" s="4"/>
      <c r="E5" s="4"/>
      <c r="F5" s="4"/>
    </row>
    <row r="6" spans="1:6">
      <c r="A6" s="1" t="s">
        <v>77</v>
      </c>
      <c r="B6" s="1">
        <f t="array" ref="B6">AVERAGE(IF($A$11:$A$33=A6,$C$11:$C$33))</f>
        <v>86</v>
      </c>
      <c r="C6" s="1">
        <f t="array" ref="C6">SUM(IF($A$11:$A$33=A6,1))</f>
        <v>7</v>
      </c>
      <c r="D6" s="4"/>
      <c r="E6" s="4"/>
      <c r="F6" s="4"/>
    </row>
    <row r="7" spans="1:6">
      <c r="A7" s="1" t="s">
        <v>72</v>
      </c>
      <c r="B7" s="1">
        <f t="array" ref="B7">AVERAGE(IF($A$11:$A$33=A7,$C$11:$C$33))</f>
        <v>80.833333333333329</v>
      </c>
      <c r="C7" s="1">
        <f t="array" ref="C7">SUM(IF($A$11:$A$33=A7,1))</f>
        <v>6</v>
      </c>
      <c r="D7" s="4"/>
      <c r="E7" s="4"/>
      <c r="F7" s="4"/>
    </row>
    <row r="8" spans="1:6">
      <c r="A8" s="4"/>
      <c r="B8" s="4"/>
      <c r="C8" s="4"/>
      <c r="D8" s="4"/>
      <c r="E8" s="4"/>
      <c r="F8" s="4"/>
    </row>
    <row r="9" spans="1:6">
      <c r="A9" s="4" t="s">
        <v>104</v>
      </c>
      <c r="B9" s="4"/>
      <c r="C9" s="4"/>
      <c r="D9" s="4"/>
      <c r="E9" s="4"/>
      <c r="F9" s="4"/>
    </row>
    <row r="10" spans="1:6">
      <c r="A10" s="15" t="s">
        <v>103</v>
      </c>
      <c r="B10" s="15" t="s">
        <v>102</v>
      </c>
      <c r="C10" s="15" t="s">
        <v>101</v>
      </c>
      <c r="D10" s="15" t="s">
        <v>100</v>
      </c>
      <c r="E10" s="15" t="s">
        <v>99</v>
      </c>
      <c r="F10" s="15" t="s">
        <v>98</v>
      </c>
    </row>
    <row r="11" spans="1:6">
      <c r="A11" s="1" t="s">
        <v>77</v>
      </c>
      <c r="B11" s="1" t="s">
        <v>97</v>
      </c>
      <c r="C11" s="1">
        <v>82</v>
      </c>
      <c r="D11" s="1">
        <v>56</v>
      </c>
      <c r="E11" s="1">
        <v>77</v>
      </c>
      <c r="F11" s="1">
        <v>91</v>
      </c>
    </row>
    <row r="12" spans="1:6">
      <c r="A12" s="1" t="s">
        <v>77</v>
      </c>
      <c r="B12" s="1" t="s">
        <v>96</v>
      </c>
      <c r="C12" s="1">
        <v>85</v>
      </c>
      <c r="D12" s="1">
        <v>70</v>
      </c>
      <c r="E12" s="1">
        <v>78</v>
      </c>
      <c r="F12" s="1">
        <v>62</v>
      </c>
    </row>
    <row r="13" spans="1:6">
      <c r="A13" s="8" t="s">
        <v>80</v>
      </c>
      <c r="B13" s="1" t="s">
        <v>95</v>
      </c>
      <c r="C13" s="1">
        <v>91</v>
      </c>
      <c r="D13" s="1">
        <v>62</v>
      </c>
      <c r="E13" s="1">
        <v>70</v>
      </c>
      <c r="F13" s="1">
        <v>82</v>
      </c>
    </row>
    <row r="14" spans="1:6">
      <c r="A14" s="8" t="s">
        <v>80</v>
      </c>
      <c r="B14" s="1" t="s">
        <v>94</v>
      </c>
      <c r="C14" s="1">
        <v>92</v>
      </c>
      <c r="D14" s="1">
        <v>90</v>
      </c>
      <c r="E14" s="1">
        <v>78</v>
      </c>
      <c r="F14" s="1">
        <v>85</v>
      </c>
    </row>
    <row r="15" spans="1:6">
      <c r="A15" s="4" t="s">
        <v>77</v>
      </c>
      <c r="B15" s="1" t="s">
        <v>93</v>
      </c>
      <c r="C15" s="1">
        <v>87</v>
      </c>
      <c r="D15" s="1">
        <v>85</v>
      </c>
      <c r="E15" s="1">
        <v>82</v>
      </c>
      <c r="F15" s="1">
        <v>70</v>
      </c>
    </row>
    <row r="16" spans="1:6">
      <c r="A16" s="8" t="s">
        <v>74</v>
      </c>
      <c r="B16" s="1" t="s">
        <v>92</v>
      </c>
      <c r="C16" s="1">
        <v>78</v>
      </c>
      <c r="D16" s="1">
        <v>68</v>
      </c>
      <c r="E16" s="1">
        <v>78</v>
      </c>
      <c r="F16" s="1">
        <v>91</v>
      </c>
    </row>
    <row r="17" spans="1:6">
      <c r="A17" s="8" t="s">
        <v>74</v>
      </c>
      <c r="B17" s="1" t="s">
        <v>91</v>
      </c>
      <c r="C17" s="1">
        <v>77</v>
      </c>
      <c r="D17" s="1">
        <v>78</v>
      </c>
      <c r="E17" s="1">
        <v>82</v>
      </c>
      <c r="F17" s="1">
        <v>91</v>
      </c>
    </row>
    <row r="18" spans="1:6">
      <c r="A18" s="8" t="s">
        <v>72</v>
      </c>
      <c r="B18" s="1" t="s">
        <v>90</v>
      </c>
      <c r="C18" s="1">
        <v>77</v>
      </c>
      <c r="D18" s="1">
        <v>78</v>
      </c>
      <c r="E18" s="1">
        <v>76</v>
      </c>
      <c r="F18" s="1">
        <v>80</v>
      </c>
    </row>
    <row r="19" spans="1:6">
      <c r="A19" s="8" t="s">
        <v>80</v>
      </c>
      <c r="B19" s="1" t="s">
        <v>89</v>
      </c>
      <c r="C19" s="1">
        <v>96</v>
      </c>
      <c r="D19" s="1">
        <v>82</v>
      </c>
      <c r="E19" s="1">
        <v>78</v>
      </c>
      <c r="F19" s="1">
        <v>56</v>
      </c>
    </row>
    <row r="20" spans="1:6">
      <c r="A20" s="1" t="s">
        <v>77</v>
      </c>
      <c r="B20" s="1" t="s">
        <v>88</v>
      </c>
      <c r="C20" s="1">
        <v>84</v>
      </c>
      <c r="D20" s="1">
        <v>78</v>
      </c>
      <c r="E20" s="1">
        <v>69</v>
      </c>
      <c r="F20" s="1">
        <v>70</v>
      </c>
    </row>
    <row r="21" spans="1:6">
      <c r="A21" s="1" t="s">
        <v>77</v>
      </c>
      <c r="B21" s="1" t="s">
        <v>87</v>
      </c>
      <c r="C21" s="1">
        <v>75</v>
      </c>
      <c r="D21" s="1">
        <v>79</v>
      </c>
      <c r="E21" s="1">
        <v>82</v>
      </c>
      <c r="F21" s="1">
        <v>82</v>
      </c>
    </row>
    <row r="22" spans="1:6">
      <c r="A22" s="8" t="s">
        <v>72</v>
      </c>
      <c r="B22" s="1" t="s">
        <v>86</v>
      </c>
      <c r="C22" s="1">
        <v>72</v>
      </c>
      <c r="D22" s="1">
        <v>92</v>
      </c>
      <c r="E22" s="1">
        <v>95</v>
      </c>
      <c r="F22" s="1">
        <v>90</v>
      </c>
    </row>
    <row r="23" spans="1:6">
      <c r="A23" s="8" t="s">
        <v>72</v>
      </c>
      <c r="B23" s="1" t="s">
        <v>85</v>
      </c>
      <c r="C23" s="1">
        <v>88</v>
      </c>
      <c r="D23" s="1">
        <v>95</v>
      </c>
      <c r="E23" s="1">
        <v>89</v>
      </c>
      <c r="F23" s="1">
        <v>82</v>
      </c>
    </row>
    <row r="24" spans="1:6">
      <c r="A24" s="8" t="s">
        <v>80</v>
      </c>
      <c r="B24" s="1" t="s">
        <v>84</v>
      </c>
      <c r="C24" s="1">
        <v>92</v>
      </c>
      <c r="D24" s="1">
        <v>68</v>
      </c>
      <c r="E24" s="1">
        <v>77</v>
      </c>
      <c r="F24" s="1">
        <v>75</v>
      </c>
    </row>
    <row r="25" spans="1:6">
      <c r="A25" s="8" t="s">
        <v>72</v>
      </c>
      <c r="B25" s="1" t="s">
        <v>83</v>
      </c>
      <c r="C25" s="1">
        <v>84</v>
      </c>
      <c r="D25" s="1">
        <v>56</v>
      </c>
      <c r="E25" s="1">
        <v>67</v>
      </c>
      <c r="F25" s="1">
        <v>87</v>
      </c>
    </row>
    <row r="26" spans="1:6">
      <c r="A26" s="4" t="s">
        <v>77</v>
      </c>
      <c r="B26" s="1" t="s">
        <v>82</v>
      </c>
      <c r="C26" s="1">
        <v>97</v>
      </c>
      <c r="D26" s="1">
        <v>89</v>
      </c>
      <c r="E26" s="1">
        <v>88</v>
      </c>
      <c r="F26" s="1">
        <v>77</v>
      </c>
    </row>
    <row r="27" spans="1:6">
      <c r="A27" s="8" t="s">
        <v>74</v>
      </c>
      <c r="B27" s="1" t="s">
        <v>81</v>
      </c>
      <c r="C27" s="1">
        <v>88</v>
      </c>
      <c r="D27" s="1">
        <v>69</v>
      </c>
      <c r="E27" s="1">
        <v>72</v>
      </c>
      <c r="F27" s="1">
        <v>68</v>
      </c>
    </row>
    <row r="28" spans="1:6">
      <c r="A28" s="8" t="s">
        <v>80</v>
      </c>
      <c r="B28" s="1" t="s">
        <v>79</v>
      </c>
      <c r="C28" s="1">
        <v>88</v>
      </c>
      <c r="D28" s="1">
        <v>91</v>
      </c>
      <c r="E28" s="1">
        <v>78</v>
      </c>
      <c r="F28" s="1">
        <v>85</v>
      </c>
    </row>
    <row r="29" spans="1:6">
      <c r="A29" s="8" t="s">
        <v>72</v>
      </c>
      <c r="B29" s="1" t="s">
        <v>78</v>
      </c>
      <c r="C29" s="1">
        <v>66</v>
      </c>
      <c r="D29" s="1">
        <v>92</v>
      </c>
      <c r="E29" s="1">
        <v>90</v>
      </c>
      <c r="F29" s="1">
        <v>97</v>
      </c>
    </row>
    <row r="30" spans="1:6">
      <c r="A30" s="4" t="s">
        <v>77</v>
      </c>
      <c r="B30" s="1" t="s">
        <v>76</v>
      </c>
      <c r="C30" s="1">
        <v>92</v>
      </c>
      <c r="D30" s="1">
        <v>68</v>
      </c>
      <c r="E30" s="1">
        <v>91</v>
      </c>
      <c r="F30" s="1">
        <v>91</v>
      </c>
    </row>
    <row r="31" spans="1:6">
      <c r="A31" s="8" t="s">
        <v>74</v>
      </c>
      <c r="B31" s="1" t="s">
        <v>75</v>
      </c>
      <c r="C31" s="1">
        <v>81</v>
      </c>
      <c r="D31" s="1">
        <v>78</v>
      </c>
      <c r="E31" s="1">
        <v>82</v>
      </c>
      <c r="F31" s="1">
        <v>77</v>
      </c>
    </row>
    <row r="32" spans="1:6">
      <c r="A32" s="8" t="s">
        <v>74</v>
      </c>
      <c r="B32" s="1" t="s">
        <v>73</v>
      </c>
      <c r="C32" s="1">
        <v>76</v>
      </c>
      <c r="D32" s="1">
        <v>82</v>
      </c>
      <c r="E32" s="1">
        <v>80</v>
      </c>
      <c r="F32" s="1">
        <v>75</v>
      </c>
    </row>
    <row r="33" spans="1:6">
      <c r="A33" s="8" t="s">
        <v>72</v>
      </c>
      <c r="B33" s="1" t="s">
        <v>71</v>
      </c>
      <c r="C33" s="1">
        <v>98</v>
      </c>
      <c r="D33" s="1">
        <v>98</v>
      </c>
      <c r="E33" s="1">
        <v>90</v>
      </c>
      <c r="F33" s="1">
        <v>80</v>
      </c>
    </row>
  </sheetData>
  <mergeCells count="1">
    <mergeCell ref="A2:C2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39"/>
  <dimension ref="A1:U31"/>
  <sheetViews>
    <sheetView topLeftCell="A10" workbookViewId="0">
      <selection activeCell="R12" sqref="R12"/>
    </sheetView>
  </sheetViews>
  <sheetFormatPr defaultRowHeight="16.5"/>
  <cols>
    <col min="1" max="1" width="11" bestFit="1" customWidth="1"/>
    <col min="2" max="2" width="11.25" bestFit="1" customWidth="1"/>
    <col min="3" max="3" width="22.75" bestFit="1" customWidth="1"/>
    <col min="4" max="4" width="11" bestFit="1" customWidth="1"/>
    <col min="5" max="5" width="1.625" customWidth="1"/>
    <col min="6" max="6" width="10.875" customWidth="1"/>
    <col min="7" max="7" width="14.75" customWidth="1"/>
    <col min="8" max="8" width="9" bestFit="1" customWidth="1"/>
    <col min="9" max="9" width="11.75" customWidth="1"/>
    <col min="10" max="10" width="7.125" bestFit="1" customWidth="1"/>
    <col min="11" max="11" width="11" bestFit="1" customWidth="1"/>
    <col min="12" max="12" width="1.625" customWidth="1"/>
    <col min="15" max="15" width="6.625" customWidth="1"/>
    <col min="16" max="16" width="8.875" bestFit="1" customWidth="1"/>
    <col min="17" max="17" width="1.625" customWidth="1"/>
    <col min="19" max="19" width="13" bestFit="1" customWidth="1"/>
  </cols>
  <sheetData>
    <row r="1" spans="1:21">
      <c r="A1" t="s">
        <v>209</v>
      </c>
      <c r="F1" t="s">
        <v>20</v>
      </c>
      <c r="M1" t="s">
        <v>208</v>
      </c>
    </row>
    <row r="2" spans="1:21">
      <c r="A2" s="9" t="s">
        <v>201</v>
      </c>
      <c r="B2" s="9" t="s">
        <v>122</v>
      </c>
      <c r="C2" s="9" t="s">
        <v>207</v>
      </c>
      <c r="D2" s="9" t="s">
        <v>206</v>
      </c>
      <c r="F2" s="9" t="s">
        <v>205</v>
      </c>
      <c r="G2" s="9" t="s">
        <v>132</v>
      </c>
      <c r="H2" s="9" t="s">
        <v>204</v>
      </c>
      <c r="I2" s="9" t="s">
        <v>130</v>
      </c>
      <c r="J2" s="9" t="s">
        <v>203</v>
      </c>
      <c r="K2" s="9" t="s">
        <v>202</v>
      </c>
      <c r="M2" s="9" t="s">
        <v>201</v>
      </c>
      <c r="N2" s="9" t="s">
        <v>200</v>
      </c>
      <c r="O2" s="9" t="s">
        <v>199</v>
      </c>
      <c r="P2" s="9" t="s">
        <v>198</v>
      </c>
      <c r="R2" t="s">
        <v>197</v>
      </c>
    </row>
    <row r="3" spans="1:21">
      <c r="A3" s="9" t="s">
        <v>158</v>
      </c>
      <c r="B3" s="9" t="s">
        <v>114</v>
      </c>
      <c r="C3" s="9" t="s">
        <v>121</v>
      </c>
      <c r="D3" s="12">
        <v>6800</v>
      </c>
      <c r="E3" s="26"/>
      <c r="F3" s="9" t="s">
        <v>196</v>
      </c>
      <c r="G3" s="9" t="s">
        <v>124</v>
      </c>
      <c r="H3" s="25">
        <v>85</v>
      </c>
      <c r="I3" s="13">
        <v>250</v>
      </c>
      <c r="J3" s="13">
        <v>5</v>
      </c>
      <c r="K3" s="13">
        <v>2</v>
      </c>
      <c r="M3" s="9" t="s">
        <v>195</v>
      </c>
      <c r="N3" s="9" t="s">
        <v>127</v>
      </c>
      <c r="O3" s="13">
        <v>230</v>
      </c>
      <c r="P3" s="19">
        <v>44656</v>
      </c>
      <c r="R3" s="9" t="s">
        <v>194</v>
      </c>
      <c r="S3" s="9"/>
      <c r="T3" s="14" t="s">
        <v>127</v>
      </c>
      <c r="U3" s="14" t="s">
        <v>110</v>
      </c>
    </row>
    <row r="4" spans="1:21">
      <c r="A4" s="9" t="s">
        <v>193</v>
      </c>
      <c r="B4" s="9" t="s">
        <v>117</v>
      </c>
      <c r="C4" s="9" t="s">
        <v>136</v>
      </c>
      <c r="D4" s="12">
        <v>200000</v>
      </c>
      <c r="F4" s="9" t="s">
        <v>192</v>
      </c>
      <c r="G4" s="9" t="s">
        <v>119</v>
      </c>
      <c r="H4" s="25">
        <v>108</v>
      </c>
      <c r="I4" s="13">
        <v>800</v>
      </c>
      <c r="J4" s="13">
        <v>5</v>
      </c>
      <c r="K4" s="13">
        <v>5</v>
      </c>
      <c r="M4" s="9" t="s">
        <v>191</v>
      </c>
      <c r="N4" s="9" t="s">
        <v>127</v>
      </c>
      <c r="O4" s="13">
        <v>390</v>
      </c>
      <c r="P4" s="19">
        <v>44601</v>
      </c>
      <c r="R4" s="28">
        <v>0</v>
      </c>
      <c r="S4" s="9">
        <v>200</v>
      </c>
      <c r="T4" s="13"/>
      <c r="U4" s="13"/>
    </row>
    <row r="5" spans="1:21">
      <c r="A5" s="9" t="s">
        <v>158</v>
      </c>
      <c r="B5" s="9" t="s">
        <v>190</v>
      </c>
      <c r="C5" s="9" t="s">
        <v>136</v>
      </c>
      <c r="D5" s="12">
        <v>110000</v>
      </c>
      <c r="E5" s="26"/>
      <c r="F5" s="9" t="s">
        <v>189</v>
      </c>
      <c r="G5" s="9" t="s">
        <v>116</v>
      </c>
      <c r="H5" s="25">
        <v>59</v>
      </c>
      <c r="I5" s="13">
        <v>200</v>
      </c>
      <c r="J5" s="13">
        <v>3</v>
      </c>
      <c r="K5" s="13">
        <v>4</v>
      </c>
      <c r="M5" s="9" t="s">
        <v>188</v>
      </c>
      <c r="N5" s="9" t="s">
        <v>127</v>
      </c>
      <c r="O5" s="13">
        <v>120</v>
      </c>
      <c r="P5" s="19">
        <v>44904</v>
      </c>
      <c r="R5" s="28">
        <v>201</v>
      </c>
      <c r="S5" s="9">
        <v>300</v>
      </c>
      <c r="T5" s="13"/>
      <c r="U5" s="13"/>
    </row>
    <row r="6" spans="1:21">
      <c r="A6" s="9" t="s">
        <v>158</v>
      </c>
      <c r="B6" s="9" t="s">
        <v>114</v>
      </c>
      <c r="C6" s="9" t="s">
        <v>121</v>
      </c>
      <c r="D6" s="12">
        <v>4500</v>
      </c>
      <c r="F6" s="9" t="s">
        <v>187</v>
      </c>
      <c r="G6" s="9" t="s">
        <v>124</v>
      </c>
      <c r="H6" s="25">
        <v>108</v>
      </c>
      <c r="I6" s="13">
        <v>1500</v>
      </c>
      <c r="J6" s="13">
        <v>5</v>
      </c>
      <c r="K6" s="13">
        <v>5</v>
      </c>
      <c r="M6" s="9" t="s">
        <v>186</v>
      </c>
      <c r="N6" s="9" t="s">
        <v>127</v>
      </c>
      <c r="O6" s="13">
        <v>350</v>
      </c>
      <c r="P6" s="19">
        <v>44684</v>
      </c>
      <c r="R6" s="28">
        <v>301</v>
      </c>
      <c r="S6" s="9">
        <v>400</v>
      </c>
      <c r="T6" s="13"/>
      <c r="U6" s="13"/>
    </row>
    <row r="7" spans="1:21">
      <c r="A7" s="9" t="s">
        <v>146</v>
      </c>
      <c r="B7" s="9" t="s">
        <v>114</v>
      </c>
      <c r="C7" s="9" t="s">
        <v>178</v>
      </c>
      <c r="D7" s="12">
        <v>123000</v>
      </c>
      <c r="F7" s="9" t="s">
        <v>185</v>
      </c>
      <c r="G7" s="9" t="s">
        <v>124</v>
      </c>
      <c r="H7" s="25">
        <v>98</v>
      </c>
      <c r="I7" s="13">
        <v>550</v>
      </c>
      <c r="J7" s="13">
        <v>8</v>
      </c>
      <c r="K7" s="13">
        <v>2</v>
      </c>
      <c r="M7" s="9" t="s">
        <v>184</v>
      </c>
      <c r="N7" s="9" t="s">
        <v>110</v>
      </c>
      <c r="O7" s="13">
        <v>150</v>
      </c>
      <c r="P7" s="19">
        <v>44655</v>
      </c>
      <c r="R7" s="28">
        <v>401</v>
      </c>
      <c r="S7" s="9">
        <v>500</v>
      </c>
      <c r="T7" s="13"/>
      <c r="U7" s="13"/>
    </row>
    <row r="8" spans="1:21">
      <c r="A8" s="9" t="s">
        <v>137</v>
      </c>
      <c r="B8" s="9" t="s">
        <v>114</v>
      </c>
      <c r="C8" s="9" t="s">
        <v>121</v>
      </c>
      <c r="D8" s="12">
        <v>53200</v>
      </c>
      <c r="E8" s="26"/>
      <c r="F8" s="9" t="s">
        <v>183</v>
      </c>
      <c r="G8" s="9" t="s">
        <v>119</v>
      </c>
      <c r="H8" s="25">
        <v>98</v>
      </c>
      <c r="I8" s="13">
        <v>400</v>
      </c>
      <c r="J8" s="13">
        <v>6</v>
      </c>
      <c r="K8" s="13">
        <v>1</v>
      </c>
      <c r="M8" s="9" t="s">
        <v>182</v>
      </c>
      <c r="N8" s="9" t="s">
        <v>127</v>
      </c>
      <c r="O8" s="13">
        <v>452</v>
      </c>
      <c r="P8" s="19">
        <v>44597</v>
      </c>
      <c r="R8" s="28">
        <v>501</v>
      </c>
      <c r="S8" s="9">
        <v>600</v>
      </c>
      <c r="T8" s="13"/>
      <c r="U8" s="13"/>
    </row>
    <row r="9" spans="1:21">
      <c r="A9" s="9" t="s">
        <v>146</v>
      </c>
      <c r="B9" s="9" t="s">
        <v>145</v>
      </c>
      <c r="C9" s="9" t="s">
        <v>181</v>
      </c>
      <c r="D9" s="12">
        <v>31100</v>
      </c>
      <c r="F9" s="9" t="s">
        <v>180</v>
      </c>
      <c r="G9" s="9" t="s">
        <v>119</v>
      </c>
      <c r="H9" s="25">
        <v>50</v>
      </c>
      <c r="I9" s="13">
        <v>300</v>
      </c>
      <c r="J9" s="13">
        <v>5</v>
      </c>
      <c r="K9" s="13">
        <v>2</v>
      </c>
      <c r="M9" s="9" t="s">
        <v>179</v>
      </c>
      <c r="N9" s="9" t="s">
        <v>110</v>
      </c>
      <c r="O9" s="13">
        <v>210</v>
      </c>
      <c r="P9" s="19">
        <v>44622</v>
      </c>
    </row>
    <row r="10" spans="1:21">
      <c r="A10" s="9" t="s">
        <v>137</v>
      </c>
      <c r="B10" s="9" t="s">
        <v>112</v>
      </c>
      <c r="C10" s="9" t="s">
        <v>178</v>
      </c>
      <c r="D10" s="12">
        <v>62140</v>
      </c>
      <c r="F10" s="9" t="s">
        <v>177</v>
      </c>
      <c r="G10" s="9" t="s">
        <v>116</v>
      </c>
      <c r="H10" s="25">
        <v>98</v>
      </c>
      <c r="I10" s="13">
        <v>250</v>
      </c>
      <c r="J10" s="13">
        <v>9</v>
      </c>
      <c r="K10" s="13">
        <v>3</v>
      </c>
      <c r="M10" s="9" t="s">
        <v>176</v>
      </c>
      <c r="N10" s="9" t="s">
        <v>110</v>
      </c>
      <c r="O10" s="13">
        <v>215</v>
      </c>
      <c r="P10" s="19">
        <v>44564</v>
      </c>
      <c r="R10" t="s">
        <v>175</v>
      </c>
    </row>
    <row r="11" spans="1:21">
      <c r="A11" s="9" t="s">
        <v>149</v>
      </c>
      <c r="B11" s="9" t="s">
        <v>112</v>
      </c>
      <c r="C11" s="9" t="s">
        <v>121</v>
      </c>
      <c r="D11" s="12">
        <v>7800</v>
      </c>
      <c r="E11" s="26"/>
      <c r="F11" s="9" t="s">
        <v>174</v>
      </c>
      <c r="G11" s="9" t="s">
        <v>116</v>
      </c>
      <c r="H11" s="25">
        <v>69</v>
      </c>
      <c r="I11" s="13">
        <v>350</v>
      </c>
      <c r="J11" s="13">
        <v>4</v>
      </c>
      <c r="K11" s="13">
        <v>4</v>
      </c>
      <c r="M11" s="9" t="s">
        <v>173</v>
      </c>
      <c r="N11" s="9" t="s">
        <v>127</v>
      </c>
      <c r="O11" s="13">
        <v>153</v>
      </c>
      <c r="P11" s="19">
        <v>44612</v>
      </c>
      <c r="R11" s="9" t="s">
        <v>172</v>
      </c>
      <c r="S11" s="14" t="s">
        <v>171</v>
      </c>
    </row>
    <row r="12" spans="1:21">
      <c r="A12" s="9" t="s">
        <v>139</v>
      </c>
      <c r="B12" s="9" t="s">
        <v>112</v>
      </c>
      <c r="C12" s="9" t="s">
        <v>121</v>
      </c>
      <c r="D12" s="12">
        <v>15000</v>
      </c>
      <c r="E12" s="26"/>
      <c r="F12" s="9" t="s">
        <v>170</v>
      </c>
      <c r="G12" s="9" t="s">
        <v>119</v>
      </c>
      <c r="H12" s="25">
        <v>59</v>
      </c>
      <c r="I12" s="13">
        <v>300</v>
      </c>
      <c r="J12" s="13">
        <v>3</v>
      </c>
      <c r="K12" s="13">
        <v>2</v>
      </c>
      <c r="M12" s="9" t="s">
        <v>169</v>
      </c>
      <c r="N12" s="9" t="s">
        <v>127</v>
      </c>
      <c r="O12" s="13">
        <v>412</v>
      </c>
      <c r="P12" s="19">
        <v>44598</v>
      </c>
      <c r="R12" s="27">
        <v>1</v>
      </c>
      <c r="S12" s="13"/>
    </row>
    <row r="13" spans="1:21">
      <c r="A13" s="9" t="s">
        <v>158</v>
      </c>
      <c r="B13" s="9" t="s">
        <v>117</v>
      </c>
      <c r="C13" s="9" t="s">
        <v>154</v>
      </c>
      <c r="D13" s="12">
        <v>52500</v>
      </c>
      <c r="F13" s="9" t="s">
        <v>168</v>
      </c>
      <c r="G13" s="9" t="s">
        <v>116</v>
      </c>
      <c r="H13" s="25">
        <v>84</v>
      </c>
      <c r="I13" s="13">
        <v>100</v>
      </c>
      <c r="J13" s="13">
        <v>5</v>
      </c>
      <c r="K13" s="13">
        <v>1</v>
      </c>
      <c r="M13" s="9" t="s">
        <v>167</v>
      </c>
      <c r="N13" s="9" t="s">
        <v>127</v>
      </c>
      <c r="O13" s="13">
        <v>523</v>
      </c>
      <c r="P13" s="19">
        <v>44684</v>
      </c>
      <c r="R13" s="27">
        <v>2</v>
      </c>
      <c r="S13" s="13"/>
    </row>
    <row r="14" spans="1:21">
      <c r="A14" s="9" t="s">
        <v>149</v>
      </c>
      <c r="B14" s="9" t="s">
        <v>117</v>
      </c>
      <c r="C14" s="9" t="s">
        <v>121</v>
      </c>
      <c r="D14" s="12">
        <v>132000</v>
      </c>
      <c r="F14" s="9" t="s">
        <v>166</v>
      </c>
      <c r="G14" s="9" t="s">
        <v>124</v>
      </c>
      <c r="H14" s="25">
        <v>151</v>
      </c>
      <c r="I14" s="13">
        <v>2000</v>
      </c>
      <c r="J14" s="13">
        <v>8</v>
      </c>
      <c r="K14" s="13">
        <v>3</v>
      </c>
      <c r="M14" s="9" t="s">
        <v>165</v>
      </c>
      <c r="N14" s="9" t="s">
        <v>110</v>
      </c>
      <c r="O14" s="13">
        <v>352</v>
      </c>
      <c r="P14" s="19">
        <v>44671</v>
      </c>
      <c r="R14" s="27">
        <v>3</v>
      </c>
      <c r="S14" s="13"/>
    </row>
    <row r="15" spans="1:21">
      <c r="A15" s="9" t="s">
        <v>155</v>
      </c>
      <c r="B15" s="9" t="s">
        <v>112</v>
      </c>
      <c r="C15" s="9" t="s">
        <v>136</v>
      </c>
      <c r="D15" s="12">
        <v>200000</v>
      </c>
      <c r="E15" s="26"/>
      <c r="F15" s="9" t="s">
        <v>164</v>
      </c>
      <c r="G15" s="9" t="s">
        <v>119</v>
      </c>
      <c r="H15" s="25">
        <v>104</v>
      </c>
      <c r="I15" s="13">
        <v>500</v>
      </c>
      <c r="J15" s="13">
        <v>2</v>
      </c>
      <c r="K15" s="13">
        <v>2</v>
      </c>
      <c r="M15" s="9" t="s">
        <v>163</v>
      </c>
      <c r="N15" s="9" t="s">
        <v>110</v>
      </c>
      <c r="O15" s="13">
        <v>321</v>
      </c>
      <c r="P15" s="19">
        <v>44635</v>
      </c>
      <c r="R15" s="27">
        <v>4</v>
      </c>
      <c r="S15" s="13"/>
    </row>
    <row r="16" spans="1:21">
      <c r="A16" s="9" t="s">
        <v>139</v>
      </c>
      <c r="B16" s="9" t="s">
        <v>114</v>
      </c>
      <c r="C16" s="9" t="s">
        <v>121</v>
      </c>
      <c r="D16" s="12">
        <v>12500</v>
      </c>
      <c r="E16" s="26"/>
      <c r="F16" s="9" t="s">
        <v>162</v>
      </c>
      <c r="G16" s="9" t="s">
        <v>124</v>
      </c>
      <c r="H16" s="25">
        <v>105</v>
      </c>
      <c r="I16" s="13">
        <v>800</v>
      </c>
      <c r="J16" s="13">
        <v>8</v>
      </c>
      <c r="K16" s="13">
        <v>2</v>
      </c>
      <c r="M16" s="9" t="s">
        <v>161</v>
      </c>
      <c r="N16" s="9" t="s">
        <v>110</v>
      </c>
      <c r="O16" s="13">
        <v>214</v>
      </c>
      <c r="P16" s="19">
        <v>44676</v>
      </c>
      <c r="R16" s="27">
        <v>5</v>
      </c>
      <c r="S16" s="13"/>
    </row>
    <row r="17" spans="1:19">
      <c r="A17" s="9" t="s">
        <v>146</v>
      </c>
      <c r="B17" s="9" t="s">
        <v>112</v>
      </c>
      <c r="C17" s="9" t="s">
        <v>154</v>
      </c>
      <c r="D17" s="12">
        <v>123900</v>
      </c>
      <c r="F17" s="9" t="s">
        <v>160</v>
      </c>
      <c r="G17" s="9" t="s">
        <v>116</v>
      </c>
      <c r="H17" s="25">
        <v>98</v>
      </c>
      <c r="I17" s="13">
        <v>250</v>
      </c>
      <c r="J17" s="13">
        <v>3</v>
      </c>
      <c r="K17" s="13">
        <v>1</v>
      </c>
      <c r="M17" s="9" t="s">
        <v>159</v>
      </c>
      <c r="N17" s="9" t="s">
        <v>110</v>
      </c>
      <c r="O17" s="13">
        <v>251</v>
      </c>
      <c r="P17" s="19">
        <v>44711</v>
      </c>
      <c r="R17" s="27">
        <v>6</v>
      </c>
      <c r="S17" s="13"/>
    </row>
    <row r="18" spans="1:19">
      <c r="A18" s="9" t="s">
        <v>158</v>
      </c>
      <c r="B18" s="9" t="s">
        <v>112</v>
      </c>
      <c r="C18" s="9" t="s">
        <v>136</v>
      </c>
      <c r="D18" s="12">
        <v>110000</v>
      </c>
      <c r="F18" s="9" t="s">
        <v>157</v>
      </c>
      <c r="G18" s="9" t="s">
        <v>124</v>
      </c>
      <c r="H18" s="25">
        <v>69</v>
      </c>
      <c r="I18" s="13">
        <v>450</v>
      </c>
      <c r="J18" s="13">
        <v>2</v>
      </c>
      <c r="K18" s="13">
        <v>5</v>
      </c>
      <c r="M18" s="9" t="s">
        <v>156</v>
      </c>
      <c r="N18" s="9" t="s">
        <v>110</v>
      </c>
      <c r="O18" s="13">
        <v>360</v>
      </c>
      <c r="P18" s="19">
        <v>44611</v>
      </c>
    </row>
    <row r="19" spans="1:19">
      <c r="A19" s="9" t="s">
        <v>155</v>
      </c>
      <c r="B19" s="9" t="s">
        <v>117</v>
      </c>
      <c r="C19" s="9" t="s">
        <v>154</v>
      </c>
      <c r="D19" s="12">
        <v>62400</v>
      </c>
      <c r="F19" s="9" t="s">
        <v>153</v>
      </c>
      <c r="G19" s="9" t="s">
        <v>124</v>
      </c>
      <c r="H19" s="25">
        <v>105</v>
      </c>
      <c r="I19" s="13">
        <v>1500</v>
      </c>
      <c r="J19" s="13">
        <v>9</v>
      </c>
      <c r="K19" s="13">
        <v>3</v>
      </c>
      <c r="M19" s="9" t="s">
        <v>152</v>
      </c>
      <c r="N19" s="9" t="s">
        <v>127</v>
      </c>
      <c r="O19" s="13">
        <v>394</v>
      </c>
      <c r="P19" s="19">
        <v>44722</v>
      </c>
    </row>
    <row r="20" spans="1:19">
      <c r="A20" s="9" t="s">
        <v>139</v>
      </c>
      <c r="B20" s="9" t="s">
        <v>112</v>
      </c>
      <c r="C20" s="9" t="s">
        <v>121</v>
      </c>
      <c r="D20" s="12">
        <v>3400</v>
      </c>
      <c r="E20" s="26"/>
      <c r="F20" s="9" t="s">
        <v>151</v>
      </c>
      <c r="G20" s="9" t="s">
        <v>116</v>
      </c>
      <c r="H20" s="25">
        <v>113</v>
      </c>
      <c r="I20" s="13">
        <v>500</v>
      </c>
      <c r="J20" s="13">
        <v>9</v>
      </c>
      <c r="K20" s="13">
        <v>2</v>
      </c>
      <c r="M20" s="9" t="s">
        <v>150</v>
      </c>
      <c r="N20" s="9" t="s">
        <v>110</v>
      </c>
      <c r="O20" s="13">
        <v>387</v>
      </c>
      <c r="P20" s="19">
        <v>44707</v>
      </c>
    </row>
    <row r="21" spans="1:19">
      <c r="A21" s="9" t="s">
        <v>149</v>
      </c>
      <c r="B21" s="9" t="s">
        <v>112</v>
      </c>
      <c r="C21" s="9" t="s">
        <v>121</v>
      </c>
      <c r="D21" s="12">
        <v>2900</v>
      </c>
      <c r="E21" s="26"/>
      <c r="F21" s="9" t="s">
        <v>148</v>
      </c>
      <c r="G21" s="9" t="s">
        <v>119</v>
      </c>
      <c r="H21" s="25">
        <v>105</v>
      </c>
      <c r="I21" s="13">
        <v>800</v>
      </c>
      <c r="J21" s="13">
        <v>5</v>
      </c>
      <c r="K21" s="13">
        <v>2</v>
      </c>
      <c r="M21" s="9" t="s">
        <v>147</v>
      </c>
      <c r="N21" s="9" t="s">
        <v>127</v>
      </c>
      <c r="O21" s="13">
        <v>458</v>
      </c>
      <c r="P21" s="19">
        <v>44639</v>
      </c>
    </row>
    <row r="22" spans="1:19">
      <c r="A22" s="9" t="s">
        <v>146</v>
      </c>
      <c r="B22" s="9" t="s">
        <v>145</v>
      </c>
      <c r="C22" s="9" t="s">
        <v>144</v>
      </c>
      <c r="D22" s="12">
        <v>562000</v>
      </c>
      <c r="F22" s="9" t="s">
        <v>143</v>
      </c>
      <c r="G22" s="9" t="s">
        <v>116</v>
      </c>
      <c r="H22" s="25">
        <v>69</v>
      </c>
      <c r="I22" s="13">
        <v>300</v>
      </c>
      <c r="J22" s="13">
        <v>13</v>
      </c>
      <c r="K22" s="13">
        <v>2</v>
      </c>
      <c r="M22" s="9" t="s">
        <v>142</v>
      </c>
      <c r="N22" s="9" t="s">
        <v>127</v>
      </c>
      <c r="O22" s="13">
        <v>294</v>
      </c>
      <c r="P22" s="19">
        <v>44640</v>
      </c>
    </row>
    <row r="23" spans="1:19">
      <c r="A23" s="9" t="s">
        <v>139</v>
      </c>
      <c r="B23" s="9" t="s">
        <v>112</v>
      </c>
      <c r="C23" s="9" t="s">
        <v>121</v>
      </c>
      <c r="D23" s="12">
        <v>13900</v>
      </c>
      <c r="F23" s="9" t="s">
        <v>141</v>
      </c>
      <c r="G23" s="9" t="s">
        <v>124</v>
      </c>
      <c r="H23" s="25">
        <v>98</v>
      </c>
      <c r="I23" s="13">
        <v>500</v>
      </c>
      <c r="J23" s="13">
        <v>1</v>
      </c>
      <c r="K23" s="13">
        <v>1</v>
      </c>
      <c r="M23" s="9" t="s">
        <v>140</v>
      </c>
      <c r="N23" s="9" t="s">
        <v>110</v>
      </c>
      <c r="O23" s="13">
        <v>597</v>
      </c>
      <c r="P23" s="19">
        <v>44591</v>
      </c>
    </row>
    <row r="24" spans="1:19">
      <c r="A24" s="9" t="s">
        <v>139</v>
      </c>
      <c r="B24" s="9" t="s">
        <v>112</v>
      </c>
      <c r="C24" s="9" t="s">
        <v>121</v>
      </c>
      <c r="D24" s="12">
        <v>5700</v>
      </c>
      <c r="M24" s="9" t="s">
        <v>138</v>
      </c>
      <c r="N24" s="9" t="s">
        <v>110</v>
      </c>
      <c r="O24" s="13">
        <v>481</v>
      </c>
      <c r="P24" s="19">
        <v>44645</v>
      </c>
    </row>
    <row r="25" spans="1:19">
      <c r="A25" s="9" t="s">
        <v>137</v>
      </c>
      <c r="B25" s="9" t="s">
        <v>114</v>
      </c>
      <c r="C25" s="9" t="s">
        <v>136</v>
      </c>
      <c r="D25" s="12">
        <v>100000</v>
      </c>
      <c r="F25" t="s">
        <v>135</v>
      </c>
      <c r="I25" t="s">
        <v>134</v>
      </c>
      <c r="M25" s="9" t="s">
        <v>133</v>
      </c>
      <c r="N25" s="9" t="s">
        <v>127</v>
      </c>
      <c r="O25" s="13">
        <v>254</v>
      </c>
      <c r="P25" s="19">
        <v>44680</v>
      </c>
    </row>
    <row r="26" spans="1:19">
      <c r="F26" s="9" t="s">
        <v>132</v>
      </c>
      <c r="G26" s="24" t="s">
        <v>131</v>
      </c>
      <c r="I26" s="39" t="s">
        <v>130</v>
      </c>
      <c r="J26" s="39"/>
      <c r="K26" s="14" t="s">
        <v>129</v>
      </c>
      <c r="M26" s="9" t="s">
        <v>128</v>
      </c>
      <c r="N26" s="9" t="s">
        <v>127</v>
      </c>
      <c r="O26" s="13">
        <v>398</v>
      </c>
      <c r="P26" s="19">
        <v>44707</v>
      </c>
    </row>
    <row r="27" spans="1:19">
      <c r="A27" t="s">
        <v>126</v>
      </c>
      <c r="B27" s="23" t="s">
        <v>125</v>
      </c>
      <c r="F27" s="13" t="s">
        <v>124</v>
      </c>
      <c r="G27" s="13"/>
      <c r="I27" s="21">
        <v>0</v>
      </c>
      <c r="J27" s="9">
        <v>200</v>
      </c>
      <c r="K27" s="20"/>
      <c r="M27" s="9" t="s">
        <v>123</v>
      </c>
      <c r="N27" s="9" t="s">
        <v>110</v>
      </c>
      <c r="O27" s="13">
        <v>251</v>
      </c>
      <c r="P27" s="19">
        <v>44722</v>
      </c>
    </row>
    <row r="28" spans="1:19">
      <c r="A28" s="9" t="s">
        <v>122</v>
      </c>
      <c r="B28" s="14" t="s">
        <v>121</v>
      </c>
      <c r="C28" s="22" t="s">
        <v>120</v>
      </c>
      <c r="F28" s="13" t="s">
        <v>119</v>
      </c>
      <c r="G28" s="13"/>
      <c r="I28" s="21">
        <v>201</v>
      </c>
      <c r="J28" s="9">
        <v>400</v>
      </c>
      <c r="K28" s="20"/>
      <c r="M28" s="9" t="s">
        <v>118</v>
      </c>
      <c r="N28" s="9" t="s">
        <v>110</v>
      </c>
      <c r="O28" s="13">
        <v>394</v>
      </c>
      <c r="P28" s="19">
        <v>44689</v>
      </c>
    </row>
    <row r="29" spans="1:19">
      <c r="A29" s="9" t="s">
        <v>117</v>
      </c>
      <c r="B29" s="9"/>
      <c r="C29" s="12"/>
      <c r="F29" s="13" t="s">
        <v>116</v>
      </c>
      <c r="G29" s="13"/>
      <c r="I29" s="21">
        <v>401</v>
      </c>
      <c r="J29" s="9">
        <v>600</v>
      </c>
      <c r="K29" s="20"/>
      <c r="M29" s="9" t="s">
        <v>115</v>
      </c>
      <c r="N29" s="9" t="s">
        <v>110</v>
      </c>
      <c r="O29" s="13">
        <v>540</v>
      </c>
      <c r="P29" s="19">
        <v>44660</v>
      </c>
    </row>
    <row r="30" spans="1:19">
      <c r="A30" s="9" t="s">
        <v>114</v>
      </c>
      <c r="B30" s="9"/>
      <c r="C30" s="12"/>
      <c r="I30" s="21">
        <v>601</v>
      </c>
      <c r="J30" s="9">
        <v>1000</v>
      </c>
      <c r="K30" s="20"/>
      <c r="M30" s="9" t="s">
        <v>113</v>
      </c>
      <c r="N30" s="9" t="s">
        <v>110</v>
      </c>
      <c r="O30" s="13">
        <v>480</v>
      </c>
      <c r="P30" s="19">
        <v>44622</v>
      </c>
    </row>
    <row r="31" spans="1:19">
      <c r="A31" s="9" t="s">
        <v>112</v>
      </c>
      <c r="B31" s="9"/>
      <c r="C31" s="12"/>
      <c r="I31" s="21">
        <v>1001</v>
      </c>
      <c r="J31" s="9">
        <v>3000</v>
      </c>
      <c r="K31" s="20"/>
      <c r="M31" s="9" t="s">
        <v>111</v>
      </c>
      <c r="N31" s="9" t="s">
        <v>110</v>
      </c>
      <c r="O31" s="13">
        <v>271</v>
      </c>
      <c r="P31" s="19">
        <v>44738</v>
      </c>
    </row>
  </sheetData>
  <mergeCells count="1">
    <mergeCell ref="I26:J26"/>
  </mergeCells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40"/>
  <dimension ref="A1:U31"/>
  <sheetViews>
    <sheetView workbookViewId="0">
      <selection activeCell="V28" sqref="V28"/>
    </sheetView>
  </sheetViews>
  <sheetFormatPr defaultColWidth="9" defaultRowHeight="16.5"/>
  <cols>
    <col min="1" max="2" width="11" bestFit="1" customWidth="1"/>
    <col min="3" max="3" width="22.75" bestFit="1" customWidth="1"/>
    <col min="4" max="4" width="11" bestFit="1" customWidth="1"/>
    <col min="5" max="5" width="1.625" customWidth="1"/>
    <col min="6" max="6" width="10.875" customWidth="1"/>
    <col min="7" max="7" width="14.75" customWidth="1"/>
    <col min="8" max="8" width="9" bestFit="1" customWidth="1"/>
    <col min="9" max="9" width="11.75" customWidth="1"/>
    <col min="10" max="10" width="7.125" bestFit="1" customWidth="1"/>
    <col min="11" max="11" width="11" bestFit="1" customWidth="1"/>
    <col min="12" max="12" width="1.625" customWidth="1"/>
    <col min="15" max="15" width="6.625" customWidth="1"/>
    <col min="16" max="16" width="8.875" bestFit="1" customWidth="1"/>
    <col min="17" max="17" width="1.625" customWidth="1"/>
    <col min="19" max="19" width="13" bestFit="1" customWidth="1"/>
  </cols>
  <sheetData>
    <row r="1" spans="1:21">
      <c r="A1" t="s">
        <v>3</v>
      </c>
      <c r="F1" t="s">
        <v>19</v>
      </c>
      <c r="M1" t="s">
        <v>305</v>
      </c>
    </row>
    <row r="2" spans="1:21">
      <c r="A2" s="9" t="s">
        <v>298</v>
      </c>
      <c r="B2" s="9" t="s">
        <v>304</v>
      </c>
      <c r="C2" s="9" t="s">
        <v>303</v>
      </c>
      <c r="D2" s="9" t="s">
        <v>302</v>
      </c>
      <c r="F2" s="9" t="s">
        <v>205</v>
      </c>
      <c r="G2" s="9" t="s">
        <v>231</v>
      </c>
      <c r="H2" s="9" t="s">
        <v>301</v>
      </c>
      <c r="I2" s="9" t="s">
        <v>229</v>
      </c>
      <c r="J2" s="9" t="s">
        <v>300</v>
      </c>
      <c r="K2" s="9" t="s">
        <v>299</v>
      </c>
      <c r="M2" s="9" t="s">
        <v>298</v>
      </c>
      <c r="N2" s="9" t="s">
        <v>297</v>
      </c>
      <c r="O2" s="9" t="s">
        <v>296</v>
      </c>
      <c r="P2" s="9" t="s">
        <v>295</v>
      </c>
      <c r="R2" t="s">
        <v>294</v>
      </c>
    </row>
    <row r="3" spans="1:21">
      <c r="A3" s="9" t="s">
        <v>259</v>
      </c>
      <c r="B3" s="9" t="s">
        <v>237</v>
      </c>
      <c r="C3" s="9" t="s">
        <v>240</v>
      </c>
      <c r="D3" s="12">
        <v>6800</v>
      </c>
      <c r="E3" s="26"/>
      <c r="F3" s="9" t="s">
        <v>196</v>
      </c>
      <c r="G3" s="9" t="s">
        <v>224</v>
      </c>
      <c r="H3" s="25">
        <v>85</v>
      </c>
      <c r="I3" s="13">
        <v>250</v>
      </c>
      <c r="J3" s="13">
        <v>5</v>
      </c>
      <c r="K3" s="13">
        <v>2</v>
      </c>
      <c r="M3" s="9" t="s">
        <v>293</v>
      </c>
      <c r="N3" s="9" t="s">
        <v>292</v>
      </c>
      <c r="O3" s="13">
        <v>230</v>
      </c>
      <c r="P3" s="19">
        <v>44656</v>
      </c>
      <c r="R3" s="9" t="s">
        <v>291</v>
      </c>
      <c r="S3" s="9"/>
      <c r="T3" s="14" t="s">
        <v>226</v>
      </c>
      <c r="U3" s="14" t="s">
        <v>2</v>
      </c>
    </row>
    <row r="4" spans="1:21">
      <c r="A4" s="9" t="s">
        <v>255</v>
      </c>
      <c r="B4" s="9" t="s">
        <v>288</v>
      </c>
      <c r="C4" s="9" t="s">
        <v>257</v>
      </c>
      <c r="D4" s="12">
        <v>200000</v>
      </c>
      <c r="F4" s="9" t="s">
        <v>192</v>
      </c>
      <c r="G4" s="9" t="s">
        <v>290</v>
      </c>
      <c r="H4" s="25">
        <v>108</v>
      </c>
      <c r="I4" s="13">
        <v>800</v>
      </c>
      <c r="J4" s="13">
        <v>5</v>
      </c>
      <c r="K4" s="13">
        <v>5</v>
      </c>
      <c r="M4" s="9" t="s">
        <v>289</v>
      </c>
      <c r="N4" s="9" t="s">
        <v>232</v>
      </c>
      <c r="O4" s="13">
        <v>390</v>
      </c>
      <c r="P4" s="19">
        <v>44601</v>
      </c>
      <c r="R4" s="28">
        <v>0</v>
      </c>
      <c r="S4" s="9">
        <v>200</v>
      </c>
      <c r="T4" s="13">
        <f t="array" ref="T4:T8">FREQUENCY(IF($N$3:$N$31=T$3,$O$3:$O$31),$S$4:$S$8)</f>
        <v>2</v>
      </c>
      <c r="U4" s="13">
        <f t="array" ref="U4:U8">FREQUENCY(IF($N$3:$N$31=U$3,$O$3:$O$31),$S$4:$S$8)</f>
        <v>1</v>
      </c>
    </row>
    <row r="5" spans="1:21">
      <c r="A5" s="9" t="s">
        <v>269</v>
      </c>
      <c r="B5" s="9" t="s">
        <v>288</v>
      </c>
      <c r="C5" s="9" t="s">
        <v>257</v>
      </c>
      <c r="D5" s="12">
        <v>110000</v>
      </c>
      <c r="E5" s="26"/>
      <c r="F5" s="9" t="s">
        <v>189</v>
      </c>
      <c r="G5" s="9" t="s">
        <v>244</v>
      </c>
      <c r="H5" s="25">
        <v>59</v>
      </c>
      <c r="I5" s="13">
        <v>200</v>
      </c>
      <c r="J5" s="13">
        <v>3</v>
      </c>
      <c r="K5" s="13">
        <v>4</v>
      </c>
      <c r="M5" s="9" t="s">
        <v>287</v>
      </c>
      <c r="N5" s="9" t="s">
        <v>226</v>
      </c>
      <c r="O5" s="13">
        <v>120</v>
      </c>
      <c r="P5" s="19">
        <v>44904</v>
      </c>
      <c r="R5" s="28">
        <v>201</v>
      </c>
      <c r="S5" s="9">
        <v>300</v>
      </c>
      <c r="T5" s="13">
        <v>3</v>
      </c>
      <c r="U5" s="13">
        <v>6</v>
      </c>
    </row>
    <row r="6" spans="1:21">
      <c r="A6" s="9" t="s">
        <v>259</v>
      </c>
      <c r="B6" s="9" t="s">
        <v>237</v>
      </c>
      <c r="C6" s="9" t="s">
        <v>240</v>
      </c>
      <c r="D6" s="12">
        <v>4500</v>
      </c>
      <c r="F6" s="9" t="s">
        <v>187</v>
      </c>
      <c r="G6" s="9" t="s">
        <v>1</v>
      </c>
      <c r="H6" s="25">
        <v>108</v>
      </c>
      <c r="I6" s="13">
        <v>1500</v>
      </c>
      <c r="J6" s="13">
        <v>5</v>
      </c>
      <c r="K6" s="13">
        <v>5</v>
      </c>
      <c r="M6" s="9" t="s">
        <v>286</v>
      </c>
      <c r="N6" s="9" t="s">
        <v>232</v>
      </c>
      <c r="O6" s="13">
        <v>350</v>
      </c>
      <c r="P6" s="19">
        <v>44684</v>
      </c>
      <c r="R6" s="28">
        <v>301</v>
      </c>
      <c r="S6" s="9">
        <v>400</v>
      </c>
      <c r="T6" s="13">
        <v>4</v>
      </c>
      <c r="U6" s="13">
        <v>5</v>
      </c>
    </row>
    <row r="7" spans="1:21">
      <c r="A7" s="9" t="s">
        <v>285</v>
      </c>
      <c r="B7" s="9" t="s">
        <v>237</v>
      </c>
      <c r="C7" s="9" t="s">
        <v>278</v>
      </c>
      <c r="D7" s="12">
        <v>123000</v>
      </c>
      <c r="F7" s="9" t="s">
        <v>185</v>
      </c>
      <c r="G7" s="9" t="s">
        <v>1</v>
      </c>
      <c r="H7" s="25">
        <v>98</v>
      </c>
      <c r="I7" s="13">
        <v>550</v>
      </c>
      <c r="J7" s="13">
        <v>8</v>
      </c>
      <c r="K7" s="13">
        <v>2</v>
      </c>
      <c r="M7" s="9" t="s">
        <v>284</v>
      </c>
      <c r="N7" s="9" t="s">
        <v>283</v>
      </c>
      <c r="O7" s="13">
        <v>150</v>
      </c>
      <c r="P7" s="19">
        <v>44655</v>
      </c>
      <c r="R7" s="28">
        <v>401</v>
      </c>
      <c r="S7" s="9">
        <v>500</v>
      </c>
      <c r="T7" s="13">
        <v>3</v>
      </c>
      <c r="U7" s="13">
        <v>2</v>
      </c>
    </row>
    <row r="8" spans="1:21">
      <c r="A8" s="9" t="s">
        <v>238</v>
      </c>
      <c r="B8" s="9" t="s">
        <v>237</v>
      </c>
      <c r="C8" s="9" t="s">
        <v>240</v>
      </c>
      <c r="D8" s="12">
        <v>53200</v>
      </c>
      <c r="E8" s="26"/>
      <c r="F8" s="9" t="s">
        <v>183</v>
      </c>
      <c r="G8" s="9" t="s">
        <v>219</v>
      </c>
      <c r="H8" s="25">
        <v>98</v>
      </c>
      <c r="I8" s="13">
        <v>400</v>
      </c>
      <c r="J8" s="13">
        <v>6</v>
      </c>
      <c r="K8" s="13">
        <v>1</v>
      </c>
      <c r="M8" s="9" t="s">
        <v>282</v>
      </c>
      <c r="N8" s="9" t="s">
        <v>226</v>
      </c>
      <c r="O8" s="13">
        <v>452</v>
      </c>
      <c r="P8" s="19">
        <v>44597</v>
      </c>
      <c r="R8" s="28">
        <v>501</v>
      </c>
      <c r="S8" s="9">
        <v>600</v>
      </c>
      <c r="T8" s="13">
        <v>1</v>
      </c>
      <c r="U8" s="13">
        <v>2</v>
      </c>
    </row>
    <row r="9" spans="1:21">
      <c r="A9" s="9" t="s">
        <v>261</v>
      </c>
      <c r="B9" s="9" t="s">
        <v>281</v>
      </c>
      <c r="C9" s="9" t="s">
        <v>280</v>
      </c>
      <c r="D9" s="12">
        <v>31100</v>
      </c>
      <c r="F9" s="9" t="s">
        <v>180</v>
      </c>
      <c r="G9" s="9" t="s">
        <v>249</v>
      </c>
      <c r="H9" s="25">
        <v>50</v>
      </c>
      <c r="I9" s="13">
        <v>300</v>
      </c>
      <c r="J9" s="13">
        <v>5</v>
      </c>
      <c r="K9" s="13">
        <v>2</v>
      </c>
      <c r="M9" s="9" t="s">
        <v>279</v>
      </c>
      <c r="N9" s="9" t="s">
        <v>210</v>
      </c>
      <c r="O9" s="13">
        <v>210</v>
      </c>
      <c r="P9" s="19">
        <v>44622</v>
      </c>
    </row>
    <row r="10" spans="1:21">
      <c r="A10" s="9" t="s">
        <v>238</v>
      </c>
      <c r="B10" s="9" t="s">
        <v>258</v>
      </c>
      <c r="C10" s="9" t="s">
        <v>278</v>
      </c>
      <c r="D10" s="12">
        <v>62140</v>
      </c>
      <c r="F10" s="9" t="s">
        <v>177</v>
      </c>
      <c r="G10" s="9" t="s">
        <v>244</v>
      </c>
      <c r="H10" s="25">
        <v>98</v>
      </c>
      <c r="I10" s="13">
        <v>250</v>
      </c>
      <c r="J10" s="13">
        <v>9</v>
      </c>
      <c r="K10" s="13">
        <v>3</v>
      </c>
      <c r="M10" s="9" t="s">
        <v>277</v>
      </c>
      <c r="N10" s="9" t="s">
        <v>210</v>
      </c>
      <c r="O10" s="13">
        <v>215</v>
      </c>
      <c r="P10" s="19">
        <v>44564</v>
      </c>
      <c r="R10" t="s">
        <v>276</v>
      </c>
    </row>
    <row r="11" spans="1:21">
      <c r="A11" s="9" t="s">
        <v>275</v>
      </c>
      <c r="B11" s="9" t="s">
        <v>212</v>
      </c>
      <c r="C11" s="9" t="s">
        <v>274</v>
      </c>
      <c r="D11" s="12">
        <v>7800</v>
      </c>
      <c r="E11" s="26"/>
      <c r="F11" s="9" t="s">
        <v>174</v>
      </c>
      <c r="G11" s="9" t="s">
        <v>244</v>
      </c>
      <c r="H11" s="25">
        <v>69</v>
      </c>
      <c r="I11" s="13">
        <v>350</v>
      </c>
      <c r="J11" s="13">
        <v>4</v>
      </c>
      <c r="K11" s="13">
        <v>4</v>
      </c>
      <c r="M11" s="9" t="s">
        <v>273</v>
      </c>
      <c r="N11" s="9" t="s">
        <v>226</v>
      </c>
      <c r="O11" s="13">
        <v>153</v>
      </c>
      <c r="P11" s="19">
        <v>44612</v>
      </c>
      <c r="R11" s="9" t="s">
        <v>272</v>
      </c>
      <c r="S11" s="14" t="s">
        <v>271</v>
      </c>
    </row>
    <row r="12" spans="1:21">
      <c r="A12" s="9" t="s">
        <v>241</v>
      </c>
      <c r="B12" s="9" t="s">
        <v>258</v>
      </c>
      <c r="C12" s="9" t="s">
        <v>221</v>
      </c>
      <c r="D12" s="12">
        <v>15000</v>
      </c>
      <c r="E12" s="26"/>
      <c r="F12" s="9" t="s">
        <v>170</v>
      </c>
      <c r="G12" s="9" t="s">
        <v>249</v>
      </c>
      <c r="H12" s="25">
        <v>59</v>
      </c>
      <c r="I12" s="13">
        <v>300</v>
      </c>
      <c r="J12" s="13">
        <v>3</v>
      </c>
      <c r="K12" s="13">
        <v>2</v>
      </c>
      <c r="M12" s="9" t="s">
        <v>270</v>
      </c>
      <c r="N12" s="9" t="s">
        <v>232</v>
      </c>
      <c r="O12" s="13">
        <v>412</v>
      </c>
      <c r="P12" s="19">
        <v>44598</v>
      </c>
      <c r="R12" s="27">
        <v>1</v>
      </c>
      <c r="S12" s="13" t="str">
        <f t="array" ref="S12">REPT("♥",SUM(IF(MONTH($P$3:$P$31)=R12,1)))</f>
        <v>♥♥</v>
      </c>
    </row>
    <row r="13" spans="1:21">
      <c r="A13" s="9" t="s">
        <v>269</v>
      </c>
      <c r="B13" s="9" t="s">
        <v>217</v>
      </c>
      <c r="C13" s="9" t="s">
        <v>253</v>
      </c>
      <c r="D13" s="12">
        <v>52500</v>
      </c>
      <c r="F13" s="9" t="s">
        <v>168</v>
      </c>
      <c r="G13" s="9" t="s">
        <v>216</v>
      </c>
      <c r="H13" s="25">
        <v>84</v>
      </c>
      <c r="I13" s="13">
        <v>100</v>
      </c>
      <c r="J13" s="13">
        <v>5</v>
      </c>
      <c r="K13" s="13">
        <v>1</v>
      </c>
      <c r="M13" s="9" t="s">
        <v>268</v>
      </c>
      <c r="N13" s="9" t="s">
        <v>232</v>
      </c>
      <c r="O13" s="13">
        <v>523</v>
      </c>
      <c r="P13" s="19">
        <v>44684</v>
      </c>
      <c r="R13" s="27">
        <v>2</v>
      </c>
      <c r="S13" s="13" t="str">
        <f t="array" ref="S13">REPT("♥",SUM(IF(MONTH($P$3:$P$31)=R13,1)))</f>
        <v>♥♥♥♥♥</v>
      </c>
    </row>
    <row r="14" spans="1:21">
      <c r="A14" s="9" t="s">
        <v>267</v>
      </c>
      <c r="B14" s="9" t="s">
        <v>254</v>
      </c>
      <c r="C14" s="9" t="s">
        <v>240</v>
      </c>
      <c r="D14" s="12">
        <v>132000</v>
      </c>
      <c r="F14" s="9" t="s">
        <v>166</v>
      </c>
      <c r="G14" s="9" t="s">
        <v>224</v>
      </c>
      <c r="H14" s="25">
        <v>151</v>
      </c>
      <c r="I14" s="13">
        <v>2000</v>
      </c>
      <c r="J14" s="13">
        <v>8</v>
      </c>
      <c r="K14" s="13">
        <v>3</v>
      </c>
      <c r="M14" s="9" t="s">
        <v>266</v>
      </c>
      <c r="N14" s="9" t="s">
        <v>2</v>
      </c>
      <c r="O14" s="13">
        <v>352</v>
      </c>
      <c r="P14" s="19">
        <v>44671</v>
      </c>
      <c r="R14" s="27">
        <v>3</v>
      </c>
      <c r="S14" s="13" t="str">
        <f t="array" ref="S14">REPT("♥",SUM(IF(MONTH($P$3:$P$31)=R14,1)))</f>
        <v>♥♥♥♥♥♥</v>
      </c>
    </row>
    <row r="15" spans="1:21">
      <c r="A15" s="9" t="s">
        <v>265</v>
      </c>
      <c r="B15" s="9" t="s">
        <v>212</v>
      </c>
      <c r="C15" s="9" t="s">
        <v>257</v>
      </c>
      <c r="D15" s="12">
        <v>200000</v>
      </c>
      <c r="E15" s="26"/>
      <c r="F15" s="9" t="s">
        <v>164</v>
      </c>
      <c r="G15" s="9" t="s">
        <v>249</v>
      </c>
      <c r="H15" s="25">
        <v>104</v>
      </c>
      <c r="I15" s="13">
        <v>500</v>
      </c>
      <c r="J15" s="13">
        <v>2</v>
      </c>
      <c r="K15" s="13">
        <v>2</v>
      </c>
      <c r="M15" s="9" t="s">
        <v>264</v>
      </c>
      <c r="N15" s="9" t="s">
        <v>210</v>
      </c>
      <c r="O15" s="13">
        <v>321</v>
      </c>
      <c r="P15" s="19">
        <v>44635</v>
      </c>
      <c r="R15" s="27">
        <v>4</v>
      </c>
      <c r="S15" s="13" t="str">
        <f t="array" ref="S15">REPT("♥",SUM(IF(MONTH($P$3:$P$31)=R15,1)))</f>
        <v>♥♥♥♥♥♥</v>
      </c>
    </row>
    <row r="16" spans="1:21">
      <c r="A16" s="9" t="s">
        <v>263</v>
      </c>
      <c r="B16" s="9" t="s">
        <v>214</v>
      </c>
      <c r="C16" s="9" t="s">
        <v>221</v>
      </c>
      <c r="D16" s="12">
        <v>12500</v>
      </c>
      <c r="E16" s="26"/>
      <c r="F16" s="9" t="s">
        <v>162</v>
      </c>
      <c r="G16" s="9" t="s">
        <v>1</v>
      </c>
      <c r="H16" s="25">
        <v>105</v>
      </c>
      <c r="I16" s="13">
        <v>800</v>
      </c>
      <c r="J16" s="13">
        <v>8</v>
      </c>
      <c r="K16" s="13">
        <v>2</v>
      </c>
      <c r="M16" s="9" t="s">
        <v>262</v>
      </c>
      <c r="N16" s="9" t="s">
        <v>210</v>
      </c>
      <c r="O16" s="13">
        <v>214</v>
      </c>
      <c r="P16" s="19">
        <v>44676</v>
      </c>
      <c r="R16" s="27">
        <v>5</v>
      </c>
      <c r="S16" s="13" t="str">
        <f t="array" ref="S16">REPT("♥",SUM(IF(MONTH($P$3:$P$31)=R16,1)))</f>
        <v>♥♥♥♥♥♥</v>
      </c>
    </row>
    <row r="17" spans="1:19">
      <c r="A17" s="9" t="s">
        <v>261</v>
      </c>
      <c r="B17" s="9" t="s">
        <v>212</v>
      </c>
      <c r="C17" s="9" t="s">
        <v>253</v>
      </c>
      <c r="D17" s="12">
        <v>123900</v>
      </c>
      <c r="F17" s="9" t="s">
        <v>160</v>
      </c>
      <c r="G17" s="9" t="s">
        <v>244</v>
      </c>
      <c r="H17" s="25">
        <v>98</v>
      </c>
      <c r="I17" s="13">
        <v>250</v>
      </c>
      <c r="J17" s="13">
        <v>3</v>
      </c>
      <c r="K17" s="13">
        <v>1</v>
      </c>
      <c r="M17" s="9" t="s">
        <v>260</v>
      </c>
      <c r="N17" s="9" t="s">
        <v>210</v>
      </c>
      <c r="O17" s="13">
        <v>251</v>
      </c>
      <c r="P17" s="19">
        <v>44711</v>
      </c>
      <c r="R17" s="27">
        <v>6</v>
      </c>
      <c r="S17" s="13" t="str">
        <f t="array" ref="S17">REPT("♥",SUM(IF(MONTH($P$3:$P$31)=R17,1)))</f>
        <v>♥♥♥</v>
      </c>
    </row>
    <row r="18" spans="1:19">
      <c r="A18" s="9" t="s">
        <v>259</v>
      </c>
      <c r="B18" s="9" t="s">
        <v>258</v>
      </c>
      <c r="C18" s="9" t="s">
        <v>257</v>
      </c>
      <c r="D18" s="12">
        <v>110000</v>
      </c>
      <c r="F18" s="9" t="s">
        <v>157</v>
      </c>
      <c r="G18" s="9" t="s">
        <v>224</v>
      </c>
      <c r="H18" s="25">
        <v>69</v>
      </c>
      <c r="I18" s="13">
        <v>450</v>
      </c>
      <c r="J18" s="13">
        <v>2</v>
      </c>
      <c r="K18" s="13">
        <v>5</v>
      </c>
      <c r="M18" s="9" t="s">
        <v>256</v>
      </c>
      <c r="N18" s="9" t="s">
        <v>210</v>
      </c>
      <c r="O18" s="13">
        <v>360</v>
      </c>
      <c r="P18" s="19">
        <v>44611</v>
      </c>
    </row>
    <row r="19" spans="1:19">
      <c r="A19" s="9" t="s">
        <v>255</v>
      </c>
      <c r="B19" s="9" t="s">
        <v>254</v>
      </c>
      <c r="C19" s="9" t="s">
        <v>253</v>
      </c>
      <c r="D19" s="12">
        <v>62400</v>
      </c>
      <c r="F19" s="9" t="s">
        <v>153</v>
      </c>
      <c r="G19" s="9" t="s">
        <v>1</v>
      </c>
      <c r="H19" s="25">
        <v>105</v>
      </c>
      <c r="I19" s="13">
        <v>1500</v>
      </c>
      <c r="J19" s="13">
        <v>9</v>
      </c>
      <c r="K19" s="13">
        <v>3</v>
      </c>
      <c r="M19" s="9" t="s">
        <v>252</v>
      </c>
      <c r="N19" s="9" t="s">
        <v>226</v>
      </c>
      <c r="O19" s="13">
        <v>394</v>
      </c>
      <c r="P19" s="19">
        <v>44722</v>
      </c>
    </row>
    <row r="20" spans="1:19">
      <c r="A20" s="9" t="s">
        <v>241</v>
      </c>
      <c r="B20" s="9" t="s">
        <v>212</v>
      </c>
      <c r="C20" s="9" t="s">
        <v>240</v>
      </c>
      <c r="D20" s="12">
        <v>3400</v>
      </c>
      <c r="E20" s="26"/>
      <c r="F20" s="9" t="s">
        <v>151</v>
      </c>
      <c r="G20" s="9" t="s">
        <v>244</v>
      </c>
      <c r="H20" s="25">
        <v>113</v>
      </c>
      <c r="I20" s="13">
        <v>500</v>
      </c>
      <c r="J20" s="13">
        <v>9</v>
      </c>
      <c r="K20" s="13">
        <v>2</v>
      </c>
      <c r="M20" s="9" t="s">
        <v>251</v>
      </c>
      <c r="N20" s="9" t="s">
        <v>210</v>
      </c>
      <c r="O20" s="13">
        <v>387</v>
      </c>
      <c r="P20" s="19">
        <v>44707</v>
      </c>
    </row>
    <row r="21" spans="1:19">
      <c r="A21" s="9" t="s">
        <v>250</v>
      </c>
      <c r="B21" s="9" t="s">
        <v>212</v>
      </c>
      <c r="C21" s="9" t="s">
        <v>221</v>
      </c>
      <c r="D21" s="12">
        <v>2900</v>
      </c>
      <c r="E21" s="26"/>
      <c r="F21" s="9" t="s">
        <v>148</v>
      </c>
      <c r="G21" s="9" t="s">
        <v>249</v>
      </c>
      <c r="H21" s="25">
        <v>105</v>
      </c>
      <c r="I21" s="13">
        <v>800</v>
      </c>
      <c r="J21" s="13">
        <v>5</v>
      </c>
      <c r="K21" s="13">
        <v>2</v>
      </c>
      <c r="M21" s="9" t="s">
        <v>248</v>
      </c>
      <c r="N21" s="9" t="s">
        <v>226</v>
      </c>
      <c r="O21" s="13">
        <v>458</v>
      </c>
      <c r="P21" s="19">
        <v>44639</v>
      </c>
    </row>
    <row r="22" spans="1:19">
      <c r="A22" s="9" t="s">
        <v>247</v>
      </c>
      <c r="B22" s="9" t="s">
        <v>246</v>
      </c>
      <c r="C22" s="9" t="s">
        <v>245</v>
      </c>
      <c r="D22" s="12">
        <v>562000</v>
      </c>
      <c r="F22" s="9" t="s">
        <v>143</v>
      </c>
      <c r="G22" s="9" t="s">
        <v>244</v>
      </c>
      <c r="H22" s="25">
        <v>69</v>
      </c>
      <c r="I22" s="13">
        <v>300</v>
      </c>
      <c r="J22" s="13">
        <v>13</v>
      </c>
      <c r="K22" s="13">
        <v>2</v>
      </c>
      <c r="M22" s="9" t="s">
        <v>243</v>
      </c>
      <c r="N22" s="9" t="s">
        <v>232</v>
      </c>
      <c r="O22" s="13">
        <v>294</v>
      </c>
      <c r="P22" s="19">
        <v>44640</v>
      </c>
    </row>
    <row r="23" spans="1:19">
      <c r="A23" s="9" t="s">
        <v>241</v>
      </c>
      <c r="B23" s="9" t="s">
        <v>212</v>
      </c>
      <c r="C23" s="9" t="s">
        <v>240</v>
      </c>
      <c r="D23" s="12">
        <v>13900</v>
      </c>
      <c r="F23" s="9" t="s">
        <v>141</v>
      </c>
      <c r="G23" s="9" t="s">
        <v>224</v>
      </c>
      <c r="H23" s="25">
        <v>98</v>
      </c>
      <c r="I23" s="13">
        <v>500</v>
      </c>
      <c r="J23" s="13">
        <v>1</v>
      </c>
      <c r="K23" s="13">
        <v>1</v>
      </c>
      <c r="M23" s="9" t="s">
        <v>242</v>
      </c>
      <c r="N23" s="9" t="s">
        <v>2</v>
      </c>
      <c r="O23" s="13">
        <v>597</v>
      </c>
      <c r="P23" s="19">
        <v>44591</v>
      </c>
    </row>
    <row r="24" spans="1:19">
      <c r="A24" s="9" t="s">
        <v>241</v>
      </c>
      <c r="B24" s="9" t="s">
        <v>212</v>
      </c>
      <c r="C24" s="9" t="s">
        <v>240</v>
      </c>
      <c r="D24" s="12">
        <v>5700</v>
      </c>
      <c r="M24" s="9" t="s">
        <v>239</v>
      </c>
      <c r="N24" s="9" t="s">
        <v>210</v>
      </c>
      <c r="O24" s="13">
        <v>481</v>
      </c>
      <c r="P24" s="19">
        <v>44645</v>
      </c>
    </row>
    <row r="25" spans="1:19">
      <c r="A25" s="9" t="s">
        <v>238</v>
      </c>
      <c r="B25" s="9" t="s">
        <v>237</v>
      </c>
      <c r="C25" s="9" t="s">
        <v>236</v>
      </c>
      <c r="D25" s="12">
        <v>100000</v>
      </c>
      <c r="F25" t="s">
        <v>235</v>
      </c>
      <c r="I25" t="s">
        <v>234</v>
      </c>
      <c r="M25" s="9" t="s">
        <v>233</v>
      </c>
      <c r="N25" s="9" t="s">
        <v>232</v>
      </c>
      <c r="O25" s="13">
        <v>254</v>
      </c>
      <c r="P25" s="19">
        <v>44680</v>
      </c>
    </row>
    <row r="26" spans="1:19">
      <c r="F26" s="9" t="s">
        <v>231</v>
      </c>
      <c r="G26" s="24" t="s">
        <v>230</v>
      </c>
      <c r="I26" s="39" t="s">
        <v>229</v>
      </c>
      <c r="J26" s="39"/>
      <c r="K26" s="14" t="s">
        <v>228</v>
      </c>
      <c r="M26" s="9" t="s">
        <v>227</v>
      </c>
      <c r="N26" s="9" t="s">
        <v>226</v>
      </c>
      <c r="O26" s="13">
        <v>398</v>
      </c>
      <c r="P26" s="19">
        <v>44707</v>
      </c>
    </row>
    <row r="27" spans="1:19">
      <c r="A27" t="s">
        <v>4</v>
      </c>
      <c r="B27" s="23" t="s">
        <v>225</v>
      </c>
      <c r="F27" s="13" t="s">
        <v>224</v>
      </c>
      <c r="G27" s="13" t="str">
        <f t="array" ref="G27">REPT("■",AVERAGE(IF($G$3:$G$23=F27,$J$3:$J$23)))</f>
        <v>■■■■■</v>
      </c>
      <c r="I27" s="21">
        <v>0</v>
      </c>
      <c r="J27" s="9">
        <v>200</v>
      </c>
      <c r="K27" s="20">
        <f t="array" ref="K27:K31">FREQUENCY(I3:I23,J27:J31)/COUNT(I3:I23)*100</f>
        <v>9.5238095238095237</v>
      </c>
      <c r="M27" s="9" t="s">
        <v>223</v>
      </c>
      <c r="N27" s="9" t="s">
        <v>2</v>
      </c>
      <c r="O27" s="13">
        <v>251</v>
      </c>
      <c r="P27" s="19">
        <v>44722</v>
      </c>
    </row>
    <row r="28" spans="1:19">
      <c r="A28" s="9" t="s">
        <v>222</v>
      </c>
      <c r="B28" s="14" t="s">
        <v>221</v>
      </c>
      <c r="C28" s="22" t="s">
        <v>220</v>
      </c>
      <c r="F28" s="13" t="s">
        <v>219</v>
      </c>
      <c r="G28" s="13" t="str">
        <f t="array" ref="G28">REPT("■",AVERAGE(IF($G$3:$G$23=F28,$J$3:$J$23)))</f>
        <v>■■■■</v>
      </c>
      <c r="I28" s="21">
        <v>201</v>
      </c>
      <c r="J28" s="9">
        <v>400</v>
      </c>
      <c r="K28" s="20">
        <v>38.095238095238095</v>
      </c>
      <c r="M28" s="9" t="s">
        <v>218</v>
      </c>
      <c r="N28" s="9" t="s">
        <v>2</v>
      </c>
      <c r="O28" s="13">
        <v>394</v>
      </c>
      <c r="P28" s="19">
        <v>44689</v>
      </c>
    </row>
    <row r="29" spans="1:19">
      <c r="A29" s="9" t="s">
        <v>217</v>
      </c>
      <c r="B29" s="9" t="str">
        <f t="array" ref="B29">TEXT(SUM(IF(($B$3:$B$25=$A29)*($C$3:$C$25=B$28),$D$3:$D$25)),"#,##0,")</f>
        <v>132</v>
      </c>
      <c r="C29" s="12">
        <f t="array" ref="C29">LARGE(IF($B$3:$B$25=A29,$D$3:$D$25),1)-SMALL(IF($B$3:$B$25=A29,$D$3:$D$25),1)</f>
        <v>147500</v>
      </c>
      <c r="F29" s="13" t="s">
        <v>216</v>
      </c>
      <c r="G29" s="13" t="str">
        <f t="array" ref="G29">REPT("■",AVERAGE(IF($G$3:$G$23=F29,$J$3:$J$23)))</f>
        <v>■■■■■■</v>
      </c>
      <c r="I29" s="21">
        <v>401</v>
      </c>
      <c r="J29" s="9">
        <v>600</v>
      </c>
      <c r="K29" s="20">
        <v>23.809523809523807</v>
      </c>
      <c r="M29" s="9" t="s">
        <v>215</v>
      </c>
      <c r="N29" s="9" t="s">
        <v>210</v>
      </c>
      <c r="O29" s="13">
        <v>540</v>
      </c>
      <c r="P29" s="19">
        <v>44660</v>
      </c>
    </row>
    <row r="30" spans="1:19">
      <c r="A30" s="9" t="s">
        <v>214</v>
      </c>
      <c r="B30" s="9" t="str">
        <f t="array" ref="B30">TEXT(SUM(IF(($B$3:$B$25=$A30)*($C$3:$C$25=B$28),$D$3:$D$25)),"#,##0,")</f>
        <v>77</v>
      </c>
      <c r="C30" s="12">
        <f t="array" ref="C30">LARGE(IF($B$3:$B$25=A30,$D$3:$D$25),1)-SMALL(IF($B$3:$B$25=A30,$D$3:$D$25),1)</f>
        <v>118500</v>
      </c>
      <c r="I30" s="21">
        <v>601</v>
      </c>
      <c r="J30" s="9">
        <v>1000</v>
      </c>
      <c r="K30" s="20">
        <v>14.285714285714285</v>
      </c>
      <c r="M30" s="9" t="s">
        <v>213</v>
      </c>
      <c r="N30" s="9" t="s">
        <v>2</v>
      </c>
      <c r="O30" s="13">
        <v>480</v>
      </c>
      <c r="P30" s="19">
        <v>44622</v>
      </c>
    </row>
    <row r="31" spans="1:19">
      <c r="A31" s="9" t="s">
        <v>212</v>
      </c>
      <c r="B31" s="9" t="str">
        <f t="array" ref="B31">TEXT(SUM(IF(($B$3:$B$25=$A31)*($C$3:$C$25=B$28),$D$3:$D$25)),"#,##0,")</f>
        <v>49</v>
      </c>
      <c r="C31" s="12">
        <f t="array" ref="C31">LARGE(IF($B$3:$B$25=A31,$D$3:$D$25),1)-SMALL(IF($B$3:$B$25=A31,$D$3:$D$25),1)</f>
        <v>197100</v>
      </c>
      <c r="I31" s="21">
        <v>1001</v>
      </c>
      <c r="J31" s="9">
        <v>3000</v>
      </c>
      <c r="K31" s="20">
        <v>14.285714285714285</v>
      </c>
      <c r="M31" s="9" t="s">
        <v>211</v>
      </c>
      <c r="N31" s="9" t="s">
        <v>210</v>
      </c>
      <c r="O31" s="13">
        <v>271</v>
      </c>
      <c r="P31" s="19">
        <v>44738</v>
      </c>
    </row>
  </sheetData>
  <mergeCells count="1">
    <mergeCell ref="I26:J26"/>
  </mergeCells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37"/>
  <dimension ref="A1:R15"/>
  <sheetViews>
    <sheetView tabSelected="1" topLeftCell="A16" workbookViewId="0">
      <selection activeCell="P19" sqref="P19"/>
    </sheetView>
  </sheetViews>
  <sheetFormatPr defaultRowHeight="16.5"/>
  <cols>
    <col min="3" max="3" width="10.875" bestFit="1" customWidth="1"/>
    <col min="5" max="5" width="9.375" bestFit="1" customWidth="1"/>
    <col min="6" max="6" width="1.625" customWidth="1"/>
    <col min="9" max="9" width="11" bestFit="1" customWidth="1"/>
    <col min="13" max="13" width="1.625" customWidth="1"/>
    <col min="16" max="16" width="11" bestFit="1" customWidth="1"/>
    <col min="18" max="18" width="10.75" bestFit="1" customWidth="1"/>
  </cols>
  <sheetData>
    <row r="1" spans="1:18">
      <c r="A1" t="s">
        <v>323</v>
      </c>
      <c r="G1" t="s">
        <v>346</v>
      </c>
      <c r="N1" s="2" t="s">
        <v>19</v>
      </c>
      <c r="O1" s="4"/>
      <c r="P1" s="34"/>
      <c r="Q1" s="34"/>
      <c r="R1" s="34"/>
    </row>
    <row r="2" spans="1:18">
      <c r="A2" s="11" t="s">
        <v>345</v>
      </c>
      <c r="B2" s="11" t="s">
        <v>322</v>
      </c>
      <c r="C2" s="11" t="s">
        <v>321</v>
      </c>
      <c r="D2" s="11" t="s">
        <v>320</v>
      </c>
      <c r="E2" s="14" t="s">
        <v>344</v>
      </c>
      <c r="G2" s="9" t="s">
        <v>18</v>
      </c>
      <c r="H2" s="9" t="s">
        <v>17</v>
      </c>
      <c r="I2" s="9" t="s">
        <v>16</v>
      </c>
      <c r="J2" s="9" t="s">
        <v>15</v>
      </c>
      <c r="K2" s="9" t="s">
        <v>343</v>
      </c>
      <c r="L2" s="14" t="s">
        <v>342</v>
      </c>
      <c r="N2" s="11" t="s">
        <v>319</v>
      </c>
      <c r="O2" s="11" t="s">
        <v>6</v>
      </c>
      <c r="P2" s="37" t="s">
        <v>318</v>
      </c>
      <c r="Q2" s="37" t="s">
        <v>341</v>
      </c>
      <c r="R2" s="35" t="s">
        <v>340</v>
      </c>
    </row>
    <row r="3" spans="1:18">
      <c r="A3" s="9" t="s">
        <v>335</v>
      </c>
      <c r="B3" s="9" t="s">
        <v>311</v>
      </c>
      <c r="C3" s="12">
        <v>1000000</v>
      </c>
      <c r="D3" s="10">
        <v>0.03</v>
      </c>
      <c r="E3" s="31">
        <f>fn적립금(C3,D3)</f>
        <v>50000</v>
      </c>
      <c r="G3" s="9" t="s">
        <v>14</v>
      </c>
      <c r="H3" s="13">
        <v>55</v>
      </c>
      <c r="I3" s="12">
        <v>1500</v>
      </c>
      <c r="J3" s="12">
        <f t="shared" ref="J3:J15" si="0">H3*I3</f>
        <v>82500</v>
      </c>
      <c r="K3" s="9" t="s">
        <v>336</v>
      </c>
      <c r="L3" s="12"/>
      <c r="N3" s="33">
        <v>24</v>
      </c>
      <c r="O3" s="32" t="s">
        <v>308</v>
      </c>
      <c r="P3" s="7">
        <v>5</v>
      </c>
      <c r="Q3" s="7">
        <v>3</v>
      </c>
      <c r="R3" s="36"/>
    </row>
    <row r="4" spans="1:18">
      <c r="A4" s="9" t="s">
        <v>330</v>
      </c>
      <c r="B4" s="9" t="s">
        <v>314</v>
      </c>
      <c r="C4" s="12">
        <v>800000</v>
      </c>
      <c r="D4" s="10">
        <v>0.02</v>
      </c>
      <c r="E4" s="31">
        <f t="shared" ref="E4:E15" si="1">fn적립금(C4,D4)</f>
        <v>16000</v>
      </c>
      <c r="G4" s="9" t="s">
        <v>13</v>
      </c>
      <c r="H4" s="13">
        <v>20</v>
      </c>
      <c r="I4" s="12">
        <v>3000</v>
      </c>
      <c r="J4" s="12">
        <f t="shared" si="0"/>
        <v>60000</v>
      </c>
      <c r="K4" s="9" t="s">
        <v>327</v>
      </c>
      <c r="L4" s="12"/>
      <c r="N4" s="30">
        <v>41</v>
      </c>
      <c r="O4" s="29" t="s">
        <v>306</v>
      </c>
      <c r="P4" s="6">
        <v>3</v>
      </c>
      <c r="Q4" s="6">
        <v>0</v>
      </c>
      <c r="R4" s="36"/>
    </row>
    <row r="5" spans="1:18">
      <c r="A5" s="9" t="s">
        <v>5</v>
      </c>
      <c r="B5" s="9" t="s">
        <v>311</v>
      </c>
      <c r="C5" s="12">
        <v>750000</v>
      </c>
      <c r="D5" s="10">
        <v>0.01</v>
      </c>
      <c r="E5" s="31">
        <f t="shared" si="1"/>
        <v>7500</v>
      </c>
      <c r="G5" s="9" t="s">
        <v>12</v>
      </c>
      <c r="H5" s="13">
        <v>20</v>
      </c>
      <c r="I5" s="12">
        <v>2000</v>
      </c>
      <c r="J5" s="12">
        <f t="shared" si="0"/>
        <v>40000</v>
      </c>
      <c r="K5" s="9" t="s">
        <v>325</v>
      </c>
      <c r="L5" s="12"/>
      <c r="N5" s="30">
        <v>50</v>
      </c>
      <c r="O5" s="29" t="s">
        <v>307</v>
      </c>
      <c r="P5" s="6">
        <v>15</v>
      </c>
      <c r="Q5" s="6">
        <v>0</v>
      </c>
      <c r="R5" s="36"/>
    </row>
    <row r="6" spans="1:18">
      <c r="A6" s="9" t="s">
        <v>337</v>
      </c>
      <c r="B6" s="9" t="s">
        <v>312</v>
      </c>
      <c r="C6" s="12">
        <v>150000</v>
      </c>
      <c r="D6" s="10">
        <v>0.03</v>
      </c>
      <c r="E6" s="31">
        <f t="shared" si="1"/>
        <v>4500</v>
      </c>
      <c r="G6" s="9" t="s">
        <v>11</v>
      </c>
      <c r="H6" s="13">
        <v>21</v>
      </c>
      <c r="I6" s="12">
        <v>5300</v>
      </c>
      <c r="J6" s="12">
        <f t="shared" si="0"/>
        <v>111300</v>
      </c>
      <c r="K6" s="9" t="s">
        <v>325</v>
      </c>
      <c r="L6" s="12"/>
      <c r="N6" s="30">
        <v>29</v>
      </c>
      <c r="O6" s="29" t="s">
        <v>310</v>
      </c>
      <c r="P6" s="6">
        <v>15</v>
      </c>
      <c r="Q6" s="6">
        <v>0</v>
      </c>
      <c r="R6" s="36"/>
    </row>
    <row r="7" spans="1:18">
      <c r="A7" s="9" t="s">
        <v>339</v>
      </c>
      <c r="B7" s="9" t="s">
        <v>329</v>
      </c>
      <c r="C7" s="12">
        <v>1650000</v>
      </c>
      <c r="D7" s="10">
        <v>0.02</v>
      </c>
      <c r="E7" s="31">
        <f t="shared" si="1"/>
        <v>66000</v>
      </c>
      <c r="G7" s="9" t="s">
        <v>317</v>
      </c>
      <c r="H7" s="13">
        <v>95</v>
      </c>
      <c r="I7" s="12">
        <v>3000</v>
      </c>
      <c r="J7" s="12">
        <f t="shared" si="0"/>
        <v>285000</v>
      </c>
      <c r="K7" s="9" t="s">
        <v>325</v>
      </c>
      <c r="L7" s="12"/>
      <c r="N7" s="30">
        <v>42</v>
      </c>
      <c r="O7" s="29" t="s">
        <v>310</v>
      </c>
      <c r="P7" s="6">
        <v>5</v>
      </c>
      <c r="Q7" s="6">
        <v>1</v>
      </c>
      <c r="R7" s="36"/>
    </row>
    <row r="8" spans="1:18">
      <c r="A8" s="9" t="s">
        <v>338</v>
      </c>
      <c r="B8" s="9" t="s">
        <v>309</v>
      </c>
      <c r="C8" s="12">
        <v>1560000</v>
      </c>
      <c r="D8" s="10">
        <v>0.01</v>
      </c>
      <c r="E8" s="31">
        <f t="shared" si="1"/>
        <v>46800</v>
      </c>
      <c r="G8" s="9" t="s">
        <v>10</v>
      </c>
      <c r="H8" s="13">
        <v>120</v>
      </c>
      <c r="I8" s="12">
        <v>2500</v>
      </c>
      <c r="J8" s="12">
        <f t="shared" si="0"/>
        <v>300000</v>
      </c>
      <c r="K8" s="9" t="s">
        <v>325</v>
      </c>
      <c r="L8" s="12"/>
      <c r="N8" s="30">
        <v>7</v>
      </c>
      <c r="O8" s="29" t="s">
        <v>310</v>
      </c>
      <c r="P8" s="6">
        <v>10</v>
      </c>
      <c r="Q8" s="6">
        <v>0</v>
      </c>
      <c r="R8" s="36"/>
    </row>
    <row r="9" spans="1:18">
      <c r="A9" s="9" t="s">
        <v>5</v>
      </c>
      <c r="B9" s="9" t="s">
        <v>314</v>
      </c>
      <c r="C9" s="12">
        <v>1280000</v>
      </c>
      <c r="D9" s="10">
        <v>0.03</v>
      </c>
      <c r="E9" s="31">
        <f t="shared" si="1"/>
        <v>64000</v>
      </c>
      <c r="G9" s="9" t="s">
        <v>9</v>
      </c>
      <c r="H9" s="13">
        <v>20</v>
      </c>
      <c r="I9" s="12">
        <v>2000</v>
      </c>
      <c r="J9" s="12">
        <f t="shared" si="0"/>
        <v>40000</v>
      </c>
      <c r="K9" s="9" t="s">
        <v>327</v>
      </c>
      <c r="L9" s="12"/>
      <c r="N9" s="30">
        <v>45</v>
      </c>
      <c r="O9" s="29" t="s">
        <v>307</v>
      </c>
      <c r="P9" s="6">
        <v>14</v>
      </c>
      <c r="Q9" s="6">
        <v>1</v>
      </c>
      <c r="R9" s="36"/>
    </row>
    <row r="10" spans="1:18">
      <c r="A10" s="9" t="s">
        <v>338</v>
      </c>
      <c r="B10" s="9" t="s">
        <v>309</v>
      </c>
      <c r="C10" s="12">
        <v>2540000</v>
      </c>
      <c r="D10" s="10">
        <v>0.02</v>
      </c>
      <c r="E10" s="31">
        <f t="shared" si="1"/>
        <v>101600</v>
      </c>
      <c r="G10" s="9" t="s">
        <v>8</v>
      </c>
      <c r="H10" s="13">
        <v>25</v>
      </c>
      <c r="I10" s="12">
        <v>5300</v>
      </c>
      <c r="J10" s="12">
        <f t="shared" si="0"/>
        <v>132500</v>
      </c>
      <c r="K10" s="9" t="s">
        <v>325</v>
      </c>
      <c r="L10" s="12"/>
      <c r="N10" s="30">
        <v>16</v>
      </c>
      <c r="O10" s="29" t="s">
        <v>310</v>
      </c>
      <c r="P10" s="6">
        <v>5</v>
      </c>
      <c r="Q10" s="6">
        <v>1</v>
      </c>
      <c r="R10" s="36"/>
    </row>
    <row r="11" spans="1:18">
      <c r="A11" s="9" t="s">
        <v>337</v>
      </c>
      <c r="B11" s="9" t="s">
        <v>314</v>
      </c>
      <c r="C11" s="12">
        <v>3512000</v>
      </c>
      <c r="D11" s="10">
        <v>0.03</v>
      </c>
      <c r="E11" s="31">
        <f t="shared" si="1"/>
        <v>175600</v>
      </c>
      <c r="G11" s="9" t="s">
        <v>7</v>
      </c>
      <c r="H11" s="13">
        <v>55</v>
      </c>
      <c r="I11" s="12">
        <v>2500</v>
      </c>
      <c r="J11" s="12">
        <f t="shared" si="0"/>
        <v>137500</v>
      </c>
      <c r="K11" s="9" t="s">
        <v>336</v>
      </c>
      <c r="L11" s="12"/>
      <c r="N11" s="30">
        <v>51</v>
      </c>
      <c r="O11" s="29" t="s">
        <v>308</v>
      </c>
      <c r="P11" s="6">
        <v>8</v>
      </c>
      <c r="Q11" s="6">
        <v>0</v>
      </c>
      <c r="R11" s="36"/>
    </row>
    <row r="12" spans="1:18">
      <c r="A12" s="9" t="s">
        <v>335</v>
      </c>
      <c r="B12" s="9" t="s">
        <v>329</v>
      </c>
      <c r="C12" s="12">
        <v>790000</v>
      </c>
      <c r="D12" s="10">
        <v>0.01</v>
      </c>
      <c r="E12" s="31">
        <f t="shared" si="1"/>
        <v>7900</v>
      </c>
      <c r="G12" s="9" t="s">
        <v>315</v>
      </c>
      <c r="H12" s="13">
        <v>30</v>
      </c>
      <c r="I12" s="12">
        <v>2000</v>
      </c>
      <c r="J12" s="12">
        <f t="shared" si="0"/>
        <v>60000</v>
      </c>
      <c r="K12" s="9" t="s">
        <v>327</v>
      </c>
      <c r="L12" s="12"/>
      <c r="N12" s="30">
        <v>46</v>
      </c>
      <c r="O12" s="29" t="s">
        <v>334</v>
      </c>
      <c r="P12" s="6">
        <v>8</v>
      </c>
      <c r="Q12" s="6">
        <v>2</v>
      </c>
      <c r="R12" s="36"/>
    </row>
    <row r="13" spans="1:18">
      <c r="A13" s="9" t="s">
        <v>333</v>
      </c>
      <c r="B13" s="9" t="s">
        <v>316</v>
      </c>
      <c r="C13" s="12">
        <v>4500000</v>
      </c>
      <c r="D13" s="10">
        <v>0.02</v>
      </c>
      <c r="E13" s="31">
        <f t="shared" si="1"/>
        <v>180000</v>
      </c>
      <c r="G13" s="9" t="s">
        <v>332</v>
      </c>
      <c r="H13" s="13">
        <v>25</v>
      </c>
      <c r="I13" s="12">
        <v>5300</v>
      </c>
      <c r="J13" s="12">
        <f t="shared" si="0"/>
        <v>132500</v>
      </c>
      <c r="K13" s="9" t="s">
        <v>331</v>
      </c>
      <c r="L13" s="12"/>
      <c r="N13" s="30">
        <v>22</v>
      </c>
      <c r="O13" s="29" t="s">
        <v>308</v>
      </c>
      <c r="P13" s="6">
        <v>21</v>
      </c>
      <c r="Q13" s="6">
        <v>0</v>
      </c>
      <c r="R13" s="36"/>
    </row>
    <row r="14" spans="1:18">
      <c r="A14" s="9" t="s">
        <v>330</v>
      </c>
      <c r="B14" s="9" t="s">
        <v>329</v>
      </c>
      <c r="C14" s="12">
        <v>2453000</v>
      </c>
      <c r="D14" s="10">
        <v>0.03</v>
      </c>
      <c r="E14" s="31">
        <f t="shared" si="1"/>
        <v>122650</v>
      </c>
      <c r="G14" s="9" t="s">
        <v>328</v>
      </c>
      <c r="H14" s="13">
        <v>55</v>
      </c>
      <c r="I14" s="12">
        <v>3000</v>
      </c>
      <c r="J14" s="12">
        <f t="shared" si="0"/>
        <v>165000</v>
      </c>
      <c r="K14" s="9" t="s">
        <v>327</v>
      </c>
      <c r="L14" s="12"/>
      <c r="N14" s="30">
        <v>21</v>
      </c>
      <c r="O14" s="29" t="s">
        <v>307</v>
      </c>
      <c r="P14" s="6">
        <v>20</v>
      </c>
      <c r="Q14" s="6">
        <v>0</v>
      </c>
      <c r="R14" s="36"/>
    </row>
    <row r="15" spans="1:18">
      <c r="A15" s="9" t="s">
        <v>5</v>
      </c>
      <c r="B15" s="9" t="s">
        <v>311</v>
      </c>
      <c r="C15" s="12">
        <v>985200</v>
      </c>
      <c r="D15" s="10">
        <v>0.02</v>
      </c>
      <c r="E15" s="31">
        <f t="shared" si="1"/>
        <v>19704</v>
      </c>
      <c r="G15" s="9" t="s">
        <v>326</v>
      </c>
      <c r="H15" s="13">
        <v>32</v>
      </c>
      <c r="I15" s="12">
        <v>5300</v>
      </c>
      <c r="J15" s="12">
        <f t="shared" si="0"/>
        <v>169600</v>
      </c>
      <c r="K15" s="9" t="s">
        <v>325</v>
      </c>
      <c r="L15" s="12"/>
      <c r="N15" s="30">
        <v>13</v>
      </c>
      <c r="O15" s="29" t="s">
        <v>324</v>
      </c>
      <c r="P15" s="6">
        <v>8</v>
      </c>
      <c r="Q15" s="6">
        <v>0</v>
      </c>
      <c r="R15" s="36"/>
    </row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38"/>
  <dimension ref="A1:R15"/>
  <sheetViews>
    <sheetView workbookViewId="0">
      <selection activeCell="C24" sqref="C23:C24"/>
    </sheetView>
  </sheetViews>
  <sheetFormatPr defaultColWidth="9" defaultRowHeight="16.5"/>
  <cols>
    <col min="3" max="3" width="10.875" bestFit="1" customWidth="1"/>
    <col min="5" max="5" width="9.375" bestFit="1" customWidth="1"/>
    <col min="6" max="6" width="1.625" customWidth="1"/>
    <col min="9" max="9" width="11" bestFit="1" customWidth="1"/>
    <col min="13" max="13" width="1.625" customWidth="1"/>
    <col min="18" max="18" width="10.75" bestFit="1" customWidth="1"/>
  </cols>
  <sheetData>
    <row r="1" spans="1:18">
      <c r="A1" t="s">
        <v>323</v>
      </c>
      <c r="G1" t="s">
        <v>346</v>
      </c>
      <c r="N1" s="2" t="s">
        <v>19</v>
      </c>
      <c r="O1" s="4"/>
      <c r="P1" s="34"/>
      <c r="Q1" s="34"/>
      <c r="R1" s="34"/>
    </row>
    <row r="2" spans="1:18">
      <c r="A2" s="11" t="s">
        <v>345</v>
      </c>
      <c r="B2" s="11" t="s">
        <v>322</v>
      </c>
      <c r="C2" s="11" t="s">
        <v>321</v>
      </c>
      <c r="D2" s="11" t="s">
        <v>320</v>
      </c>
      <c r="E2" s="14" t="s">
        <v>344</v>
      </c>
      <c r="G2" s="9" t="s">
        <v>18</v>
      </c>
      <c r="H2" s="9" t="s">
        <v>17</v>
      </c>
      <c r="I2" s="9" t="s">
        <v>16</v>
      </c>
      <c r="J2" s="9" t="s">
        <v>15</v>
      </c>
      <c r="K2" s="9" t="s">
        <v>343</v>
      </c>
      <c r="L2" s="14" t="s">
        <v>342</v>
      </c>
      <c r="N2" s="11" t="s">
        <v>319</v>
      </c>
      <c r="O2" s="11" t="s">
        <v>6</v>
      </c>
      <c r="P2" s="37" t="s">
        <v>318</v>
      </c>
      <c r="Q2" s="37" t="s">
        <v>341</v>
      </c>
      <c r="R2" s="35" t="s">
        <v>340</v>
      </c>
    </row>
    <row r="3" spans="1:18">
      <c r="A3" s="9" t="s">
        <v>335</v>
      </c>
      <c r="B3" s="9" t="s">
        <v>311</v>
      </c>
      <c r="C3" s="12">
        <v>1000000</v>
      </c>
      <c r="D3" s="10">
        <v>0.03</v>
      </c>
      <c r="E3" s="31">
        <f t="shared" ref="E3:E15" si="0">fn적립금결과(C3,D3)</f>
        <v>50000</v>
      </c>
      <c r="G3" s="9" t="s">
        <v>14</v>
      </c>
      <c r="H3" s="13">
        <v>55</v>
      </c>
      <c r="I3" s="12">
        <v>1500</v>
      </c>
      <c r="J3" s="12">
        <f t="shared" ref="J3:J15" si="1">H3*I3</f>
        <v>82500</v>
      </c>
      <c r="K3" s="9" t="s">
        <v>336</v>
      </c>
      <c r="L3" s="12">
        <f t="shared" ref="L3:L15" si="2">fn배송비결과(J3,K3)</f>
        <v>1000</v>
      </c>
      <c r="N3" s="33">
        <v>24</v>
      </c>
      <c r="O3" s="32" t="s">
        <v>308</v>
      </c>
      <c r="P3" s="7">
        <v>5</v>
      </c>
      <c r="Q3" s="7">
        <v>3</v>
      </c>
      <c r="R3" s="36" t="str">
        <f t="shared" ref="R3:R15" si="3">fn가입상태결과(P3,Q3)</f>
        <v>휴면보험</v>
      </c>
    </row>
    <row r="4" spans="1:18">
      <c r="A4" s="9" t="s">
        <v>330</v>
      </c>
      <c r="B4" s="9" t="s">
        <v>314</v>
      </c>
      <c r="C4" s="12">
        <v>800000</v>
      </c>
      <c r="D4" s="10">
        <v>0.02</v>
      </c>
      <c r="E4" s="31">
        <f t="shared" si="0"/>
        <v>16000</v>
      </c>
      <c r="G4" s="9" t="s">
        <v>13</v>
      </c>
      <c r="H4" s="13">
        <v>20</v>
      </c>
      <c r="I4" s="12">
        <v>3000</v>
      </c>
      <c r="J4" s="12">
        <f t="shared" si="1"/>
        <v>60000</v>
      </c>
      <c r="K4" s="9" t="s">
        <v>327</v>
      </c>
      <c r="L4" s="12">
        <f t="shared" si="2"/>
        <v>3000</v>
      </c>
      <c r="N4" s="30">
        <v>41</v>
      </c>
      <c r="O4" s="29" t="s">
        <v>306</v>
      </c>
      <c r="P4" s="6">
        <v>3</v>
      </c>
      <c r="Q4" s="6">
        <v>0</v>
      </c>
      <c r="R4" s="36" t="str">
        <f t="shared" si="3"/>
        <v>정상</v>
      </c>
    </row>
    <row r="5" spans="1:18">
      <c r="A5" s="9" t="s">
        <v>5</v>
      </c>
      <c r="B5" s="9" t="s">
        <v>311</v>
      </c>
      <c r="C5" s="12">
        <v>750000</v>
      </c>
      <c r="D5" s="10">
        <v>0.01</v>
      </c>
      <c r="E5" s="31">
        <f t="shared" si="0"/>
        <v>7500</v>
      </c>
      <c r="G5" s="9" t="s">
        <v>12</v>
      </c>
      <c r="H5" s="13">
        <v>20</v>
      </c>
      <c r="I5" s="12">
        <v>2000</v>
      </c>
      <c r="J5" s="12">
        <f t="shared" si="1"/>
        <v>40000</v>
      </c>
      <c r="K5" s="9" t="s">
        <v>325</v>
      </c>
      <c r="L5" s="12">
        <f t="shared" si="2"/>
        <v>4000</v>
      </c>
      <c r="N5" s="30">
        <v>50</v>
      </c>
      <c r="O5" s="29" t="s">
        <v>307</v>
      </c>
      <c r="P5" s="6">
        <v>15</v>
      </c>
      <c r="Q5" s="6">
        <v>0</v>
      </c>
      <c r="R5" s="36" t="str">
        <f t="shared" si="3"/>
        <v>정상</v>
      </c>
    </row>
    <row r="6" spans="1:18">
      <c r="A6" s="9" t="s">
        <v>337</v>
      </c>
      <c r="B6" s="9" t="s">
        <v>312</v>
      </c>
      <c r="C6" s="12">
        <v>150000</v>
      </c>
      <c r="D6" s="10">
        <v>0.03</v>
      </c>
      <c r="E6" s="31">
        <f t="shared" si="0"/>
        <v>4500</v>
      </c>
      <c r="G6" s="9" t="s">
        <v>11</v>
      </c>
      <c r="H6" s="13">
        <v>21</v>
      </c>
      <c r="I6" s="12">
        <v>5300</v>
      </c>
      <c r="J6" s="12">
        <f t="shared" si="1"/>
        <v>111300</v>
      </c>
      <c r="K6" s="9" t="s">
        <v>325</v>
      </c>
      <c r="L6" s="12">
        <f t="shared" si="2"/>
        <v>1000</v>
      </c>
      <c r="N6" s="30">
        <v>29</v>
      </c>
      <c r="O6" s="29" t="s">
        <v>310</v>
      </c>
      <c r="P6" s="6">
        <v>15</v>
      </c>
      <c r="Q6" s="6">
        <v>0</v>
      </c>
      <c r="R6" s="36" t="str">
        <f t="shared" si="3"/>
        <v>정상</v>
      </c>
    </row>
    <row r="7" spans="1:18">
      <c r="A7" s="9" t="s">
        <v>339</v>
      </c>
      <c r="B7" s="9" t="s">
        <v>329</v>
      </c>
      <c r="C7" s="12">
        <v>1650000</v>
      </c>
      <c r="D7" s="10">
        <v>0.02</v>
      </c>
      <c r="E7" s="31">
        <f t="shared" si="0"/>
        <v>66000</v>
      </c>
      <c r="G7" s="9" t="s">
        <v>317</v>
      </c>
      <c r="H7" s="13">
        <v>95</v>
      </c>
      <c r="I7" s="12">
        <v>3000</v>
      </c>
      <c r="J7" s="12">
        <f t="shared" si="1"/>
        <v>285000</v>
      </c>
      <c r="K7" s="9" t="s">
        <v>325</v>
      </c>
      <c r="L7" s="12">
        <f t="shared" si="2"/>
        <v>1000</v>
      </c>
      <c r="N7" s="30">
        <v>42</v>
      </c>
      <c r="O7" s="29" t="s">
        <v>310</v>
      </c>
      <c r="P7" s="6">
        <v>5</v>
      </c>
      <c r="Q7" s="6">
        <v>1</v>
      </c>
      <c r="R7" s="36" t="str">
        <f t="shared" si="3"/>
        <v>1개월 미납</v>
      </c>
    </row>
    <row r="8" spans="1:18">
      <c r="A8" s="9" t="s">
        <v>338</v>
      </c>
      <c r="B8" s="9" t="s">
        <v>309</v>
      </c>
      <c r="C8" s="12">
        <v>1560000</v>
      </c>
      <c r="D8" s="10">
        <v>0.01</v>
      </c>
      <c r="E8" s="31">
        <f t="shared" si="0"/>
        <v>46800</v>
      </c>
      <c r="G8" s="9" t="s">
        <v>10</v>
      </c>
      <c r="H8" s="13">
        <v>120</v>
      </c>
      <c r="I8" s="12">
        <v>2500</v>
      </c>
      <c r="J8" s="12">
        <f t="shared" si="1"/>
        <v>300000</v>
      </c>
      <c r="K8" s="9" t="s">
        <v>325</v>
      </c>
      <c r="L8" s="12">
        <f t="shared" si="2"/>
        <v>1000</v>
      </c>
      <c r="N8" s="30">
        <v>7</v>
      </c>
      <c r="O8" s="29" t="s">
        <v>310</v>
      </c>
      <c r="P8" s="6">
        <v>10</v>
      </c>
      <c r="Q8" s="6">
        <v>0</v>
      </c>
      <c r="R8" s="36" t="str">
        <f t="shared" si="3"/>
        <v>정상</v>
      </c>
    </row>
    <row r="9" spans="1:18">
      <c r="A9" s="9" t="s">
        <v>5</v>
      </c>
      <c r="B9" s="9" t="s">
        <v>314</v>
      </c>
      <c r="C9" s="12">
        <v>1280000</v>
      </c>
      <c r="D9" s="10">
        <v>0.03</v>
      </c>
      <c r="E9" s="31">
        <f t="shared" si="0"/>
        <v>64000</v>
      </c>
      <c r="G9" s="9" t="s">
        <v>9</v>
      </c>
      <c r="H9" s="13">
        <v>20</v>
      </c>
      <c r="I9" s="12">
        <v>2000</v>
      </c>
      <c r="J9" s="12">
        <f t="shared" si="1"/>
        <v>40000</v>
      </c>
      <c r="K9" s="9" t="s">
        <v>327</v>
      </c>
      <c r="L9" s="12">
        <f t="shared" si="2"/>
        <v>3000</v>
      </c>
      <c r="N9" s="30">
        <v>45</v>
      </c>
      <c r="O9" s="29" t="s">
        <v>307</v>
      </c>
      <c r="P9" s="6">
        <v>14</v>
      </c>
      <c r="Q9" s="6">
        <v>1</v>
      </c>
      <c r="R9" s="36" t="str">
        <f t="shared" si="3"/>
        <v>1개월 미납</v>
      </c>
    </row>
    <row r="10" spans="1:18">
      <c r="A10" s="9" t="s">
        <v>338</v>
      </c>
      <c r="B10" s="9" t="s">
        <v>309</v>
      </c>
      <c r="C10" s="12">
        <v>2540000</v>
      </c>
      <c r="D10" s="10">
        <v>0.02</v>
      </c>
      <c r="E10" s="31">
        <f t="shared" si="0"/>
        <v>101600</v>
      </c>
      <c r="G10" s="9" t="s">
        <v>8</v>
      </c>
      <c r="H10" s="13">
        <v>25</v>
      </c>
      <c r="I10" s="12">
        <v>5300</v>
      </c>
      <c r="J10" s="12">
        <f t="shared" si="1"/>
        <v>132500</v>
      </c>
      <c r="K10" s="9" t="s">
        <v>325</v>
      </c>
      <c r="L10" s="12">
        <f t="shared" si="2"/>
        <v>1000</v>
      </c>
      <c r="N10" s="30">
        <v>16</v>
      </c>
      <c r="O10" s="29" t="s">
        <v>310</v>
      </c>
      <c r="P10" s="6">
        <v>5</v>
      </c>
      <c r="Q10" s="6">
        <v>1</v>
      </c>
      <c r="R10" s="36" t="str">
        <f t="shared" si="3"/>
        <v>1개월 미납</v>
      </c>
    </row>
    <row r="11" spans="1:18">
      <c r="A11" s="9" t="s">
        <v>337</v>
      </c>
      <c r="B11" s="9" t="s">
        <v>314</v>
      </c>
      <c r="C11" s="12">
        <v>3512000</v>
      </c>
      <c r="D11" s="10">
        <v>0.03</v>
      </c>
      <c r="E11" s="31">
        <f t="shared" si="0"/>
        <v>175600</v>
      </c>
      <c r="G11" s="9" t="s">
        <v>7</v>
      </c>
      <c r="H11" s="13">
        <v>55</v>
      </c>
      <c r="I11" s="12">
        <v>2500</v>
      </c>
      <c r="J11" s="12">
        <f t="shared" si="1"/>
        <v>137500</v>
      </c>
      <c r="K11" s="9" t="s">
        <v>336</v>
      </c>
      <c r="L11" s="12">
        <f t="shared" si="2"/>
        <v>1000</v>
      </c>
      <c r="N11" s="30">
        <v>51</v>
      </c>
      <c r="O11" s="29" t="s">
        <v>308</v>
      </c>
      <c r="P11" s="6">
        <v>8</v>
      </c>
      <c r="Q11" s="6">
        <v>0</v>
      </c>
      <c r="R11" s="36" t="str">
        <f t="shared" si="3"/>
        <v>정상</v>
      </c>
    </row>
    <row r="12" spans="1:18">
      <c r="A12" s="9" t="s">
        <v>335</v>
      </c>
      <c r="B12" s="9" t="s">
        <v>329</v>
      </c>
      <c r="C12" s="12">
        <v>790000</v>
      </c>
      <c r="D12" s="10">
        <v>0.01</v>
      </c>
      <c r="E12" s="31">
        <f t="shared" si="0"/>
        <v>7900</v>
      </c>
      <c r="G12" s="9" t="s">
        <v>315</v>
      </c>
      <c r="H12" s="13">
        <v>30</v>
      </c>
      <c r="I12" s="12">
        <v>2000</v>
      </c>
      <c r="J12" s="12">
        <f t="shared" si="1"/>
        <v>60000</v>
      </c>
      <c r="K12" s="9" t="s">
        <v>327</v>
      </c>
      <c r="L12" s="12">
        <f t="shared" si="2"/>
        <v>3000</v>
      </c>
      <c r="N12" s="30">
        <v>46</v>
      </c>
      <c r="O12" s="29" t="s">
        <v>308</v>
      </c>
      <c r="P12" s="6">
        <v>8</v>
      </c>
      <c r="Q12" s="6">
        <v>2</v>
      </c>
      <c r="R12" s="36" t="str">
        <f t="shared" si="3"/>
        <v>2개월 미납</v>
      </c>
    </row>
    <row r="13" spans="1:18">
      <c r="A13" s="9" t="s">
        <v>330</v>
      </c>
      <c r="B13" s="9" t="s">
        <v>316</v>
      </c>
      <c r="C13" s="12">
        <v>4500000</v>
      </c>
      <c r="D13" s="10">
        <v>0.02</v>
      </c>
      <c r="E13" s="31">
        <f t="shared" si="0"/>
        <v>180000</v>
      </c>
      <c r="G13" s="9" t="s">
        <v>332</v>
      </c>
      <c r="H13" s="13">
        <v>25</v>
      </c>
      <c r="I13" s="12">
        <v>5300</v>
      </c>
      <c r="J13" s="12">
        <f t="shared" si="1"/>
        <v>132500</v>
      </c>
      <c r="K13" s="9" t="s">
        <v>327</v>
      </c>
      <c r="L13" s="12">
        <f t="shared" si="2"/>
        <v>1000</v>
      </c>
      <c r="N13" s="30">
        <v>22</v>
      </c>
      <c r="O13" s="29" t="s">
        <v>308</v>
      </c>
      <c r="P13" s="6">
        <v>21</v>
      </c>
      <c r="Q13" s="6">
        <v>0</v>
      </c>
      <c r="R13" s="36" t="str">
        <f t="shared" si="3"/>
        <v>정상</v>
      </c>
    </row>
    <row r="14" spans="1:18">
      <c r="A14" s="9" t="s">
        <v>330</v>
      </c>
      <c r="B14" s="9" t="s">
        <v>329</v>
      </c>
      <c r="C14" s="12">
        <v>2453000</v>
      </c>
      <c r="D14" s="10">
        <v>0.03</v>
      </c>
      <c r="E14" s="31">
        <f t="shared" si="0"/>
        <v>122650</v>
      </c>
      <c r="G14" s="9" t="s">
        <v>328</v>
      </c>
      <c r="H14" s="13">
        <v>55</v>
      </c>
      <c r="I14" s="12">
        <v>3000</v>
      </c>
      <c r="J14" s="12">
        <f t="shared" si="1"/>
        <v>165000</v>
      </c>
      <c r="K14" s="9" t="s">
        <v>352</v>
      </c>
      <c r="L14" s="12">
        <f t="shared" si="2"/>
        <v>1000</v>
      </c>
      <c r="N14" s="30">
        <v>21</v>
      </c>
      <c r="O14" s="29" t="s">
        <v>351</v>
      </c>
      <c r="P14" s="6">
        <v>20</v>
      </c>
      <c r="Q14" s="6">
        <v>0</v>
      </c>
      <c r="R14" s="36" t="str">
        <f t="shared" si="3"/>
        <v>정상</v>
      </c>
    </row>
    <row r="15" spans="1:18">
      <c r="A15" s="9" t="s">
        <v>350</v>
      </c>
      <c r="B15" s="9" t="s">
        <v>349</v>
      </c>
      <c r="C15" s="12">
        <v>985200</v>
      </c>
      <c r="D15" s="10">
        <v>0.02</v>
      </c>
      <c r="E15" s="31">
        <f t="shared" si="0"/>
        <v>19704</v>
      </c>
      <c r="G15" s="9" t="s">
        <v>313</v>
      </c>
      <c r="H15" s="13">
        <v>32</v>
      </c>
      <c r="I15" s="12">
        <v>5300</v>
      </c>
      <c r="J15" s="12">
        <f t="shared" si="1"/>
        <v>169600</v>
      </c>
      <c r="K15" s="9" t="s">
        <v>348</v>
      </c>
      <c r="L15" s="12">
        <f t="shared" si="2"/>
        <v>1000</v>
      </c>
      <c r="N15" s="30">
        <v>13</v>
      </c>
      <c r="O15" s="29" t="s">
        <v>347</v>
      </c>
      <c r="P15" s="6">
        <v>8</v>
      </c>
      <c r="Q15" s="6">
        <v>0</v>
      </c>
      <c r="R15" s="36" t="str">
        <f t="shared" si="3"/>
        <v>정상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배열문법</vt:lpstr>
      <vt:lpstr>배열수식</vt:lpstr>
      <vt:lpstr>배열수식(결과)</vt:lpstr>
      <vt:lpstr>배열1</vt:lpstr>
      <vt:lpstr>배열1(결과)</vt:lpstr>
      <vt:lpstr>배열2</vt:lpstr>
      <vt:lpstr>배열2(결과)</vt:lpstr>
      <vt:lpstr>사용자정의</vt:lpstr>
      <vt:lpstr>사용자정의(결과)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라영 이</cp:lastModifiedBy>
  <dcterms:created xsi:type="dcterms:W3CDTF">2020-04-05T12:37:38Z</dcterms:created>
  <dcterms:modified xsi:type="dcterms:W3CDTF">2026-06-12T06:29:29Z</dcterms:modified>
</cp:coreProperties>
</file>