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300" windowWidth="36860" windowHeight="19980" tabRatio="500" activeTab="1"/>
  </bookViews>
  <sheets>
    <sheet name="12-bit" sheetId="1" r:id="rId1"/>
    <sheet name="16-bi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8" i="2" l="1"/>
  <c r="V17" i="2"/>
  <c r="V16" i="2"/>
  <c r="V15" i="2"/>
  <c r="V14" i="2"/>
  <c r="V13" i="2"/>
  <c r="V12" i="2"/>
  <c r="V11" i="2"/>
  <c r="V10" i="2"/>
  <c r="V9" i="2"/>
  <c r="E6" i="2"/>
  <c r="E7" i="2"/>
  <c r="E8" i="2"/>
  <c r="C8" i="2"/>
  <c r="F8" i="2"/>
  <c r="V8" i="2"/>
  <c r="C7" i="2"/>
  <c r="F7" i="2"/>
  <c r="V7" i="2"/>
  <c r="C6" i="2"/>
  <c r="F6" i="2"/>
  <c r="V6" i="2"/>
  <c r="C5" i="2"/>
  <c r="F5" i="2"/>
  <c r="V5" i="2"/>
  <c r="U18" i="2"/>
  <c r="U17" i="2"/>
  <c r="U16" i="2"/>
  <c r="U15" i="2"/>
  <c r="U14" i="2"/>
  <c r="U13" i="2"/>
  <c r="U12" i="2"/>
  <c r="U11" i="2"/>
  <c r="U10" i="2"/>
  <c r="U9" i="2"/>
  <c r="D8" i="2"/>
  <c r="U8" i="2"/>
  <c r="D7" i="2"/>
  <c r="U7" i="2"/>
  <c r="D6" i="2"/>
  <c r="U6" i="2"/>
  <c r="D5" i="2"/>
  <c r="U5" i="2"/>
  <c r="C18" i="2"/>
  <c r="C17" i="2"/>
  <c r="C16" i="2"/>
  <c r="C15" i="2"/>
  <c r="C14" i="2"/>
  <c r="C13" i="2"/>
  <c r="E9" i="2"/>
  <c r="E10" i="2"/>
  <c r="E11" i="2"/>
  <c r="E12" i="2"/>
  <c r="C12" i="2"/>
  <c r="C11" i="2"/>
  <c r="C10" i="2"/>
  <c r="C9" i="2"/>
  <c r="D18" i="2"/>
  <c r="D17" i="2"/>
  <c r="D16" i="2"/>
  <c r="D15" i="2"/>
  <c r="D14" i="2"/>
  <c r="D13" i="2"/>
  <c r="D12" i="2"/>
  <c r="D11" i="2"/>
  <c r="D10" i="2"/>
  <c r="D9" i="2"/>
  <c r="I5" i="2"/>
  <c r="J5" i="2"/>
  <c r="X18" i="2"/>
  <c r="W18" i="2"/>
  <c r="N18" i="2"/>
  <c r="L18" i="2"/>
  <c r="M18" i="2"/>
  <c r="K18" i="2"/>
  <c r="I18" i="2"/>
  <c r="J18" i="2"/>
  <c r="H18" i="2"/>
  <c r="F18" i="2"/>
  <c r="G18" i="2"/>
  <c r="E18" i="2"/>
  <c r="X17" i="2"/>
  <c r="W17" i="2"/>
  <c r="Q17" i="2"/>
  <c r="P17" i="2"/>
  <c r="O17" i="2"/>
  <c r="N17" i="2"/>
  <c r="L17" i="2"/>
  <c r="M17" i="2"/>
  <c r="K17" i="2"/>
  <c r="I17" i="2"/>
  <c r="J17" i="2"/>
  <c r="H17" i="2"/>
  <c r="F17" i="2"/>
  <c r="G17" i="2"/>
  <c r="E17" i="2"/>
  <c r="X16" i="2"/>
  <c r="W16" i="2"/>
  <c r="T16" i="2"/>
  <c r="S16" i="2"/>
  <c r="R16" i="2"/>
  <c r="N16" i="2"/>
  <c r="L16" i="2"/>
  <c r="M16" i="2"/>
  <c r="K16" i="2"/>
  <c r="I16" i="2"/>
  <c r="J16" i="2"/>
  <c r="H16" i="2"/>
  <c r="F16" i="2"/>
  <c r="G16" i="2"/>
  <c r="E16" i="2"/>
  <c r="X15" i="2"/>
  <c r="W15" i="2"/>
  <c r="Q15" i="2"/>
  <c r="P15" i="2"/>
  <c r="O15" i="2"/>
  <c r="N15" i="2"/>
  <c r="L15" i="2"/>
  <c r="M15" i="2"/>
  <c r="K15" i="2"/>
  <c r="I15" i="2"/>
  <c r="J15" i="2"/>
  <c r="H15" i="2"/>
  <c r="F15" i="2"/>
  <c r="G15" i="2"/>
  <c r="E15" i="2"/>
  <c r="X14" i="2"/>
  <c r="W14" i="2"/>
  <c r="T14" i="2"/>
  <c r="S14" i="2"/>
  <c r="R14" i="2"/>
  <c r="N14" i="2"/>
  <c r="L14" i="2"/>
  <c r="M14" i="2"/>
  <c r="K14" i="2"/>
  <c r="I14" i="2"/>
  <c r="J14" i="2"/>
  <c r="H14" i="2"/>
  <c r="F14" i="2"/>
  <c r="G14" i="2"/>
  <c r="E14" i="2"/>
  <c r="X13" i="2"/>
  <c r="W13" i="2"/>
  <c r="Q13" i="2"/>
  <c r="P13" i="2"/>
  <c r="O13" i="2"/>
  <c r="N13" i="2"/>
  <c r="L13" i="2"/>
  <c r="M13" i="2"/>
  <c r="K13" i="2"/>
  <c r="I13" i="2"/>
  <c r="J13" i="2"/>
  <c r="H13" i="2"/>
  <c r="F13" i="2"/>
  <c r="G13" i="2"/>
  <c r="E13" i="2"/>
  <c r="I12" i="2"/>
  <c r="X12" i="2"/>
  <c r="W12" i="2"/>
  <c r="T12" i="2"/>
  <c r="S12" i="2"/>
  <c r="R12" i="2"/>
  <c r="F12" i="2"/>
  <c r="L12" i="2"/>
  <c r="N12" i="2"/>
  <c r="M12" i="2"/>
  <c r="K12" i="2"/>
  <c r="J12" i="2"/>
  <c r="H12" i="2"/>
  <c r="G12" i="2"/>
  <c r="I11" i="2"/>
  <c r="X11" i="2"/>
  <c r="W11" i="2"/>
  <c r="F11" i="2"/>
  <c r="G11" i="2"/>
  <c r="O11" i="2"/>
  <c r="Q11" i="2"/>
  <c r="P11" i="2"/>
  <c r="L11" i="2"/>
  <c r="N11" i="2"/>
  <c r="M11" i="2"/>
  <c r="K11" i="2"/>
  <c r="J11" i="2"/>
  <c r="H11" i="2"/>
  <c r="I10" i="2"/>
  <c r="X10" i="2"/>
  <c r="W10" i="2"/>
  <c r="J10" i="2"/>
  <c r="F10" i="2"/>
  <c r="R10" i="2"/>
  <c r="T10" i="2"/>
  <c r="S10" i="2"/>
  <c r="L10" i="2"/>
  <c r="N10" i="2"/>
  <c r="M10" i="2"/>
  <c r="K10" i="2"/>
  <c r="H10" i="2"/>
  <c r="G10" i="2"/>
  <c r="I9" i="2"/>
  <c r="X9" i="2"/>
  <c r="W9" i="2"/>
  <c r="F9" i="2"/>
  <c r="G9" i="2"/>
  <c r="O9" i="2"/>
  <c r="Q9" i="2"/>
  <c r="P9" i="2"/>
  <c r="L9" i="2"/>
  <c r="N9" i="2"/>
  <c r="M9" i="2"/>
  <c r="K9" i="2"/>
  <c r="J9" i="2"/>
  <c r="H9" i="2"/>
  <c r="I8" i="2"/>
  <c r="X8" i="2"/>
  <c r="W8" i="2"/>
  <c r="J8" i="2"/>
  <c r="R8" i="2"/>
  <c r="T8" i="2"/>
  <c r="S8" i="2"/>
  <c r="L8" i="2"/>
  <c r="N8" i="2"/>
  <c r="M8" i="2"/>
  <c r="K8" i="2"/>
  <c r="H8" i="2"/>
  <c r="G8" i="2"/>
  <c r="I7" i="2"/>
  <c r="X7" i="2"/>
  <c r="W7" i="2"/>
  <c r="G7" i="2"/>
  <c r="O7" i="2"/>
  <c r="Q7" i="2"/>
  <c r="P7" i="2"/>
  <c r="L7" i="2"/>
  <c r="N7" i="2"/>
  <c r="M7" i="2"/>
  <c r="K7" i="2"/>
  <c r="J7" i="2"/>
  <c r="H7" i="2"/>
  <c r="I6" i="2"/>
  <c r="X6" i="2"/>
  <c r="W6" i="2"/>
  <c r="J6" i="2"/>
  <c r="R6" i="2"/>
  <c r="T6" i="2"/>
  <c r="S6" i="2"/>
  <c r="L6" i="2"/>
  <c r="N6" i="2"/>
  <c r="M6" i="2"/>
  <c r="K6" i="2"/>
  <c r="H6" i="2"/>
  <c r="G6" i="2"/>
  <c r="X5" i="2"/>
  <c r="W5" i="2"/>
  <c r="G5" i="2"/>
  <c r="O5" i="2"/>
  <c r="Q5" i="2"/>
  <c r="P5" i="2"/>
  <c r="L5" i="2"/>
  <c r="N5" i="2"/>
  <c r="M5" i="2"/>
  <c r="K5" i="2"/>
  <c r="H5" i="2"/>
  <c r="Q17" i="1"/>
  <c r="Q15" i="1"/>
  <c r="Q13" i="1"/>
  <c r="E6" i="1"/>
  <c r="E7" i="1"/>
  <c r="E8" i="1"/>
  <c r="E9" i="1"/>
  <c r="E10" i="1"/>
  <c r="E11" i="1"/>
  <c r="C11" i="1"/>
  <c r="F11" i="1"/>
  <c r="G11" i="1"/>
  <c r="E12" i="1"/>
  <c r="D12" i="1"/>
  <c r="I12" i="1"/>
  <c r="O11" i="1"/>
  <c r="Q11" i="1"/>
  <c r="C9" i="1"/>
  <c r="F9" i="1"/>
  <c r="G9" i="1"/>
  <c r="D10" i="1"/>
  <c r="I10" i="1"/>
  <c r="O9" i="1"/>
  <c r="Q9" i="1"/>
  <c r="C7" i="1"/>
  <c r="F7" i="1"/>
  <c r="G7" i="1"/>
  <c r="D8" i="1"/>
  <c r="I8" i="1"/>
  <c r="O7" i="1"/>
  <c r="Q7" i="1"/>
  <c r="C5" i="1"/>
  <c r="F5" i="1"/>
  <c r="G5" i="1"/>
  <c r="D6" i="1"/>
  <c r="I6" i="1"/>
  <c r="O5" i="1"/>
  <c r="Q5" i="1"/>
  <c r="T16" i="1"/>
  <c r="S16" i="1"/>
  <c r="T14" i="1"/>
  <c r="S14" i="1"/>
  <c r="T12" i="1"/>
  <c r="S12" i="1"/>
  <c r="J10" i="1"/>
  <c r="D11" i="1"/>
  <c r="I11" i="1"/>
  <c r="C10" i="1"/>
  <c r="F10" i="1"/>
  <c r="R10" i="1"/>
  <c r="T10" i="1"/>
  <c r="S10" i="1"/>
  <c r="J8" i="1"/>
  <c r="D9" i="1"/>
  <c r="I9" i="1"/>
  <c r="C8" i="1"/>
  <c r="F8" i="1"/>
  <c r="R8" i="1"/>
  <c r="T8" i="1"/>
  <c r="S8" i="1"/>
  <c r="J6" i="1"/>
  <c r="D7" i="1"/>
  <c r="I7" i="1"/>
  <c r="C6" i="1"/>
  <c r="F6" i="1"/>
  <c r="R6" i="1"/>
  <c r="T6" i="1"/>
  <c r="S6" i="1"/>
  <c r="R12" i="1"/>
  <c r="R14" i="1"/>
  <c r="R16" i="1"/>
  <c r="P17" i="1"/>
  <c r="P15" i="1"/>
  <c r="P13" i="1"/>
  <c r="P11" i="1"/>
  <c r="P9" i="1"/>
  <c r="P7" i="1"/>
  <c r="P5" i="1"/>
  <c r="O17" i="1"/>
  <c r="O15" i="1"/>
  <c r="O13" i="1"/>
  <c r="E18" i="1"/>
  <c r="E17" i="1"/>
  <c r="E16" i="1"/>
  <c r="E15" i="1"/>
  <c r="E14" i="1"/>
  <c r="E13" i="1"/>
  <c r="C18" i="1"/>
  <c r="C17" i="1"/>
  <c r="C16" i="1"/>
  <c r="C15" i="1"/>
  <c r="C14" i="1"/>
  <c r="C13" i="1"/>
  <c r="C12" i="1"/>
  <c r="D18" i="1"/>
  <c r="D17" i="1"/>
  <c r="D16" i="1"/>
  <c r="D15" i="1"/>
  <c r="D14" i="1"/>
  <c r="D13" i="1"/>
  <c r="D5" i="1"/>
  <c r="I18" i="1"/>
  <c r="I17" i="1"/>
  <c r="I16" i="1"/>
  <c r="I15" i="1"/>
  <c r="I14" i="1"/>
  <c r="I13" i="1"/>
  <c r="I5" i="1"/>
  <c r="N18" i="1"/>
  <c r="L18" i="1"/>
  <c r="M18" i="1"/>
  <c r="N17" i="1"/>
  <c r="L17" i="1"/>
  <c r="M17" i="1"/>
  <c r="N16" i="1"/>
  <c r="L16" i="1"/>
  <c r="M16" i="1"/>
  <c r="N15" i="1"/>
  <c r="L15" i="1"/>
  <c r="M15" i="1"/>
  <c r="N14" i="1"/>
  <c r="L14" i="1"/>
  <c r="M14" i="1"/>
  <c r="N13" i="1"/>
  <c r="L13" i="1"/>
  <c r="M13" i="1"/>
  <c r="F12" i="1"/>
  <c r="L12" i="1"/>
  <c r="N12" i="1"/>
  <c r="M12" i="1"/>
  <c r="L11" i="1"/>
  <c r="N11" i="1"/>
  <c r="M11" i="1"/>
  <c r="L10" i="1"/>
  <c r="N10" i="1"/>
  <c r="M10" i="1"/>
  <c r="L9" i="1"/>
  <c r="N9" i="1"/>
  <c r="M9" i="1"/>
  <c r="L8" i="1"/>
  <c r="N8" i="1"/>
  <c r="M8" i="1"/>
  <c r="L7" i="1"/>
  <c r="N7" i="1"/>
  <c r="M7" i="1"/>
  <c r="L6" i="1"/>
  <c r="N6" i="1"/>
  <c r="M6" i="1"/>
  <c r="L5" i="1"/>
  <c r="M5" i="1"/>
  <c r="N5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13" i="1"/>
  <c r="J18" i="1"/>
  <c r="J17" i="1"/>
  <c r="J16" i="1"/>
  <c r="J15" i="1"/>
  <c r="J14" i="1"/>
  <c r="J13" i="1"/>
  <c r="J12" i="1"/>
  <c r="J11" i="1"/>
  <c r="J9" i="1"/>
  <c r="J7" i="1"/>
  <c r="J5" i="1"/>
  <c r="F18" i="1"/>
  <c r="G18" i="1"/>
  <c r="F17" i="1"/>
  <c r="G17" i="1"/>
  <c r="F16" i="1"/>
  <c r="G16" i="1"/>
  <c r="F15" i="1"/>
  <c r="G15" i="1"/>
  <c r="F14" i="1"/>
  <c r="G14" i="1"/>
  <c r="F13" i="1"/>
  <c r="G13" i="1"/>
  <c r="G12" i="1"/>
  <c r="G8" i="1"/>
  <c r="G6" i="1"/>
  <c r="G10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6" i="1"/>
  <c r="V6" i="1"/>
  <c r="U5" i="1"/>
  <c r="V5" i="1"/>
</calcChain>
</file>

<file path=xl/sharedStrings.xml><?xml version="1.0" encoding="utf-8"?>
<sst xmlns="http://schemas.openxmlformats.org/spreadsheetml/2006/main" count="95" uniqueCount="18">
  <si>
    <t>Tolerance</t>
  </si>
  <si>
    <t>Resistance (Ω)</t>
  </si>
  <si>
    <t>Voltage</t>
  </si>
  <si>
    <t>Min (V)</t>
  </si>
  <si>
    <t>Max (V)</t>
  </si>
  <si>
    <t>Current</t>
  </si>
  <si>
    <t>Min (A)</t>
  </si>
  <si>
    <t>Max (A)</t>
  </si>
  <si>
    <t>EOF</t>
  </si>
  <si>
    <r>
      <t>P</t>
    </r>
    <r>
      <rPr>
        <b/>
        <vertAlign val="subscript"/>
        <sz val="12"/>
        <color theme="1"/>
        <rFont val="Calibri (Body)"/>
      </rPr>
      <t>dis Max</t>
    </r>
    <r>
      <rPr>
        <b/>
        <sz val="12"/>
        <color theme="1"/>
        <rFont val="Calibri (Body)"/>
      </rPr>
      <t xml:space="preserve"> (mW)</t>
    </r>
  </si>
  <si>
    <t>Range (A)</t>
  </si>
  <si>
    <t>Amp Gain</t>
  </si>
  <si>
    <r>
      <t>V</t>
    </r>
    <r>
      <rPr>
        <b/>
        <vertAlign val="subscript"/>
        <sz val="12"/>
        <color theme="1"/>
        <rFont val="Calibri (Body)"/>
      </rPr>
      <t>burden Max</t>
    </r>
    <r>
      <rPr>
        <b/>
        <sz val="12"/>
        <color theme="1"/>
        <rFont val="Calibri (Body)"/>
      </rPr>
      <t xml:space="preserve"> (mV)</t>
    </r>
  </si>
  <si>
    <t>MFG_PN (Resistor)</t>
  </si>
  <si>
    <t>Overlap</t>
  </si>
  <si>
    <t>Scale</t>
  </si>
  <si>
    <t>(uV/LSB)</t>
  </si>
  <si>
    <t>(uA/LSB)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</si>
</sst>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  <font>
      <b/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shrinkToFit="1"/>
    </xf>
    <xf numFmtId="11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</cellXfs>
  <cellStyles count="2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'12-bit'!$F$4</c:f>
              <c:strCache>
                <c:ptCount val="1"/>
                <c:pt idx="0">
                  <c:v>Min (A)</c:v>
                </c:pt>
              </c:strCache>
            </c:strRef>
          </c:tx>
          <c:spPr>
            <a:noFill/>
            <a:effectLst/>
          </c:spPr>
          <c:invertIfNegative val="0"/>
          <c:cat>
            <c:numRef>
              <c:f>'12-bit'!$A$5:$A$18</c:f>
              <c:numCache>
                <c:formatCode>General</c:formatCode>
                <c:ptCount val="14"/>
                <c:pt idx="0">
                  <c:v>0.005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'12-bit'!$F$5:$F$18</c:f>
              <c:numCache>
                <c:formatCode>General</c:formatCode>
                <c:ptCount val="14"/>
                <c:pt idx="0">
                  <c:v>0.0322265625</c:v>
                </c:pt>
                <c:pt idx="1">
                  <c:v>0.001611328125</c:v>
                </c:pt>
                <c:pt idx="2">
                  <c:v>0.0001611328125</c:v>
                </c:pt>
                <c:pt idx="3">
                  <c:v>1.611328125E-5</c:v>
                </c:pt>
                <c:pt idx="4">
                  <c:v>1.611328125E-6</c:v>
                </c:pt>
                <c:pt idx="5">
                  <c:v>1.611328125E-7</c:v>
                </c:pt>
                <c:pt idx="6">
                  <c:v>1.611328125E-8</c:v>
                </c:pt>
                <c:pt idx="7">
                  <c:v>1.611328125E-9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'12-bit'!$L$4</c:f>
              <c:strCache>
                <c:ptCount val="1"/>
                <c:pt idx="0">
                  <c:v>Range (A)</c:v>
                </c:pt>
              </c:strCache>
            </c:strRef>
          </c:tx>
          <c:invertIfNegative val="0"/>
          <c:val>
            <c:numRef>
              <c:f>'12-bit'!$L$5:$L$18</c:f>
              <c:numCache>
                <c:formatCode>General</c:formatCode>
                <c:ptCount val="14"/>
                <c:pt idx="0">
                  <c:v>6.567773437500001</c:v>
                </c:pt>
                <c:pt idx="1">
                  <c:v>0.328388671875</c:v>
                </c:pt>
                <c:pt idx="2">
                  <c:v>0.0328388671875</c:v>
                </c:pt>
                <c:pt idx="3">
                  <c:v>0.00328388671875</c:v>
                </c:pt>
                <c:pt idx="4">
                  <c:v>0.000328388671875</c:v>
                </c:pt>
                <c:pt idx="5">
                  <c:v>3.28388671875E-5</c:v>
                </c:pt>
                <c:pt idx="6">
                  <c:v>3.28388671875E-6</c:v>
                </c:pt>
                <c:pt idx="7">
                  <c:v>3.28388671875E-7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99560"/>
        <c:axId val="2122202536"/>
      </c:barChart>
      <c:catAx>
        <c:axId val="2122199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22202536"/>
        <c:crosses val="autoZero"/>
        <c:auto val="1"/>
        <c:lblAlgn val="ctr"/>
        <c:lblOffset val="100"/>
        <c:noMultiLvlLbl val="0"/>
      </c:catAx>
      <c:valAx>
        <c:axId val="2122202536"/>
        <c:scaling>
          <c:logBase val="10.0"/>
          <c:orientation val="minMax"/>
          <c:max val="100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1221995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'16-bit'!$F$4</c:f>
              <c:strCache>
                <c:ptCount val="1"/>
                <c:pt idx="0">
                  <c:v>Min (A)</c:v>
                </c:pt>
              </c:strCache>
            </c:strRef>
          </c:tx>
          <c:spPr>
            <a:noFill/>
            <a:effectLst/>
          </c:spPr>
          <c:invertIfNegative val="0"/>
          <c:cat>
            <c:numRef>
              <c:f>'16-bit'!$A$5:$A$10</c:f>
              <c:numCache>
                <c:formatCode>General</c:formatCode>
                <c:ptCount val="6"/>
                <c:pt idx="0">
                  <c:v>0.005</c:v>
                </c:pt>
                <c:pt idx="1">
                  <c:v>0.5</c:v>
                </c:pt>
                <c:pt idx="2">
                  <c:v>100.0</c:v>
                </c:pt>
              </c:numCache>
            </c:numRef>
          </c:cat>
          <c:val>
            <c:numRef>
              <c:f>'16-bit'!$F$5:$F$10</c:f>
              <c:numCache>
                <c:formatCode>General</c:formatCode>
                <c:ptCount val="6"/>
                <c:pt idx="0">
                  <c:v>0.00201416015625</c:v>
                </c:pt>
                <c:pt idx="1">
                  <c:v>2.01416015625E-5</c:v>
                </c:pt>
                <c:pt idx="2">
                  <c:v>1.007080078125E-7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'16-bit'!$L$4</c:f>
              <c:strCache>
                <c:ptCount val="1"/>
                <c:pt idx="0">
                  <c:v>Range (A)</c:v>
                </c:pt>
              </c:strCache>
            </c:strRef>
          </c:tx>
          <c:invertIfNegative val="0"/>
          <c:cat>
            <c:numRef>
              <c:f>'16-bit'!$A$5:$A$10</c:f>
              <c:numCache>
                <c:formatCode>General</c:formatCode>
                <c:ptCount val="6"/>
                <c:pt idx="0">
                  <c:v>0.005</c:v>
                </c:pt>
                <c:pt idx="1">
                  <c:v>0.5</c:v>
                </c:pt>
                <c:pt idx="2">
                  <c:v>100.0</c:v>
                </c:pt>
              </c:numCache>
            </c:numRef>
          </c:cat>
          <c:val>
            <c:numRef>
              <c:f>'16-bit'!$L$5:$L$10</c:f>
              <c:numCache>
                <c:formatCode>General</c:formatCode>
                <c:ptCount val="6"/>
                <c:pt idx="0">
                  <c:v>5.99798583984375</c:v>
                </c:pt>
                <c:pt idx="1">
                  <c:v>0.0599798583984375</c:v>
                </c:pt>
                <c:pt idx="2">
                  <c:v>0.000299899291992187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318392"/>
        <c:axId val="-2128315416"/>
      </c:barChart>
      <c:catAx>
        <c:axId val="-2128318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2128315416"/>
        <c:crosses val="autoZero"/>
        <c:auto val="1"/>
        <c:lblAlgn val="ctr"/>
        <c:lblOffset val="100"/>
        <c:noMultiLvlLbl val="0"/>
      </c:catAx>
      <c:valAx>
        <c:axId val="-2128315416"/>
        <c:scaling>
          <c:logBase val="10.0"/>
          <c:orientation val="minMax"/>
          <c:max val="100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-212831839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0</xdr:rowOff>
    </xdr:from>
    <xdr:to>
      <xdr:col>39</xdr:col>
      <xdr:colOff>546100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1562100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0" y="0"/>
          <a:ext cx="132969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EE4951 Shunt Resistance Calculation</a:t>
          </a:r>
        </a:p>
        <a:p>
          <a:r>
            <a:rPr lang="en-US" sz="1500"/>
            <a:t>  </a:t>
          </a:r>
        </a:p>
        <a:p>
          <a:r>
            <a:rPr lang="en-US" sz="1500"/>
            <a:t>-</a:t>
          </a:r>
          <a:r>
            <a:rPr lang="en-US" sz="1500" baseline="0"/>
            <a:t> Assumes an amp gain</a:t>
          </a:r>
        </a:p>
        <a:p>
          <a:r>
            <a:rPr lang="en-US" sz="1500" baseline="0"/>
            <a:t>- Minimum input voltage value chosen to be &gt; 20 LSBs</a:t>
          </a:r>
        </a:p>
        <a:p>
          <a:r>
            <a:rPr lang="en-US" sz="1500" baseline="0"/>
            <a:t>- Uses 12-bit ADC</a:t>
          </a:r>
        </a:p>
        <a:p>
          <a:endParaRPr lang="en-US" sz="15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</xdr:colOff>
      <xdr:row>0</xdr:row>
      <xdr:rowOff>0</xdr:rowOff>
    </xdr:from>
    <xdr:to>
      <xdr:col>41</xdr:col>
      <xdr:colOff>546100</xdr:colOff>
      <xdr:row>30</xdr:row>
      <xdr:rowOff>104588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1562100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0" y="0"/>
          <a:ext cx="110871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EE4951 Shunt Resistance Calculation</a:t>
          </a:r>
        </a:p>
        <a:p>
          <a:r>
            <a:rPr lang="en-US" sz="1500"/>
            <a:t>  </a:t>
          </a:r>
        </a:p>
        <a:p>
          <a:r>
            <a:rPr lang="en-US" sz="1500"/>
            <a:t>-</a:t>
          </a:r>
          <a:r>
            <a:rPr lang="en-US" sz="1500" baseline="0"/>
            <a:t> Assumes an amp gain</a:t>
          </a:r>
        </a:p>
        <a:p>
          <a:r>
            <a:rPr lang="en-US" sz="1500" baseline="0"/>
            <a:t>- Minimum input voltage value chosen to be &gt; 20 LSBs</a:t>
          </a:r>
        </a:p>
        <a:p>
          <a:r>
            <a:rPr lang="en-US" sz="1500" baseline="0"/>
            <a:t>- Uses 16-bit ADC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showRuler="0" zoomScale="85" zoomScaleNormal="85" zoomScalePageLayoutView="85" workbookViewId="0">
      <selection activeCell="G10" sqref="G10"/>
    </sheetView>
  </sheetViews>
  <sheetFormatPr baseColWidth="10" defaultRowHeight="15" x14ac:dyDescent="0"/>
  <cols>
    <col min="1" max="2" width="12.5" customWidth="1"/>
    <col min="3" max="6" width="12.5" hidden="1" customWidth="1"/>
    <col min="7" max="8" width="9" customWidth="1"/>
    <col min="9" max="9" width="12.5" hidden="1" customWidth="1"/>
    <col min="10" max="11" width="9" customWidth="1"/>
    <col min="12" max="12" width="12.5" hidden="1" customWidth="1"/>
    <col min="13" max="14" width="9" customWidth="1"/>
    <col min="15" max="15" width="12.5" hidden="1" customWidth="1"/>
    <col min="16" max="16" width="8" customWidth="1"/>
    <col min="17" max="17" width="6.5" customWidth="1"/>
    <col min="18" max="18" width="12.5" hidden="1" customWidth="1"/>
    <col min="19" max="19" width="8" customWidth="1"/>
    <col min="20" max="20" width="6.5" customWidth="1"/>
    <col min="21" max="23" width="12.5" customWidth="1"/>
  </cols>
  <sheetData>
    <row r="1" spans="1:31" ht="209" customHeight="1"/>
    <row r="3" spans="1:31" ht="28" customHeight="1">
      <c r="A3" s="12" t="s">
        <v>1</v>
      </c>
      <c r="B3" s="12" t="s">
        <v>0</v>
      </c>
      <c r="C3" s="12" t="s">
        <v>2</v>
      </c>
      <c r="D3" s="12"/>
      <c r="E3" s="7"/>
      <c r="F3" s="12" t="s">
        <v>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9</v>
      </c>
      <c r="V3" s="12" t="s">
        <v>12</v>
      </c>
      <c r="W3" s="12" t="s">
        <v>13</v>
      </c>
      <c r="X3" s="2"/>
      <c r="Y3" s="2"/>
      <c r="Z3" s="2"/>
      <c r="AA3" s="2"/>
      <c r="AB3" s="2"/>
      <c r="AC3" s="2"/>
      <c r="AD3" s="2"/>
      <c r="AE3" s="2"/>
    </row>
    <row r="4" spans="1:31" ht="28" customHeight="1">
      <c r="A4" s="12"/>
      <c r="B4" s="12"/>
      <c r="C4" s="7" t="s">
        <v>3</v>
      </c>
      <c r="D4" s="7" t="s">
        <v>4</v>
      </c>
      <c r="E4" s="7" t="s">
        <v>11</v>
      </c>
      <c r="F4" s="12" t="s">
        <v>6</v>
      </c>
      <c r="G4" s="12"/>
      <c r="H4" s="12"/>
      <c r="I4" s="12" t="s">
        <v>7</v>
      </c>
      <c r="J4" s="12"/>
      <c r="K4" s="12"/>
      <c r="L4" s="12" t="s">
        <v>10</v>
      </c>
      <c r="M4" s="12"/>
      <c r="N4" s="12"/>
      <c r="O4" s="12" t="s">
        <v>14</v>
      </c>
      <c r="P4" s="12"/>
      <c r="Q4" s="12"/>
      <c r="R4" s="12"/>
      <c r="S4" s="12"/>
      <c r="T4" s="12"/>
      <c r="U4" s="12"/>
      <c r="V4" s="12"/>
      <c r="W4" s="12"/>
      <c r="X4" s="2"/>
      <c r="Y4" s="2"/>
      <c r="Z4" s="2"/>
      <c r="AA4" s="2"/>
      <c r="AB4" s="2"/>
      <c r="AC4" s="2"/>
      <c r="AD4" s="2"/>
      <c r="AE4" s="2"/>
    </row>
    <row r="5" spans="1:31">
      <c r="A5">
        <v>5.0000000000000001E-3</v>
      </c>
      <c r="B5" s="1"/>
      <c r="C5">
        <f>IF(A5,3.3*20/(E5*POWER(2,12)),"")</f>
        <v>1.6113281250000001E-4</v>
      </c>
      <c r="D5">
        <f>IF(A5,3.3/E5,"")</f>
        <v>3.3000000000000002E-2</v>
      </c>
      <c r="E5">
        <v>100</v>
      </c>
      <c r="F5">
        <f t="shared" ref="F5:F18" si="0">IF(A5,C5/A5,"")</f>
        <v>3.22265625E-2</v>
      </c>
      <c r="G5" s="4">
        <f t="shared" ref="G5:G9" si="1">IF(F5&gt;1,F5,IF(F5&gt;0.001,F5*1000,IF(F5&gt;0.000001,1000000*F5,IF(F5&gt;F5&gt;0.000000001,F5*1000000000,""))))</f>
        <v>32.2265625</v>
      </c>
      <c r="H5" t="str">
        <f t="shared" ref="H5:H12" si="2">IF(A5,IF(F5&gt;1,"A",IF(F5&gt;0.001,"mA",IF(F5&gt;0.000001,"uA",IF(F5&gt;0.000000001,"nA","")))),"")</f>
        <v>mA</v>
      </c>
      <c r="I5">
        <f t="shared" ref="I5" si="3">IF(A5,D5/A5,"")</f>
        <v>6.6000000000000005</v>
      </c>
      <c r="J5" s="4">
        <f t="shared" ref="J5:J9" si="4">IF(I5&gt;1,I5,IF(I5&gt;0.001,I5*1000,IF(I5&gt;0.000001,1000000*I5,IF(I5&gt;I5&gt;0.000000001,I5*1000000000,""))))</f>
        <v>6.6000000000000005</v>
      </c>
      <c r="K5" t="str">
        <f>IF(A5,IF(I5&gt;1,"A",IF(I5&gt;0.001,"mA",IF(I5&gt;0.000001,"uA",IF(I5&gt;0.000000001,"nA","")))),"")</f>
        <v>A</v>
      </c>
      <c r="L5">
        <f t="shared" ref="L5:L18" si="5">IF(A5,I5-F5,"")</f>
        <v>6.5677734375000005</v>
      </c>
      <c r="M5" s="4">
        <f>IF(L5&gt;1,L5,IF(L5&gt;0.001,L5*1000,IF(L5&gt;0.000001,1000000*L5,IF(L5&gt;L5&gt;0.000000001,L5*1000000000,""))))</f>
        <v>6.5677734375000005</v>
      </c>
      <c r="N5" t="str">
        <f>IF(A5,IF(L5&gt;1,"A",IF(L5&gt;0.001,"mA",IF(L5&gt;0.000001,"uA",IF(L5&gt;0.000000001,"nA","")))),"")</f>
        <v>A</v>
      </c>
      <c r="O5" s="11">
        <f>IF(A6,I6-F5,"")</f>
        <v>0.29777343750000002</v>
      </c>
      <c r="P5" s="13">
        <f>IF(A6,IF(O5&gt;1,O5,IF(O5&gt;0.001,O5*1000,IF(O5&gt;0.000001,1000000*O5,IF(O5&gt;O5&gt;0.000000001,O5*1000000000,"")))),"")</f>
        <v>297.7734375</v>
      </c>
      <c r="Q5" s="14" t="str">
        <f>IF(A6,IF(G5,IF(O5&gt;1,"A",IF(O5&gt;0.001,"mA",IF(O5&gt;0.000001,"uA",IF(O5&gt;0.000000001,"nA","")))),""),"")</f>
        <v>mA</v>
      </c>
      <c r="R5" s="9"/>
      <c r="U5" s="4">
        <f t="shared" ref="U5:U18" si="6">IF(A5,1000*I5*I5*A5,"")</f>
        <v>217.80000000000004</v>
      </c>
      <c r="V5" s="3">
        <f t="shared" ref="V5:V18" si="7">IF(A5,1000*I5*A5,"")</f>
        <v>33.000000000000007</v>
      </c>
      <c r="W5" s="5"/>
    </row>
    <row r="6" spans="1:31">
      <c r="A6">
        <v>0.1</v>
      </c>
      <c r="B6" s="1"/>
      <c r="C6">
        <f t="shared" ref="C6:C18" si="8">IF(A6,3.3*20/(E6*POWER(2,12)),"")</f>
        <v>1.6113281250000001E-4</v>
      </c>
      <c r="D6">
        <f t="shared" ref="D6:D18" si="9">IF(A6,3.3/E6,"")</f>
        <v>3.3000000000000002E-2</v>
      </c>
      <c r="E6">
        <f>IF(A6,E5,"")</f>
        <v>100</v>
      </c>
      <c r="F6">
        <f t="shared" si="0"/>
        <v>1.6113281249999999E-3</v>
      </c>
      <c r="G6" s="4">
        <f t="shared" si="1"/>
        <v>1.611328125</v>
      </c>
      <c r="H6" t="str">
        <f t="shared" si="2"/>
        <v>mA</v>
      </c>
      <c r="I6">
        <f>IF(A6,D6/A6,"")</f>
        <v>0.33</v>
      </c>
      <c r="J6" s="4">
        <f t="shared" si="4"/>
        <v>330</v>
      </c>
      <c r="K6" t="str">
        <f t="shared" ref="K6:K18" si="10">IF(A6,IF(I6&gt;1,"A",IF(I6&gt;0.001,"mA",IF(I6&gt;0.000001,"uA",IF(I6&gt;0.000000001,"nA","")))),"")</f>
        <v>mA</v>
      </c>
      <c r="L6">
        <f t="shared" si="5"/>
        <v>0.32838867187500004</v>
      </c>
      <c r="M6" s="4">
        <f t="shared" ref="M6:M18" si="11">IF(L6&gt;1,L6,IF(L6&gt;0.001,L6*1000,IF(L6&gt;0.000001,1000000*L6,IF(L6&gt;L6&gt;0.000000001,L6*1000000000,""))))</f>
        <v>328.38867187500006</v>
      </c>
      <c r="N6" t="str">
        <f t="shared" ref="N6:N18" si="12">IF(A6,IF(L6&gt;1,"A",IF(L6&gt;0.001,"mA",IF(L6&gt;0.000001,"uA",IF(L6&gt;0.000000001,"nA","")))),"")</f>
        <v>mA</v>
      </c>
      <c r="O6" s="11"/>
      <c r="P6" s="13"/>
      <c r="Q6" s="14"/>
      <c r="R6" s="11">
        <f>IF(A7,I7-F6,"")</f>
        <v>3.1388671875000003E-2</v>
      </c>
      <c r="S6" s="13">
        <f>IF(A7,IF(R6&gt;1,R6,IF(R6&gt;0.001,R6*1000,IF(R6&gt;0.000001,1000000*R6,IF(R6&gt;R6&gt;0.000000001,R6*1000000000,"")))),"")</f>
        <v>31.388671875000004</v>
      </c>
      <c r="T6" s="14" t="str">
        <f>IF(A7,IF(J6,IF(R6&gt;1,"A",IF(R6&gt;0.001,"mA",IF(R6&gt;0.000001,"uA",IF(R6&gt;0.000000001,"nA","")))),""),"")</f>
        <v>mA</v>
      </c>
      <c r="U6" s="4">
        <f t="shared" si="6"/>
        <v>10.89</v>
      </c>
      <c r="V6" s="3">
        <f t="shared" si="7"/>
        <v>33</v>
      </c>
      <c r="W6" s="5"/>
    </row>
    <row r="7" spans="1:31">
      <c r="A7">
        <v>1</v>
      </c>
      <c r="B7" s="1"/>
      <c r="C7">
        <f t="shared" si="8"/>
        <v>1.6113281250000001E-4</v>
      </c>
      <c r="D7">
        <f t="shared" si="9"/>
        <v>3.3000000000000002E-2</v>
      </c>
      <c r="E7">
        <f t="shared" ref="E7:E18" si="13">IF(A7,E6,"")</f>
        <v>100</v>
      </c>
      <c r="F7">
        <f t="shared" si="0"/>
        <v>1.6113281250000001E-4</v>
      </c>
      <c r="G7" s="4">
        <f t="shared" si="1"/>
        <v>161.1328125</v>
      </c>
      <c r="H7" t="str">
        <f t="shared" si="2"/>
        <v>uA</v>
      </c>
      <c r="I7">
        <f t="shared" ref="I7:I18" si="14">IF(A7,D7/A7,"")</f>
        <v>3.3000000000000002E-2</v>
      </c>
      <c r="J7" s="4">
        <f t="shared" si="4"/>
        <v>33</v>
      </c>
      <c r="K7" t="str">
        <f t="shared" si="10"/>
        <v>mA</v>
      </c>
      <c r="L7">
        <f t="shared" si="5"/>
        <v>3.2838867187500002E-2</v>
      </c>
      <c r="M7" s="4">
        <f t="shared" si="11"/>
        <v>32.8388671875</v>
      </c>
      <c r="N7" t="str">
        <f t="shared" si="12"/>
        <v>mA</v>
      </c>
      <c r="O7" s="11">
        <f t="shared" ref="O7" si="15">IF(A8,I8-F7,"")</f>
        <v>3.1388671874999999E-3</v>
      </c>
      <c r="P7" s="13">
        <f t="shared" ref="P7" si="16">IF(A8,IF(O7&gt;1,O7,IF(O7&gt;0.001,O7*1000,IF(O7&gt;0.000001,1000000*O7,IF(O7&gt;O7&gt;0.000000001,O7*1000000000,"")))),"")</f>
        <v>3.1388671874999998</v>
      </c>
      <c r="Q7" s="14" t="str">
        <f t="shared" ref="Q7" si="17">IF(A8,IF(G7,IF(O7&gt;1,"A",IF(O7&gt;0.001,"mA",IF(O7&gt;0.000001,"uA",IF(O7&gt;0.000000001,"nA","")))),""),"")</f>
        <v>mA</v>
      </c>
      <c r="R7" s="11"/>
      <c r="S7" s="13"/>
      <c r="T7" s="14"/>
      <c r="U7" s="4">
        <f t="shared" si="6"/>
        <v>1.089</v>
      </c>
      <c r="V7" s="3">
        <f t="shared" si="7"/>
        <v>33</v>
      </c>
      <c r="W7" s="5"/>
    </row>
    <row r="8" spans="1:31">
      <c r="A8">
        <v>10</v>
      </c>
      <c r="B8" s="1"/>
      <c r="C8">
        <f t="shared" si="8"/>
        <v>1.6113281250000001E-4</v>
      </c>
      <c r="D8">
        <f t="shared" si="9"/>
        <v>3.3000000000000002E-2</v>
      </c>
      <c r="E8">
        <f t="shared" si="13"/>
        <v>100</v>
      </c>
      <c r="F8">
        <f t="shared" si="0"/>
        <v>1.6113281250000001E-5</v>
      </c>
      <c r="G8" s="4">
        <f t="shared" si="1"/>
        <v>16.11328125</v>
      </c>
      <c r="H8" t="str">
        <f t="shared" si="2"/>
        <v>uA</v>
      </c>
      <c r="I8">
        <f t="shared" si="14"/>
        <v>3.3E-3</v>
      </c>
      <c r="J8" s="4">
        <f t="shared" si="4"/>
        <v>3.3</v>
      </c>
      <c r="K8" t="str">
        <f t="shared" si="10"/>
        <v>mA</v>
      </c>
      <c r="L8">
        <f t="shared" si="5"/>
        <v>3.2838867187499998E-3</v>
      </c>
      <c r="M8" s="4">
        <f t="shared" si="11"/>
        <v>3.2838867187499998</v>
      </c>
      <c r="N8" t="str">
        <f t="shared" si="12"/>
        <v>mA</v>
      </c>
      <c r="O8" s="11"/>
      <c r="P8" s="13"/>
      <c r="Q8" s="14"/>
      <c r="R8" s="11">
        <f t="shared" ref="R8" si="18">IF(A9,I9-F8,"")</f>
        <v>3.1388671874999998E-4</v>
      </c>
      <c r="S8" s="13">
        <f>IF(A9,IF(R8&gt;1,R8,IF(R8&gt;0.001,R8*1000,IF(R8&gt;0.000001,1000000*R8,IF(R8&gt;R8&gt;0.000000001,R8*1000000000,"")))),"")</f>
        <v>313.88671875</v>
      </c>
      <c r="T8" s="14" t="str">
        <f>IF(A9,IF(J8,IF(R8&gt;1,"A",IF(R8&gt;0.001,"mA",IF(R8&gt;0.000001,"uA",IF(R8&gt;0.000000001,"nA","")))),""),"")</f>
        <v>uA</v>
      </c>
      <c r="U8" s="4">
        <f t="shared" si="6"/>
        <v>0.10889999999999998</v>
      </c>
      <c r="V8" s="3">
        <f t="shared" si="7"/>
        <v>33</v>
      </c>
      <c r="W8" s="5"/>
    </row>
    <row r="9" spans="1:31">
      <c r="A9">
        <v>100</v>
      </c>
      <c r="B9" s="1"/>
      <c r="C9">
        <f t="shared" si="8"/>
        <v>1.6113281250000001E-4</v>
      </c>
      <c r="D9">
        <f t="shared" si="9"/>
        <v>3.3000000000000002E-2</v>
      </c>
      <c r="E9">
        <f t="shared" si="13"/>
        <v>100</v>
      </c>
      <c r="F9">
        <f t="shared" si="0"/>
        <v>1.611328125E-6</v>
      </c>
      <c r="G9" s="4">
        <f t="shared" si="1"/>
        <v>1.611328125</v>
      </c>
      <c r="H9" t="str">
        <f t="shared" si="2"/>
        <v>uA</v>
      </c>
      <c r="I9">
        <f t="shared" si="14"/>
        <v>3.3E-4</v>
      </c>
      <c r="J9" s="4">
        <f t="shared" si="4"/>
        <v>330</v>
      </c>
      <c r="K9" t="str">
        <f t="shared" si="10"/>
        <v>uA</v>
      </c>
      <c r="L9">
        <f t="shared" si="5"/>
        <v>3.2838867187500001E-4</v>
      </c>
      <c r="M9" s="4">
        <f t="shared" si="11"/>
        <v>328.388671875</v>
      </c>
      <c r="N9" t="str">
        <f t="shared" si="12"/>
        <v>uA</v>
      </c>
      <c r="O9" s="11">
        <f t="shared" ref="O9" si="19">IF(A10,I10-F9,"")</f>
        <v>3.1388671875000004E-5</v>
      </c>
      <c r="P9" s="13">
        <f t="shared" ref="P9" si="20">IF(A10,IF(O9&gt;1,O9,IF(O9&gt;0.001,O9*1000,IF(O9&gt;0.000001,1000000*O9,IF(O9&gt;O9&gt;0.000000001,O9*1000000000,"")))),"")</f>
        <v>31.388671875000004</v>
      </c>
      <c r="Q9" s="14" t="str">
        <f t="shared" ref="Q9" si="21">IF(A10,IF(G9,IF(O9&gt;1,"A",IF(O9&gt;0.001,"mA",IF(O9&gt;0.000001,"uA",IF(O9&gt;0.000000001,"nA","")))),""),"")</f>
        <v>uA</v>
      </c>
      <c r="R9" s="11"/>
      <c r="S9" s="13"/>
      <c r="T9" s="14"/>
      <c r="U9" s="4">
        <f t="shared" si="6"/>
        <v>1.089E-2</v>
      </c>
      <c r="V9" s="3">
        <f t="shared" si="7"/>
        <v>33</v>
      </c>
      <c r="W9" s="5"/>
    </row>
    <row r="10" spans="1:31">
      <c r="A10">
        <v>1000</v>
      </c>
      <c r="B10" s="1"/>
      <c r="C10">
        <f t="shared" si="8"/>
        <v>1.6113281250000001E-4</v>
      </c>
      <c r="D10">
        <f t="shared" si="9"/>
        <v>3.3000000000000002E-2</v>
      </c>
      <c r="E10">
        <f t="shared" si="13"/>
        <v>100</v>
      </c>
      <c r="F10">
        <f t="shared" si="0"/>
        <v>1.611328125E-7</v>
      </c>
      <c r="G10" s="4">
        <f>IF(F10&gt;1,F10,IF(F10&gt;0.001,F10*1000,IF(F10&gt;0.000001,1000000*F10,IF(F10&gt;F10&gt;0.000000001,F10*1000000000,""))))</f>
        <v>161.1328125</v>
      </c>
      <c r="H10" t="str">
        <f t="shared" si="2"/>
        <v>nA</v>
      </c>
      <c r="I10">
        <f t="shared" si="14"/>
        <v>3.3000000000000003E-5</v>
      </c>
      <c r="J10" s="4">
        <f>IF(I10&gt;1,I10,IF(I10&gt;0.001,I10*1000,IF(I10&gt;0.000001,1000000*I10,IF(I10&gt;I10&gt;0.000000001,I10*1000000000,""))))</f>
        <v>33</v>
      </c>
      <c r="K10" t="str">
        <f t="shared" si="10"/>
        <v>uA</v>
      </c>
      <c r="L10">
        <f t="shared" si="5"/>
        <v>3.2838867187500004E-5</v>
      </c>
      <c r="M10" s="4">
        <f t="shared" si="11"/>
        <v>32.838867187500007</v>
      </c>
      <c r="N10" t="str">
        <f t="shared" si="12"/>
        <v>uA</v>
      </c>
      <c r="O10" s="11"/>
      <c r="P10" s="13"/>
      <c r="Q10" s="14"/>
      <c r="R10" s="11">
        <f t="shared" ref="R10" si="22">IF(A11,I11-F10,"")</f>
        <v>3.1388671875000004E-6</v>
      </c>
      <c r="S10" s="13">
        <f>IF(A11,IF(R10&gt;1,R10,IF(R10&gt;0.001,R10*1000,IF(R10&gt;0.000001,1000000*R10,IF(R10&gt;R10&gt;0.000000001,R10*1000000000,"")))),"")</f>
        <v>3.1388671875000003</v>
      </c>
      <c r="T10" s="14" t="str">
        <f>IF(A11,IF(J10,IF(R10&gt;1,"A",IF(R10&gt;0.001,"mA",IF(R10&gt;0.000001,"uA",IF(R10&gt;0.000000001,"nA","")))),""),"")</f>
        <v>uA</v>
      </c>
      <c r="U10" s="4">
        <f t="shared" si="6"/>
        <v>1.0890000000000001E-3</v>
      </c>
      <c r="V10" s="3">
        <f t="shared" si="7"/>
        <v>33</v>
      </c>
      <c r="W10" s="5"/>
    </row>
    <row r="11" spans="1:31">
      <c r="A11">
        <v>10000</v>
      </c>
      <c r="B11" s="1"/>
      <c r="C11">
        <f t="shared" si="8"/>
        <v>1.6113281250000001E-4</v>
      </c>
      <c r="D11">
        <f t="shared" si="9"/>
        <v>3.3000000000000002E-2</v>
      </c>
      <c r="E11">
        <f t="shared" si="13"/>
        <v>100</v>
      </c>
      <c r="F11">
        <f>IF(A11,C11/A11,"")</f>
        <v>1.6113281250000001E-8</v>
      </c>
      <c r="G11" s="4">
        <f t="shared" ref="G11:G18" si="23">IF(F11&gt;1,F11,IF(F11&gt;0.001,F11*1000,IF(F11&gt;0.000001,1000000*F11,IF(F11&gt;F11&gt;0.000000001,F11*1000000000,""))))</f>
        <v>16.11328125</v>
      </c>
      <c r="H11" t="str">
        <f t="shared" si="2"/>
        <v>nA</v>
      </c>
      <c r="I11">
        <f t="shared" si="14"/>
        <v>3.3000000000000002E-6</v>
      </c>
      <c r="J11" s="4">
        <f t="shared" ref="J11:J18" si="24">IF(I11&gt;1,I11,IF(I11&gt;0.001,I11*1000,IF(I11&gt;0.000001,1000000*I11,IF(I11&gt;I11&gt;0.000000001,I11*1000000000,""))))</f>
        <v>3.3000000000000003</v>
      </c>
      <c r="K11" t="str">
        <f t="shared" si="10"/>
        <v>uA</v>
      </c>
      <c r="L11">
        <f t="shared" si="5"/>
        <v>3.2838867187500001E-6</v>
      </c>
      <c r="M11" s="4">
        <f t="shared" si="11"/>
        <v>3.2838867187500003</v>
      </c>
      <c r="N11" t="str">
        <f t="shared" si="12"/>
        <v>uA</v>
      </c>
      <c r="O11" s="11">
        <f t="shared" ref="O11" si="25">IF(A12,I12-F11,"")</f>
        <v>3.1388671875E-7</v>
      </c>
      <c r="P11" s="13">
        <f t="shared" ref="P11" si="26">IF(A12,IF(O11&gt;1,O11,IF(O11&gt;0.001,O11*1000,IF(O11&gt;0.000001,1000000*O11,IF(O11&gt;O11&gt;0.000000001,O11*1000000000,"")))),"")</f>
        <v>313.88671875</v>
      </c>
      <c r="Q11" s="14" t="str">
        <f t="shared" ref="Q11" si="27">IF(A12,IF(G11,IF(O11&gt;1,"A",IF(O11&gt;0.001,"mA",IF(O11&gt;0.000001,"uA",IF(O11&gt;0.000000001,"nA","")))),""),"")</f>
        <v>nA</v>
      </c>
      <c r="R11" s="11"/>
      <c r="S11" s="13"/>
      <c r="T11" s="14"/>
      <c r="U11" s="4">
        <f t="shared" si="6"/>
        <v>1.089E-4</v>
      </c>
      <c r="V11" s="3">
        <f t="shared" si="7"/>
        <v>33</v>
      </c>
      <c r="W11" s="5"/>
    </row>
    <row r="12" spans="1:31">
      <c r="A12">
        <v>100000</v>
      </c>
      <c r="B12" s="1"/>
      <c r="C12">
        <f t="shared" si="8"/>
        <v>1.6113281250000001E-4</v>
      </c>
      <c r="D12">
        <f t="shared" si="9"/>
        <v>3.3000000000000002E-2</v>
      </c>
      <c r="E12">
        <f t="shared" si="13"/>
        <v>100</v>
      </c>
      <c r="F12">
        <f t="shared" si="0"/>
        <v>1.6113281250000001E-9</v>
      </c>
      <c r="G12" s="4">
        <f t="shared" si="23"/>
        <v>1.611328125</v>
      </c>
      <c r="H12" t="str">
        <f t="shared" si="2"/>
        <v>nA</v>
      </c>
      <c r="I12">
        <f t="shared" si="14"/>
        <v>3.3000000000000002E-7</v>
      </c>
      <c r="J12" s="4">
        <f t="shared" si="24"/>
        <v>330</v>
      </c>
      <c r="K12" t="str">
        <f t="shared" si="10"/>
        <v>nA</v>
      </c>
      <c r="L12">
        <f t="shared" si="5"/>
        <v>3.28388671875E-7</v>
      </c>
      <c r="M12" s="4">
        <f t="shared" si="11"/>
        <v>328.388671875</v>
      </c>
      <c r="N12" t="str">
        <f t="shared" si="12"/>
        <v>nA</v>
      </c>
      <c r="O12" s="11"/>
      <c r="P12" s="13"/>
      <c r="Q12" s="14"/>
      <c r="R12" s="11" t="str">
        <f t="shared" ref="R12" si="28">IF(A13,I13-F12,"")</f>
        <v/>
      </c>
      <c r="S12" s="13" t="str">
        <f>IF(A13,IF(R12&gt;1,R12,IF(R12&gt;0.001,R12*1000,IF(R12&gt;0.000001,1000000*R12,IF(R12&gt;R12&gt;0.000000001,R12*1000000000,"")))),"")</f>
        <v/>
      </c>
      <c r="T12" s="14" t="str">
        <f>IF(A13,IF(J12,IF(R12&gt;1,"A",IF(R12&gt;0.001,"mA",IF(R12&gt;0.000001,"uA",IF(R12&gt;0.000000001,"nA","")))),""),"")</f>
        <v/>
      </c>
      <c r="U12" s="4">
        <f t="shared" si="6"/>
        <v>1.0890000000000001E-5</v>
      </c>
      <c r="V12" s="3">
        <f t="shared" si="7"/>
        <v>33</v>
      </c>
      <c r="W12" s="5"/>
    </row>
    <row r="13" spans="1:31">
      <c r="B13" s="1"/>
      <c r="C13" t="str">
        <f t="shared" si="8"/>
        <v/>
      </c>
      <c r="D13" t="str">
        <f t="shared" si="9"/>
        <v/>
      </c>
      <c r="E13" t="str">
        <f t="shared" si="13"/>
        <v/>
      </c>
      <c r="F13" t="str">
        <f t="shared" si="0"/>
        <v/>
      </c>
      <c r="G13" s="4" t="str">
        <f t="shared" si="23"/>
        <v/>
      </c>
      <c r="H13" t="str">
        <f>IF(A13,IF(F13&gt;1,"A",IF(F13&gt;0.001,"mA",IF(F13&gt;0.000001,"uA",IF(F13&gt;0.000000001,"nA","")))),"")</f>
        <v/>
      </c>
      <c r="I13" t="str">
        <f t="shared" si="14"/>
        <v/>
      </c>
      <c r="J13" s="4" t="str">
        <f t="shared" si="24"/>
        <v/>
      </c>
      <c r="K13" t="str">
        <f t="shared" si="10"/>
        <v/>
      </c>
      <c r="L13" t="str">
        <f t="shared" si="5"/>
        <v/>
      </c>
      <c r="M13" s="4" t="str">
        <f t="shared" si="11"/>
        <v/>
      </c>
      <c r="N13" t="str">
        <f t="shared" si="12"/>
        <v/>
      </c>
      <c r="O13" s="11" t="str">
        <f t="shared" ref="O13" si="29">IF(A14,I14-F13,"")</f>
        <v/>
      </c>
      <c r="P13" s="13" t="str">
        <f t="shared" ref="P13" si="30">IF(A14,IF(O13&gt;1,O13,IF(O13&gt;0.001,O13*1000,IF(O13&gt;0.000001,1000000*O13,IF(O13&gt;O13&gt;0.000000001,O13*1000000000,"")))),"")</f>
        <v/>
      </c>
      <c r="Q13" s="14" t="str">
        <f t="shared" ref="Q13" si="31">IF(A14,IF(G13,IF(O13&gt;1,"A",IF(O13&gt;0.001,"mA",IF(O13&gt;0.000001,"uA",IF(O13&gt;0.000000001,"nA","")))),""),"")</f>
        <v/>
      </c>
      <c r="R13" s="11"/>
      <c r="S13" s="13"/>
      <c r="T13" s="14"/>
      <c r="U13" s="4" t="str">
        <f t="shared" si="6"/>
        <v/>
      </c>
      <c r="V13" s="3" t="str">
        <f t="shared" si="7"/>
        <v/>
      </c>
      <c r="W13" s="5"/>
    </row>
    <row r="14" spans="1:31">
      <c r="B14" s="1"/>
      <c r="C14" t="str">
        <f t="shared" si="8"/>
        <v/>
      </c>
      <c r="D14" t="str">
        <f t="shared" si="9"/>
        <v/>
      </c>
      <c r="E14" t="str">
        <f t="shared" si="13"/>
        <v/>
      </c>
      <c r="F14" t="str">
        <f t="shared" si="0"/>
        <v/>
      </c>
      <c r="G14" s="4" t="str">
        <f t="shared" si="23"/>
        <v/>
      </c>
      <c r="H14" t="str">
        <f t="shared" ref="H14:H18" si="32">IF(A14,IF(F14&gt;1,"A",IF(F14&gt;0.001,"mA",IF(F14&gt;0.000001,"uA",IF(F14&gt;0.000000001,"nA","")))),"")</f>
        <v/>
      </c>
      <c r="I14" t="str">
        <f t="shared" si="14"/>
        <v/>
      </c>
      <c r="J14" s="4" t="str">
        <f t="shared" si="24"/>
        <v/>
      </c>
      <c r="K14" t="str">
        <f t="shared" si="10"/>
        <v/>
      </c>
      <c r="L14" t="str">
        <f t="shared" si="5"/>
        <v/>
      </c>
      <c r="M14" s="4" t="str">
        <f t="shared" si="11"/>
        <v/>
      </c>
      <c r="N14" t="str">
        <f t="shared" si="12"/>
        <v/>
      </c>
      <c r="O14" s="11"/>
      <c r="P14" s="13"/>
      <c r="Q14" s="14"/>
      <c r="R14" s="11" t="str">
        <f t="shared" ref="R14" si="33">IF(A15,I15-F14,"")</f>
        <v/>
      </c>
      <c r="S14" s="13" t="str">
        <f>IF(A15,IF(R14&gt;1,R14,IF(R14&gt;0.001,R14*1000,IF(R14&gt;0.000001,1000000*R14,IF(R14&gt;R14&gt;0.000000001,R14*1000000000,"")))),"")</f>
        <v/>
      </c>
      <c r="T14" s="14" t="str">
        <f>IF(A15,IF(J14,IF(R14&gt;1,"A",IF(R14&gt;0.001,"mA",IF(R14&gt;0.000001,"uA",IF(R14&gt;0.000000001,"nA","")))),""),"")</f>
        <v/>
      </c>
      <c r="U14" s="4" t="str">
        <f t="shared" si="6"/>
        <v/>
      </c>
      <c r="V14" s="3" t="str">
        <f t="shared" si="7"/>
        <v/>
      </c>
      <c r="W14" s="5"/>
    </row>
    <row r="15" spans="1:31">
      <c r="B15" s="1"/>
      <c r="C15" t="str">
        <f t="shared" si="8"/>
        <v/>
      </c>
      <c r="D15" t="str">
        <f t="shared" si="9"/>
        <v/>
      </c>
      <c r="E15" t="str">
        <f t="shared" si="13"/>
        <v/>
      </c>
      <c r="F15" t="str">
        <f t="shared" si="0"/>
        <v/>
      </c>
      <c r="G15" s="4" t="str">
        <f t="shared" si="23"/>
        <v/>
      </c>
      <c r="H15" t="str">
        <f t="shared" si="32"/>
        <v/>
      </c>
      <c r="I15" t="str">
        <f t="shared" si="14"/>
        <v/>
      </c>
      <c r="J15" s="4" t="str">
        <f t="shared" si="24"/>
        <v/>
      </c>
      <c r="K15" t="str">
        <f t="shared" si="10"/>
        <v/>
      </c>
      <c r="L15" t="str">
        <f t="shared" si="5"/>
        <v/>
      </c>
      <c r="M15" s="4" t="str">
        <f t="shared" si="11"/>
        <v/>
      </c>
      <c r="N15" t="str">
        <f t="shared" si="12"/>
        <v/>
      </c>
      <c r="O15" s="11" t="str">
        <f t="shared" ref="O15" si="34">IF(A16,I16-F15,"")</f>
        <v/>
      </c>
      <c r="P15" s="13" t="str">
        <f t="shared" ref="P15" si="35">IF(A16,IF(O15&gt;1,O15,IF(O15&gt;0.001,O15*1000,IF(O15&gt;0.000001,1000000*O15,IF(O15&gt;O15&gt;0.000000001,O15*1000000000,"")))),"")</f>
        <v/>
      </c>
      <c r="Q15" s="14" t="str">
        <f t="shared" ref="Q15" si="36">IF(A16,IF(G15,IF(O15&gt;1,"A",IF(O15&gt;0.001,"mA",IF(O15&gt;0.000001,"uA",IF(O15&gt;0.000000001,"nA","")))),""),"")</f>
        <v/>
      </c>
      <c r="R15" s="11"/>
      <c r="S15" s="13"/>
      <c r="T15" s="14"/>
      <c r="U15" s="4" t="str">
        <f t="shared" si="6"/>
        <v/>
      </c>
      <c r="V15" s="3" t="str">
        <f t="shared" si="7"/>
        <v/>
      </c>
      <c r="W15" s="5"/>
    </row>
    <row r="16" spans="1:31">
      <c r="B16" s="1"/>
      <c r="C16" t="str">
        <f t="shared" si="8"/>
        <v/>
      </c>
      <c r="D16" t="str">
        <f t="shared" si="9"/>
        <v/>
      </c>
      <c r="E16" t="str">
        <f t="shared" si="13"/>
        <v/>
      </c>
      <c r="F16" t="str">
        <f t="shared" si="0"/>
        <v/>
      </c>
      <c r="G16" s="4" t="str">
        <f t="shared" si="23"/>
        <v/>
      </c>
      <c r="H16" t="str">
        <f t="shared" si="32"/>
        <v/>
      </c>
      <c r="I16" t="str">
        <f t="shared" si="14"/>
        <v/>
      </c>
      <c r="J16" s="4" t="str">
        <f t="shared" si="24"/>
        <v/>
      </c>
      <c r="K16" t="str">
        <f t="shared" si="10"/>
        <v/>
      </c>
      <c r="L16" t="str">
        <f t="shared" si="5"/>
        <v/>
      </c>
      <c r="M16" s="4" t="str">
        <f t="shared" si="11"/>
        <v/>
      </c>
      <c r="N16" t="str">
        <f t="shared" si="12"/>
        <v/>
      </c>
      <c r="O16" s="11"/>
      <c r="P16" s="13"/>
      <c r="Q16" s="14"/>
      <c r="R16" s="11" t="str">
        <f t="shared" ref="R16" si="37">IF(A17,I17-F16,"")</f>
        <v/>
      </c>
      <c r="S16" s="13" t="str">
        <f>IF(A17,IF(R16&gt;1,R16,IF(R16&gt;0.001,R16*1000,IF(R16&gt;0.000001,1000000*R16,IF(R16&gt;R16&gt;0.000000001,R16*1000000000,"")))),"")</f>
        <v/>
      </c>
      <c r="T16" s="14" t="str">
        <f>IF(A17,IF(J16,IF(R16&gt;1,"A",IF(R16&gt;0.001,"mA",IF(R16&gt;0.000001,"uA",IF(R16&gt;0.000000001,"nA","")))),""),"")</f>
        <v/>
      </c>
      <c r="U16" s="4" t="str">
        <f t="shared" si="6"/>
        <v/>
      </c>
      <c r="V16" s="3" t="str">
        <f t="shared" si="7"/>
        <v/>
      </c>
      <c r="W16" s="5"/>
    </row>
    <row r="17" spans="1:34">
      <c r="B17" s="1"/>
      <c r="C17" t="str">
        <f t="shared" si="8"/>
        <v/>
      </c>
      <c r="D17" t="str">
        <f t="shared" si="9"/>
        <v/>
      </c>
      <c r="E17" t="str">
        <f t="shared" si="13"/>
        <v/>
      </c>
      <c r="F17" t="str">
        <f t="shared" si="0"/>
        <v/>
      </c>
      <c r="G17" s="4" t="str">
        <f t="shared" si="23"/>
        <v/>
      </c>
      <c r="H17" t="str">
        <f t="shared" si="32"/>
        <v/>
      </c>
      <c r="I17" t="str">
        <f t="shared" si="14"/>
        <v/>
      </c>
      <c r="J17" s="4" t="str">
        <f t="shared" si="24"/>
        <v/>
      </c>
      <c r="K17" t="str">
        <f t="shared" si="10"/>
        <v/>
      </c>
      <c r="L17" t="str">
        <f t="shared" si="5"/>
        <v/>
      </c>
      <c r="M17" s="4" t="str">
        <f t="shared" si="11"/>
        <v/>
      </c>
      <c r="N17" t="str">
        <f t="shared" si="12"/>
        <v/>
      </c>
      <c r="O17" s="11" t="str">
        <f t="shared" ref="O17" si="38">IF(A18,I18-F17,"")</f>
        <v/>
      </c>
      <c r="P17" s="13" t="str">
        <f t="shared" ref="P17" si="39">IF(A18,IF(O17&gt;1,O17,IF(O17&gt;0.001,O17*1000,IF(O17&gt;0.000001,1000000*O17,IF(O17&gt;O17&gt;0.000000001,O17*1000000000,"")))),"")</f>
        <v/>
      </c>
      <c r="Q17" s="14" t="str">
        <f t="shared" ref="Q17" si="40">IF(A18,IF(G17,IF(O17&gt;1,"A",IF(O17&gt;0.001,"mA",IF(O17&gt;0.000001,"uA",IF(O17&gt;0.000000001,"nA","")))),""),"")</f>
        <v/>
      </c>
      <c r="R17" s="11"/>
      <c r="S17" s="13"/>
      <c r="T17" s="14"/>
      <c r="U17" s="4" t="str">
        <f t="shared" si="6"/>
        <v/>
      </c>
      <c r="V17" s="3" t="str">
        <f t="shared" si="7"/>
        <v/>
      </c>
      <c r="W17" s="5"/>
    </row>
    <row r="18" spans="1:34">
      <c r="B18" s="1"/>
      <c r="C18" t="str">
        <f t="shared" si="8"/>
        <v/>
      </c>
      <c r="D18" t="str">
        <f t="shared" si="9"/>
        <v/>
      </c>
      <c r="E18" t="str">
        <f t="shared" si="13"/>
        <v/>
      </c>
      <c r="F18" t="str">
        <f t="shared" si="0"/>
        <v/>
      </c>
      <c r="G18" s="4" t="str">
        <f t="shared" si="23"/>
        <v/>
      </c>
      <c r="H18" t="str">
        <f t="shared" si="32"/>
        <v/>
      </c>
      <c r="I18" t="str">
        <f t="shared" si="14"/>
        <v/>
      </c>
      <c r="J18" s="4" t="str">
        <f t="shared" si="24"/>
        <v/>
      </c>
      <c r="K18" t="str">
        <f t="shared" si="10"/>
        <v/>
      </c>
      <c r="L18" t="str">
        <f t="shared" si="5"/>
        <v/>
      </c>
      <c r="M18" s="4" t="str">
        <f t="shared" si="11"/>
        <v/>
      </c>
      <c r="N18" t="str">
        <f t="shared" si="12"/>
        <v/>
      </c>
      <c r="O18" s="11"/>
      <c r="P18" s="13"/>
      <c r="Q18" s="14"/>
      <c r="R18" s="9"/>
      <c r="U18" s="4" t="str">
        <f t="shared" si="6"/>
        <v/>
      </c>
      <c r="V18" s="3" t="str">
        <f t="shared" si="7"/>
        <v/>
      </c>
      <c r="W18" s="5"/>
    </row>
    <row r="19" spans="1:34">
      <c r="A19" t="s">
        <v>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</row>
    <row r="22" spans="1:34">
      <c r="H22" s="3"/>
    </row>
    <row r="23" spans="1:34">
      <c r="H23" s="3"/>
    </row>
    <row r="24" spans="1:34">
      <c r="H24" s="3"/>
    </row>
    <row r="25" spans="1:34">
      <c r="H25" s="3"/>
    </row>
    <row r="34" spans="23:23">
      <c r="W34" s="6"/>
    </row>
  </sheetData>
  <mergeCells count="50">
    <mergeCell ref="F3:T3"/>
    <mergeCell ref="W3:W4"/>
    <mergeCell ref="C3:D3"/>
    <mergeCell ref="B3:B4"/>
    <mergeCell ref="A3:A4"/>
    <mergeCell ref="U3:U4"/>
    <mergeCell ref="V3:V4"/>
    <mergeCell ref="F4:H4"/>
    <mergeCell ref="I4:K4"/>
    <mergeCell ref="L4:N4"/>
    <mergeCell ref="R16:R17"/>
    <mergeCell ref="Q17:Q18"/>
    <mergeCell ref="S6:S7"/>
    <mergeCell ref="T6:T7"/>
    <mergeCell ref="S8:S9"/>
    <mergeCell ref="T8:T9"/>
    <mergeCell ref="S10:S11"/>
    <mergeCell ref="T10:T11"/>
    <mergeCell ref="S12:S13"/>
    <mergeCell ref="T12:T13"/>
    <mergeCell ref="S14:S15"/>
    <mergeCell ref="T14:T15"/>
    <mergeCell ref="S16:S17"/>
    <mergeCell ref="T16:T17"/>
    <mergeCell ref="R6:R7"/>
    <mergeCell ref="R8:R9"/>
    <mergeCell ref="R10:R11"/>
    <mergeCell ref="R12:R13"/>
    <mergeCell ref="R14:R15"/>
    <mergeCell ref="O5:O6"/>
    <mergeCell ref="O7:O8"/>
    <mergeCell ref="O9:O10"/>
    <mergeCell ref="O11:O12"/>
    <mergeCell ref="O13:O14"/>
    <mergeCell ref="O15:O16"/>
    <mergeCell ref="O17:O18"/>
    <mergeCell ref="O4:T4"/>
    <mergeCell ref="P5:P6"/>
    <mergeCell ref="Q5:Q6"/>
    <mergeCell ref="P7:P8"/>
    <mergeCell ref="Q7:Q8"/>
    <mergeCell ref="P9:P10"/>
    <mergeCell ref="Q9:Q10"/>
    <mergeCell ref="P11:P12"/>
    <mergeCell ref="Q11:Q12"/>
    <mergeCell ref="P13:P14"/>
    <mergeCell ref="Q13:Q14"/>
    <mergeCell ref="P15:P16"/>
    <mergeCell ref="Q15:Q16"/>
    <mergeCell ref="P17:P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showRuler="0" zoomScale="85" zoomScaleNormal="85" zoomScalePageLayoutView="85" workbookViewId="0">
      <selection activeCell="A5" sqref="A5"/>
    </sheetView>
  </sheetViews>
  <sheetFormatPr baseColWidth="10" defaultRowHeight="15" x14ac:dyDescent="0"/>
  <cols>
    <col min="1" max="2" width="12.5" customWidth="1"/>
    <col min="3" max="4" width="12.5" hidden="1" customWidth="1"/>
    <col min="5" max="5" width="12.5" customWidth="1"/>
    <col min="6" max="6" width="12.5" hidden="1" customWidth="1"/>
    <col min="7" max="8" width="9" customWidth="1"/>
    <col min="9" max="9" width="12.5" hidden="1" customWidth="1"/>
    <col min="10" max="11" width="9" customWidth="1"/>
    <col min="12" max="12" width="12.5" hidden="1" customWidth="1"/>
    <col min="13" max="14" width="9" customWidth="1"/>
    <col min="15" max="15" width="12.5" hidden="1" customWidth="1"/>
    <col min="16" max="16" width="8" customWidth="1"/>
    <col min="17" max="17" width="6.5" customWidth="1"/>
    <col min="18" max="18" width="12.5" hidden="1" customWidth="1"/>
    <col min="19" max="19" width="8" customWidth="1"/>
    <col min="20" max="20" width="6.5" customWidth="1"/>
    <col min="21" max="22" width="12.33203125" customWidth="1"/>
    <col min="23" max="25" width="12.5" customWidth="1"/>
  </cols>
  <sheetData>
    <row r="1" spans="1:33" ht="209" customHeight="1"/>
    <row r="3" spans="1:33" ht="28" customHeight="1">
      <c r="A3" s="12" t="s">
        <v>1</v>
      </c>
      <c r="B3" s="12" t="s">
        <v>0</v>
      </c>
      <c r="C3" s="12" t="s">
        <v>2</v>
      </c>
      <c r="D3" s="12"/>
      <c r="E3" s="8"/>
      <c r="F3" s="12" t="s">
        <v>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15</v>
      </c>
      <c r="V3" s="12"/>
      <c r="W3" s="12" t="s">
        <v>9</v>
      </c>
      <c r="X3" s="12" t="s">
        <v>12</v>
      </c>
      <c r="Y3" s="12" t="s">
        <v>13</v>
      </c>
      <c r="Z3" s="2"/>
      <c r="AA3" s="2"/>
      <c r="AB3" s="2"/>
      <c r="AC3" s="2"/>
      <c r="AD3" s="2"/>
      <c r="AE3" s="2"/>
      <c r="AF3" s="2"/>
      <c r="AG3" s="2"/>
    </row>
    <row r="4" spans="1:33" ht="28" customHeight="1">
      <c r="A4" s="12"/>
      <c r="B4" s="12"/>
      <c r="C4" s="8" t="s">
        <v>3</v>
      </c>
      <c r="D4" s="8" t="s">
        <v>4</v>
      </c>
      <c r="E4" s="8" t="s">
        <v>11</v>
      </c>
      <c r="F4" s="12" t="s">
        <v>6</v>
      </c>
      <c r="G4" s="12"/>
      <c r="H4" s="12"/>
      <c r="I4" s="12" t="s">
        <v>7</v>
      </c>
      <c r="J4" s="12"/>
      <c r="K4" s="12"/>
      <c r="L4" s="12" t="s">
        <v>10</v>
      </c>
      <c r="M4" s="12"/>
      <c r="N4" s="12"/>
      <c r="O4" s="12" t="s">
        <v>14</v>
      </c>
      <c r="P4" s="12"/>
      <c r="Q4" s="12"/>
      <c r="R4" s="12"/>
      <c r="S4" s="12"/>
      <c r="T4" s="12"/>
      <c r="U4" s="8" t="s">
        <v>16</v>
      </c>
      <c r="V4" s="8" t="s">
        <v>17</v>
      </c>
      <c r="W4" s="12"/>
      <c r="X4" s="12"/>
      <c r="Y4" s="12"/>
      <c r="Z4" s="2"/>
      <c r="AA4" s="2"/>
      <c r="AB4" s="2"/>
      <c r="AC4" s="2"/>
      <c r="AD4" s="2"/>
      <c r="AE4" s="2"/>
      <c r="AF4" s="2"/>
      <c r="AG4" s="2"/>
    </row>
    <row r="5" spans="1:33">
      <c r="A5">
        <v>5.0000000000000001E-3</v>
      </c>
      <c r="B5" s="1"/>
      <c r="C5">
        <f>IF(A5,3.3*20/(E5*POWER(2,16)),"")</f>
        <v>1.007080078125E-5</v>
      </c>
      <c r="D5">
        <f>IF(A5,3/E5,"")</f>
        <v>0.03</v>
      </c>
      <c r="E5">
        <v>100</v>
      </c>
      <c r="F5">
        <f t="shared" ref="F5:F18" si="0">IF(A5,C5/A5,"")</f>
        <v>2.01416015625E-3</v>
      </c>
      <c r="G5" s="4">
        <f t="shared" ref="G5:G9" si="1">IF(F5&gt;1,F5,IF(F5&gt;0.001,F5*1000,IF(F5&gt;0.000001,1000000*F5,IF(F5&gt;F5&gt;0.000000001,F5*1000000000,""))))</f>
        <v>2.01416015625</v>
      </c>
      <c r="H5" t="str">
        <f t="shared" ref="H5:H12" si="2">IF(A5,IF(F5&gt;1,"A",IF(F5&gt;0.001,"mA",IF(F5&gt;0.000001,"uA",IF(F5&gt;0.000000001,"nA","")))),"")</f>
        <v>mA</v>
      </c>
      <c r="I5">
        <f t="shared" ref="I5" si="3">IF(A5,D5/A5,"")</f>
        <v>6</v>
      </c>
      <c r="J5" s="4">
        <f t="shared" ref="J5:J9" si="4">IF(I5&gt;1,I5,IF(I5&gt;0.001,I5*1000,IF(I5&gt;0.000001,1000000*I5,IF(I5&gt;I5&gt;0.000000001,I5*1000000000,""))))</f>
        <v>6</v>
      </c>
      <c r="K5" t="str">
        <f>IF(A5,IF(I5&gt;1,"A",IF(I5&gt;0.001,"mA",IF(I5&gt;0.000001,"uA",IF(I5&gt;0.000000001,"nA","")))),"")</f>
        <v>A</v>
      </c>
      <c r="L5">
        <f t="shared" ref="L5:L18" si="5">IF(A5,I5-F5,"")</f>
        <v>5.99798583984375</v>
      </c>
      <c r="M5" s="4">
        <f>IF(L5&gt;1,L5,IF(L5&gt;0.001,L5*1000,IF(L5&gt;0.000001,1000000*L5,IF(L5&gt;L5&gt;0.000000001,L5*1000000000,""))))</f>
        <v>5.99798583984375</v>
      </c>
      <c r="N5" t="str">
        <f>IF(A5,IF(L5&gt;1,"A",IF(L5&gt;0.001,"mA",IF(L5&gt;0.000001,"uA",IF(L5&gt;0.000000001,"nA","")))),"")</f>
        <v>A</v>
      </c>
      <c r="O5" s="11">
        <f>IF(A6,I6-F5,"")</f>
        <v>5.7985839843749998E-2</v>
      </c>
      <c r="P5" s="13">
        <f>IF(A6,IF(O5&gt;1,O5,IF(O5&gt;0.001,O5*1000,IF(O5&gt;0.000001,1000000*O5,IF(O5&gt;O5&gt;0.000000001,O5*1000000000,"")))),"")</f>
        <v>57.98583984375</v>
      </c>
      <c r="Q5" s="14" t="str">
        <f>IF(A6,IF(G5,IF(O5&gt;1,"A",IF(O5&gt;0.001,"mA",IF(O5&gt;0.000001,"uA",IF(O5&gt;0.000000001,"nA","")))),""),"")</f>
        <v>mA</v>
      </c>
      <c r="R5" s="10"/>
      <c r="U5">
        <f>IF(A5,1000000*E5*D5/POWER(2,16),"")</f>
        <v>45.7763671875</v>
      </c>
      <c r="V5">
        <f>IF(A5,F5*1000000,"")</f>
        <v>2014.16015625</v>
      </c>
      <c r="W5" s="4">
        <f t="shared" ref="W5:W18" si="6">IF(A5,1000*I5*I5*A5,"")</f>
        <v>180</v>
      </c>
      <c r="X5" s="3">
        <f t="shared" ref="X5:X18" si="7">IF(A5,1000*I5*A5,"")</f>
        <v>30</v>
      </c>
      <c r="Y5" s="5"/>
    </row>
    <row r="6" spans="1:33">
      <c r="A6">
        <v>0.5</v>
      </c>
      <c r="B6" s="1"/>
      <c r="C6">
        <f t="shared" ref="C6:C18" si="8">IF(A6,3.3*20/(E6*POWER(2,16)),"")</f>
        <v>1.007080078125E-5</v>
      </c>
      <c r="D6">
        <f t="shared" ref="D6:D18" si="9">IF(A6,3/E6,"")</f>
        <v>0.03</v>
      </c>
      <c r="E6">
        <f>IF(A6,E5,"")</f>
        <v>100</v>
      </c>
      <c r="F6">
        <f t="shared" si="0"/>
        <v>2.0141601562500001E-5</v>
      </c>
      <c r="G6" s="4">
        <f t="shared" si="1"/>
        <v>20.1416015625</v>
      </c>
      <c r="H6" t="str">
        <f t="shared" si="2"/>
        <v>uA</v>
      </c>
      <c r="I6">
        <f>IF(A6,D6/A6,"")</f>
        <v>0.06</v>
      </c>
      <c r="J6" s="4">
        <f t="shared" si="4"/>
        <v>60</v>
      </c>
      <c r="K6" t="str">
        <f t="shared" ref="K6:K18" si="10">IF(A6,IF(I6&gt;1,"A",IF(I6&gt;0.001,"mA",IF(I6&gt;0.000001,"uA",IF(I6&gt;0.000000001,"nA","")))),"")</f>
        <v>mA</v>
      </c>
      <c r="L6">
        <f t="shared" si="5"/>
        <v>5.9979858398437495E-2</v>
      </c>
      <c r="M6" s="4">
        <f t="shared" ref="M6:M18" si="11">IF(L6&gt;1,L6,IF(L6&gt;0.001,L6*1000,IF(L6&gt;0.000001,1000000*L6,IF(L6&gt;L6&gt;0.000000001,L6*1000000000,""))))</f>
        <v>59.979858398437493</v>
      </c>
      <c r="N6" t="str">
        <f t="shared" ref="N6:N18" si="12">IF(A6,IF(L6&gt;1,"A",IF(L6&gt;0.001,"mA",IF(L6&gt;0.000001,"uA",IF(L6&gt;0.000000001,"nA","")))),"")</f>
        <v>mA</v>
      </c>
      <c r="O6" s="11"/>
      <c r="P6" s="13"/>
      <c r="Q6" s="14"/>
      <c r="R6" s="11">
        <f>IF(A7,I7-F6,"")</f>
        <v>2.7985839843749997E-4</v>
      </c>
      <c r="S6" s="13">
        <f>IF(A7,IF(R6&gt;1,R6,IF(R6&gt;0.001,R6*1000,IF(R6&gt;0.000001,1000000*R6,IF(R6&gt;R6&gt;0.000000001,R6*1000000000,"")))),"")</f>
        <v>279.85839843749994</v>
      </c>
      <c r="T6" s="14" t="str">
        <f>IF(A7,IF(J6,IF(R6&gt;1,"A",IF(R6&gt;0.001,"mA",IF(R6&gt;0.000001,"uA",IF(R6&gt;0.000000001,"nA","")))),""),"")</f>
        <v>uA</v>
      </c>
      <c r="U6">
        <f t="shared" ref="U6:U18" si="13">IF(A6,1000000*E6*D6/POWER(2,16),"")</f>
        <v>45.7763671875</v>
      </c>
      <c r="V6">
        <f t="shared" ref="V6:V18" si="14">IF(A6,F6*1000000,"")</f>
        <v>20.1416015625</v>
      </c>
      <c r="W6" s="4">
        <f t="shared" si="6"/>
        <v>1.7999999999999998</v>
      </c>
      <c r="X6" s="3">
        <f t="shared" si="7"/>
        <v>30</v>
      </c>
      <c r="Y6" s="5"/>
    </row>
    <row r="7" spans="1:33">
      <c r="A7">
        <v>100</v>
      </c>
      <c r="B7" s="1"/>
      <c r="C7">
        <f t="shared" si="8"/>
        <v>1.007080078125E-5</v>
      </c>
      <c r="D7">
        <f t="shared" si="9"/>
        <v>0.03</v>
      </c>
      <c r="E7">
        <f t="shared" ref="E7:E18" si="15">IF(A7,E6,"")</f>
        <v>100</v>
      </c>
      <c r="F7">
        <f t="shared" si="0"/>
        <v>1.007080078125E-7</v>
      </c>
      <c r="G7" s="4">
        <f t="shared" si="1"/>
        <v>100.7080078125</v>
      </c>
      <c r="H7" t="str">
        <f t="shared" si="2"/>
        <v>nA</v>
      </c>
      <c r="I7">
        <f t="shared" ref="I7:I18" si="16">IF(A7,D7/A7,"")</f>
        <v>2.9999999999999997E-4</v>
      </c>
      <c r="J7" s="4">
        <f t="shared" si="4"/>
        <v>300</v>
      </c>
      <c r="K7" t="str">
        <f t="shared" si="10"/>
        <v>uA</v>
      </c>
      <c r="L7">
        <f t="shared" si="5"/>
        <v>2.9989929199218749E-4</v>
      </c>
      <c r="M7" s="4">
        <f t="shared" si="11"/>
        <v>299.8992919921875</v>
      </c>
      <c r="N7" t="str">
        <f t="shared" si="12"/>
        <v>uA</v>
      </c>
      <c r="O7" s="11" t="str">
        <f t="shared" ref="O7" si="17">IF(A8,I8-F7,"")</f>
        <v/>
      </c>
      <c r="P7" s="13" t="str">
        <f t="shared" ref="P7" si="18">IF(A8,IF(O7&gt;1,O7,IF(O7&gt;0.001,O7*1000,IF(O7&gt;0.000001,1000000*O7,IF(O7&gt;O7&gt;0.000000001,O7*1000000000,"")))),"")</f>
        <v/>
      </c>
      <c r="Q7" s="14" t="str">
        <f t="shared" ref="Q7" si="19">IF(A8,IF(G7,IF(O7&gt;1,"A",IF(O7&gt;0.001,"mA",IF(O7&gt;0.000001,"uA",IF(O7&gt;0.000000001,"nA","")))),""),"")</f>
        <v/>
      </c>
      <c r="R7" s="11"/>
      <c r="S7" s="13"/>
      <c r="T7" s="14"/>
      <c r="U7">
        <f t="shared" si="13"/>
        <v>45.7763671875</v>
      </c>
      <c r="V7">
        <f t="shared" si="14"/>
        <v>0.1007080078125</v>
      </c>
      <c r="W7" s="4">
        <f t="shared" si="6"/>
        <v>8.9999999999999993E-3</v>
      </c>
      <c r="X7" s="3">
        <f t="shared" si="7"/>
        <v>30</v>
      </c>
      <c r="Y7" s="5"/>
    </row>
    <row r="8" spans="1:33">
      <c r="B8" s="1"/>
      <c r="C8" t="str">
        <f t="shared" si="8"/>
        <v/>
      </c>
      <c r="D8" t="str">
        <f t="shared" si="9"/>
        <v/>
      </c>
      <c r="E8" t="str">
        <f t="shared" si="15"/>
        <v/>
      </c>
      <c r="F8" t="str">
        <f t="shared" si="0"/>
        <v/>
      </c>
      <c r="G8" s="4" t="str">
        <f t="shared" si="1"/>
        <v/>
      </c>
      <c r="H8" t="str">
        <f t="shared" si="2"/>
        <v/>
      </c>
      <c r="I8" t="str">
        <f t="shared" si="16"/>
        <v/>
      </c>
      <c r="J8" s="4" t="str">
        <f t="shared" si="4"/>
        <v/>
      </c>
      <c r="K8" t="str">
        <f t="shared" si="10"/>
        <v/>
      </c>
      <c r="L8" t="str">
        <f t="shared" si="5"/>
        <v/>
      </c>
      <c r="M8" s="4" t="str">
        <f t="shared" si="11"/>
        <v/>
      </c>
      <c r="N8" t="str">
        <f t="shared" si="12"/>
        <v/>
      </c>
      <c r="O8" s="11"/>
      <c r="P8" s="13"/>
      <c r="Q8" s="14"/>
      <c r="R8" s="11" t="str">
        <f t="shared" ref="R8" si="20">IF(A9,I9-F8,"")</f>
        <v/>
      </c>
      <c r="S8" s="13" t="str">
        <f>IF(A9,IF(R8&gt;1,R8,IF(R8&gt;0.001,R8*1000,IF(R8&gt;0.000001,1000000*R8,IF(R8&gt;R8&gt;0.000000001,R8*1000000000,"")))),"")</f>
        <v/>
      </c>
      <c r="T8" s="14" t="str">
        <f>IF(A9,IF(J8,IF(R8&gt;1,"A",IF(R8&gt;0.001,"mA",IF(R8&gt;0.000001,"uA",IF(R8&gt;0.000000001,"nA","")))),""),"")</f>
        <v/>
      </c>
      <c r="U8" t="str">
        <f t="shared" si="13"/>
        <v/>
      </c>
      <c r="V8" t="str">
        <f t="shared" si="14"/>
        <v/>
      </c>
      <c r="W8" s="4" t="str">
        <f t="shared" si="6"/>
        <v/>
      </c>
      <c r="X8" s="3" t="str">
        <f t="shared" si="7"/>
        <v/>
      </c>
      <c r="Y8" s="5"/>
    </row>
    <row r="9" spans="1:33">
      <c r="B9" s="1"/>
      <c r="C9" t="str">
        <f t="shared" si="8"/>
        <v/>
      </c>
      <c r="D9" t="str">
        <f t="shared" si="9"/>
        <v/>
      </c>
      <c r="E9" t="str">
        <f t="shared" si="15"/>
        <v/>
      </c>
      <c r="F9" t="str">
        <f t="shared" si="0"/>
        <v/>
      </c>
      <c r="G9" s="4" t="str">
        <f t="shared" si="1"/>
        <v/>
      </c>
      <c r="H9" t="str">
        <f t="shared" si="2"/>
        <v/>
      </c>
      <c r="I9" t="str">
        <f t="shared" si="16"/>
        <v/>
      </c>
      <c r="J9" s="4" t="str">
        <f t="shared" si="4"/>
        <v/>
      </c>
      <c r="K9" t="str">
        <f t="shared" si="10"/>
        <v/>
      </c>
      <c r="L9" t="str">
        <f t="shared" si="5"/>
        <v/>
      </c>
      <c r="M9" s="4" t="str">
        <f t="shared" si="11"/>
        <v/>
      </c>
      <c r="N9" t="str">
        <f t="shared" si="12"/>
        <v/>
      </c>
      <c r="O9" s="11" t="str">
        <f t="shared" ref="O9" si="21">IF(A10,I10-F9,"")</f>
        <v/>
      </c>
      <c r="P9" s="13" t="str">
        <f t="shared" ref="P9" si="22">IF(A10,IF(O9&gt;1,O9,IF(O9&gt;0.001,O9*1000,IF(O9&gt;0.000001,1000000*O9,IF(O9&gt;O9&gt;0.000000001,O9*1000000000,"")))),"")</f>
        <v/>
      </c>
      <c r="Q9" s="14" t="str">
        <f t="shared" ref="Q9" si="23">IF(A10,IF(G9,IF(O9&gt;1,"A",IF(O9&gt;0.001,"mA",IF(O9&gt;0.000001,"uA",IF(O9&gt;0.000000001,"nA","")))),""),"")</f>
        <v/>
      </c>
      <c r="R9" s="11"/>
      <c r="S9" s="13"/>
      <c r="T9" s="14"/>
      <c r="U9" t="str">
        <f t="shared" si="13"/>
        <v/>
      </c>
      <c r="V9" t="str">
        <f t="shared" si="14"/>
        <v/>
      </c>
      <c r="W9" s="4" t="str">
        <f t="shared" si="6"/>
        <v/>
      </c>
      <c r="X9" s="3" t="str">
        <f t="shared" si="7"/>
        <v/>
      </c>
      <c r="Y9" s="5"/>
    </row>
    <row r="10" spans="1:33">
      <c r="B10" s="1"/>
      <c r="C10" t="str">
        <f t="shared" si="8"/>
        <v/>
      </c>
      <c r="D10" t="str">
        <f t="shared" si="9"/>
        <v/>
      </c>
      <c r="E10" t="str">
        <f t="shared" si="15"/>
        <v/>
      </c>
      <c r="F10" t="str">
        <f t="shared" si="0"/>
        <v/>
      </c>
      <c r="G10" s="4" t="str">
        <f>IF(F10&gt;1,F10,IF(F10&gt;0.001,F10*1000,IF(F10&gt;0.000001,1000000*F10,IF(F10&gt;F10&gt;0.000000001,F10*1000000000,""))))</f>
        <v/>
      </c>
      <c r="H10" t="str">
        <f t="shared" si="2"/>
        <v/>
      </c>
      <c r="I10" t="str">
        <f t="shared" si="16"/>
        <v/>
      </c>
      <c r="J10" s="4" t="str">
        <f>IF(I10&gt;1,I10,IF(I10&gt;0.001,I10*1000,IF(I10&gt;0.000001,1000000*I10,IF(I10&gt;I10&gt;0.000000001,I10*1000000000,""))))</f>
        <v/>
      </c>
      <c r="K10" t="str">
        <f t="shared" si="10"/>
        <v/>
      </c>
      <c r="L10" t="str">
        <f t="shared" si="5"/>
        <v/>
      </c>
      <c r="M10" s="4" t="str">
        <f t="shared" si="11"/>
        <v/>
      </c>
      <c r="N10" t="str">
        <f t="shared" si="12"/>
        <v/>
      </c>
      <c r="O10" s="11"/>
      <c r="P10" s="13"/>
      <c r="Q10" s="14"/>
      <c r="R10" s="11" t="str">
        <f t="shared" ref="R10" si="24">IF(A11,I11-F10,"")</f>
        <v/>
      </c>
      <c r="S10" s="13" t="str">
        <f>IF(A11,IF(R10&gt;1,R10,IF(R10&gt;0.001,R10*1000,IF(R10&gt;0.000001,1000000*R10,IF(R10&gt;R10&gt;0.000000001,R10*1000000000,"")))),"")</f>
        <v/>
      </c>
      <c r="T10" s="14" t="str">
        <f>IF(A11,IF(J10,IF(R10&gt;1,"A",IF(R10&gt;0.001,"mA",IF(R10&gt;0.000001,"uA",IF(R10&gt;0.000000001,"nA","")))),""),"")</f>
        <v/>
      </c>
      <c r="U10" t="str">
        <f t="shared" si="13"/>
        <v/>
      </c>
      <c r="V10" t="str">
        <f t="shared" si="14"/>
        <v/>
      </c>
      <c r="W10" s="4" t="str">
        <f t="shared" si="6"/>
        <v/>
      </c>
      <c r="X10" s="3" t="str">
        <f t="shared" si="7"/>
        <v/>
      </c>
      <c r="Y10" s="5"/>
    </row>
    <row r="11" spans="1:33">
      <c r="B11" s="1"/>
      <c r="C11" t="str">
        <f t="shared" si="8"/>
        <v/>
      </c>
      <c r="D11" t="str">
        <f t="shared" si="9"/>
        <v/>
      </c>
      <c r="E11" t="str">
        <f t="shared" si="15"/>
        <v/>
      </c>
      <c r="F11" t="str">
        <f>IF(A11,C11/A11,"")</f>
        <v/>
      </c>
      <c r="G11" s="4" t="str">
        <f t="shared" ref="G11:G18" si="25">IF(F11&gt;1,F11,IF(F11&gt;0.001,F11*1000,IF(F11&gt;0.000001,1000000*F11,IF(F11&gt;F11&gt;0.000000001,F11*1000000000,""))))</f>
        <v/>
      </c>
      <c r="H11" t="str">
        <f t="shared" si="2"/>
        <v/>
      </c>
      <c r="I11" t="str">
        <f t="shared" si="16"/>
        <v/>
      </c>
      <c r="J11" s="4" t="str">
        <f t="shared" ref="J11:J18" si="26">IF(I11&gt;1,I11,IF(I11&gt;0.001,I11*1000,IF(I11&gt;0.000001,1000000*I11,IF(I11&gt;I11&gt;0.000000001,I11*1000000000,""))))</f>
        <v/>
      </c>
      <c r="K11" t="str">
        <f t="shared" si="10"/>
        <v/>
      </c>
      <c r="L11" t="str">
        <f t="shared" si="5"/>
        <v/>
      </c>
      <c r="M11" s="4" t="str">
        <f t="shared" si="11"/>
        <v/>
      </c>
      <c r="N11" t="str">
        <f t="shared" si="12"/>
        <v/>
      </c>
      <c r="O11" s="11" t="str">
        <f t="shared" ref="O11" si="27">IF(A12,I12-F11,"")</f>
        <v/>
      </c>
      <c r="P11" s="13" t="str">
        <f t="shared" ref="P11" si="28">IF(A12,IF(O11&gt;1,O11,IF(O11&gt;0.001,O11*1000,IF(O11&gt;0.000001,1000000*O11,IF(O11&gt;O11&gt;0.000000001,O11*1000000000,"")))),"")</f>
        <v/>
      </c>
      <c r="Q11" s="14" t="str">
        <f t="shared" ref="Q11" si="29">IF(A12,IF(G11,IF(O11&gt;1,"A",IF(O11&gt;0.001,"mA",IF(O11&gt;0.000001,"uA",IF(O11&gt;0.000000001,"nA","")))),""),"")</f>
        <v/>
      </c>
      <c r="R11" s="11"/>
      <c r="S11" s="13"/>
      <c r="T11" s="14"/>
      <c r="U11" t="str">
        <f t="shared" si="13"/>
        <v/>
      </c>
      <c r="V11" t="str">
        <f t="shared" si="14"/>
        <v/>
      </c>
      <c r="W11" s="4" t="str">
        <f t="shared" si="6"/>
        <v/>
      </c>
      <c r="X11" s="3" t="str">
        <f t="shared" si="7"/>
        <v/>
      </c>
      <c r="Y11" s="5"/>
    </row>
    <row r="12" spans="1:33">
      <c r="B12" s="1"/>
      <c r="C12" t="str">
        <f t="shared" si="8"/>
        <v/>
      </c>
      <c r="D12" t="str">
        <f t="shared" si="9"/>
        <v/>
      </c>
      <c r="E12" t="str">
        <f t="shared" si="15"/>
        <v/>
      </c>
      <c r="F12" t="str">
        <f t="shared" si="0"/>
        <v/>
      </c>
      <c r="G12" s="4" t="str">
        <f t="shared" si="25"/>
        <v/>
      </c>
      <c r="H12" t="str">
        <f t="shared" si="2"/>
        <v/>
      </c>
      <c r="I12" t="str">
        <f t="shared" si="16"/>
        <v/>
      </c>
      <c r="J12" s="4" t="str">
        <f t="shared" si="26"/>
        <v/>
      </c>
      <c r="K12" t="str">
        <f t="shared" si="10"/>
        <v/>
      </c>
      <c r="L12" t="str">
        <f t="shared" si="5"/>
        <v/>
      </c>
      <c r="M12" s="4" t="str">
        <f t="shared" si="11"/>
        <v/>
      </c>
      <c r="N12" t="str">
        <f t="shared" si="12"/>
        <v/>
      </c>
      <c r="O12" s="11"/>
      <c r="P12" s="13"/>
      <c r="Q12" s="14"/>
      <c r="R12" s="11" t="str">
        <f t="shared" ref="R12" si="30">IF(A13,I13-F12,"")</f>
        <v/>
      </c>
      <c r="S12" s="13" t="str">
        <f>IF(A13,IF(R12&gt;1,R12,IF(R12&gt;0.001,R12*1000,IF(R12&gt;0.000001,1000000*R12,IF(R12&gt;R12&gt;0.000000001,R12*1000000000,"")))),"")</f>
        <v/>
      </c>
      <c r="T12" s="14" t="str">
        <f>IF(A13,IF(J12,IF(R12&gt;1,"A",IF(R12&gt;0.001,"mA",IF(R12&gt;0.000001,"uA",IF(R12&gt;0.000000001,"nA","")))),""),"")</f>
        <v/>
      </c>
      <c r="U12" t="str">
        <f t="shared" si="13"/>
        <v/>
      </c>
      <c r="V12" t="str">
        <f t="shared" si="14"/>
        <v/>
      </c>
      <c r="W12" s="4" t="str">
        <f t="shared" si="6"/>
        <v/>
      </c>
      <c r="X12" s="3" t="str">
        <f t="shared" si="7"/>
        <v/>
      </c>
      <c r="Y12" s="5"/>
    </row>
    <row r="13" spans="1:33">
      <c r="B13" s="1"/>
      <c r="C13" t="str">
        <f t="shared" si="8"/>
        <v/>
      </c>
      <c r="D13" t="str">
        <f t="shared" si="9"/>
        <v/>
      </c>
      <c r="E13" t="str">
        <f t="shared" si="15"/>
        <v/>
      </c>
      <c r="F13" t="str">
        <f t="shared" si="0"/>
        <v/>
      </c>
      <c r="G13" s="4" t="str">
        <f t="shared" si="25"/>
        <v/>
      </c>
      <c r="H13" t="str">
        <f>IF(A13,IF(F13&gt;1,"A",IF(F13&gt;0.001,"mA",IF(F13&gt;0.000001,"uA",IF(F13&gt;0.000000001,"nA","")))),"")</f>
        <v/>
      </c>
      <c r="I13" t="str">
        <f t="shared" si="16"/>
        <v/>
      </c>
      <c r="J13" s="4" t="str">
        <f t="shared" si="26"/>
        <v/>
      </c>
      <c r="K13" t="str">
        <f t="shared" si="10"/>
        <v/>
      </c>
      <c r="L13" t="str">
        <f t="shared" si="5"/>
        <v/>
      </c>
      <c r="M13" s="4" t="str">
        <f t="shared" si="11"/>
        <v/>
      </c>
      <c r="N13" t="str">
        <f t="shared" si="12"/>
        <v/>
      </c>
      <c r="O13" s="11" t="str">
        <f t="shared" ref="O13" si="31">IF(A14,I14-F13,"")</f>
        <v/>
      </c>
      <c r="P13" s="13" t="str">
        <f t="shared" ref="P13" si="32">IF(A14,IF(O13&gt;1,O13,IF(O13&gt;0.001,O13*1000,IF(O13&gt;0.000001,1000000*O13,IF(O13&gt;O13&gt;0.000000001,O13*1000000000,"")))),"")</f>
        <v/>
      </c>
      <c r="Q13" s="14" t="str">
        <f t="shared" ref="Q13" si="33">IF(A14,IF(G13,IF(O13&gt;1,"A",IF(O13&gt;0.001,"mA",IF(O13&gt;0.000001,"uA",IF(O13&gt;0.000000001,"nA","")))),""),"")</f>
        <v/>
      </c>
      <c r="R13" s="11"/>
      <c r="S13" s="13"/>
      <c r="T13" s="14"/>
      <c r="U13" t="str">
        <f t="shared" si="13"/>
        <v/>
      </c>
      <c r="V13" t="str">
        <f t="shared" si="14"/>
        <v/>
      </c>
      <c r="W13" s="4" t="str">
        <f t="shared" si="6"/>
        <v/>
      </c>
      <c r="X13" s="3" t="str">
        <f t="shared" si="7"/>
        <v/>
      </c>
      <c r="Y13" s="5"/>
    </row>
    <row r="14" spans="1:33">
      <c r="B14" s="1"/>
      <c r="C14" t="str">
        <f t="shared" si="8"/>
        <v/>
      </c>
      <c r="D14" t="str">
        <f t="shared" si="9"/>
        <v/>
      </c>
      <c r="E14" t="str">
        <f t="shared" si="15"/>
        <v/>
      </c>
      <c r="F14" t="str">
        <f t="shared" si="0"/>
        <v/>
      </c>
      <c r="G14" s="4" t="str">
        <f t="shared" si="25"/>
        <v/>
      </c>
      <c r="H14" t="str">
        <f t="shared" ref="H14:H18" si="34">IF(A14,IF(F14&gt;1,"A",IF(F14&gt;0.001,"mA",IF(F14&gt;0.000001,"uA",IF(F14&gt;0.000000001,"nA","")))),"")</f>
        <v/>
      </c>
      <c r="I14" t="str">
        <f t="shared" si="16"/>
        <v/>
      </c>
      <c r="J14" s="4" t="str">
        <f t="shared" si="26"/>
        <v/>
      </c>
      <c r="K14" t="str">
        <f t="shared" si="10"/>
        <v/>
      </c>
      <c r="L14" t="str">
        <f t="shared" si="5"/>
        <v/>
      </c>
      <c r="M14" s="4" t="str">
        <f t="shared" si="11"/>
        <v/>
      </c>
      <c r="N14" t="str">
        <f t="shared" si="12"/>
        <v/>
      </c>
      <c r="O14" s="11"/>
      <c r="P14" s="13"/>
      <c r="Q14" s="14"/>
      <c r="R14" s="11" t="str">
        <f t="shared" ref="R14" si="35">IF(A15,I15-F14,"")</f>
        <v/>
      </c>
      <c r="S14" s="13" t="str">
        <f>IF(A15,IF(R14&gt;1,R14,IF(R14&gt;0.001,R14*1000,IF(R14&gt;0.000001,1000000*R14,IF(R14&gt;R14&gt;0.000000001,R14*1000000000,"")))),"")</f>
        <v/>
      </c>
      <c r="T14" s="14" t="str">
        <f>IF(A15,IF(J14,IF(R14&gt;1,"A",IF(R14&gt;0.001,"mA",IF(R14&gt;0.000001,"uA",IF(R14&gt;0.000000001,"nA","")))),""),"")</f>
        <v/>
      </c>
      <c r="U14" t="str">
        <f t="shared" si="13"/>
        <v/>
      </c>
      <c r="V14" t="str">
        <f t="shared" si="14"/>
        <v/>
      </c>
      <c r="W14" s="4" t="str">
        <f t="shared" si="6"/>
        <v/>
      </c>
      <c r="X14" s="3" t="str">
        <f t="shared" si="7"/>
        <v/>
      </c>
      <c r="Y14" s="5"/>
    </row>
    <row r="15" spans="1:33">
      <c r="B15" s="1"/>
      <c r="C15" t="str">
        <f t="shared" si="8"/>
        <v/>
      </c>
      <c r="D15" t="str">
        <f t="shared" si="9"/>
        <v/>
      </c>
      <c r="E15" t="str">
        <f t="shared" si="15"/>
        <v/>
      </c>
      <c r="F15" t="str">
        <f t="shared" si="0"/>
        <v/>
      </c>
      <c r="G15" s="4" t="str">
        <f t="shared" si="25"/>
        <v/>
      </c>
      <c r="H15" t="str">
        <f t="shared" si="34"/>
        <v/>
      </c>
      <c r="I15" t="str">
        <f t="shared" si="16"/>
        <v/>
      </c>
      <c r="J15" s="4" t="str">
        <f t="shared" si="26"/>
        <v/>
      </c>
      <c r="K15" t="str">
        <f t="shared" si="10"/>
        <v/>
      </c>
      <c r="L15" t="str">
        <f t="shared" si="5"/>
        <v/>
      </c>
      <c r="M15" s="4" t="str">
        <f t="shared" si="11"/>
        <v/>
      </c>
      <c r="N15" t="str">
        <f t="shared" si="12"/>
        <v/>
      </c>
      <c r="O15" s="11" t="str">
        <f t="shared" ref="O15" si="36">IF(A16,I16-F15,"")</f>
        <v/>
      </c>
      <c r="P15" s="13" t="str">
        <f t="shared" ref="P15" si="37">IF(A16,IF(O15&gt;1,O15,IF(O15&gt;0.001,O15*1000,IF(O15&gt;0.000001,1000000*O15,IF(O15&gt;O15&gt;0.000000001,O15*1000000000,"")))),"")</f>
        <v/>
      </c>
      <c r="Q15" s="14" t="str">
        <f t="shared" ref="Q15" si="38">IF(A16,IF(G15,IF(O15&gt;1,"A",IF(O15&gt;0.001,"mA",IF(O15&gt;0.000001,"uA",IF(O15&gt;0.000000001,"nA","")))),""),"")</f>
        <v/>
      </c>
      <c r="R15" s="11"/>
      <c r="S15" s="13"/>
      <c r="T15" s="14"/>
      <c r="U15" t="str">
        <f t="shared" si="13"/>
        <v/>
      </c>
      <c r="V15" t="str">
        <f t="shared" si="14"/>
        <v/>
      </c>
      <c r="W15" s="4" t="str">
        <f t="shared" si="6"/>
        <v/>
      </c>
      <c r="X15" s="3" t="str">
        <f t="shared" si="7"/>
        <v/>
      </c>
      <c r="Y15" s="5"/>
    </row>
    <row r="16" spans="1:33">
      <c r="B16" s="1"/>
      <c r="C16" t="str">
        <f t="shared" si="8"/>
        <v/>
      </c>
      <c r="D16" t="str">
        <f t="shared" si="9"/>
        <v/>
      </c>
      <c r="E16" t="str">
        <f t="shared" si="15"/>
        <v/>
      </c>
      <c r="F16" t="str">
        <f t="shared" si="0"/>
        <v/>
      </c>
      <c r="G16" s="4" t="str">
        <f t="shared" si="25"/>
        <v/>
      </c>
      <c r="H16" t="str">
        <f t="shared" si="34"/>
        <v/>
      </c>
      <c r="I16" t="str">
        <f t="shared" si="16"/>
        <v/>
      </c>
      <c r="J16" s="4" t="str">
        <f t="shared" si="26"/>
        <v/>
      </c>
      <c r="K16" t="str">
        <f t="shared" si="10"/>
        <v/>
      </c>
      <c r="L16" t="str">
        <f t="shared" si="5"/>
        <v/>
      </c>
      <c r="M16" s="4" t="str">
        <f t="shared" si="11"/>
        <v/>
      </c>
      <c r="N16" t="str">
        <f t="shared" si="12"/>
        <v/>
      </c>
      <c r="O16" s="11"/>
      <c r="P16" s="13"/>
      <c r="Q16" s="14"/>
      <c r="R16" s="11" t="str">
        <f t="shared" ref="R16" si="39">IF(A17,I17-F16,"")</f>
        <v/>
      </c>
      <c r="S16" s="13" t="str">
        <f>IF(A17,IF(R16&gt;1,R16,IF(R16&gt;0.001,R16*1000,IF(R16&gt;0.000001,1000000*R16,IF(R16&gt;R16&gt;0.000000001,R16*1000000000,"")))),"")</f>
        <v/>
      </c>
      <c r="T16" s="14" t="str">
        <f>IF(A17,IF(J16,IF(R16&gt;1,"A",IF(R16&gt;0.001,"mA",IF(R16&gt;0.000001,"uA",IF(R16&gt;0.000000001,"nA","")))),""),"")</f>
        <v/>
      </c>
      <c r="U16" t="str">
        <f t="shared" si="13"/>
        <v/>
      </c>
      <c r="V16" t="str">
        <f t="shared" si="14"/>
        <v/>
      </c>
      <c r="W16" s="4" t="str">
        <f t="shared" si="6"/>
        <v/>
      </c>
      <c r="X16" s="3" t="str">
        <f t="shared" si="7"/>
        <v/>
      </c>
      <c r="Y16" s="5"/>
    </row>
    <row r="17" spans="1:36">
      <c r="B17" s="1"/>
      <c r="C17" t="str">
        <f t="shared" si="8"/>
        <v/>
      </c>
      <c r="D17" t="str">
        <f t="shared" si="9"/>
        <v/>
      </c>
      <c r="E17" t="str">
        <f t="shared" si="15"/>
        <v/>
      </c>
      <c r="F17" t="str">
        <f t="shared" si="0"/>
        <v/>
      </c>
      <c r="G17" s="4" t="str">
        <f t="shared" si="25"/>
        <v/>
      </c>
      <c r="H17" t="str">
        <f t="shared" si="34"/>
        <v/>
      </c>
      <c r="I17" t="str">
        <f t="shared" si="16"/>
        <v/>
      </c>
      <c r="J17" s="4" t="str">
        <f t="shared" si="26"/>
        <v/>
      </c>
      <c r="K17" t="str">
        <f t="shared" si="10"/>
        <v/>
      </c>
      <c r="L17" t="str">
        <f t="shared" si="5"/>
        <v/>
      </c>
      <c r="M17" s="4" t="str">
        <f t="shared" si="11"/>
        <v/>
      </c>
      <c r="N17" t="str">
        <f t="shared" si="12"/>
        <v/>
      </c>
      <c r="O17" s="11" t="str">
        <f t="shared" ref="O17" si="40">IF(A18,I18-F17,"")</f>
        <v/>
      </c>
      <c r="P17" s="13" t="str">
        <f t="shared" ref="P17" si="41">IF(A18,IF(O17&gt;1,O17,IF(O17&gt;0.001,O17*1000,IF(O17&gt;0.000001,1000000*O17,IF(O17&gt;O17&gt;0.000000001,O17*1000000000,"")))),"")</f>
        <v/>
      </c>
      <c r="Q17" s="14" t="str">
        <f t="shared" ref="Q17" si="42">IF(A18,IF(G17,IF(O17&gt;1,"A",IF(O17&gt;0.001,"mA",IF(O17&gt;0.000001,"uA",IF(O17&gt;0.000000001,"nA","")))),""),"")</f>
        <v/>
      </c>
      <c r="R17" s="11"/>
      <c r="S17" s="13"/>
      <c r="T17" s="14"/>
      <c r="U17" t="str">
        <f t="shared" si="13"/>
        <v/>
      </c>
      <c r="V17" t="str">
        <f t="shared" si="14"/>
        <v/>
      </c>
      <c r="W17" s="4" t="str">
        <f t="shared" si="6"/>
        <v/>
      </c>
      <c r="X17" s="3" t="str">
        <f t="shared" si="7"/>
        <v/>
      </c>
      <c r="Y17" s="5"/>
    </row>
    <row r="18" spans="1:36">
      <c r="B18" s="1"/>
      <c r="C18" t="str">
        <f t="shared" si="8"/>
        <v/>
      </c>
      <c r="D18" t="str">
        <f t="shared" si="9"/>
        <v/>
      </c>
      <c r="E18" t="str">
        <f t="shared" si="15"/>
        <v/>
      </c>
      <c r="F18" t="str">
        <f t="shared" si="0"/>
        <v/>
      </c>
      <c r="G18" s="4" t="str">
        <f t="shared" si="25"/>
        <v/>
      </c>
      <c r="H18" t="str">
        <f t="shared" si="34"/>
        <v/>
      </c>
      <c r="I18" t="str">
        <f t="shared" si="16"/>
        <v/>
      </c>
      <c r="J18" s="4" t="str">
        <f t="shared" si="26"/>
        <v/>
      </c>
      <c r="K18" t="str">
        <f t="shared" si="10"/>
        <v/>
      </c>
      <c r="L18" t="str">
        <f t="shared" si="5"/>
        <v/>
      </c>
      <c r="M18" s="4" t="str">
        <f t="shared" si="11"/>
        <v/>
      </c>
      <c r="N18" t="str">
        <f t="shared" si="12"/>
        <v/>
      </c>
      <c r="O18" s="11"/>
      <c r="P18" s="13"/>
      <c r="Q18" s="14"/>
      <c r="R18" s="10"/>
      <c r="U18" t="str">
        <f t="shared" si="13"/>
        <v/>
      </c>
      <c r="V18" t="str">
        <f t="shared" si="14"/>
        <v/>
      </c>
      <c r="W18" s="4" t="str">
        <f t="shared" si="6"/>
        <v/>
      </c>
      <c r="X18" s="3" t="str">
        <f t="shared" si="7"/>
        <v/>
      </c>
      <c r="Y18" s="5"/>
    </row>
    <row r="19" spans="1:36">
      <c r="A19" t="s">
        <v>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</row>
    <row r="22" spans="1:36">
      <c r="H22" s="3"/>
    </row>
    <row r="23" spans="1:36">
      <c r="H23" s="3"/>
    </row>
    <row r="24" spans="1:36">
      <c r="H24" s="3"/>
    </row>
    <row r="25" spans="1:36">
      <c r="H25" s="3"/>
    </row>
    <row r="34" spans="25:25">
      <c r="Y34" s="6"/>
    </row>
  </sheetData>
  <mergeCells count="51">
    <mergeCell ref="T16:T17"/>
    <mergeCell ref="O17:O18"/>
    <mergeCell ref="P17:P18"/>
    <mergeCell ref="Q17:Q18"/>
    <mergeCell ref="U3:V3"/>
    <mergeCell ref="P13:P14"/>
    <mergeCell ref="Q13:Q14"/>
    <mergeCell ref="R14:R15"/>
    <mergeCell ref="S14:S15"/>
    <mergeCell ref="T14:T15"/>
    <mergeCell ref="O15:O16"/>
    <mergeCell ref="P15:P16"/>
    <mergeCell ref="Q15:Q16"/>
    <mergeCell ref="R16:R17"/>
    <mergeCell ref="S16:S17"/>
    <mergeCell ref="R10:R11"/>
    <mergeCell ref="S10:S11"/>
    <mergeCell ref="T10:T11"/>
    <mergeCell ref="O11:O12"/>
    <mergeCell ref="P11:P12"/>
    <mergeCell ref="Q11:Q12"/>
    <mergeCell ref="R12:R13"/>
    <mergeCell ref="S12:S13"/>
    <mergeCell ref="T12:T13"/>
    <mergeCell ref="O13:O14"/>
    <mergeCell ref="T6:T7"/>
    <mergeCell ref="O7:O8"/>
    <mergeCell ref="P7:P8"/>
    <mergeCell ref="Q7:Q8"/>
    <mergeCell ref="R8:R9"/>
    <mergeCell ref="S8:S9"/>
    <mergeCell ref="T8:T9"/>
    <mergeCell ref="O9:O10"/>
    <mergeCell ref="P9:P10"/>
    <mergeCell ref="Q9:Q10"/>
    <mergeCell ref="Y3:Y4"/>
    <mergeCell ref="F4:H4"/>
    <mergeCell ref="I4:K4"/>
    <mergeCell ref="L4:N4"/>
    <mergeCell ref="O4:T4"/>
    <mergeCell ref="O5:O6"/>
    <mergeCell ref="P5:P6"/>
    <mergeCell ref="Q5:Q6"/>
    <mergeCell ref="R6:R7"/>
    <mergeCell ref="S6:S7"/>
    <mergeCell ref="A3:A4"/>
    <mergeCell ref="B3:B4"/>
    <mergeCell ref="C3:D3"/>
    <mergeCell ref="F3:T3"/>
    <mergeCell ref="W3:W4"/>
    <mergeCell ref="X3:X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12-bit</vt:lpstr>
      <vt:lpstr>16-bit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2015-09-13T00:58:43Z</dcterms:created>
  <dcterms:modified xsi:type="dcterms:W3CDTF">2015-09-22T03:06:16Z</dcterms:modified>
</cp:coreProperties>
</file>