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35860" windowHeight="206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1" l="1"/>
  <c r="C27" i="1"/>
  <c r="B15" i="1"/>
  <c r="D3" i="1"/>
  <c r="C3" i="1"/>
  <c r="C15" i="1"/>
  <c r="B16" i="1"/>
  <c r="B18" i="1"/>
  <c r="B8" i="1"/>
  <c r="I29" i="1"/>
  <c r="I30" i="1"/>
  <c r="C54" i="1"/>
  <c r="B20" i="1"/>
  <c r="B21" i="1"/>
  <c r="B19" i="1"/>
  <c r="B24" i="1"/>
  <c r="C24" i="1"/>
  <c r="C18" i="1"/>
  <c r="C13" i="1"/>
  <c r="C16" i="1"/>
  <c r="C5" i="1"/>
  <c r="C8" i="1"/>
  <c r="B26" i="1"/>
  <c r="D25" i="1"/>
  <c r="B25" i="1"/>
  <c r="B13" i="1"/>
  <c r="B14" i="1"/>
  <c r="E17" i="1"/>
  <c r="E16" i="1"/>
  <c r="E15" i="1"/>
  <c r="E14" i="1"/>
  <c r="E13" i="1"/>
  <c r="E12" i="1"/>
  <c r="E11" i="1"/>
  <c r="E10" i="1"/>
  <c r="E9" i="1"/>
  <c r="E8" i="1"/>
  <c r="E7" i="1"/>
  <c r="E6" i="1"/>
  <c r="C17" i="1"/>
  <c r="C14" i="1"/>
  <c r="E2" i="1"/>
  <c r="E3" i="1"/>
  <c r="E4" i="1"/>
  <c r="E5" i="1"/>
  <c r="E18" i="1"/>
  <c r="E19" i="1"/>
  <c r="E20" i="1"/>
  <c r="E21" i="1"/>
  <c r="E22" i="1"/>
  <c r="E23" i="1"/>
  <c r="E24" i="1"/>
  <c r="E25" i="1"/>
  <c r="C4" i="1"/>
  <c r="B9" i="1"/>
  <c r="C9" i="1"/>
  <c r="B10" i="1"/>
  <c r="B11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5" i="1"/>
  <c r="C23" i="1"/>
  <c r="C22" i="1"/>
  <c r="C21" i="1"/>
  <c r="C20" i="1"/>
  <c r="C19" i="1"/>
  <c r="C11" i="1"/>
  <c r="C10" i="1"/>
  <c r="C12" i="1"/>
  <c r="C6" i="1"/>
  <c r="C2" i="1"/>
  <c r="C7" i="1"/>
  <c r="E26" i="1"/>
  <c r="C26" i="1"/>
  <c r="B27" i="1"/>
</calcChain>
</file>

<file path=xl/sharedStrings.xml><?xml version="1.0" encoding="utf-8"?>
<sst xmlns="http://schemas.openxmlformats.org/spreadsheetml/2006/main" count="27" uniqueCount="27">
  <si>
    <t>Task</t>
  </si>
  <si>
    <t>Start Date</t>
  </si>
  <si>
    <t>End Date</t>
  </si>
  <si>
    <t>Duration</t>
  </si>
  <si>
    <t xml:space="preserve">Define Constraints/Goals      </t>
  </si>
  <si>
    <t xml:space="preserve">Hardware Design                    </t>
  </si>
  <si>
    <t xml:space="preserve">- System Block Diagram     </t>
  </si>
  <si>
    <t xml:space="preserve">- Sub-system Design           </t>
  </si>
  <si>
    <t xml:space="preserve">- Sub-system Integration   </t>
  </si>
  <si>
    <t xml:space="preserve">Software                                  </t>
  </si>
  <si>
    <t xml:space="preserve">PCBA                                         </t>
  </si>
  <si>
    <t xml:space="preserve">- Manufacturing                  </t>
  </si>
  <si>
    <t xml:space="preserve">Firmware                                  </t>
  </si>
  <si>
    <t xml:space="preserve">Hardware Bring-up                 </t>
  </si>
  <si>
    <t xml:space="preserve">- Schematic Capture           </t>
  </si>
  <si>
    <t xml:space="preserve">- Layout                                 </t>
  </si>
  <si>
    <t xml:space="preserve">- Low Level Config               </t>
  </si>
  <si>
    <t xml:space="preserve">- Drivers                                </t>
  </si>
  <si>
    <t xml:space="preserve">- Main Program                   </t>
  </si>
  <si>
    <t xml:space="preserve">- Debug Software                </t>
  </si>
  <si>
    <t xml:space="preserve">- Display Software               </t>
  </si>
  <si>
    <t xml:space="preserve">- Logging Software              </t>
  </si>
  <si>
    <t xml:space="preserve">- PCB Assembly                    </t>
  </si>
  <si>
    <t xml:space="preserve">- On PCB Testing                  </t>
  </si>
  <si>
    <t>Today 1</t>
  </si>
  <si>
    <t>Today 2</t>
  </si>
  <si>
    <t xml:space="preserve">- Sub-system Prototyping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</si>
</sst>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scheme val="minor"/>
    </font>
    <font>
      <i/>
      <sz val="12"/>
      <color theme="1"/>
      <name val="Calibri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4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49" fontId="1" fillId="0" borderId="0" xfId="0" applyNumberFormat="1" applyFont="1"/>
    <xf numFmtId="49" fontId="5" fillId="0" borderId="0" xfId="0" applyNumberFormat="1" applyFont="1"/>
    <xf numFmtId="49" fontId="0" fillId="0" borderId="0" xfId="0" applyNumberFormat="1"/>
    <xf numFmtId="0" fontId="6" fillId="0" borderId="0" xfId="0" applyFont="1"/>
    <xf numFmtId="1" fontId="0" fillId="0" borderId="0" xfId="0" applyNumberFormat="1"/>
    <xf numFmtId="1" fontId="0" fillId="0" borderId="0" xfId="0" applyNumberFormat="1" applyAlignment="1">
      <alignment horizontal="center"/>
    </xf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/>
              <a:t>EE4951</a:t>
            </a:r>
            <a:r>
              <a:rPr lang="en-US" sz="2400" baseline="0"/>
              <a:t> Projected Timeline</a:t>
            </a:r>
            <a:endParaRPr lang="en-US" sz="2400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effectLst/>
          </c:spPr>
          <c:invertIfNegative val="0"/>
          <c:cat>
            <c:strRef>
              <c:f>Sheet1!$A$2:$A$54</c:f>
              <c:strCache>
                <c:ptCount val="26"/>
                <c:pt idx="0">
                  <c:v>Define Constraints/Goals      </c:v>
                </c:pt>
                <c:pt idx="1">
                  <c:v>Hardware Design                    </c:v>
                </c:pt>
                <c:pt idx="2">
                  <c:v>- System Block Diagram     </c:v>
                </c:pt>
                <c:pt idx="3">
                  <c:v>- Sub-system Design           </c:v>
                </c:pt>
                <c:pt idx="4">
                  <c:v>- Sub-system Integration   </c:v>
                </c:pt>
                <c:pt idx="6">
                  <c:v>PCBA                                         </c:v>
                </c:pt>
                <c:pt idx="7">
                  <c:v>- Schematic Capture           </c:v>
                </c:pt>
                <c:pt idx="8">
                  <c:v>- Layout                                 </c:v>
                </c:pt>
                <c:pt idx="9">
                  <c:v>- Manufacturing                  </c:v>
                </c:pt>
                <c:pt idx="11">
                  <c:v>Firmware                                  </c:v>
                </c:pt>
                <c:pt idx="12">
                  <c:v>- Low Level Config               </c:v>
                </c:pt>
                <c:pt idx="13">
                  <c:v>- Drivers                                </c:v>
                </c:pt>
                <c:pt idx="14">
                  <c:v>- Main Program                   </c:v>
                </c:pt>
                <c:pt idx="16">
                  <c:v>Software                                  </c:v>
                </c:pt>
                <c:pt idx="17">
                  <c:v>- Debug Software                </c:v>
                </c:pt>
                <c:pt idx="18">
                  <c:v>- Display Software               </c:v>
                </c:pt>
                <c:pt idx="19">
                  <c:v>- Logging Software              </c:v>
                </c:pt>
                <c:pt idx="22">
                  <c:v>Hardware Bring-up                 </c:v>
                </c:pt>
                <c:pt idx="23">
                  <c:v>- Sub-system Prototyping   </c:v>
                </c:pt>
                <c:pt idx="24">
                  <c:v>- PCB Assembly                    </c:v>
                </c:pt>
                <c:pt idx="25">
                  <c:v>- On PCB Testing                  </c:v>
                </c:pt>
              </c:strCache>
            </c:strRef>
          </c:cat>
          <c:val>
            <c:numRef>
              <c:f>Sheet1!$B$2:$B$54</c:f>
              <c:numCache>
                <c:formatCode>m/d/yy</c:formatCode>
                <c:ptCount val="53"/>
                <c:pt idx="0">
                  <c:v>42257.0</c:v>
                </c:pt>
                <c:pt idx="1">
                  <c:v>42262.0</c:v>
                </c:pt>
                <c:pt idx="2">
                  <c:v>42262.0</c:v>
                </c:pt>
                <c:pt idx="3">
                  <c:v>42265.0</c:v>
                </c:pt>
                <c:pt idx="4">
                  <c:v>42278.0</c:v>
                </c:pt>
                <c:pt idx="6">
                  <c:v>42278.0</c:v>
                </c:pt>
                <c:pt idx="7">
                  <c:v>42278.0</c:v>
                </c:pt>
                <c:pt idx="8">
                  <c:v>42288.5</c:v>
                </c:pt>
                <c:pt idx="9">
                  <c:v>42299.0</c:v>
                </c:pt>
                <c:pt idx="11">
                  <c:v>42269.0</c:v>
                </c:pt>
                <c:pt idx="12">
                  <c:v>42269.0</c:v>
                </c:pt>
                <c:pt idx="13">
                  <c:v>42276.0</c:v>
                </c:pt>
                <c:pt idx="14">
                  <c:v>42290.0</c:v>
                </c:pt>
                <c:pt idx="16">
                  <c:v>42290.0</c:v>
                </c:pt>
                <c:pt idx="17">
                  <c:v>42290.0</c:v>
                </c:pt>
                <c:pt idx="18">
                  <c:v>42304.0</c:v>
                </c:pt>
                <c:pt idx="19">
                  <c:v>42311.0</c:v>
                </c:pt>
                <c:pt idx="22">
                  <c:v>42279.0</c:v>
                </c:pt>
                <c:pt idx="23">
                  <c:v>42279.0</c:v>
                </c:pt>
                <c:pt idx="24">
                  <c:v>42306.0</c:v>
                </c:pt>
                <c:pt idx="25">
                  <c:v>42309.5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effectLst/>
            </c:spPr>
          </c:dPt>
          <c:dPt>
            <c:idx val="3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effectLst/>
            </c:spPr>
          </c:dPt>
          <c:dPt>
            <c:idx val="4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effectLst/>
            </c:spPr>
          </c:dPt>
          <c:dPt>
            <c:idx val="7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effectLst/>
            </c:spPr>
          </c:dPt>
          <c:dPt>
            <c:idx val="8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effectLst/>
            </c:spPr>
          </c:dPt>
          <c:dPt>
            <c:idx val="9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effectLst/>
            </c:spPr>
          </c:dPt>
          <c:dPt>
            <c:idx val="12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effectLst/>
            </c:spPr>
          </c:dPt>
          <c:dPt>
            <c:idx val="13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effectLst/>
            </c:spPr>
          </c:dPt>
          <c:dPt>
            <c:idx val="14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effectLst/>
            </c:spPr>
          </c:dPt>
          <c:dPt>
            <c:idx val="17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effectLst/>
            </c:spPr>
          </c:dPt>
          <c:dPt>
            <c:idx val="18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effectLst/>
            </c:spPr>
          </c:dPt>
          <c:dPt>
            <c:idx val="19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effectLst/>
            </c:spPr>
          </c:dPt>
          <c:dPt>
            <c:idx val="23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effectLst/>
            </c:spPr>
          </c:dPt>
          <c:dPt>
            <c:idx val="24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effectLst/>
            </c:spPr>
          </c:dPt>
          <c:dPt>
            <c:idx val="25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effectLst/>
            </c:spPr>
          </c:dPt>
          <c:val>
            <c:numRef>
              <c:f>Sheet1!$E$2:$E$54</c:f>
              <c:numCache>
                <c:formatCode>General</c:formatCode>
                <c:ptCount val="53"/>
                <c:pt idx="0">
                  <c:v>7.0</c:v>
                </c:pt>
                <c:pt idx="1">
                  <c:v>26.5</c:v>
                </c:pt>
                <c:pt idx="2">
                  <c:v>7.0</c:v>
                </c:pt>
                <c:pt idx="3">
                  <c:v>17.5</c:v>
                </c:pt>
                <c:pt idx="4">
                  <c:v>10.5</c:v>
                </c:pt>
                <c:pt idx="5">
                  <c:v>0.0</c:v>
                </c:pt>
                <c:pt idx="6">
                  <c:v>28.0</c:v>
                </c:pt>
                <c:pt idx="7">
                  <c:v>10.5</c:v>
                </c:pt>
                <c:pt idx="8">
                  <c:v>10.5</c:v>
                </c:pt>
                <c:pt idx="9">
                  <c:v>7.0</c:v>
                </c:pt>
                <c:pt idx="10">
                  <c:v>0.0</c:v>
                </c:pt>
                <c:pt idx="11">
                  <c:v>56.0</c:v>
                </c:pt>
                <c:pt idx="12">
                  <c:v>7.0</c:v>
                </c:pt>
                <c:pt idx="13">
                  <c:v>28.0</c:v>
                </c:pt>
                <c:pt idx="14">
                  <c:v>35.0</c:v>
                </c:pt>
                <c:pt idx="15">
                  <c:v>0.0</c:v>
                </c:pt>
                <c:pt idx="16">
                  <c:v>35.0</c:v>
                </c:pt>
                <c:pt idx="17">
                  <c:v>21.0</c:v>
                </c:pt>
                <c:pt idx="18">
                  <c:v>14.0</c:v>
                </c:pt>
                <c:pt idx="19">
                  <c:v>14.0</c:v>
                </c:pt>
                <c:pt idx="20">
                  <c:v>0.0</c:v>
                </c:pt>
                <c:pt idx="21">
                  <c:v>0.0</c:v>
                </c:pt>
                <c:pt idx="22">
                  <c:v>49.0</c:v>
                </c:pt>
                <c:pt idx="23">
                  <c:v>28.0</c:v>
                </c:pt>
                <c:pt idx="24">
                  <c:v>3.5</c:v>
                </c:pt>
                <c:pt idx="25">
                  <c:v>18.5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134552616"/>
        <c:axId val="2134555624"/>
      </c:barChart>
      <c:lineChart>
        <c:grouping val="standard"/>
        <c:varyColors val="0"/>
        <c:ser>
          <c:idx val="2"/>
          <c:order val="2"/>
          <c:tx>
            <c:v>Today</c:v>
          </c:tx>
          <c:marker>
            <c:symbol val="none"/>
          </c:marker>
          <c:dPt>
            <c:idx val="1"/>
            <c:bubble3D val="0"/>
            <c:spPr>
              <a:ln w="19050">
                <a:solidFill>
                  <a:schemeClr val="tx1"/>
                </a:solidFill>
                <a:prstDash val="dash"/>
              </a:ln>
            </c:spPr>
          </c:dPt>
          <c:cat>
            <c:numRef>
              <c:f>Sheet1!$I$29:$I$30</c:f>
              <c:numCache>
                <c:formatCode>0</c:formatCode>
                <c:ptCount val="2"/>
                <c:pt idx="0">
                  <c:v>42267.0</c:v>
                </c:pt>
                <c:pt idx="1">
                  <c:v>42267.0</c:v>
                </c:pt>
              </c:numCache>
            </c:numRef>
          </c:cat>
          <c:val>
            <c:numRef>
              <c:f>Sheet1!$J$29:$J$30</c:f>
              <c:numCache>
                <c:formatCode>General</c:formatCode>
                <c:ptCount val="2"/>
                <c:pt idx="0">
                  <c:v>-100.0</c:v>
                </c:pt>
                <c:pt idx="1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562008"/>
        <c:axId val="2134559144"/>
      </c:lineChart>
      <c:catAx>
        <c:axId val="2134552616"/>
        <c:scaling>
          <c:orientation val="maxMin"/>
        </c:scaling>
        <c:delete val="0"/>
        <c:axPos val="l"/>
        <c:majorTickMark val="out"/>
        <c:minorTickMark val="none"/>
        <c:tickLblPos val="nextTo"/>
        <c:txPr>
          <a:bodyPr anchor="ctr" anchorCtr="0"/>
          <a:lstStyle/>
          <a:p>
            <a:pPr algn="l">
              <a:defRPr/>
            </a:pPr>
            <a:endParaRPr lang="en-US"/>
          </a:p>
        </c:txPr>
        <c:crossAx val="2134555624"/>
        <c:crosses val="autoZero"/>
        <c:auto val="1"/>
        <c:lblAlgn val="ctr"/>
        <c:lblOffset val="100"/>
        <c:noMultiLvlLbl val="0"/>
      </c:catAx>
      <c:valAx>
        <c:axId val="2134555624"/>
        <c:scaling>
          <c:orientation val="minMax"/>
          <c:max val="42362.0"/>
          <c:min val="42257.0"/>
        </c:scaling>
        <c:delete val="0"/>
        <c:axPos val="t"/>
        <c:majorGridlines/>
        <c:numFmt formatCode="m/d/yy" sourceLinked="1"/>
        <c:majorTickMark val="out"/>
        <c:minorTickMark val="none"/>
        <c:tickLblPos val="nextTo"/>
        <c:crossAx val="2134552616"/>
        <c:crosses val="autoZero"/>
        <c:crossBetween val="between"/>
        <c:majorUnit val="7.0"/>
      </c:valAx>
      <c:valAx>
        <c:axId val="2134559144"/>
        <c:scaling>
          <c:orientation val="minMax"/>
          <c:max val="1.0"/>
          <c:min val="0.0"/>
        </c:scaling>
        <c:delete val="0"/>
        <c:axPos val="r"/>
        <c:numFmt formatCode="General" sourceLinked="1"/>
        <c:majorTickMark val="out"/>
        <c:minorTickMark val="none"/>
        <c:tickLblPos val="nextTo"/>
        <c:crossAx val="2134562008"/>
        <c:crosses val="max"/>
        <c:crossBetween val="between"/>
        <c:majorUnit val="10.0"/>
        <c:minorUnit val="0.02"/>
      </c:valAx>
      <c:dateAx>
        <c:axId val="2134562008"/>
        <c:scaling>
          <c:orientation val="minMax"/>
          <c:max val="42362.0"/>
          <c:min val="42257.0"/>
        </c:scaling>
        <c:delete val="1"/>
        <c:axPos val="t"/>
        <c:numFmt formatCode="0" sourceLinked="1"/>
        <c:majorTickMark val="out"/>
        <c:minorTickMark val="none"/>
        <c:tickLblPos val="nextTo"/>
        <c:crossAx val="2134559144"/>
        <c:crosses val="max"/>
        <c:auto val="0"/>
        <c:lblOffset val="100"/>
        <c:baseTimeUnit val="days"/>
      </c:dateAx>
    </c:plotArea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0</xdr:row>
      <xdr:rowOff>0</xdr:rowOff>
    </xdr:from>
    <xdr:to>
      <xdr:col>25</xdr:col>
      <xdr:colOff>685800</xdr:colOff>
      <xdr:row>52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showRuler="0" topLeftCell="A2" workbookViewId="0">
      <selection activeCell="D28" sqref="D28"/>
    </sheetView>
  </sheetViews>
  <sheetFormatPr baseColWidth="10" defaultRowHeight="15" x14ac:dyDescent="0"/>
  <cols>
    <col min="1" max="1" width="24.5" customWidth="1"/>
    <col min="2" max="2" width="12.6640625" customWidth="1"/>
    <col min="3" max="3" width="11.6640625" customWidth="1"/>
    <col min="5" max="5" width="3.33203125" customWidth="1"/>
  </cols>
  <sheetData>
    <row r="1" spans="1:8" ht="23" customHeight="1">
      <c r="A1" s="2" t="s">
        <v>0</v>
      </c>
      <c r="B1" s="2" t="s">
        <v>1</v>
      </c>
      <c r="C1" s="2" t="s">
        <v>2</v>
      </c>
      <c r="D1" s="2" t="s">
        <v>3</v>
      </c>
    </row>
    <row r="2" spans="1:8">
      <c r="A2" s="4" t="s">
        <v>4</v>
      </c>
      <c r="B2" s="1">
        <v>42257</v>
      </c>
      <c r="C2" s="1">
        <f t="shared" ref="C2" si="0">IF(D2,B2+7*D2,"")</f>
        <v>42264</v>
      </c>
      <c r="D2" s="9">
        <v>1</v>
      </c>
      <c r="E2" s="7">
        <f>IF(D2,7*D2,"")</f>
        <v>7</v>
      </c>
    </row>
    <row r="3" spans="1:8">
      <c r="A3" s="4" t="s">
        <v>5</v>
      </c>
      <c r="B3" s="1">
        <v>42262</v>
      </c>
      <c r="C3" s="1">
        <f>C6</f>
        <v>42288.5</v>
      </c>
      <c r="D3" s="9">
        <f>(C3-B3)/7</f>
        <v>3.7857142857142856</v>
      </c>
      <c r="E3" s="7">
        <f>IF(D3,7*D3,"")</f>
        <v>26.5</v>
      </c>
    </row>
    <row r="4" spans="1:8">
      <c r="A4" s="5" t="s">
        <v>6</v>
      </c>
      <c r="B4" s="1">
        <v>42262</v>
      </c>
      <c r="C4" s="1">
        <f t="shared" ref="C3:C12" si="1">IF(D4,B4+7*D4,"")</f>
        <v>42269</v>
      </c>
      <c r="D4" s="9">
        <v>1</v>
      </c>
      <c r="E4" s="7">
        <f>IF(D4,7*D4,"")</f>
        <v>7</v>
      </c>
      <c r="H4" s="1"/>
    </row>
    <row r="5" spans="1:8">
      <c r="A5" s="5" t="s">
        <v>7</v>
      </c>
      <c r="B5" s="1">
        <v>42265</v>
      </c>
      <c r="C5" s="1">
        <f t="shared" si="1"/>
        <v>42282.5</v>
      </c>
      <c r="D5" s="9">
        <v>2.5</v>
      </c>
      <c r="E5" s="7">
        <f>IF(D5,7*D5,"")</f>
        <v>17.5</v>
      </c>
      <c r="H5" s="1"/>
    </row>
    <row r="6" spans="1:8">
      <c r="A6" s="5" t="s">
        <v>8</v>
      </c>
      <c r="B6" s="1">
        <v>42278</v>
      </c>
      <c r="C6" s="1">
        <f t="shared" si="1"/>
        <v>42288.5</v>
      </c>
      <c r="D6" s="9">
        <v>1.5</v>
      </c>
      <c r="E6" s="7">
        <f t="shared" ref="E6:E17" si="2">IF(D6,7*D6,"")</f>
        <v>10.5</v>
      </c>
    </row>
    <row r="7" spans="1:8">
      <c r="B7" s="1"/>
      <c r="C7" s="1" t="str">
        <f t="shared" si="1"/>
        <v/>
      </c>
      <c r="D7" s="9"/>
      <c r="E7" s="7" t="str">
        <f t="shared" si="2"/>
        <v/>
      </c>
    </row>
    <row r="8" spans="1:8">
      <c r="A8" s="4" t="s">
        <v>10</v>
      </c>
      <c r="B8" s="1">
        <f>B6</f>
        <v>42278</v>
      </c>
      <c r="C8" s="1">
        <f t="shared" si="1"/>
        <v>42306</v>
      </c>
      <c r="D8" s="9">
        <v>4</v>
      </c>
      <c r="E8" s="7">
        <f t="shared" si="2"/>
        <v>28</v>
      </c>
    </row>
    <row r="9" spans="1:8">
      <c r="A9" s="5" t="s">
        <v>14</v>
      </c>
      <c r="B9" s="1">
        <f>B8</f>
        <v>42278</v>
      </c>
      <c r="C9" s="1">
        <f t="shared" si="1"/>
        <v>42288.5</v>
      </c>
      <c r="D9" s="9">
        <v>1.5</v>
      </c>
      <c r="E9" s="7">
        <f t="shared" si="2"/>
        <v>10.5</v>
      </c>
    </row>
    <row r="10" spans="1:8">
      <c r="A10" s="5" t="s">
        <v>15</v>
      </c>
      <c r="B10" s="1">
        <f>C9</f>
        <v>42288.5</v>
      </c>
      <c r="C10" s="1">
        <f t="shared" si="1"/>
        <v>42299</v>
      </c>
      <c r="D10" s="9">
        <v>1.5</v>
      </c>
      <c r="E10" s="7">
        <f t="shared" si="2"/>
        <v>10.5</v>
      </c>
    </row>
    <row r="11" spans="1:8">
      <c r="A11" s="5" t="s">
        <v>11</v>
      </c>
      <c r="B11" s="1">
        <f>C8-7</f>
        <v>42299</v>
      </c>
      <c r="C11" s="1">
        <f t="shared" si="1"/>
        <v>42306</v>
      </c>
      <c r="D11" s="9">
        <v>1</v>
      </c>
      <c r="E11" s="7">
        <f t="shared" si="2"/>
        <v>7</v>
      </c>
    </row>
    <row r="12" spans="1:8">
      <c r="B12" s="1"/>
      <c r="C12" s="1" t="str">
        <f t="shared" si="1"/>
        <v/>
      </c>
      <c r="D12" s="9"/>
      <c r="E12" s="7" t="str">
        <f t="shared" si="2"/>
        <v/>
      </c>
    </row>
    <row r="13" spans="1:8">
      <c r="A13" s="4" t="s">
        <v>12</v>
      </c>
      <c r="B13" s="1">
        <f>B3+7</f>
        <v>42269</v>
      </c>
      <c r="C13" s="1">
        <f>C24</f>
        <v>42328</v>
      </c>
      <c r="D13" s="9">
        <v>8</v>
      </c>
      <c r="E13" s="7">
        <f t="shared" si="2"/>
        <v>56</v>
      </c>
    </row>
    <row r="14" spans="1:8">
      <c r="A14" s="5" t="s">
        <v>16</v>
      </c>
      <c r="B14" s="1">
        <f>B13</f>
        <v>42269</v>
      </c>
      <c r="C14" s="1">
        <f>IF(D14,B14+7*D14,"")</f>
        <v>42276</v>
      </c>
      <c r="D14" s="9">
        <v>1</v>
      </c>
      <c r="E14" s="7">
        <f t="shared" si="2"/>
        <v>7</v>
      </c>
    </row>
    <row r="15" spans="1:8">
      <c r="A15" s="5" t="s">
        <v>17</v>
      </c>
      <c r="B15" s="1">
        <f>C14</f>
        <v>42276</v>
      </c>
      <c r="C15" s="1">
        <f>IF(D15,B15+7*D15,"")</f>
        <v>42304</v>
      </c>
      <c r="D15" s="9">
        <v>4</v>
      </c>
      <c r="E15" s="7">
        <f t="shared" si="2"/>
        <v>28</v>
      </c>
    </row>
    <row r="16" spans="1:8">
      <c r="A16" s="5" t="s">
        <v>18</v>
      </c>
      <c r="B16" s="1">
        <f>C15-14</f>
        <v>42290</v>
      </c>
      <c r="C16" s="1">
        <f>C13</f>
        <v>42328</v>
      </c>
      <c r="D16" s="9">
        <v>5</v>
      </c>
      <c r="E16" s="7">
        <f t="shared" si="2"/>
        <v>35</v>
      </c>
    </row>
    <row r="17" spans="1:10">
      <c r="B17" s="1"/>
      <c r="C17" s="1" t="str">
        <f>IF(D17,B17+7*D17,"")</f>
        <v/>
      </c>
      <c r="D17" s="9"/>
      <c r="E17" s="7" t="str">
        <f t="shared" si="2"/>
        <v/>
      </c>
    </row>
    <row r="18" spans="1:10">
      <c r="A18" s="4" t="s">
        <v>9</v>
      </c>
      <c r="B18" s="1">
        <f>B16</f>
        <v>42290</v>
      </c>
      <c r="C18" s="1">
        <f>C24+7</f>
        <v>42335</v>
      </c>
      <c r="D18" s="9">
        <v>5</v>
      </c>
      <c r="E18" s="7">
        <f t="shared" ref="E18:E27" si="3">IF(D18,7*D18,"")</f>
        <v>35</v>
      </c>
    </row>
    <row r="19" spans="1:10">
      <c r="A19" s="5" t="s">
        <v>19</v>
      </c>
      <c r="B19" s="1">
        <f>B18</f>
        <v>42290</v>
      </c>
      <c r="C19" s="1">
        <f t="shared" ref="C19:C26" si="4">IF(D19,B19+7*D19,"")</f>
        <v>42311</v>
      </c>
      <c r="D19" s="9">
        <v>3</v>
      </c>
      <c r="E19" s="7">
        <f t="shared" si="3"/>
        <v>21</v>
      </c>
    </row>
    <row r="20" spans="1:10">
      <c r="A20" s="5" t="s">
        <v>20</v>
      </c>
      <c r="B20" s="1">
        <f>B16+14</f>
        <v>42304</v>
      </c>
      <c r="C20" s="1">
        <f t="shared" si="4"/>
        <v>42318</v>
      </c>
      <c r="D20" s="9">
        <v>2</v>
      </c>
      <c r="E20" s="7">
        <f t="shared" si="3"/>
        <v>14</v>
      </c>
    </row>
    <row r="21" spans="1:10">
      <c r="A21" s="5" t="s">
        <v>21</v>
      </c>
      <c r="B21" s="1">
        <f>B20+7</f>
        <v>42311</v>
      </c>
      <c r="C21" s="1">
        <f t="shared" si="4"/>
        <v>42325</v>
      </c>
      <c r="D21" s="9">
        <v>2</v>
      </c>
      <c r="E21" s="7">
        <f t="shared" si="3"/>
        <v>14</v>
      </c>
    </row>
    <row r="22" spans="1:10">
      <c r="A22" s="6"/>
      <c r="B22" s="1"/>
      <c r="C22" s="1" t="str">
        <f t="shared" si="4"/>
        <v/>
      </c>
      <c r="D22" s="9"/>
      <c r="E22" s="7" t="str">
        <f t="shared" si="3"/>
        <v/>
      </c>
    </row>
    <row r="23" spans="1:10">
      <c r="A23" s="6"/>
      <c r="B23" s="1"/>
      <c r="C23" s="1" t="str">
        <f t="shared" si="4"/>
        <v/>
      </c>
      <c r="D23" s="9"/>
      <c r="E23" s="7" t="str">
        <f t="shared" si="3"/>
        <v/>
      </c>
    </row>
    <row r="24" spans="1:10">
      <c r="A24" s="4" t="s">
        <v>13</v>
      </c>
      <c r="B24" s="1">
        <f>B5+14</f>
        <v>42279</v>
      </c>
      <c r="C24" s="1">
        <f t="shared" si="4"/>
        <v>42328</v>
      </c>
      <c r="D24" s="9">
        <v>7</v>
      </c>
      <c r="E24" s="7">
        <f t="shared" si="3"/>
        <v>49</v>
      </c>
    </row>
    <row r="25" spans="1:10">
      <c r="A25" s="5" t="s">
        <v>26</v>
      </c>
      <c r="B25" s="1">
        <f>B24</f>
        <v>42279</v>
      </c>
      <c r="C25" s="1">
        <f t="shared" si="4"/>
        <v>42307</v>
      </c>
      <c r="D25" s="9">
        <f>4</f>
        <v>4</v>
      </c>
      <c r="E25" s="7">
        <f t="shared" si="3"/>
        <v>28</v>
      </c>
    </row>
    <row r="26" spans="1:10">
      <c r="A26" s="5" t="s">
        <v>22</v>
      </c>
      <c r="B26" s="1">
        <f>C8</f>
        <v>42306</v>
      </c>
      <c r="C26" s="1">
        <f t="shared" si="4"/>
        <v>42309.5</v>
      </c>
      <c r="D26" s="9">
        <v>0.5</v>
      </c>
      <c r="E26" s="7">
        <f t="shared" si="3"/>
        <v>3.5</v>
      </c>
    </row>
    <row r="27" spans="1:10">
      <c r="A27" s="5" t="s">
        <v>23</v>
      </c>
      <c r="B27" s="1">
        <f>C26</f>
        <v>42309.5</v>
      </c>
      <c r="C27" s="1">
        <f>C24</f>
        <v>42328</v>
      </c>
      <c r="D27" s="9">
        <f>(C27-B27)/7</f>
        <v>2.6428571428571428</v>
      </c>
      <c r="E27" s="7">
        <f t="shared" si="3"/>
        <v>18.5</v>
      </c>
    </row>
    <row r="28" spans="1:10">
      <c r="A28" s="6"/>
      <c r="B28" s="1"/>
      <c r="C28" s="1" t="str">
        <f t="shared" ref="C27:C54" si="5">IF(D28,B28+7*D28,"")</f>
        <v/>
      </c>
      <c r="D28" s="9"/>
      <c r="E28" s="7" t="str">
        <f t="shared" ref="E28:E54" si="6">IF(D28,7*D28,"")</f>
        <v/>
      </c>
    </row>
    <row r="29" spans="1:10">
      <c r="A29" s="4"/>
      <c r="B29" s="1"/>
      <c r="C29" s="1" t="str">
        <f t="shared" si="5"/>
        <v/>
      </c>
      <c r="D29" s="9"/>
      <c r="E29" s="7" t="str">
        <f t="shared" si="6"/>
        <v/>
      </c>
      <c r="H29" t="s">
        <v>24</v>
      </c>
      <c r="I29" s="8">
        <f ca="1">TODAY()</f>
        <v>42267</v>
      </c>
      <c r="J29">
        <v>-100</v>
      </c>
    </row>
    <row r="30" spans="1:10">
      <c r="A30" s="5"/>
      <c r="B30" s="1"/>
      <c r="C30" s="1" t="str">
        <f t="shared" si="5"/>
        <v/>
      </c>
      <c r="D30" s="9"/>
      <c r="E30" s="7" t="str">
        <f t="shared" si="6"/>
        <v/>
      </c>
      <c r="H30" t="s">
        <v>25</v>
      </c>
      <c r="I30" s="8">
        <f ca="1">I29</f>
        <v>42267</v>
      </c>
      <c r="J30">
        <v>100</v>
      </c>
    </row>
    <row r="31" spans="1:10">
      <c r="A31" s="5"/>
      <c r="B31" s="1"/>
      <c r="C31" s="1" t="str">
        <f t="shared" si="5"/>
        <v/>
      </c>
      <c r="D31" s="9"/>
      <c r="E31" s="7" t="str">
        <f t="shared" si="6"/>
        <v/>
      </c>
    </row>
    <row r="32" spans="1:10">
      <c r="A32" s="5"/>
      <c r="B32" s="1"/>
      <c r="C32" s="1" t="str">
        <f t="shared" si="5"/>
        <v/>
      </c>
      <c r="D32" s="9"/>
      <c r="E32" s="7" t="str">
        <f t="shared" si="6"/>
        <v/>
      </c>
    </row>
    <row r="33" spans="1:5">
      <c r="A33" s="5"/>
      <c r="B33" s="1"/>
      <c r="C33" s="1" t="str">
        <f t="shared" si="5"/>
        <v/>
      </c>
      <c r="D33" s="9"/>
      <c r="E33" s="7" t="str">
        <f t="shared" si="6"/>
        <v/>
      </c>
    </row>
    <row r="34" spans="1:5">
      <c r="A34" s="5"/>
      <c r="B34" s="1"/>
      <c r="C34" s="1" t="str">
        <f t="shared" si="5"/>
        <v/>
      </c>
      <c r="D34" s="9"/>
      <c r="E34" s="7" t="str">
        <f t="shared" si="6"/>
        <v/>
      </c>
    </row>
    <row r="35" spans="1:5">
      <c r="A35" s="5"/>
      <c r="B35" s="1"/>
      <c r="C35" s="1" t="str">
        <f t="shared" si="5"/>
        <v/>
      </c>
      <c r="D35" s="3"/>
      <c r="E35" s="7" t="str">
        <f t="shared" si="6"/>
        <v/>
      </c>
    </row>
    <row r="36" spans="1:5">
      <c r="B36" s="1"/>
      <c r="C36" s="1" t="str">
        <f t="shared" si="5"/>
        <v/>
      </c>
      <c r="D36" s="3"/>
      <c r="E36" s="7" t="str">
        <f t="shared" si="6"/>
        <v/>
      </c>
    </row>
    <row r="37" spans="1:5">
      <c r="B37" s="1"/>
      <c r="C37" s="1" t="str">
        <f t="shared" si="5"/>
        <v/>
      </c>
      <c r="D37" s="3"/>
      <c r="E37" s="7" t="str">
        <f t="shared" si="6"/>
        <v/>
      </c>
    </row>
    <row r="38" spans="1:5">
      <c r="B38" s="1"/>
      <c r="C38" s="1" t="str">
        <f t="shared" si="5"/>
        <v/>
      </c>
      <c r="D38" s="3"/>
      <c r="E38" s="7" t="str">
        <f t="shared" si="6"/>
        <v/>
      </c>
    </row>
    <row r="39" spans="1:5">
      <c r="B39" s="1"/>
      <c r="C39" s="1" t="str">
        <f t="shared" si="5"/>
        <v/>
      </c>
      <c r="D39" s="3"/>
      <c r="E39" s="7" t="str">
        <f t="shared" si="6"/>
        <v/>
      </c>
    </row>
    <row r="40" spans="1:5">
      <c r="B40" s="1"/>
      <c r="C40" s="1" t="str">
        <f t="shared" si="5"/>
        <v/>
      </c>
      <c r="D40" s="3"/>
      <c r="E40" s="7" t="str">
        <f t="shared" si="6"/>
        <v/>
      </c>
    </row>
    <row r="41" spans="1:5">
      <c r="A41" s="6"/>
      <c r="B41" s="1"/>
      <c r="C41" s="1" t="str">
        <f t="shared" si="5"/>
        <v/>
      </c>
      <c r="D41" s="3"/>
      <c r="E41" s="7" t="str">
        <f t="shared" si="6"/>
        <v/>
      </c>
    </row>
    <row r="42" spans="1:5">
      <c r="A42" s="6"/>
      <c r="B42" s="1"/>
      <c r="C42" s="1" t="str">
        <f t="shared" si="5"/>
        <v/>
      </c>
      <c r="D42" s="3"/>
      <c r="E42" s="7" t="str">
        <f t="shared" si="6"/>
        <v/>
      </c>
    </row>
    <row r="43" spans="1:5">
      <c r="A43" s="6"/>
      <c r="B43" s="1"/>
      <c r="C43" s="1" t="str">
        <f t="shared" si="5"/>
        <v/>
      </c>
      <c r="D43" s="3"/>
      <c r="E43" s="7" t="str">
        <f t="shared" si="6"/>
        <v/>
      </c>
    </row>
    <row r="44" spans="1:5">
      <c r="A44" s="6"/>
      <c r="B44" s="1"/>
      <c r="C44" s="1" t="str">
        <f t="shared" si="5"/>
        <v/>
      </c>
      <c r="D44" s="3"/>
      <c r="E44" s="7" t="str">
        <f t="shared" si="6"/>
        <v/>
      </c>
    </row>
    <row r="45" spans="1:5">
      <c r="A45" s="6"/>
      <c r="B45" s="1"/>
      <c r="C45" s="1" t="str">
        <f t="shared" si="5"/>
        <v/>
      </c>
      <c r="D45" s="3"/>
      <c r="E45" s="7" t="str">
        <f t="shared" si="6"/>
        <v/>
      </c>
    </row>
    <row r="46" spans="1:5">
      <c r="A46" s="6"/>
      <c r="B46" s="1"/>
      <c r="C46" s="1" t="str">
        <f t="shared" si="5"/>
        <v/>
      </c>
      <c r="D46" s="3"/>
      <c r="E46" s="7" t="str">
        <f t="shared" si="6"/>
        <v/>
      </c>
    </row>
    <row r="47" spans="1:5">
      <c r="A47" s="6"/>
      <c r="B47" s="1"/>
      <c r="C47" s="1" t="str">
        <f t="shared" si="5"/>
        <v/>
      </c>
      <c r="D47" s="3"/>
      <c r="E47" s="7" t="str">
        <f t="shared" si="6"/>
        <v/>
      </c>
    </row>
    <row r="48" spans="1:5">
      <c r="A48" s="6"/>
      <c r="B48" s="1"/>
      <c r="C48" s="1" t="str">
        <f t="shared" si="5"/>
        <v/>
      </c>
      <c r="D48" s="3"/>
      <c r="E48" s="7" t="str">
        <f t="shared" si="6"/>
        <v/>
      </c>
    </row>
    <row r="49" spans="1:5">
      <c r="A49" s="6"/>
      <c r="B49" s="1"/>
      <c r="C49" s="1" t="str">
        <f t="shared" si="5"/>
        <v/>
      </c>
      <c r="D49" s="3"/>
      <c r="E49" s="7" t="str">
        <f t="shared" si="6"/>
        <v/>
      </c>
    </row>
    <row r="50" spans="1:5">
      <c r="A50" s="6"/>
      <c r="B50" s="1"/>
      <c r="C50" s="1" t="str">
        <f t="shared" si="5"/>
        <v/>
      </c>
      <c r="D50" s="3"/>
      <c r="E50" s="7" t="str">
        <f t="shared" si="6"/>
        <v/>
      </c>
    </row>
    <row r="51" spans="1:5">
      <c r="A51" s="6"/>
      <c r="B51" s="1"/>
      <c r="C51" s="1" t="str">
        <f t="shared" si="5"/>
        <v/>
      </c>
      <c r="D51" s="3"/>
      <c r="E51" s="7" t="str">
        <f t="shared" si="6"/>
        <v/>
      </c>
    </row>
    <row r="52" spans="1:5">
      <c r="A52" s="6"/>
      <c r="B52" s="1"/>
      <c r="C52" s="1" t="str">
        <f t="shared" si="5"/>
        <v/>
      </c>
      <c r="D52" s="3"/>
      <c r="E52" s="7" t="str">
        <f t="shared" si="6"/>
        <v/>
      </c>
    </row>
    <row r="53" spans="1:5">
      <c r="A53" s="6"/>
      <c r="B53" s="1"/>
      <c r="C53" s="1" t="str">
        <f t="shared" si="5"/>
        <v/>
      </c>
      <c r="D53" s="3"/>
      <c r="E53" s="7" t="str">
        <f t="shared" si="6"/>
        <v/>
      </c>
    </row>
    <row r="54" spans="1:5">
      <c r="A54" s="6"/>
      <c r="B54" s="1"/>
      <c r="C54" s="1" t="str">
        <f t="shared" si="5"/>
        <v/>
      </c>
      <c r="D54" s="3"/>
      <c r="E54" s="7" t="str">
        <f t="shared" si="6"/>
        <v/>
      </c>
    </row>
    <row r="55" spans="1:5">
      <c r="E55" s="7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Harvey</dc:creator>
  <cp:lastModifiedBy>Ross Harvey</cp:lastModifiedBy>
  <dcterms:created xsi:type="dcterms:W3CDTF">2015-09-12T17:51:05Z</dcterms:created>
  <dcterms:modified xsi:type="dcterms:W3CDTF">2015-09-21T00:27:24Z</dcterms:modified>
</cp:coreProperties>
</file>