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lcom-my.sharepoint.com/personal/rfloris_bol_com/Documents/Bureaublad/"/>
    </mc:Choice>
  </mc:AlternateContent>
  <xr:revisionPtr revIDLastSave="569" documentId="8_{B65B1CFB-DDDF-46C8-BC6B-C663EBC3B01B}" xr6:coauthVersionLast="47" xr6:coauthVersionMax="47" xr10:uidLastSave="{A225C6B1-999D-422F-9B95-794E4F0718F8}"/>
  <bookViews>
    <workbookView xWindow="-120" yWindow="-120" windowWidth="29040" windowHeight="15720" activeTab="3" xr2:uid="{289833C5-5CA1-42D6-AB7E-2EA7FA9B100E}"/>
  </bookViews>
  <sheets>
    <sheet name="Sheet1" sheetId="1" r:id="rId1"/>
    <sheet name="Sample Pt1" sheetId="2" r:id="rId2"/>
    <sheet name="Sheet2 (large)" sheetId="3" r:id="rId3"/>
    <sheet name="Sample P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4" l="1"/>
  <c r="Z35" i="4"/>
  <c r="Y35" i="4"/>
  <c r="Z34" i="4"/>
  <c r="Y34" i="4"/>
  <c r="Z33" i="4"/>
  <c r="Y33" i="4"/>
  <c r="Z30" i="4"/>
  <c r="Y30" i="4"/>
  <c r="Z29" i="4"/>
  <c r="Y29" i="4"/>
  <c r="W25" i="4"/>
  <c r="Z25" i="4" s="1"/>
  <c r="Z24" i="4"/>
  <c r="Y24" i="4"/>
  <c r="W20" i="4"/>
  <c r="Z20" i="4" s="1"/>
  <c r="Z14" i="4"/>
  <c r="Y14" i="4"/>
  <c r="Z9" i="4"/>
  <c r="Y9" i="4"/>
  <c r="Z5" i="4"/>
  <c r="Y5" i="4"/>
  <c r="R35" i="4"/>
  <c r="Q35" i="4"/>
  <c r="R25" i="4"/>
  <c r="Q25" i="4"/>
  <c r="R24" i="4"/>
  <c r="Q24" i="4"/>
  <c r="E34" i="4"/>
  <c r="E33" i="4"/>
  <c r="E30" i="4"/>
  <c r="E29" i="4"/>
  <c r="E26" i="4"/>
  <c r="E25" i="4"/>
  <c r="E24" i="4"/>
  <c r="E21" i="4"/>
  <c r="E20" i="4"/>
  <c r="E17" i="4"/>
  <c r="E16" i="4"/>
  <c r="E15" i="4"/>
  <c r="E14" i="4"/>
  <c r="E11" i="4"/>
  <c r="E10" i="4"/>
  <c r="E9" i="4"/>
  <c r="E6" i="4"/>
  <c r="E5" i="4"/>
  <c r="F34" i="4"/>
  <c r="F33" i="4"/>
  <c r="F30" i="4"/>
  <c r="F29" i="4"/>
  <c r="F26" i="4"/>
  <c r="F25" i="4"/>
  <c r="F24" i="4"/>
  <c r="F21" i="4"/>
  <c r="F20" i="4"/>
  <c r="F17" i="4"/>
  <c r="F16" i="4"/>
  <c r="F15" i="4"/>
  <c r="F14" i="4"/>
  <c r="F11" i="4"/>
  <c r="F10" i="4"/>
  <c r="F9" i="4"/>
  <c r="F5" i="4"/>
  <c r="F6" i="4"/>
  <c r="AB3" i="4" a="1"/>
  <c r="AB3" i="4" s="1"/>
  <c r="AA3" i="4" a="1"/>
  <c r="AA3" i="4" s="1"/>
  <c r="H5" i="4"/>
  <c r="J5" i="4" s="1"/>
  <c r="Q23" i="2"/>
  <c r="Q22" i="2"/>
  <c r="E34" i="2"/>
  <c r="E33" i="2"/>
  <c r="E29" i="2"/>
  <c r="E30" i="2"/>
  <c r="E25" i="2"/>
  <c r="E24" i="2"/>
  <c r="E26" i="2"/>
  <c r="E21" i="2"/>
  <c r="E20" i="2"/>
  <c r="E15" i="2"/>
  <c r="E14" i="2"/>
  <c r="E16" i="2"/>
  <c r="E17" i="2"/>
  <c r="E9" i="2"/>
  <c r="E11" i="2"/>
  <c r="E10" i="2"/>
  <c r="H6" i="2"/>
  <c r="E6" i="2"/>
  <c r="E5" i="2"/>
  <c r="K8" i="3"/>
  <c r="E239" i="3"/>
  <c r="E238" i="3"/>
  <c r="E237" i="3"/>
  <c r="E236" i="3"/>
  <c r="E235" i="3"/>
  <c r="E234" i="3"/>
  <c r="E233" i="3"/>
  <c r="E232" i="3"/>
  <c r="E231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37" i="3"/>
  <c r="E47" i="3"/>
  <c r="E45" i="3"/>
  <c r="E17" i="3"/>
  <c r="E25" i="3"/>
  <c r="E55" i="3"/>
  <c r="E38" i="3"/>
  <c r="E64" i="3"/>
  <c r="E36" i="3"/>
  <c r="E49" i="3"/>
  <c r="E31" i="3"/>
  <c r="E28" i="3"/>
  <c r="E30" i="3"/>
  <c r="E40" i="3"/>
  <c r="E34" i="3"/>
  <c r="E58" i="3"/>
  <c r="E27" i="3"/>
  <c r="E42" i="3"/>
  <c r="E26" i="3"/>
  <c r="E51" i="3"/>
  <c r="E18" i="3"/>
  <c r="E20" i="3"/>
  <c r="E59" i="3"/>
  <c r="E60" i="3"/>
  <c r="E16" i="3"/>
  <c r="E35" i="3"/>
  <c r="E54" i="3"/>
  <c r="E63" i="3"/>
  <c r="E33" i="3"/>
  <c r="E52" i="3"/>
  <c r="E22" i="3"/>
  <c r="E23" i="3"/>
  <c r="E46" i="3"/>
  <c r="E19" i="3"/>
  <c r="E32" i="3"/>
  <c r="E21" i="3"/>
  <c r="E62" i="3"/>
  <c r="E43" i="3"/>
  <c r="E44" i="3"/>
  <c r="E61" i="3"/>
  <c r="E29" i="3"/>
  <c r="E53" i="3"/>
  <c r="E39" i="3"/>
  <c r="E41" i="3"/>
  <c r="E57" i="3"/>
  <c r="E24" i="3"/>
  <c r="E50" i="3"/>
  <c r="E48" i="3"/>
  <c r="E56" i="3"/>
  <c r="E14" i="3"/>
  <c r="E13" i="3"/>
  <c r="E12" i="3"/>
  <c r="E11" i="3"/>
  <c r="E10" i="3"/>
  <c r="E9" i="3"/>
  <c r="E8" i="3"/>
  <c r="E7" i="3"/>
  <c r="E6" i="3"/>
  <c r="E5" i="3"/>
  <c r="H5" i="3"/>
  <c r="J231" i="3" s="1"/>
  <c r="N2" i="2"/>
  <c r="N33" i="2" s="1"/>
  <c r="G5" i="2"/>
  <c r="I9" i="2" s="1"/>
  <c r="Y42" i="1" a="1"/>
  <c r="Y42" i="1" s="1"/>
  <c r="X42" i="1" a="1"/>
  <c r="X42" i="1" s="1"/>
  <c r="Y4" i="1" a="1"/>
  <c r="Y4" i="1" s="1"/>
  <c r="X4" i="1" a="1"/>
  <c r="X4" i="1" s="1"/>
  <c r="V6" i="1" a="1"/>
  <c r="V6" i="1" s="1"/>
  <c r="U6" i="1" a="1"/>
  <c r="U6" i="1" s="1"/>
  <c r="V4" i="1" a="1"/>
  <c r="V4" i="1" s="1"/>
  <c r="U4" i="1" a="1"/>
  <c r="U4" i="1" s="1"/>
  <c r="S48" i="1" a="1"/>
  <c r="S48" i="1" s="1"/>
  <c r="R48" i="1" a="1"/>
  <c r="R48" i="1" s="1"/>
  <c r="S28" i="1" a="1"/>
  <c r="S28" i="1" s="1"/>
  <c r="R28" i="1" a="1"/>
  <c r="R28" i="1" s="1"/>
  <c r="S4" i="1" a="1"/>
  <c r="S4" i="1" s="1"/>
  <c r="R4" i="1" a="1"/>
  <c r="R4" i="1" s="1"/>
  <c r="P12" i="1" a="1"/>
  <c r="P12" i="1" s="1"/>
  <c r="O12" i="1" a="1"/>
  <c r="O12" i="1" s="1"/>
  <c r="P4" i="1" a="1"/>
  <c r="P4" i="1" s="1"/>
  <c r="O4" i="1" a="1"/>
  <c r="O4" i="1" s="1"/>
  <c r="M64" i="1" a="1"/>
  <c r="M64" i="1" s="1"/>
  <c r="L64" i="1" a="1"/>
  <c r="L64" i="1" s="1"/>
  <c r="M56" i="1" a="1"/>
  <c r="M56" i="1" s="1"/>
  <c r="L56" i="1" a="1"/>
  <c r="L56" i="1" s="1"/>
  <c r="M13" i="1" a="1"/>
  <c r="M13" i="1" s="1"/>
  <c r="L13" i="1" a="1"/>
  <c r="L13" i="1" s="1"/>
  <c r="M4" i="1" a="1"/>
  <c r="M4" i="1" s="1"/>
  <c r="L4" i="1" a="1"/>
  <c r="L4" i="1" s="1"/>
  <c r="I45" i="1" a="1"/>
  <c r="I45" i="1" s="1"/>
  <c r="J45" i="1" a="1"/>
  <c r="J45" i="1" s="1"/>
  <c r="I42" i="1" a="1"/>
  <c r="I42" i="1" s="1"/>
  <c r="J42" i="1" a="1"/>
  <c r="J42" i="1" s="1"/>
  <c r="I4" i="1" a="1"/>
  <c r="I4" i="1" s="1"/>
  <c r="J4" i="1" a="1"/>
  <c r="J4" i="1" s="1"/>
  <c r="F7" i="1" a="1"/>
  <c r="F7" i="1" s="1"/>
  <c r="G1" i="1" s="1"/>
  <c r="I1" i="1" s="1"/>
  <c r="G7" i="1" a="1"/>
  <c r="G7" i="1" s="1"/>
  <c r="F4" i="1" a="1"/>
  <c r="F4" i="1" s="1"/>
  <c r="G4" i="1" a="1"/>
  <c r="G4" i="1" s="1"/>
  <c r="Y25" i="4" l="1"/>
  <c r="Y20" i="4"/>
  <c r="J9" i="4"/>
  <c r="K9" i="4" s="1"/>
  <c r="L9" i="4" s="1"/>
  <c r="K5" i="4"/>
  <c r="L5" i="4" s="1"/>
  <c r="K6" i="4"/>
  <c r="L6" i="4" s="1"/>
  <c r="K7" i="4"/>
  <c r="L7" i="4" s="1"/>
  <c r="J5" i="3"/>
  <c r="K14" i="3" s="1"/>
  <c r="L14" i="3" s="1"/>
  <c r="I5" i="2"/>
  <c r="J5" i="2" s="1"/>
  <c r="K5" i="2" s="1"/>
  <c r="N29" i="2"/>
  <c r="N5" i="2"/>
  <c r="N9" i="2"/>
  <c r="N14" i="2"/>
  <c r="N24" i="2"/>
  <c r="N20" i="2"/>
  <c r="J1" i="1"/>
  <c r="L1" i="1" s="1"/>
  <c r="M1" i="1" s="1"/>
  <c r="O1" i="1" s="1"/>
  <c r="P1" i="1" s="1"/>
  <c r="R1" i="1" s="1"/>
  <c r="S1" i="1" s="1"/>
  <c r="U1" i="1" s="1"/>
  <c r="V1" i="1" s="1"/>
  <c r="X1" i="1" s="1"/>
  <c r="Y1" i="1" s="1"/>
  <c r="I6" i="4" l="1"/>
  <c r="I5" i="4" s="1"/>
  <c r="H9" i="4" s="1"/>
  <c r="K11" i="4"/>
  <c r="L11" i="4" s="1"/>
  <c r="K10" i="4"/>
  <c r="L10" i="4" s="1"/>
  <c r="K11" i="3"/>
  <c r="L11" i="3" s="1"/>
  <c r="K13" i="3"/>
  <c r="L13" i="3" s="1"/>
  <c r="K12" i="3"/>
  <c r="L12" i="3" s="1"/>
  <c r="K10" i="3"/>
  <c r="L10" i="3" s="1"/>
  <c r="K9" i="3"/>
  <c r="L9" i="3" s="1"/>
  <c r="L8" i="3"/>
  <c r="I6" i="3" s="1"/>
  <c r="I5" i="3" s="1"/>
  <c r="K6" i="3"/>
  <c r="L6" i="3" s="1"/>
  <c r="K5" i="3"/>
  <c r="L5" i="3" s="1"/>
  <c r="K7" i="3"/>
  <c r="L7" i="3" s="1"/>
  <c r="J6" i="2"/>
  <c r="K6" i="2" s="1"/>
  <c r="J7" i="2"/>
  <c r="K7" i="2" s="1"/>
  <c r="I10" i="4" l="1"/>
  <c r="I9" i="4" s="1"/>
  <c r="H14" i="4" s="1"/>
  <c r="J14" i="4" s="1"/>
  <c r="K15" i="4" s="1"/>
  <c r="L15" i="4" s="1"/>
  <c r="H16" i="3"/>
  <c r="J16" i="3" s="1"/>
  <c r="K17" i="4" l="1"/>
  <c r="L17" i="4" s="1"/>
  <c r="K14" i="4"/>
  <c r="L14" i="4" s="1"/>
  <c r="K16" i="4"/>
  <c r="L16" i="4" s="1"/>
  <c r="I15" i="4"/>
  <c r="I14" i="4" s="1"/>
  <c r="H20" i="4" s="1"/>
  <c r="J20" i="4" s="1"/>
  <c r="K20" i="4" s="1"/>
  <c r="L20" i="4" s="1"/>
  <c r="K49" i="3"/>
  <c r="L49" i="3" s="1"/>
  <c r="K33" i="3"/>
  <c r="L33" i="3" s="1"/>
  <c r="K17" i="3"/>
  <c r="L17" i="3" s="1"/>
  <c r="K59" i="3"/>
  <c r="L59" i="3" s="1"/>
  <c r="K42" i="3"/>
  <c r="L42" i="3" s="1"/>
  <c r="K57" i="3"/>
  <c r="L57" i="3" s="1"/>
  <c r="K23" i="3"/>
  <c r="L23" i="3" s="1"/>
  <c r="K19" i="3"/>
  <c r="L19" i="3" s="1"/>
  <c r="K18" i="3"/>
  <c r="L18" i="3" s="1"/>
  <c r="K63" i="3"/>
  <c r="L63" i="3" s="1"/>
  <c r="K47" i="3"/>
  <c r="L47" i="3" s="1"/>
  <c r="K31" i="3"/>
  <c r="L31" i="3" s="1"/>
  <c r="K16" i="3"/>
  <c r="L16" i="3" s="1"/>
  <c r="K43" i="3"/>
  <c r="L43" i="3" s="1"/>
  <c r="K58" i="3"/>
  <c r="L58" i="3" s="1"/>
  <c r="K25" i="3"/>
  <c r="L25" i="3" s="1"/>
  <c r="K55" i="3"/>
  <c r="L55" i="3" s="1"/>
  <c r="K51" i="3"/>
  <c r="L51" i="3" s="1"/>
  <c r="K34" i="3"/>
  <c r="L34" i="3" s="1"/>
  <c r="K27" i="3"/>
  <c r="L27" i="3" s="1"/>
  <c r="K26" i="3"/>
  <c r="L26" i="3" s="1"/>
  <c r="K41" i="3"/>
  <c r="L41" i="3" s="1"/>
  <c r="K39" i="3"/>
  <c r="L39" i="3" s="1"/>
  <c r="K35" i="3"/>
  <c r="L35" i="3" s="1"/>
  <c r="K50" i="3"/>
  <c r="L50" i="3" s="1"/>
  <c r="K53" i="3"/>
  <c r="L53" i="3" s="1"/>
  <c r="K30" i="3"/>
  <c r="L30" i="3" s="1"/>
  <c r="K56" i="3"/>
  <c r="L56" i="3" s="1"/>
  <c r="K20" i="3"/>
  <c r="L20" i="3" s="1"/>
  <c r="K61" i="3"/>
  <c r="L61" i="3" s="1"/>
  <c r="K38" i="3"/>
  <c r="L38" i="3" s="1"/>
  <c r="K64" i="3"/>
  <c r="L64" i="3" s="1"/>
  <c r="K52" i="3"/>
  <c r="L52" i="3" s="1"/>
  <c r="K37" i="3"/>
  <c r="L37" i="3" s="1"/>
  <c r="K22" i="3"/>
  <c r="L22" i="3" s="1"/>
  <c r="K48" i="3"/>
  <c r="L48" i="3" s="1"/>
  <c r="K28" i="3"/>
  <c r="L28" i="3" s="1"/>
  <c r="K46" i="3"/>
  <c r="L46" i="3" s="1"/>
  <c r="K54" i="3"/>
  <c r="L54" i="3" s="1"/>
  <c r="K21" i="3"/>
  <c r="L21" i="3" s="1"/>
  <c r="K62" i="3"/>
  <c r="L62" i="3" s="1"/>
  <c r="K32" i="3"/>
  <c r="L32" i="3" s="1"/>
  <c r="K60" i="3"/>
  <c r="L60" i="3" s="1"/>
  <c r="K36" i="3"/>
  <c r="L36" i="3" s="1"/>
  <c r="K44" i="3"/>
  <c r="L44" i="3" s="1"/>
  <c r="K24" i="3"/>
  <c r="L24" i="3" s="1"/>
  <c r="K29" i="3"/>
  <c r="L29" i="3" s="1"/>
  <c r="K40" i="3"/>
  <c r="L40" i="3" s="1"/>
  <c r="K45" i="3"/>
  <c r="L45" i="3" s="1"/>
  <c r="J11" i="2"/>
  <c r="K11" i="2" s="1"/>
  <c r="J10" i="2"/>
  <c r="K10" i="2" s="1"/>
  <c r="K21" i="4" l="1"/>
  <c r="L21" i="4" s="1"/>
  <c r="I21" i="4" s="1"/>
  <c r="I20" i="4" s="1"/>
  <c r="H24" i="4" s="1"/>
  <c r="J24" i="4" s="1"/>
  <c r="K26" i="4" s="1"/>
  <c r="L26" i="4" s="1"/>
  <c r="I17" i="3"/>
  <c r="I16" i="3" s="1"/>
  <c r="H67" i="3" s="1"/>
  <c r="J67" i="3" s="1"/>
  <c r="K107" i="3" s="1"/>
  <c r="L107" i="3" s="1"/>
  <c r="K25" i="4" l="1"/>
  <c r="L25" i="4" s="1"/>
  <c r="K24" i="4"/>
  <c r="L24" i="4" s="1"/>
  <c r="K82" i="3"/>
  <c r="L82" i="3" s="1"/>
  <c r="K95" i="3"/>
  <c r="L95" i="3" s="1"/>
  <c r="K108" i="3"/>
  <c r="L108" i="3" s="1"/>
  <c r="K98" i="3"/>
  <c r="L98" i="3" s="1"/>
  <c r="K70" i="3"/>
  <c r="L70" i="3" s="1"/>
  <c r="K91" i="3"/>
  <c r="L91" i="3" s="1"/>
  <c r="K81" i="3"/>
  <c r="L81" i="3" s="1"/>
  <c r="K101" i="3"/>
  <c r="L101" i="3" s="1"/>
  <c r="K92" i="3"/>
  <c r="L92" i="3" s="1"/>
  <c r="K89" i="3"/>
  <c r="L89" i="3" s="1"/>
  <c r="K93" i="3"/>
  <c r="L93" i="3" s="1"/>
  <c r="K77" i="3"/>
  <c r="L77" i="3" s="1"/>
  <c r="K100" i="3"/>
  <c r="L100" i="3" s="1"/>
  <c r="K97" i="3"/>
  <c r="L97" i="3" s="1"/>
  <c r="K103" i="3"/>
  <c r="L103" i="3" s="1"/>
  <c r="K75" i="3"/>
  <c r="L75" i="3" s="1"/>
  <c r="K94" i="3"/>
  <c r="L94" i="3" s="1"/>
  <c r="K69" i="3"/>
  <c r="L69" i="3" s="1"/>
  <c r="K96" i="3"/>
  <c r="L96" i="3" s="1"/>
  <c r="K85" i="3"/>
  <c r="L85" i="3" s="1"/>
  <c r="K80" i="3"/>
  <c r="L80" i="3" s="1"/>
  <c r="K78" i="3"/>
  <c r="L78" i="3" s="1"/>
  <c r="K67" i="3"/>
  <c r="L67" i="3" s="1"/>
  <c r="K84" i="3"/>
  <c r="L84" i="3" s="1"/>
  <c r="K87" i="3"/>
  <c r="L87" i="3" s="1"/>
  <c r="K105" i="3"/>
  <c r="L105" i="3" s="1"/>
  <c r="K102" i="3"/>
  <c r="L102" i="3" s="1"/>
  <c r="K99" i="3"/>
  <c r="L99" i="3" s="1"/>
  <c r="K79" i="3"/>
  <c r="L79" i="3" s="1"/>
  <c r="K73" i="3"/>
  <c r="L73" i="3" s="1"/>
  <c r="K83" i="3"/>
  <c r="L83" i="3" s="1"/>
  <c r="K88" i="3"/>
  <c r="L88" i="3" s="1"/>
  <c r="K90" i="3"/>
  <c r="L90" i="3" s="1"/>
  <c r="K104" i="3"/>
  <c r="L104" i="3" s="1"/>
  <c r="K106" i="3"/>
  <c r="L106" i="3" s="1"/>
  <c r="K76" i="3"/>
  <c r="L76" i="3" s="1"/>
  <c r="K86" i="3"/>
  <c r="L86" i="3" s="1"/>
  <c r="K74" i="3"/>
  <c r="L74" i="3" s="1"/>
  <c r="K68" i="3"/>
  <c r="L68" i="3" s="1"/>
  <c r="K71" i="3"/>
  <c r="L71" i="3" s="1"/>
  <c r="K72" i="3"/>
  <c r="L72" i="3" s="1"/>
  <c r="I25" i="4" l="1"/>
  <c r="I24" i="4" s="1"/>
  <c r="H29" i="4" s="1"/>
  <c r="J29" i="4" s="1"/>
  <c r="K29" i="4" s="1"/>
  <c r="L29" i="4" s="1"/>
  <c r="I68" i="3"/>
  <c r="I67" i="3" s="1"/>
  <c r="H111" i="3" s="1"/>
  <c r="J111" i="3" s="1"/>
  <c r="K30" i="4" l="1"/>
  <c r="L30" i="4" s="1"/>
  <c r="I30" i="4" s="1"/>
  <c r="I29" i="4" s="1"/>
  <c r="H33" i="4" s="1"/>
  <c r="J33" i="4" s="1"/>
  <c r="K34" i="4" s="1"/>
  <c r="L34" i="4" s="1"/>
  <c r="K156" i="3"/>
  <c r="L156" i="3" s="1"/>
  <c r="K148" i="3"/>
  <c r="L148" i="3" s="1"/>
  <c r="K140" i="3"/>
  <c r="L140" i="3" s="1"/>
  <c r="K132" i="3"/>
  <c r="L132" i="3" s="1"/>
  <c r="K124" i="3"/>
  <c r="L124" i="3" s="1"/>
  <c r="K116" i="3"/>
  <c r="L116" i="3" s="1"/>
  <c r="K144" i="3"/>
  <c r="L144" i="3" s="1"/>
  <c r="K128" i="3"/>
  <c r="L128" i="3" s="1"/>
  <c r="K112" i="3"/>
  <c r="L112" i="3" s="1"/>
  <c r="K119" i="3"/>
  <c r="L119" i="3" s="1"/>
  <c r="K158" i="3"/>
  <c r="L158" i="3" s="1"/>
  <c r="K142" i="3"/>
  <c r="L142" i="3" s="1"/>
  <c r="K118" i="3"/>
  <c r="L118" i="3" s="1"/>
  <c r="K155" i="3"/>
  <c r="L155" i="3" s="1"/>
  <c r="K147" i="3"/>
  <c r="L147" i="3" s="1"/>
  <c r="K139" i="3"/>
  <c r="L139" i="3" s="1"/>
  <c r="K131" i="3"/>
  <c r="L131" i="3" s="1"/>
  <c r="K123" i="3"/>
  <c r="L123" i="3" s="1"/>
  <c r="K115" i="3"/>
  <c r="L115" i="3" s="1"/>
  <c r="K159" i="3"/>
  <c r="L159" i="3" s="1"/>
  <c r="K151" i="3"/>
  <c r="L151" i="3" s="1"/>
  <c r="K135" i="3"/>
  <c r="L135" i="3" s="1"/>
  <c r="K111" i="3"/>
  <c r="L111" i="3" s="1"/>
  <c r="K150" i="3"/>
  <c r="L150" i="3" s="1"/>
  <c r="K126" i="3"/>
  <c r="L126" i="3" s="1"/>
  <c r="K149" i="3"/>
  <c r="L149" i="3" s="1"/>
  <c r="K141" i="3"/>
  <c r="L141" i="3" s="1"/>
  <c r="K125" i="3"/>
  <c r="L125" i="3" s="1"/>
  <c r="K154" i="3"/>
  <c r="L154" i="3" s="1"/>
  <c r="K146" i="3"/>
  <c r="L146" i="3" s="1"/>
  <c r="K138" i="3"/>
  <c r="L138" i="3" s="1"/>
  <c r="K130" i="3"/>
  <c r="L130" i="3" s="1"/>
  <c r="K122" i="3"/>
  <c r="L122" i="3" s="1"/>
  <c r="K114" i="3"/>
  <c r="L114" i="3" s="1"/>
  <c r="K127" i="3"/>
  <c r="L127" i="3" s="1"/>
  <c r="K134" i="3"/>
  <c r="L134" i="3" s="1"/>
  <c r="K157" i="3"/>
  <c r="L157" i="3" s="1"/>
  <c r="K133" i="3"/>
  <c r="L133" i="3" s="1"/>
  <c r="K153" i="3"/>
  <c r="L153" i="3" s="1"/>
  <c r="K145" i="3"/>
  <c r="L145" i="3" s="1"/>
  <c r="K137" i="3"/>
  <c r="L137" i="3" s="1"/>
  <c r="K129" i="3"/>
  <c r="L129" i="3" s="1"/>
  <c r="K121" i="3"/>
  <c r="L121" i="3" s="1"/>
  <c r="K113" i="3"/>
  <c r="L113" i="3" s="1"/>
  <c r="K152" i="3"/>
  <c r="L152" i="3" s="1"/>
  <c r="K136" i="3"/>
  <c r="L136" i="3" s="1"/>
  <c r="K120" i="3"/>
  <c r="L120" i="3" s="1"/>
  <c r="K143" i="3"/>
  <c r="L143" i="3" s="1"/>
  <c r="K117" i="3"/>
  <c r="L117" i="3" s="1"/>
  <c r="K33" i="4" l="1"/>
  <c r="L33" i="4" s="1"/>
  <c r="I34" i="4" s="1"/>
  <c r="I33" i="4" s="1"/>
  <c r="I112" i="3"/>
  <c r="I111" i="3" s="1"/>
  <c r="H162" i="3" s="1"/>
  <c r="J162" i="3" s="1"/>
  <c r="K162" i="3" s="1"/>
  <c r="L162" i="3" s="1"/>
  <c r="K184" i="3" l="1"/>
  <c r="L184" i="3" s="1"/>
  <c r="K178" i="3"/>
  <c r="L178" i="3" s="1"/>
  <c r="K165" i="3"/>
  <c r="L165" i="3" s="1"/>
  <c r="K185" i="3"/>
  <c r="L185" i="3" s="1"/>
  <c r="K166" i="3"/>
  <c r="L166" i="3" s="1"/>
  <c r="K177" i="3"/>
  <c r="L177" i="3" s="1"/>
  <c r="K171" i="3"/>
  <c r="L171" i="3" s="1"/>
  <c r="K164" i="3"/>
  <c r="L164" i="3" s="1"/>
  <c r="K181" i="3"/>
  <c r="L181" i="3" s="1"/>
  <c r="K168" i="3"/>
  <c r="L168" i="3" s="1"/>
  <c r="K174" i="3"/>
  <c r="L174" i="3" s="1"/>
  <c r="K173" i="3"/>
  <c r="L173" i="3" s="1"/>
  <c r="K179" i="3"/>
  <c r="L179" i="3" s="1"/>
  <c r="K183" i="3"/>
  <c r="L183" i="3" s="1"/>
  <c r="K176" i="3"/>
  <c r="L176" i="3" s="1"/>
  <c r="K170" i="3"/>
  <c r="L170" i="3" s="1"/>
  <c r="K187" i="3"/>
  <c r="L187" i="3" s="1"/>
  <c r="K167" i="3"/>
  <c r="L167" i="3" s="1"/>
  <c r="K172" i="3"/>
  <c r="L172" i="3" s="1"/>
  <c r="K182" i="3"/>
  <c r="L182" i="3" s="1"/>
  <c r="K169" i="3"/>
  <c r="L169" i="3" s="1"/>
  <c r="K163" i="3"/>
  <c r="L163" i="3" s="1"/>
  <c r="K175" i="3"/>
  <c r="L175" i="3" s="1"/>
  <c r="K180" i="3"/>
  <c r="L180" i="3" s="1"/>
  <c r="K186" i="3"/>
  <c r="L186" i="3" s="1"/>
  <c r="I163" i="3" l="1"/>
  <c r="I162" i="3" s="1"/>
  <c r="H189" i="3" l="1"/>
  <c r="J189" i="3" s="1"/>
  <c r="K223" i="3" s="1"/>
  <c r="L223" i="3" s="1"/>
  <c r="K219" i="3" l="1"/>
  <c r="L219" i="3" s="1"/>
  <c r="K224" i="3"/>
  <c r="L224" i="3" s="1"/>
  <c r="K210" i="3"/>
  <c r="L210" i="3" s="1"/>
  <c r="K194" i="3"/>
  <c r="L194" i="3" s="1"/>
  <c r="K212" i="3"/>
  <c r="L212" i="3" s="1"/>
  <c r="K191" i="3"/>
  <c r="L191" i="3" s="1"/>
  <c r="K203" i="3"/>
  <c r="L203" i="3" s="1"/>
  <c r="K197" i="3"/>
  <c r="L197" i="3" s="1"/>
  <c r="K207" i="3"/>
  <c r="L207" i="3" s="1"/>
  <c r="K190" i="3"/>
  <c r="L190" i="3" s="1"/>
  <c r="K208" i="3"/>
  <c r="L208" i="3" s="1"/>
  <c r="K220" i="3"/>
  <c r="L220" i="3" s="1"/>
  <c r="K206" i="3"/>
  <c r="L206" i="3" s="1"/>
  <c r="K200" i="3"/>
  <c r="L200" i="3" s="1"/>
  <c r="K202" i="3"/>
  <c r="L202" i="3" s="1"/>
  <c r="K215" i="3"/>
  <c r="L215" i="3" s="1"/>
  <c r="K199" i="3"/>
  <c r="L199" i="3" s="1"/>
  <c r="K216" i="3"/>
  <c r="L216" i="3" s="1"/>
  <c r="K205" i="3"/>
  <c r="L205" i="3" s="1"/>
  <c r="K209" i="3"/>
  <c r="L209" i="3" s="1"/>
  <c r="K198" i="3"/>
  <c r="L198" i="3" s="1"/>
  <c r="K195" i="3"/>
  <c r="L195" i="3" s="1"/>
  <c r="K222" i="3"/>
  <c r="L222" i="3" s="1"/>
  <c r="K218" i="3"/>
  <c r="L218" i="3" s="1"/>
  <c r="K201" i="3"/>
  <c r="L201" i="3" s="1"/>
  <c r="K217" i="3"/>
  <c r="L217" i="3" s="1"/>
  <c r="K204" i="3"/>
  <c r="L204" i="3" s="1"/>
  <c r="K221" i="3"/>
  <c r="L221" i="3" s="1"/>
  <c r="K226" i="3"/>
  <c r="L226" i="3" s="1"/>
  <c r="K189" i="3"/>
  <c r="L189" i="3" s="1"/>
  <c r="K225" i="3"/>
  <c r="L225" i="3" s="1"/>
  <c r="K211" i="3"/>
  <c r="L211" i="3" s="1"/>
  <c r="K213" i="3"/>
  <c r="L213" i="3" s="1"/>
  <c r="K192" i="3"/>
  <c r="L192" i="3" s="1"/>
  <c r="K214" i="3"/>
  <c r="L214" i="3" s="1"/>
  <c r="K193" i="3"/>
  <c r="L193" i="3" s="1"/>
  <c r="K196" i="3"/>
  <c r="L196" i="3" s="1"/>
  <c r="K227" i="3"/>
  <c r="L227" i="3" s="1"/>
  <c r="I190" i="3" l="1"/>
  <c r="I189" i="3"/>
  <c r="H231" i="3" s="1"/>
  <c r="K238" i="3" s="1"/>
  <c r="L238" i="3" s="1"/>
  <c r="K231" i="3" l="1"/>
  <c r="L231" i="3" s="1"/>
  <c r="K235" i="3"/>
  <c r="L235" i="3" s="1"/>
  <c r="K232" i="3"/>
  <c r="L232" i="3" s="1"/>
  <c r="K237" i="3"/>
  <c r="L237" i="3" s="1"/>
  <c r="K239" i="3"/>
  <c r="L239" i="3" s="1"/>
  <c r="K236" i="3"/>
  <c r="L236" i="3" s="1"/>
  <c r="K233" i="3"/>
  <c r="L233" i="3" s="1"/>
  <c r="K234" i="3"/>
  <c r="L234" i="3" s="1"/>
  <c r="I232" i="3" l="1"/>
  <c r="I231" i="3" s="1"/>
  <c r="J9" i="2"/>
  <c r="K9" i="2" s="1"/>
  <c r="H10" i="2" s="1"/>
  <c r="H9" i="2" s="1"/>
  <c r="H5" i="2"/>
  <c r="G9" i="2" s="1"/>
  <c r="G14" i="2" l="1"/>
  <c r="I14" i="2" s="1"/>
  <c r="J14" i="2" s="1"/>
  <c r="K14" i="2" s="1"/>
  <c r="J17" i="2"/>
  <c r="K17" i="2" s="1"/>
  <c r="J16" i="2" l="1"/>
  <c r="K16" i="2" s="1"/>
  <c r="J15" i="2"/>
  <c r="K15" i="2" s="1"/>
  <c r="H15" i="2"/>
  <c r="H14" i="2" s="1"/>
  <c r="G20" i="2" s="1"/>
  <c r="I20" i="2" s="1"/>
  <c r="J21" i="2" s="1"/>
  <c r="K21" i="2" s="1"/>
  <c r="J20" i="2" l="1"/>
  <c r="K20" i="2" s="1"/>
  <c r="H21" i="2" s="1"/>
  <c r="H20" i="2" s="1"/>
  <c r="G24" i="2" s="1"/>
  <c r="I24" i="2" s="1"/>
  <c r="J26" i="2" s="1"/>
  <c r="K26" i="2" s="1"/>
  <c r="J25" i="2" l="1"/>
  <c r="K25" i="2" s="1"/>
  <c r="J24" i="2"/>
  <c r="K24" i="2" s="1"/>
  <c r="H25" i="2" l="1"/>
  <c r="H24" i="2" s="1"/>
  <c r="G29" i="2" s="1"/>
  <c r="I29" i="2" s="1"/>
  <c r="J30" i="2" s="1"/>
  <c r="K30" i="2" s="1"/>
  <c r="J29" i="2" l="1"/>
  <c r="K29" i="2" s="1"/>
  <c r="H30" i="2" s="1"/>
  <c r="H29" i="2" s="1"/>
  <c r="G33" i="2" s="1"/>
  <c r="I33" i="2" s="1"/>
  <c r="J34" i="2" s="1"/>
  <c r="K34" i="2" s="1"/>
  <c r="J33" i="2" l="1"/>
  <c r="K33" i="2" s="1"/>
  <c r="H34" i="2" s="1"/>
  <c r="H3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<sst xmlns="http://schemas.openxmlformats.org/spreadsheetml/2006/main" count="120" uniqueCount="59">
  <si>
    <t>seeds: 79 14 55 13</t>
  </si>
  <si>
    <t>seed-to-soil map:</t>
  </si>
  <si>
    <t>50 98 2</t>
  </si>
  <si>
    <t>52 50 48</t>
  </si>
  <si>
    <t>soil-to-fertilizer map:</t>
  </si>
  <si>
    <t>0 15 37</t>
  </si>
  <si>
    <t>37 52 2</t>
  </si>
  <si>
    <t>39 0 15</t>
  </si>
  <si>
    <t>fertilizer-to-water map:</t>
  </si>
  <si>
    <t>49 53 8</t>
  </si>
  <si>
    <t>0 11 42</t>
  </si>
  <si>
    <t>42 0 7</t>
  </si>
  <si>
    <t>57 7 4</t>
  </si>
  <si>
    <t>water-to-light map:</t>
  </si>
  <si>
    <t>88 18 7</t>
  </si>
  <si>
    <t>18 25 70</t>
  </si>
  <si>
    <t>light-to-temperature map:</t>
  </si>
  <si>
    <t>45 77 23</t>
  </si>
  <si>
    <t>81 45 19</t>
  </si>
  <si>
    <t>68 64 13</t>
  </si>
  <si>
    <t>temperature-to-humidity map:</t>
  </si>
  <si>
    <t>0 69 1</t>
  </si>
  <si>
    <t>1 0 69</t>
  </si>
  <si>
    <t>humidity-to-location map:</t>
  </si>
  <si>
    <t>60 56 37</t>
  </si>
  <si>
    <t>56 93 4</t>
  </si>
  <si>
    <t>Seed to Soil</t>
  </si>
  <si>
    <t>Source</t>
  </si>
  <si>
    <t>Desitination</t>
  </si>
  <si>
    <t>Destination - Source - aantal</t>
  </si>
  <si>
    <t>Destination</t>
  </si>
  <si>
    <t>Number of Steps</t>
  </si>
  <si>
    <t>Seed</t>
  </si>
  <si>
    <t>Expected</t>
  </si>
  <si>
    <t>in full range</t>
  </si>
  <si>
    <t>In single range</t>
  </si>
  <si>
    <t>Outcome</t>
  </si>
  <si>
    <t>Input</t>
  </si>
  <si>
    <t>Output</t>
  </si>
  <si>
    <t>Seed 79, soil 81, fertilizer 81, water 81, light 74, temperature 78, humidity 78, location 82.</t>
  </si>
  <si>
    <t>max</t>
  </si>
  <si>
    <t>seed-to-soil</t>
  </si>
  <si>
    <t>soil-to-fertilizer</t>
  </si>
  <si>
    <t>fertilizer-to-water</t>
  </si>
  <si>
    <t>water-to-light</t>
  </si>
  <si>
    <t>light-to-temperature</t>
  </si>
  <si>
    <t>temperature-to-humidity</t>
  </si>
  <si>
    <t xml:space="preserve">humidity-to-location </t>
  </si>
  <si>
    <t>Range</t>
  </si>
  <si>
    <t>key</t>
  </si>
  <si>
    <t>mapRange</t>
  </si>
  <si>
    <t>79 &lt; 98</t>
  </si>
  <si>
    <t>92 &gt;= 50</t>
  </si>
  <si>
    <t>Dest</t>
  </si>
  <si>
    <t>Shift</t>
  </si>
  <si>
    <t>79 14 55 13</t>
  </si>
  <si>
    <t>min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</si>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</sst>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CCCCCC"/>
      <name val="Source Code Pro"/>
      <family val="3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1" xfId="0" applyFill="1" applyBorder="1"/>
    <xf numFmtId="0" fontId="3" fillId="0" borderId="0" xfId="0" applyFont="1" applyAlignment="1">
      <alignment vertical="center"/>
    </xf>
    <xf numFmtId="3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7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8CD29-74C0-4863-A5C5-D06394BE642A}">
  <dimension ref="A1:Y81"/>
  <sheetViews>
    <sheetView workbookViewId="0">
      <selection activeCell="F2" sqref="F2"/>
    </sheetView>
  </sheetViews>
  <sheetFormatPr defaultRowHeight="15"/>
  <cols>
    <col min="1" max="1" width="29" bestFit="1" customWidth="1"/>
    <col min="2" max="2" width="11.28515625" bestFit="1" customWidth="1"/>
    <col min="3" max="3" width="11.28515625" customWidth="1"/>
    <col min="4" max="4" width="16" bestFit="1" customWidth="1"/>
  </cols>
  <sheetData>
    <row r="1" spans="1:25">
      <c r="A1" t="s">
        <v>0</v>
      </c>
      <c r="F1">
        <v>14</v>
      </c>
      <c r="G1">
        <f>IFERROR(VLOOKUP(F1,$F$4:$G$2001,2,FALSE),F1)</f>
        <v>14</v>
      </c>
      <c r="I1">
        <f>G1</f>
        <v>14</v>
      </c>
      <c r="J1">
        <f>IFERROR(VLOOKUP(I1,$I$4:$J$2001,2,FALSE),I1)</f>
        <v>53</v>
      </c>
      <c r="L1">
        <f>J1</f>
        <v>53</v>
      </c>
      <c r="M1">
        <f>IFERROR(VLOOKUP(L1,$L$4:$M$2001,2,FALSE),L1)</f>
        <v>49</v>
      </c>
      <c r="O1">
        <f>M1</f>
        <v>49</v>
      </c>
      <c r="P1">
        <f>IFERROR(VLOOKUP(O1,$O$4:$P$2001,2,FALSE),O1)</f>
        <v>42</v>
      </c>
      <c r="R1">
        <f>P1</f>
        <v>42</v>
      </c>
      <c r="S1">
        <f>IFERROR(VLOOKUP(R1,$R$4:$S$2001,2,FALSE),R1)</f>
        <v>42</v>
      </c>
      <c r="U1">
        <f>S1</f>
        <v>42</v>
      </c>
      <c r="V1">
        <f>IFERROR(VLOOKUP(U1,$U$4:$V$2001,2,FALSE),U1)</f>
        <v>43</v>
      </c>
      <c r="X1">
        <f>V1</f>
        <v>43</v>
      </c>
      <c r="Y1" s="1">
        <f>IFERROR(VLOOKUP(X1,$X$4:$Y$2001,2,FALSE),X1)</f>
        <v>43</v>
      </c>
    </row>
    <row r="2" spans="1:25">
      <c r="F2" t="s">
        <v>26</v>
      </c>
      <c r="I2" t="s">
        <v>4</v>
      </c>
      <c r="L2" t="s">
        <v>8</v>
      </c>
      <c r="O2" t="s">
        <v>13</v>
      </c>
      <c r="R2" t="s">
        <v>16</v>
      </c>
      <c r="U2" t="s">
        <v>20</v>
      </c>
      <c r="X2" t="s">
        <v>23</v>
      </c>
    </row>
    <row r="3" spans="1:25">
      <c r="A3" t="s">
        <v>29</v>
      </c>
      <c r="B3" t="s">
        <v>30</v>
      </c>
      <c r="C3" t="s">
        <v>27</v>
      </c>
      <c r="D3" t="s">
        <v>31</v>
      </c>
      <c r="F3" t="s">
        <v>27</v>
      </c>
      <c r="G3" t="s">
        <v>28</v>
      </c>
      <c r="I3" t="s">
        <v>27</v>
      </c>
      <c r="J3" t="s">
        <v>28</v>
      </c>
      <c r="L3" t="s">
        <v>27</v>
      </c>
      <c r="M3" t="s">
        <v>28</v>
      </c>
      <c r="O3" t="s">
        <v>27</v>
      </c>
      <c r="P3" t="s">
        <v>28</v>
      </c>
      <c r="R3" t="s">
        <v>27</v>
      </c>
      <c r="S3" t="s">
        <v>28</v>
      </c>
      <c r="U3" t="s">
        <v>27</v>
      </c>
      <c r="V3" t="s">
        <v>28</v>
      </c>
      <c r="X3" t="s">
        <v>27</v>
      </c>
      <c r="Y3" t="s">
        <v>28</v>
      </c>
    </row>
    <row r="4" spans="1:25">
      <c r="A4" t="s">
        <v>1</v>
      </c>
      <c r="F4" cm="1">
        <f t="array" ref="F4:F5">_xlfn.SEQUENCE(2,1,98,1)</f>
        <v>98</v>
      </c>
      <c r="G4" cm="1">
        <f t="array" ref="G4:G5">_xlfn.SEQUENCE(2,1,50,1)</f>
        <v>50</v>
      </c>
      <c r="I4" cm="1">
        <f t="array" ref="I4:I40">_xlfn.SEQUENCE(37,1,15,1)</f>
        <v>15</v>
      </c>
      <c r="J4" cm="1">
        <f t="array" ref="J4:J40">_xlfn.SEQUENCE(37,1,0,1)</f>
        <v>0</v>
      </c>
      <c r="L4" cm="1">
        <f t="array" ref="L4:L11">_xlfn.SEQUENCE(8,1,53,1)</f>
        <v>53</v>
      </c>
      <c r="M4" cm="1">
        <f t="array" ref="M4:M11">_xlfn.SEQUENCE(8,1,49,1)</f>
        <v>49</v>
      </c>
      <c r="O4" cm="1">
        <f t="array" ref="O4:O10">_xlfn.SEQUENCE(7,1,18,1)</f>
        <v>18</v>
      </c>
      <c r="P4" cm="1">
        <f t="array" ref="P4:P10">_xlfn.SEQUENCE(7,1,88,1)</f>
        <v>88</v>
      </c>
      <c r="R4" cm="1">
        <f t="array" ref="R4:R26">_xlfn.SEQUENCE(23,1,77,1)</f>
        <v>77</v>
      </c>
      <c r="S4" cm="1">
        <f t="array" ref="S4:S26">_xlfn.SEQUENCE(23,1,45,1)</f>
        <v>45</v>
      </c>
      <c r="U4" cm="1">
        <f t="array" ref="U4">_xlfn.SEQUENCE(1,1,69,1)</f>
        <v>69</v>
      </c>
      <c r="V4" cm="1">
        <f t="array" ref="V4">_xlfn.SEQUENCE(1,1,0,1)</f>
        <v>0</v>
      </c>
      <c r="X4" cm="1">
        <f t="array" ref="X4:X40">_xlfn.SEQUENCE(37,1,56,1)</f>
        <v>56</v>
      </c>
      <c r="Y4" cm="1">
        <f t="array" ref="Y4:Y40">_xlfn.SEQUENCE(37,1,60,1)</f>
        <v>60</v>
      </c>
    </row>
    <row r="5" spans="1:25">
      <c r="A5" t="s">
        <v>2</v>
      </c>
      <c r="B5">
        <v>50</v>
      </c>
      <c r="C5">
        <v>98</v>
      </c>
      <c r="D5">
        <v>2</v>
      </c>
      <c r="F5">
        <v>99</v>
      </c>
      <c r="G5">
        <v>51</v>
      </c>
      <c r="I5">
        <v>16</v>
      </c>
      <c r="J5">
        <v>1</v>
      </c>
      <c r="L5">
        <v>54</v>
      </c>
      <c r="M5">
        <v>50</v>
      </c>
      <c r="O5">
        <v>19</v>
      </c>
      <c r="P5">
        <v>89</v>
      </c>
      <c r="R5">
        <v>78</v>
      </c>
      <c r="S5">
        <v>46</v>
      </c>
      <c r="X5">
        <v>57</v>
      </c>
      <c r="Y5">
        <v>61</v>
      </c>
    </row>
    <row r="6" spans="1:25">
      <c r="A6" t="s">
        <v>3</v>
      </c>
      <c r="B6">
        <v>52</v>
      </c>
      <c r="C6">
        <v>50</v>
      </c>
      <c r="D6">
        <v>48</v>
      </c>
      <c r="I6">
        <v>17</v>
      </c>
      <c r="J6">
        <v>2</v>
      </c>
      <c r="L6">
        <v>55</v>
      </c>
      <c r="M6">
        <v>51</v>
      </c>
      <c r="O6">
        <v>20</v>
      </c>
      <c r="P6">
        <v>90</v>
      </c>
      <c r="R6">
        <v>79</v>
      </c>
      <c r="S6">
        <v>47</v>
      </c>
      <c r="U6" cm="1">
        <f t="array" ref="U6:U74">_xlfn.SEQUENCE(69,1,0,1)</f>
        <v>0</v>
      </c>
      <c r="V6" cm="1">
        <f t="array" ref="V6:V74">_xlfn.SEQUENCE(69,1,1,1)</f>
        <v>1</v>
      </c>
      <c r="X6">
        <v>58</v>
      </c>
      <c r="Y6">
        <v>62</v>
      </c>
    </row>
    <row r="7" spans="1:25">
      <c r="F7" cm="1">
        <f t="array" ref="F7:F54">_xlfn.SEQUENCE(48,1,50,1)</f>
        <v>50</v>
      </c>
      <c r="G7" cm="1">
        <f t="array" ref="G7:G54">_xlfn.SEQUENCE(48,1,52,1)</f>
        <v>52</v>
      </c>
      <c r="I7">
        <v>18</v>
      </c>
      <c r="J7">
        <v>3</v>
      </c>
      <c r="L7">
        <v>56</v>
      </c>
      <c r="M7">
        <v>52</v>
      </c>
      <c r="O7">
        <v>21</v>
      </c>
      <c r="P7">
        <v>91</v>
      </c>
      <c r="R7">
        <v>80</v>
      </c>
      <c r="S7">
        <v>48</v>
      </c>
      <c r="U7">
        <v>1</v>
      </c>
      <c r="V7">
        <v>2</v>
      </c>
      <c r="X7">
        <v>59</v>
      </c>
      <c r="Y7">
        <v>63</v>
      </c>
    </row>
    <row r="8" spans="1:25">
      <c r="A8" t="s">
        <v>4</v>
      </c>
      <c r="F8">
        <v>51</v>
      </c>
      <c r="G8">
        <v>53</v>
      </c>
      <c r="I8">
        <v>19</v>
      </c>
      <c r="J8">
        <v>4</v>
      </c>
      <c r="L8">
        <v>57</v>
      </c>
      <c r="M8">
        <v>53</v>
      </c>
      <c r="O8">
        <v>22</v>
      </c>
      <c r="P8">
        <v>92</v>
      </c>
      <c r="R8">
        <v>81</v>
      </c>
      <c r="S8">
        <v>49</v>
      </c>
      <c r="U8">
        <v>2</v>
      </c>
      <c r="V8">
        <v>3</v>
      </c>
      <c r="X8">
        <v>60</v>
      </c>
      <c r="Y8">
        <v>64</v>
      </c>
    </row>
    <row r="9" spans="1:25">
      <c r="A9" t="s">
        <v>5</v>
      </c>
      <c r="B9">
        <v>0</v>
      </c>
      <c r="C9">
        <v>15</v>
      </c>
      <c r="D9">
        <v>37</v>
      </c>
      <c r="F9">
        <v>52</v>
      </c>
      <c r="G9">
        <v>54</v>
      </c>
      <c r="I9">
        <v>20</v>
      </c>
      <c r="J9">
        <v>5</v>
      </c>
      <c r="L9">
        <v>58</v>
      </c>
      <c r="M9">
        <v>54</v>
      </c>
      <c r="O9">
        <v>23</v>
      </c>
      <c r="P9">
        <v>93</v>
      </c>
      <c r="R9">
        <v>82</v>
      </c>
      <c r="S9">
        <v>50</v>
      </c>
      <c r="U9">
        <v>3</v>
      </c>
      <c r="V9">
        <v>4</v>
      </c>
      <c r="X9">
        <v>61</v>
      </c>
      <c r="Y9">
        <v>65</v>
      </c>
    </row>
    <row r="10" spans="1:25">
      <c r="A10" t="s">
        <v>6</v>
      </c>
      <c r="B10">
        <v>37</v>
      </c>
      <c r="C10">
        <v>52</v>
      </c>
      <c r="D10">
        <v>2</v>
      </c>
      <c r="F10">
        <v>53</v>
      </c>
      <c r="G10">
        <v>55</v>
      </c>
      <c r="I10">
        <v>21</v>
      </c>
      <c r="J10">
        <v>6</v>
      </c>
      <c r="L10">
        <v>59</v>
      </c>
      <c r="M10">
        <v>55</v>
      </c>
      <c r="O10">
        <v>24</v>
      </c>
      <c r="P10">
        <v>94</v>
      </c>
      <c r="R10">
        <v>83</v>
      </c>
      <c r="S10">
        <v>51</v>
      </c>
      <c r="U10">
        <v>4</v>
      </c>
      <c r="V10">
        <v>5</v>
      </c>
      <c r="X10">
        <v>62</v>
      </c>
      <c r="Y10">
        <v>66</v>
      </c>
    </row>
    <row r="11" spans="1:25">
      <c r="A11" t="s">
        <v>7</v>
      </c>
      <c r="B11">
        <v>39</v>
      </c>
      <c r="C11">
        <v>0</v>
      </c>
      <c r="D11">
        <v>15</v>
      </c>
      <c r="F11">
        <v>54</v>
      </c>
      <c r="G11">
        <v>56</v>
      </c>
      <c r="I11">
        <v>22</v>
      </c>
      <c r="J11">
        <v>7</v>
      </c>
      <c r="L11">
        <v>60</v>
      </c>
      <c r="M11">
        <v>56</v>
      </c>
      <c r="R11">
        <v>84</v>
      </c>
      <c r="S11">
        <v>52</v>
      </c>
      <c r="U11">
        <v>5</v>
      </c>
      <c r="V11">
        <v>6</v>
      </c>
      <c r="X11">
        <v>63</v>
      </c>
      <c r="Y11">
        <v>67</v>
      </c>
    </row>
    <row r="12" spans="1:25">
      <c r="F12">
        <v>55</v>
      </c>
      <c r="G12">
        <v>57</v>
      </c>
      <c r="I12">
        <v>23</v>
      </c>
      <c r="J12">
        <v>8</v>
      </c>
      <c r="O12" cm="1">
        <f t="array" ref="O12:O81">_xlfn.SEQUENCE(70,1,25,1)</f>
        <v>25</v>
      </c>
      <c r="P12" cm="1">
        <f t="array" ref="P12:P81">_xlfn.SEQUENCE(70,1,18,1)</f>
        <v>18</v>
      </c>
      <c r="R12">
        <v>85</v>
      </c>
      <c r="S12">
        <v>53</v>
      </c>
      <c r="U12">
        <v>6</v>
      </c>
      <c r="V12">
        <v>7</v>
      </c>
      <c r="X12">
        <v>64</v>
      </c>
      <c r="Y12">
        <v>68</v>
      </c>
    </row>
    <row r="13" spans="1:25">
      <c r="A13" t="s">
        <v>8</v>
      </c>
      <c r="F13">
        <v>56</v>
      </c>
      <c r="G13">
        <v>58</v>
      </c>
      <c r="I13">
        <v>24</v>
      </c>
      <c r="J13">
        <v>9</v>
      </c>
      <c r="L13" cm="1">
        <f t="array" ref="L13:L54">_xlfn.SEQUENCE(42,1,11,1)</f>
        <v>11</v>
      </c>
      <c r="M13" cm="1">
        <f t="array" ref="M13:M54">_xlfn.SEQUENCE(42,1,0,1)</f>
        <v>0</v>
      </c>
      <c r="O13">
        <v>26</v>
      </c>
      <c r="P13">
        <v>19</v>
      </c>
      <c r="R13">
        <v>86</v>
      </c>
      <c r="S13">
        <v>54</v>
      </c>
      <c r="U13">
        <v>7</v>
      </c>
      <c r="V13">
        <v>8</v>
      </c>
      <c r="X13">
        <v>65</v>
      </c>
      <c r="Y13">
        <v>69</v>
      </c>
    </row>
    <row r="14" spans="1:25">
      <c r="A14" t="s">
        <v>9</v>
      </c>
      <c r="B14">
        <v>49</v>
      </c>
      <c r="C14">
        <v>53</v>
      </c>
      <c r="D14">
        <v>8</v>
      </c>
      <c r="F14">
        <v>57</v>
      </c>
      <c r="G14">
        <v>59</v>
      </c>
      <c r="I14">
        <v>25</v>
      </c>
      <c r="J14">
        <v>10</v>
      </c>
      <c r="L14">
        <v>12</v>
      </c>
      <c r="M14">
        <v>1</v>
      </c>
      <c r="O14">
        <v>27</v>
      </c>
      <c r="P14">
        <v>20</v>
      </c>
      <c r="R14">
        <v>87</v>
      </c>
      <c r="S14">
        <v>55</v>
      </c>
      <c r="U14">
        <v>8</v>
      </c>
      <c r="V14">
        <v>9</v>
      </c>
      <c r="X14">
        <v>66</v>
      </c>
      <c r="Y14">
        <v>70</v>
      </c>
    </row>
    <row r="15" spans="1:25">
      <c r="A15" t="s">
        <v>10</v>
      </c>
      <c r="B15">
        <v>0</v>
      </c>
      <c r="C15">
        <v>11</v>
      </c>
      <c r="D15">
        <v>42</v>
      </c>
      <c r="F15">
        <v>58</v>
      </c>
      <c r="G15">
        <v>60</v>
      </c>
      <c r="I15">
        <v>26</v>
      </c>
      <c r="J15">
        <v>11</v>
      </c>
      <c r="L15">
        <v>13</v>
      </c>
      <c r="M15">
        <v>2</v>
      </c>
      <c r="O15">
        <v>28</v>
      </c>
      <c r="P15">
        <v>21</v>
      </c>
      <c r="R15">
        <v>88</v>
      </c>
      <c r="S15">
        <v>56</v>
      </c>
      <c r="U15">
        <v>9</v>
      </c>
      <c r="V15">
        <v>10</v>
      </c>
      <c r="X15">
        <v>67</v>
      </c>
      <c r="Y15">
        <v>71</v>
      </c>
    </row>
    <row r="16" spans="1:25">
      <c r="A16" t="s">
        <v>11</v>
      </c>
      <c r="B16">
        <v>42</v>
      </c>
      <c r="C16">
        <v>0</v>
      </c>
      <c r="D16">
        <v>7</v>
      </c>
      <c r="F16">
        <v>59</v>
      </c>
      <c r="G16">
        <v>61</v>
      </c>
      <c r="I16">
        <v>27</v>
      </c>
      <c r="J16">
        <v>12</v>
      </c>
      <c r="L16">
        <v>14</v>
      </c>
      <c r="M16">
        <v>3</v>
      </c>
      <c r="O16">
        <v>29</v>
      </c>
      <c r="P16">
        <v>22</v>
      </c>
      <c r="R16">
        <v>89</v>
      </c>
      <c r="S16">
        <v>57</v>
      </c>
      <c r="U16">
        <v>10</v>
      </c>
      <c r="V16">
        <v>11</v>
      </c>
      <c r="X16">
        <v>68</v>
      </c>
      <c r="Y16">
        <v>72</v>
      </c>
    </row>
    <row r="17" spans="1:25">
      <c r="A17" t="s">
        <v>12</v>
      </c>
      <c r="B17">
        <v>57</v>
      </c>
      <c r="C17">
        <v>7</v>
      </c>
      <c r="D17">
        <v>4</v>
      </c>
      <c r="F17">
        <v>60</v>
      </c>
      <c r="G17">
        <v>62</v>
      </c>
      <c r="I17">
        <v>28</v>
      </c>
      <c r="J17">
        <v>13</v>
      </c>
      <c r="L17">
        <v>15</v>
      </c>
      <c r="M17">
        <v>4</v>
      </c>
      <c r="O17">
        <v>30</v>
      </c>
      <c r="P17">
        <v>23</v>
      </c>
      <c r="R17">
        <v>90</v>
      </c>
      <c r="S17">
        <v>58</v>
      </c>
      <c r="U17">
        <v>11</v>
      </c>
      <c r="V17">
        <v>12</v>
      </c>
      <c r="X17">
        <v>69</v>
      </c>
      <c r="Y17">
        <v>73</v>
      </c>
    </row>
    <row r="18" spans="1:25">
      <c r="F18">
        <v>61</v>
      </c>
      <c r="G18">
        <v>63</v>
      </c>
      <c r="I18">
        <v>29</v>
      </c>
      <c r="J18">
        <v>14</v>
      </c>
      <c r="L18">
        <v>16</v>
      </c>
      <c r="M18">
        <v>5</v>
      </c>
      <c r="O18">
        <v>31</v>
      </c>
      <c r="P18">
        <v>24</v>
      </c>
      <c r="R18">
        <v>91</v>
      </c>
      <c r="S18">
        <v>59</v>
      </c>
      <c r="U18">
        <v>12</v>
      </c>
      <c r="V18">
        <v>13</v>
      </c>
      <c r="X18">
        <v>70</v>
      </c>
      <c r="Y18">
        <v>74</v>
      </c>
    </row>
    <row r="19" spans="1:25">
      <c r="A19" t="s">
        <v>13</v>
      </c>
      <c r="F19">
        <v>62</v>
      </c>
      <c r="G19">
        <v>64</v>
      </c>
      <c r="I19">
        <v>30</v>
      </c>
      <c r="J19">
        <v>15</v>
      </c>
      <c r="L19">
        <v>17</v>
      </c>
      <c r="M19">
        <v>6</v>
      </c>
      <c r="O19">
        <v>32</v>
      </c>
      <c r="P19">
        <v>25</v>
      </c>
      <c r="R19">
        <v>92</v>
      </c>
      <c r="S19">
        <v>60</v>
      </c>
      <c r="U19">
        <v>13</v>
      </c>
      <c r="V19">
        <v>14</v>
      </c>
      <c r="X19">
        <v>71</v>
      </c>
      <c r="Y19">
        <v>75</v>
      </c>
    </row>
    <row r="20" spans="1:25">
      <c r="A20" t="s">
        <v>14</v>
      </c>
      <c r="B20">
        <v>88</v>
      </c>
      <c r="C20">
        <v>18</v>
      </c>
      <c r="D20">
        <v>7</v>
      </c>
      <c r="F20">
        <v>63</v>
      </c>
      <c r="G20">
        <v>65</v>
      </c>
      <c r="I20">
        <v>31</v>
      </c>
      <c r="J20">
        <v>16</v>
      </c>
      <c r="L20">
        <v>18</v>
      </c>
      <c r="M20">
        <v>7</v>
      </c>
      <c r="O20">
        <v>33</v>
      </c>
      <c r="P20">
        <v>26</v>
      </c>
      <c r="R20">
        <v>93</v>
      </c>
      <c r="S20">
        <v>61</v>
      </c>
      <c r="U20">
        <v>14</v>
      </c>
      <c r="V20">
        <v>15</v>
      </c>
      <c r="X20">
        <v>72</v>
      </c>
      <c r="Y20">
        <v>76</v>
      </c>
    </row>
    <row r="21" spans="1:25">
      <c r="A21" t="s">
        <v>15</v>
      </c>
      <c r="B21">
        <v>18</v>
      </c>
      <c r="C21">
        <v>25</v>
      </c>
      <c r="D21">
        <v>70</v>
      </c>
      <c r="F21">
        <v>64</v>
      </c>
      <c r="G21">
        <v>66</v>
      </c>
      <c r="I21">
        <v>32</v>
      </c>
      <c r="J21">
        <v>17</v>
      </c>
      <c r="L21">
        <v>19</v>
      </c>
      <c r="M21">
        <v>8</v>
      </c>
      <c r="O21">
        <v>34</v>
      </c>
      <c r="P21">
        <v>27</v>
      </c>
      <c r="R21">
        <v>94</v>
      </c>
      <c r="S21">
        <v>62</v>
      </c>
      <c r="U21">
        <v>15</v>
      </c>
      <c r="V21">
        <v>16</v>
      </c>
      <c r="X21">
        <v>73</v>
      </c>
      <c r="Y21">
        <v>77</v>
      </c>
    </row>
    <row r="22" spans="1:25">
      <c r="F22">
        <v>65</v>
      </c>
      <c r="G22">
        <v>67</v>
      </c>
      <c r="I22">
        <v>33</v>
      </c>
      <c r="J22">
        <v>18</v>
      </c>
      <c r="L22">
        <v>20</v>
      </c>
      <c r="M22">
        <v>9</v>
      </c>
      <c r="O22">
        <v>35</v>
      </c>
      <c r="P22">
        <v>28</v>
      </c>
      <c r="R22">
        <v>95</v>
      </c>
      <c r="S22">
        <v>63</v>
      </c>
      <c r="U22">
        <v>16</v>
      </c>
      <c r="V22">
        <v>17</v>
      </c>
      <c r="X22">
        <v>74</v>
      </c>
      <c r="Y22">
        <v>78</v>
      </c>
    </row>
    <row r="23" spans="1:25">
      <c r="A23" t="s">
        <v>16</v>
      </c>
      <c r="F23">
        <v>66</v>
      </c>
      <c r="G23">
        <v>68</v>
      </c>
      <c r="I23">
        <v>34</v>
      </c>
      <c r="J23">
        <v>19</v>
      </c>
      <c r="L23">
        <v>21</v>
      </c>
      <c r="M23">
        <v>10</v>
      </c>
      <c r="O23">
        <v>36</v>
      </c>
      <c r="P23">
        <v>29</v>
      </c>
      <c r="R23">
        <v>96</v>
      </c>
      <c r="S23">
        <v>64</v>
      </c>
      <c r="U23">
        <v>17</v>
      </c>
      <c r="V23">
        <v>18</v>
      </c>
      <c r="X23">
        <v>75</v>
      </c>
      <c r="Y23">
        <v>79</v>
      </c>
    </row>
    <row r="24" spans="1:25">
      <c r="A24" t="s">
        <v>17</v>
      </c>
      <c r="B24">
        <v>45</v>
      </c>
      <c r="C24">
        <v>77</v>
      </c>
      <c r="D24">
        <v>23</v>
      </c>
      <c r="F24">
        <v>67</v>
      </c>
      <c r="G24">
        <v>69</v>
      </c>
      <c r="I24">
        <v>35</v>
      </c>
      <c r="J24">
        <v>20</v>
      </c>
      <c r="L24">
        <v>22</v>
      </c>
      <c r="M24">
        <v>11</v>
      </c>
      <c r="O24">
        <v>37</v>
      </c>
      <c r="P24">
        <v>30</v>
      </c>
      <c r="R24">
        <v>97</v>
      </c>
      <c r="S24">
        <v>65</v>
      </c>
      <c r="U24">
        <v>18</v>
      </c>
      <c r="V24">
        <v>19</v>
      </c>
      <c r="X24">
        <v>76</v>
      </c>
      <c r="Y24">
        <v>80</v>
      </c>
    </row>
    <row r="25" spans="1:25">
      <c r="A25" t="s">
        <v>18</v>
      </c>
      <c r="B25">
        <v>81</v>
      </c>
      <c r="C25">
        <v>45</v>
      </c>
      <c r="D25">
        <v>19</v>
      </c>
      <c r="F25">
        <v>68</v>
      </c>
      <c r="G25">
        <v>70</v>
      </c>
      <c r="I25">
        <v>36</v>
      </c>
      <c r="J25">
        <v>21</v>
      </c>
      <c r="L25">
        <v>23</v>
      </c>
      <c r="M25">
        <v>12</v>
      </c>
      <c r="O25">
        <v>38</v>
      </c>
      <c r="P25">
        <v>31</v>
      </c>
      <c r="R25">
        <v>98</v>
      </c>
      <c r="S25">
        <v>66</v>
      </c>
      <c r="U25">
        <v>19</v>
      </c>
      <c r="V25">
        <v>20</v>
      </c>
      <c r="X25">
        <v>77</v>
      </c>
      <c r="Y25">
        <v>81</v>
      </c>
    </row>
    <row r="26" spans="1:25">
      <c r="A26" t="s">
        <v>19</v>
      </c>
      <c r="B26">
        <v>68</v>
      </c>
      <c r="C26">
        <v>64</v>
      </c>
      <c r="D26">
        <v>13</v>
      </c>
      <c r="F26">
        <v>69</v>
      </c>
      <c r="G26">
        <v>71</v>
      </c>
      <c r="I26">
        <v>37</v>
      </c>
      <c r="J26">
        <v>22</v>
      </c>
      <c r="L26">
        <v>24</v>
      </c>
      <c r="M26">
        <v>13</v>
      </c>
      <c r="O26">
        <v>39</v>
      </c>
      <c r="P26">
        <v>32</v>
      </c>
      <c r="R26">
        <v>99</v>
      </c>
      <c r="S26">
        <v>67</v>
      </c>
      <c r="U26">
        <v>20</v>
      </c>
      <c r="V26">
        <v>21</v>
      </c>
      <c r="X26">
        <v>78</v>
      </c>
      <c r="Y26">
        <v>82</v>
      </c>
    </row>
    <row r="27" spans="1:25">
      <c r="F27">
        <v>70</v>
      </c>
      <c r="G27">
        <v>72</v>
      </c>
      <c r="I27">
        <v>38</v>
      </c>
      <c r="J27">
        <v>23</v>
      </c>
      <c r="L27">
        <v>25</v>
      </c>
      <c r="M27">
        <v>14</v>
      </c>
      <c r="O27">
        <v>40</v>
      </c>
      <c r="P27">
        <v>33</v>
      </c>
      <c r="U27">
        <v>21</v>
      </c>
      <c r="V27">
        <v>22</v>
      </c>
      <c r="X27">
        <v>79</v>
      </c>
      <c r="Y27">
        <v>83</v>
      </c>
    </row>
    <row r="28" spans="1:25">
      <c r="A28" t="s">
        <v>20</v>
      </c>
      <c r="F28">
        <v>71</v>
      </c>
      <c r="G28">
        <v>73</v>
      </c>
      <c r="I28">
        <v>39</v>
      </c>
      <c r="J28">
        <v>24</v>
      </c>
      <c r="L28">
        <v>26</v>
      </c>
      <c r="M28">
        <v>15</v>
      </c>
      <c r="O28">
        <v>41</v>
      </c>
      <c r="P28">
        <v>34</v>
      </c>
      <c r="R28" cm="1">
        <f t="array" ref="R28:R46">_xlfn.SEQUENCE(19,1,45,1)</f>
        <v>45</v>
      </c>
      <c r="S28" cm="1">
        <f t="array" ref="S28:S46">_xlfn.SEQUENCE(19,1,81,1)</f>
        <v>81</v>
      </c>
      <c r="U28">
        <v>22</v>
      </c>
      <c r="V28">
        <v>23</v>
      </c>
      <c r="X28">
        <v>80</v>
      </c>
      <c r="Y28">
        <v>84</v>
      </c>
    </row>
    <row r="29" spans="1:25">
      <c r="A29" t="s">
        <v>21</v>
      </c>
      <c r="B29">
        <v>0</v>
      </c>
      <c r="C29">
        <v>69</v>
      </c>
      <c r="D29">
        <v>1</v>
      </c>
      <c r="F29">
        <v>72</v>
      </c>
      <c r="G29">
        <v>74</v>
      </c>
      <c r="I29">
        <v>40</v>
      </c>
      <c r="J29">
        <v>25</v>
      </c>
      <c r="L29">
        <v>27</v>
      </c>
      <c r="M29">
        <v>16</v>
      </c>
      <c r="O29">
        <v>42</v>
      </c>
      <c r="P29">
        <v>35</v>
      </c>
      <c r="R29">
        <v>46</v>
      </c>
      <c r="S29">
        <v>82</v>
      </c>
      <c r="U29">
        <v>23</v>
      </c>
      <c r="V29">
        <v>24</v>
      </c>
      <c r="X29">
        <v>81</v>
      </c>
      <c r="Y29">
        <v>85</v>
      </c>
    </row>
    <row r="30" spans="1:25">
      <c r="A30" t="s">
        <v>22</v>
      </c>
      <c r="B30">
        <v>1</v>
      </c>
      <c r="C30">
        <v>0</v>
      </c>
      <c r="D30">
        <v>69</v>
      </c>
      <c r="F30">
        <v>73</v>
      </c>
      <c r="G30">
        <v>75</v>
      </c>
      <c r="I30">
        <v>41</v>
      </c>
      <c r="J30">
        <v>26</v>
      </c>
      <c r="L30">
        <v>28</v>
      </c>
      <c r="M30">
        <v>17</v>
      </c>
      <c r="O30">
        <v>43</v>
      </c>
      <c r="P30">
        <v>36</v>
      </c>
      <c r="R30">
        <v>47</v>
      </c>
      <c r="S30">
        <v>83</v>
      </c>
      <c r="U30">
        <v>24</v>
      </c>
      <c r="V30">
        <v>25</v>
      </c>
      <c r="X30">
        <v>82</v>
      </c>
      <c r="Y30">
        <v>86</v>
      </c>
    </row>
    <row r="31" spans="1:25">
      <c r="F31">
        <v>74</v>
      </c>
      <c r="G31">
        <v>76</v>
      </c>
      <c r="I31">
        <v>42</v>
      </c>
      <c r="J31">
        <v>27</v>
      </c>
      <c r="L31">
        <v>29</v>
      </c>
      <c r="M31">
        <v>18</v>
      </c>
      <c r="O31">
        <v>44</v>
      </c>
      <c r="P31">
        <v>37</v>
      </c>
      <c r="R31">
        <v>48</v>
      </c>
      <c r="S31">
        <v>84</v>
      </c>
      <c r="U31">
        <v>25</v>
      </c>
      <c r="V31">
        <v>26</v>
      </c>
      <c r="X31">
        <v>83</v>
      </c>
      <c r="Y31">
        <v>87</v>
      </c>
    </row>
    <row r="32" spans="1:25">
      <c r="A32" t="s">
        <v>23</v>
      </c>
      <c r="F32">
        <v>75</v>
      </c>
      <c r="G32">
        <v>77</v>
      </c>
      <c r="I32">
        <v>43</v>
      </c>
      <c r="J32">
        <v>28</v>
      </c>
      <c r="L32">
        <v>30</v>
      </c>
      <c r="M32">
        <v>19</v>
      </c>
      <c r="O32">
        <v>45</v>
      </c>
      <c r="P32">
        <v>38</v>
      </c>
      <c r="R32">
        <v>49</v>
      </c>
      <c r="S32">
        <v>85</v>
      </c>
      <c r="U32">
        <v>26</v>
      </c>
      <c r="V32">
        <v>27</v>
      </c>
      <c r="X32">
        <v>84</v>
      </c>
      <c r="Y32">
        <v>88</v>
      </c>
    </row>
    <row r="33" spans="1:25">
      <c r="A33" t="s">
        <v>24</v>
      </c>
      <c r="B33">
        <v>60</v>
      </c>
      <c r="C33">
        <v>56</v>
      </c>
      <c r="D33">
        <v>37</v>
      </c>
      <c r="F33">
        <v>76</v>
      </c>
      <c r="G33">
        <v>78</v>
      </c>
      <c r="I33">
        <v>44</v>
      </c>
      <c r="J33">
        <v>29</v>
      </c>
      <c r="L33">
        <v>31</v>
      </c>
      <c r="M33">
        <v>20</v>
      </c>
      <c r="O33">
        <v>46</v>
      </c>
      <c r="P33">
        <v>39</v>
      </c>
      <c r="R33">
        <v>50</v>
      </c>
      <c r="S33">
        <v>86</v>
      </c>
      <c r="U33">
        <v>27</v>
      </c>
      <c r="V33">
        <v>28</v>
      </c>
      <c r="X33">
        <v>85</v>
      </c>
      <c r="Y33">
        <v>89</v>
      </c>
    </row>
    <row r="34" spans="1:25">
      <c r="A34" t="s">
        <v>25</v>
      </c>
      <c r="B34">
        <v>56</v>
      </c>
      <c r="C34">
        <v>93</v>
      </c>
      <c r="D34">
        <v>4</v>
      </c>
      <c r="F34">
        <v>77</v>
      </c>
      <c r="G34">
        <v>79</v>
      </c>
      <c r="I34">
        <v>45</v>
      </c>
      <c r="J34">
        <v>30</v>
      </c>
      <c r="L34">
        <v>32</v>
      </c>
      <c r="M34">
        <v>21</v>
      </c>
      <c r="O34">
        <v>47</v>
      </c>
      <c r="P34">
        <v>40</v>
      </c>
      <c r="R34">
        <v>51</v>
      </c>
      <c r="S34">
        <v>87</v>
      </c>
      <c r="U34">
        <v>28</v>
      </c>
      <c r="V34">
        <v>29</v>
      </c>
      <c r="X34">
        <v>86</v>
      </c>
      <c r="Y34">
        <v>90</v>
      </c>
    </row>
    <row r="35" spans="1:25">
      <c r="F35">
        <v>78</v>
      </c>
      <c r="G35">
        <v>80</v>
      </c>
      <c r="I35">
        <v>46</v>
      </c>
      <c r="J35">
        <v>31</v>
      </c>
      <c r="L35">
        <v>33</v>
      </c>
      <c r="M35">
        <v>22</v>
      </c>
      <c r="O35">
        <v>48</v>
      </c>
      <c r="P35">
        <v>41</v>
      </c>
      <c r="R35">
        <v>52</v>
      </c>
      <c r="S35">
        <v>88</v>
      </c>
      <c r="U35">
        <v>29</v>
      </c>
      <c r="V35">
        <v>30</v>
      </c>
      <c r="X35">
        <v>87</v>
      </c>
      <c r="Y35">
        <v>91</v>
      </c>
    </row>
    <row r="36" spans="1:25">
      <c r="F36">
        <v>79</v>
      </c>
      <c r="G36">
        <v>81</v>
      </c>
      <c r="I36">
        <v>47</v>
      </c>
      <c r="J36">
        <v>32</v>
      </c>
      <c r="L36">
        <v>34</v>
      </c>
      <c r="M36">
        <v>23</v>
      </c>
      <c r="O36">
        <v>49</v>
      </c>
      <c r="P36">
        <v>42</v>
      </c>
      <c r="R36">
        <v>53</v>
      </c>
      <c r="S36">
        <v>89</v>
      </c>
      <c r="U36">
        <v>30</v>
      </c>
      <c r="V36">
        <v>31</v>
      </c>
      <c r="X36">
        <v>88</v>
      </c>
      <c r="Y36">
        <v>92</v>
      </c>
    </row>
    <row r="37" spans="1:25">
      <c r="F37">
        <v>80</v>
      </c>
      <c r="G37">
        <v>82</v>
      </c>
      <c r="I37">
        <v>48</v>
      </c>
      <c r="J37">
        <v>33</v>
      </c>
      <c r="L37">
        <v>35</v>
      </c>
      <c r="M37">
        <v>24</v>
      </c>
      <c r="O37">
        <v>50</v>
      </c>
      <c r="P37">
        <v>43</v>
      </c>
      <c r="R37">
        <v>54</v>
      </c>
      <c r="S37">
        <v>90</v>
      </c>
      <c r="U37">
        <v>31</v>
      </c>
      <c r="V37">
        <v>32</v>
      </c>
      <c r="X37">
        <v>89</v>
      </c>
      <c r="Y37">
        <v>93</v>
      </c>
    </row>
    <row r="38" spans="1:25">
      <c r="F38">
        <v>81</v>
      </c>
      <c r="G38">
        <v>83</v>
      </c>
      <c r="I38">
        <v>49</v>
      </c>
      <c r="J38">
        <v>34</v>
      </c>
      <c r="L38">
        <v>36</v>
      </c>
      <c r="M38">
        <v>25</v>
      </c>
      <c r="O38">
        <v>51</v>
      </c>
      <c r="P38">
        <v>44</v>
      </c>
      <c r="R38">
        <v>55</v>
      </c>
      <c r="S38">
        <v>91</v>
      </c>
      <c r="U38">
        <v>32</v>
      </c>
      <c r="V38">
        <v>33</v>
      </c>
      <c r="X38">
        <v>90</v>
      </c>
      <c r="Y38">
        <v>94</v>
      </c>
    </row>
    <row r="39" spans="1:25">
      <c r="F39">
        <v>82</v>
      </c>
      <c r="G39">
        <v>84</v>
      </c>
      <c r="I39">
        <v>50</v>
      </c>
      <c r="J39">
        <v>35</v>
      </c>
      <c r="L39">
        <v>37</v>
      </c>
      <c r="M39">
        <v>26</v>
      </c>
      <c r="O39">
        <v>52</v>
      </c>
      <c r="P39">
        <v>45</v>
      </c>
      <c r="R39">
        <v>56</v>
      </c>
      <c r="S39">
        <v>92</v>
      </c>
      <c r="U39">
        <v>33</v>
      </c>
      <c r="V39">
        <v>34</v>
      </c>
      <c r="X39">
        <v>91</v>
      </c>
      <c r="Y39">
        <v>95</v>
      </c>
    </row>
    <row r="40" spans="1:25">
      <c r="F40">
        <v>83</v>
      </c>
      <c r="G40">
        <v>85</v>
      </c>
      <c r="I40">
        <v>51</v>
      </c>
      <c r="J40">
        <v>36</v>
      </c>
      <c r="L40">
        <v>38</v>
      </c>
      <c r="M40">
        <v>27</v>
      </c>
      <c r="O40">
        <v>53</v>
      </c>
      <c r="P40">
        <v>46</v>
      </c>
      <c r="R40">
        <v>57</v>
      </c>
      <c r="S40">
        <v>93</v>
      </c>
      <c r="U40">
        <v>34</v>
      </c>
      <c r="V40">
        <v>35</v>
      </c>
      <c r="X40">
        <v>92</v>
      </c>
      <c r="Y40">
        <v>96</v>
      </c>
    </row>
    <row r="41" spans="1:25">
      <c r="F41">
        <v>84</v>
      </c>
      <c r="G41">
        <v>86</v>
      </c>
      <c r="L41">
        <v>39</v>
      </c>
      <c r="M41">
        <v>28</v>
      </c>
      <c r="O41">
        <v>54</v>
      </c>
      <c r="P41">
        <v>47</v>
      </c>
      <c r="R41">
        <v>58</v>
      </c>
      <c r="S41">
        <v>94</v>
      </c>
      <c r="U41">
        <v>35</v>
      </c>
      <c r="V41">
        <v>36</v>
      </c>
    </row>
    <row r="42" spans="1:25">
      <c r="F42">
        <v>85</v>
      </c>
      <c r="G42">
        <v>87</v>
      </c>
      <c r="I42" cm="1">
        <f t="array" ref="I42:I43">_xlfn.SEQUENCE(2,1,52,1)</f>
        <v>52</v>
      </c>
      <c r="J42" cm="1">
        <f t="array" ref="J42:J43">_xlfn.SEQUENCE(2,1,37,1)</f>
        <v>37</v>
      </c>
      <c r="L42">
        <v>40</v>
      </c>
      <c r="M42">
        <v>29</v>
      </c>
      <c r="O42">
        <v>55</v>
      </c>
      <c r="P42">
        <v>48</v>
      </c>
      <c r="R42">
        <v>59</v>
      </c>
      <c r="S42">
        <v>95</v>
      </c>
      <c r="U42">
        <v>36</v>
      </c>
      <c r="V42">
        <v>37</v>
      </c>
      <c r="X42" cm="1">
        <f t="array" ref="X42:X45">_xlfn.SEQUENCE(4,1,93,1)</f>
        <v>93</v>
      </c>
      <c r="Y42" cm="1">
        <f t="array" ref="Y42:Y45">_xlfn.SEQUENCE(4,1,56,1)</f>
        <v>56</v>
      </c>
    </row>
    <row r="43" spans="1:25">
      <c r="F43">
        <v>86</v>
      </c>
      <c r="G43">
        <v>88</v>
      </c>
      <c r="I43">
        <v>53</v>
      </c>
      <c r="J43">
        <v>38</v>
      </c>
      <c r="L43">
        <v>41</v>
      </c>
      <c r="M43">
        <v>30</v>
      </c>
      <c r="O43">
        <v>56</v>
      </c>
      <c r="P43">
        <v>49</v>
      </c>
      <c r="R43">
        <v>60</v>
      </c>
      <c r="S43">
        <v>96</v>
      </c>
      <c r="U43">
        <v>37</v>
      </c>
      <c r="V43">
        <v>38</v>
      </c>
      <c r="X43">
        <v>94</v>
      </c>
      <c r="Y43">
        <v>57</v>
      </c>
    </row>
    <row r="44" spans="1:25">
      <c r="F44">
        <v>87</v>
      </c>
      <c r="G44">
        <v>89</v>
      </c>
      <c r="L44">
        <v>42</v>
      </c>
      <c r="M44">
        <v>31</v>
      </c>
      <c r="O44">
        <v>57</v>
      </c>
      <c r="P44">
        <v>50</v>
      </c>
      <c r="R44">
        <v>61</v>
      </c>
      <c r="S44">
        <v>97</v>
      </c>
      <c r="U44">
        <v>38</v>
      </c>
      <c r="V44">
        <v>39</v>
      </c>
      <c r="X44">
        <v>95</v>
      </c>
      <c r="Y44">
        <v>58</v>
      </c>
    </row>
    <row r="45" spans="1:25">
      <c r="F45">
        <v>88</v>
      </c>
      <c r="G45">
        <v>90</v>
      </c>
      <c r="I45" cm="1">
        <f t="array" ref="I45:I59">_xlfn.SEQUENCE(15,1,0,1)</f>
        <v>0</v>
      </c>
      <c r="J45" cm="1">
        <f t="array" ref="J45:J59">_xlfn.SEQUENCE(15,1,39,1)</f>
        <v>39</v>
      </c>
      <c r="L45">
        <v>43</v>
      </c>
      <c r="M45">
        <v>32</v>
      </c>
      <c r="O45">
        <v>58</v>
      </c>
      <c r="P45">
        <v>51</v>
      </c>
      <c r="R45">
        <v>62</v>
      </c>
      <c r="S45">
        <v>98</v>
      </c>
      <c r="U45">
        <v>39</v>
      </c>
      <c r="V45">
        <v>40</v>
      </c>
      <c r="X45">
        <v>96</v>
      </c>
      <c r="Y45">
        <v>59</v>
      </c>
    </row>
    <row r="46" spans="1:25">
      <c r="F46">
        <v>89</v>
      </c>
      <c r="G46">
        <v>91</v>
      </c>
      <c r="I46">
        <v>1</v>
      </c>
      <c r="J46">
        <v>40</v>
      </c>
      <c r="L46">
        <v>44</v>
      </c>
      <c r="M46">
        <v>33</v>
      </c>
      <c r="O46">
        <v>59</v>
      </c>
      <c r="P46">
        <v>52</v>
      </c>
      <c r="R46">
        <v>63</v>
      </c>
      <c r="S46">
        <v>99</v>
      </c>
      <c r="U46">
        <v>40</v>
      </c>
      <c r="V46">
        <v>41</v>
      </c>
    </row>
    <row r="47" spans="1:25">
      <c r="F47">
        <v>90</v>
      </c>
      <c r="G47">
        <v>92</v>
      </c>
      <c r="I47">
        <v>2</v>
      </c>
      <c r="J47">
        <v>41</v>
      </c>
      <c r="L47">
        <v>45</v>
      </c>
      <c r="M47">
        <v>34</v>
      </c>
      <c r="O47">
        <v>60</v>
      </c>
      <c r="P47">
        <v>53</v>
      </c>
      <c r="U47">
        <v>41</v>
      </c>
      <c r="V47">
        <v>42</v>
      </c>
    </row>
    <row r="48" spans="1:25">
      <c r="F48">
        <v>91</v>
      </c>
      <c r="G48">
        <v>93</v>
      </c>
      <c r="I48">
        <v>3</v>
      </c>
      <c r="J48">
        <v>42</v>
      </c>
      <c r="L48">
        <v>46</v>
      </c>
      <c r="M48">
        <v>35</v>
      </c>
      <c r="O48">
        <v>61</v>
      </c>
      <c r="P48">
        <v>54</v>
      </c>
      <c r="R48" cm="1">
        <f t="array" ref="R48:R60">_xlfn.SEQUENCE(13,1,64,1)</f>
        <v>64</v>
      </c>
      <c r="S48" cm="1">
        <f t="array" ref="S48:S60">_xlfn.SEQUENCE(13,1,68,1)</f>
        <v>68</v>
      </c>
      <c r="U48">
        <v>42</v>
      </c>
      <c r="V48">
        <v>43</v>
      </c>
    </row>
    <row r="49" spans="6:22">
      <c r="F49">
        <v>92</v>
      </c>
      <c r="G49">
        <v>94</v>
      </c>
      <c r="I49">
        <v>4</v>
      </c>
      <c r="J49">
        <v>43</v>
      </c>
      <c r="L49">
        <v>47</v>
      </c>
      <c r="M49">
        <v>36</v>
      </c>
      <c r="O49">
        <v>62</v>
      </c>
      <c r="P49">
        <v>55</v>
      </c>
      <c r="R49">
        <v>65</v>
      </c>
      <c r="S49">
        <v>69</v>
      </c>
      <c r="U49">
        <v>43</v>
      </c>
      <c r="V49">
        <v>44</v>
      </c>
    </row>
    <row r="50" spans="6:22">
      <c r="F50">
        <v>93</v>
      </c>
      <c r="G50">
        <v>95</v>
      </c>
      <c r="I50">
        <v>5</v>
      </c>
      <c r="J50">
        <v>44</v>
      </c>
      <c r="L50">
        <v>48</v>
      </c>
      <c r="M50">
        <v>37</v>
      </c>
      <c r="O50">
        <v>63</v>
      </c>
      <c r="P50">
        <v>56</v>
      </c>
      <c r="R50">
        <v>66</v>
      </c>
      <c r="S50">
        <v>70</v>
      </c>
      <c r="U50">
        <v>44</v>
      </c>
      <c r="V50">
        <v>45</v>
      </c>
    </row>
    <row r="51" spans="6:22">
      <c r="F51">
        <v>94</v>
      </c>
      <c r="G51">
        <v>96</v>
      </c>
      <c r="I51">
        <v>6</v>
      </c>
      <c r="J51">
        <v>45</v>
      </c>
      <c r="L51">
        <v>49</v>
      </c>
      <c r="M51">
        <v>38</v>
      </c>
      <c r="O51">
        <v>64</v>
      </c>
      <c r="P51">
        <v>57</v>
      </c>
      <c r="R51">
        <v>67</v>
      </c>
      <c r="S51">
        <v>71</v>
      </c>
      <c r="U51">
        <v>45</v>
      </c>
      <c r="V51">
        <v>46</v>
      </c>
    </row>
    <row r="52" spans="6:22">
      <c r="F52">
        <v>95</v>
      </c>
      <c r="G52">
        <v>97</v>
      </c>
      <c r="I52">
        <v>7</v>
      </c>
      <c r="J52">
        <v>46</v>
      </c>
      <c r="L52">
        <v>50</v>
      </c>
      <c r="M52">
        <v>39</v>
      </c>
      <c r="O52">
        <v>65</v>
      </c>
      <c r="P52">
        <v>58</v>
      </c>
      <c r="R52">
        <v>68</v>
      </c>
      <c r="S52">
        <v>72</v>
      </c>
      <c r="U52">
        <v>46</v>
      </c>
      <c r="V52">
        <v>47</v>
      </c>
    </row>
    <row r="53" spans="6:22">
      <c r="F53">
        <v>96</v>
      </c>
      <c r="G53">
        <v>98</v>
      </c>
      <c r="I53">
        <v>8</v>
      </c>
      <c r="J53">
        <v>47</v>
      </c>
      <c r="L53">
        <v>51</v>
      </c>
      <c r="M53">
        <v>40</v>
      </c>
      <c r="O53">
        <v>66</v>
      </c>
      <c r="P53">
        <v>59</v>
      </c>
      <c r="R53">
        <v>69</v>
      </c>
      <c r="S53">
        <v>73</v>
      </c>
      <c r="U53">
        <v>47</v>
      </c>
      <c r="V53">
        <v>48</v>
      </c>
    </row>
    <row r="54" spans="6:22">
      <c r="F54">
        <v>97</v>
      </c>
      <c r="G54">
        <v>99</v>
      </c>
      <c r="I54">
        <v>9</v>
      </c>
      <c r="J54">
        <v>48</v>
      </c>
      <c r="L54">
        <v>52</v>
      </c>
      <c r="M54">
        <v>41</v>
      </c>
      <c r="O54">
        <v>67</v>
      </c>
      <c r="P54">
        <v>60</v>
      </c>
      <c r="R54">
        <v>70</v>
      </c>
      <c r="S54">
        <v>74</v>
      </c>
      <c r="U54">
        <v>48</v>
      </c>
      <c r="V54">
        <v>49</v>
      </c>
    </row>
    <row r="55" spans="6:22">
      <c r="I55">
        <v>10</v>
      </c>
      <c r="J55">
        <v>49</v>
      </c>
      <c r="O55">
        <v>68</v>
      </c>
      <c r="P55">
        <v>61</v>
      </c>
      <c r="R55">
        <v>71</v>
      </c>
      <c r="S55">
        <v>75</v>
      </c>
      <c r="U55">
        <v>49</v>
      </c>
      <c r="V55">
        <v>50</v>
      </c>
    </row>
    <row r="56" spans="6:22">
      <c r="I56">
        <v>11</v>
      </c>
      <c r="J56">
        <v>50</v>
      </c>
      <c r="L56" cm="1">
        <f t="array" ref="L56:L62">_xlfn.SEQUENCE(7,1,0,1)</f>
        <v>0</v>
      </c>
      <c r="M56" cm="1">
        <f t="array" ref="M56:M62">_xlfn.SEQUENCE(7,1,42,1)</f>
        <v>42</v>
      </c>
      <c r="O56">
        <v>69</v>
      </c>
      <c r="P56">
        <v>62</v>
      </c>
      <c r="R56">
        <v>72</v>
      </c>
      <c r="S56">
        <v>76</v>
      </c>
      <c r="U56">
        <v>50</v>
      </c>
      <c r="V56">
        <v>51</v>
      </c>
    </row>
    <row r="57" spans="6:22">
      <c r="I57">
        <v>12</v>
      </c>
      <c r="J57">
        <v>51</v>
      </c>
      <c r="L57">
        <v>1</v>
      </c>
      <c r="M57">
        <v>43</v>
      </c>
      <c r="O57">
        <v>70</v>
      </c>
      <c r="P57">
        <v>63</v>
      </c>
      <c r="R57">
        <v>73</v>
      </c>
      <c r="S57">
        <v>77</v>
      </c>
      <c r="U57">
        <v>51</v>
      </c>
      <c r="V57">
        <v>52</v>
      </c>
    </row>
    <row r="58" spans="6:22">
      <c r="I58">
        <v>13</v>
      </c>
      <c r="J58">
        <v>52</v>
      </c>
      <c r="L58">
        <v>2</v>
      </c>
      <c r="M58">
        <v>44</v>
      </c>
      <c r="O58">
        <v>71</v>
      </c>
      <c r="P58">
        <v>64</v>
      </c>
      <c r="R58">
        <v>74</v>
      </c>
      <c r="S58">
        <v>78</v>
      </c>
      <c r="U58">
        <v>52</v>
      </c>
      <c r="V58">
        <v>53</v>
      </c>
    </row>
    <row r="59" spans="6:22">
      <c r="I59">
        <v>14</v>
      </c>
      <c r="J59">
        <v>53</v>
      </c>
      <c r="L59">
        <v>3</v>
      </c>
      <c r="M59">
        <v>45</v>
      </c>
      <c r="O59">
        <v>72</v>
      </c>
      <c r="P59">
        <v>65</v>
      </c>
      <c r="R59">
        <v>75</v>
      </c>
      <c r="S59">
        <v>79</v>
      </c>
      <c r="U59">
        <v>53</v>
      </c>
      <c r="V59">
        <v>54</v>
      </c>
    </row>
    <row r="60" spans="6:22">
      <c r="L60">
        <v>4</v>
      </c>
      <c r="M60">
        <v>46</v>
      </c>
      <c r="O60">
        <v>73</v>
      </c>
      <c r="P60">
        <v>66</v>
      </c>
      <c r="R60">
        <v>76</v>
      </c>
      <c r="S60">
        <v>80</v>
      </c>
      <c r="U60">
        <v>54</v>
      </c>
      <c r="V60">
        <v>55</v>
      </c>
    </row>
    <row r="61" spans="6:22">
      <c r="L61">
        <v>5</v>
      </c>
      <c r="M61">
        <v>47</v>
      </c>
      <c r="O61">
        <v>74</v>
      </c>
      <c r="P61">
        <v>67</v>
      </c>
      <c r="U61">
        <v>55</v>
      </c>
      <c r="V61">
        <v>56</v>
      </c>
    </row>
    <row r="62" spans="6:22">
      <c r="L62">
        <v>6</v>
      </c>
      <c r="M62">
        <v>48</v>
      </c>
      <c r="O62">
        <v>75</v>
      </c>
      <c r="P62">
        <v>68</v>
      </c>
      <c r="U62">
        <v>56</v>
      </c>
      <c r="V62">
        <v>57</v>
      </c>
    </row>
    <row r="63" spans="6:22">
      <c r="O63">
        <v>76</v>
      </c>
      <c r="P63">
        <v>69</v>
      </c>
      <c r="U63">
        <v>57</v>
      </c>
      <c r="V63">
        <v>58</v>
      </c>
    </row>
    <row r="64" spans="6:22">
      <c r="L64" cm="1">
        <f t="array" ref="L64:L67">_xlfn.SEQUENCE(4,1,7,1)</f>
        <v>7</v>
      </c>
      <c r="M64" cm="1">
        <f t="array" ref="M64:M67">_xlfn.SEQUENCE(4,1,57,1)</f>
        <v>57</v>
      </c>
      <c r="O64">
        <v>77</v>
      </c>
      <c r="P64">
        <v>70</v>
      </c>
      <c r="U64">
        <v>58</v>
      </c>
      <c r="V64">
        <v>59</v>
      </c>
    </row>
    <row r="65" spans="12:22">
      <c r="L65">
        <v>8</v>
      </c>
      <c r="M65">
        <v>58</v>
      </c>
      <c r="O65">
        <v>78</v>
      </c>
      <c r="P65">
        <v>71</v>
      </c>
      <c r="U65">
        <v>59</v>
      </c>
      <c r="V65">
        <v>60</v>
      </c>
    </row>
    <row r="66" spans="12:22">
      <c r="L66">
        <v>9</v>
      </c>
      <c r="M66">
        <v>59</v>
      </c>
      <c r="O66">
        <v>79</v>
      </c>
      <c r="P66">
        <v>72</v>
      </c>
      <c r="U66">
        <v>60</v>
      </c>
      <c r="V66">
        <v>61</v>
      </c>
    </row>
    <row r="67" spans="12:22">
      <c r="L67">
        <v>10</v>
      </c>
      <c r="M67">
        <v>60</v>
      </c>
      <c r="O67">
        <v>80</v>
      </c>
      <c r="P67">
        <v>73</v>
      </c>
      <c r="U67">
        <v>61</v>
      </c>
      <c r="V67">
        <v>62</v>
      </c>
    </row>
    <row r="68" spans="12:22">
      <c r="O68">
        <v>81</v>
      </c>
      <c r="P68">
        <v>74</v>
      </c>
      <c r="U68">
        <v>62</v>
      </c>
      <c r="V68">
        <v>63</v>
      </c>
    </row>
    <row r="69" spans="12:22">
      <c r="O69">
        <v>82</v>
      </c>
      <c r="P69">
        <v>75</v>
      </c>
      <c r="U69">
        <v>63</v>
      </c>
      <c r="V69">
        <v>64</v>
      </c>
    </row>
    <row r="70" spans="12:22">
      <c r="O70">
        <v>83</v>
      </c>
      <c r="P70">
        <v>76</v>
      </c>
      <c r="U70">
        <v>64</v>
      </c>
      <c r="V70">
        <v>65</v>
      </c>
    </row>
    <row r="71" spans="12:22">
      <c r="O71">
        <v>84</v>
      </c>
      <c r="P71">
        <v>77</v>
      </c>
      <c r="U71">
        <v>65</v>
      </c>
      <c r="V71">
        <v>66</v>
      </c>
    </row>
    <row r="72" spans="12:22">
      <c r="O72">
        <v>85</v>
      </c>
      <c r="P72">
        <v>78</v>
      </c>
      <c r="U72">
        <v>66</v>
      </c>
      <c r="V72">
        <v>67</v>
      </c>
    </row>
    <row r="73" spans="12:22">
      <c r="O73">
        <v>86</v>
      </c>
      <c r="P73">
        <v>79</v>
      </c>
      <c r="U73">
        <v>67</v>
      </c>
      <c r="V73">
        <v>68</v>
      </c>
    </row>
    <row r="74" spans="12:22">
      <c r="O74">
        <v>87</v>
      </c>
      <c r="P74">
        <v>80</v>
      </c>
      <c r="U74">
        <v>68</v>
      </c>
      <c r="V74">
        <v>69</v>
      </c>
    </row>
    <row r="75" spans="12:22">
      <c r="O75">
        <v>88</v>
      </c>
      <c r="P75">
        <v>81</v>
      </c>
    </row>
    <row r="76" spans="12:22">
      <c r="O76">
        <v>89</v>
      </c>
      <c r="P76">
        <v>82</v>
      </c>
    </row>
    <row r="77" spans="12:22">
      <c r="O77">
        <v>90</v>
      </c>
      <c r="P77">
        <v>83</v>
      </c>
    </row>
    <row r="78" spans="12:22">
      <c r="O78">
        <v>91</v>
      </c>
      <c r="P78">
        <v>84</v>
      </c>
    </row>
    <row r="79" spans="12:22">
      <c r="O79">
        <v>92</v>
      </c>
      <c r="P79">
        <v>85</v>
      </c>
    </row>
    <row r="80" spans="12:22">
      <c r="O80">
        <v>93</v>
      </c>
      <c r="P80">
        <v>86</v>
      </c>
    </row>
    <row r="81" spans="15:16">
      <c r="O81">
        <v>94</v>
      </c>
      <c r="P8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1C2F-09A2-421F-A3DA-354A49534BAF}">
  <dimension ref="A1:W34"/>
  <sheetViews>
    <sheetView workbookViewId="0">
      <selection activeCell="P14" sqref="P14:R23"/>
    </sheetView>
  </sheetViews>
  <sheetFormatPr defaultRowHeight="15"/>
  <cols>
    <col min="1" max="1" width="14.85546875" bestFit="1" customWidth="1"/>
    <col min="2" max="2" width="11.28515625" bestFit="1" customWidth="1"/>
    <col min="3" max="3" width="11.28515625" customWidth="1"/>
    <col min="4" max="4" width="16" bestFit="1" customWidth="1"/>
    <col min="10" max="10" width="15.28515625" customWidth="1"/>
  </cols>
  <sheetData>
    <row r="1" spans="1:23">
      <c r="G1" t="s">
        <v>32</v>
      </c>
      <c r="N1" t="s">
        <v>33</v>
      </c>
    </row>
    <row r="2" spans="1:23">
      <c r="G2">
        <v>79</v>
      </c>
      <c r="N2">
        <f>G2</f>
        <v>79</v>
      </c>
      <c r="S2" t="s">
        <v>39</v>
      </c>
    </row>
    <row r="3" spans="1:23">
      <c r="B3" t="s">
        <v>30</v>
      </c>
      <c r="C3" t="s">
        <v>27</v>
      </c>
      <c r="D3" t="s">
        <v>31</v>
      </c>
      <c r="E3" t="s">
        <v>40</v>
      </c>
    </row>
    <row r="4" spans="1:23" ht="15.75" thickBot="1">
      <c r="G4" s="2" t="s">
        <v>37</v>
      </c>
      <c r="H4" s="2" t="s">
        <v>38</v>
      </c>
      <c r="I4" s="2" t="s">
        <v>34</v>
      </c>
      <c r="J4" s="2" t="s">
        <v>35</v>
      </c>
      <c r="K4" s="2" t="s">
        <v>36</v>
      </c>
    </row>
    <row r="5" spans="1:23" ht="16.5" thickTop="1" thickBot="1">
      <c r="B5">
        <v>52</v>
      </c>
      <c r="C5">
        <v>50</v>
      </c>
      <c r="D5">
        <v>48</v>
      </c>
      <c r="E5" s="5">
        <f>SUM(C5:D5)</f>
        <v>98</v>
      </c>
      <c r="G5">
        <f>G2</f>
        <v>79</v>
      </c>
      <c r="H5" s="5">
        <f>IF(H6,G5,SUM(K5:K7))</f>
        <v>81</v>
      </c>
      <c r="I5" t="b">
        <f>IF(OR(G$5&lt;MIN(C5:C6),G$5&gt;MAX(C5+D5,C6+D6)), TRUE, FALSE)</f>
        <v>0</v>
      </c>
      <c r="J5" t="b">
        <f>IF(I5=FALSE, IF(AND($G5&gt;=C5, $G5&lt;SUM(C5:D5)), TRUE,FALSE), FALSE)</f>
        <v>1</v>
      </c>
      <c r="K5">
        <f>IF(J5=TRUE,$G5+(B5-C5), FALSE)</f>
        <v>81</v>
      </c>
      <c r="M5">
        <v>2</v>
      </c>
      <c r="N5" s="3">
        <f>HLOOKUP($N$2,$Q$5:$W$12,M5,FALSE)</f>
        <v>81</v>
      </c>
      <c r="Q5" s="2" t="s">
        <v>32</v>
      </c>
      <c r="R5" s="2">
        <v>79</v>
      </c>
      <c r="S5" s="2">
        <v>14</v>
      </c>
      <c r="T5" s="2">
        <v>55</v>
      </c>
      <c r="U5" s="2">
        <v>13</v>
      </c>
      <c r="V5" s="2"/>
      <c r="W5" s="2"/>
    </row>
    <row r="6" spans="1:23" ht="15.75" thickTop="1">
      <c r="A6" s="6" t="s">
        <v>41</v>
      </c>
      <c r="B6">
        <v>50</v>
      </c>
      <c r="C6">
        <v>98</v>
      </c>
      <c r="D6">
        <v>2</v>
      </c>
      <c r="E6" s="5">
        <f>SUM(C6:D6)</f>
        <v>100</v>
      </c>
      <c r="H6" s="5" t="b">
        <f>IF(SUM(K5:K7)=0,TRUE, FALSE)</f>
        <v>0</v>
      </c>
      <c r="J6" t="b">
        <f>IF(I5=FALSE, IF(AND($G5&gt;=C6, $G5&lt;SUM(C6:D6)), TRUE,FALSE), FALSE)</f>
        <v>0</v>
      </c>
      <c r="K6" t="b">
        <f>IF(J6=TRUE,$G5+(B6-C6), FALSE)</f>
        <v>0</v>
      </c>
      <c r="Q6">
        <v>1</v>
      </c>
      <c r="R6">
        <v>81</v>
      </c>
      <c r="S6">
        <v>14</v>
      </c>
      <c r="T6">
        <v>57</v>
      </c>
      <c r="U6">
        <v>13</v>
      </c>
    </row>
    <row r="7" spans="1:23">
      <c r="J7" t="b">
        <f>IF(I5=FALSE, IF(AND($G5&gt;=C7, $G5&lt;SUM(C7:D7)), TRUE,FALSE), FALSE)</f>
        <v>0</v>
      </c>
      <c r="K7" t="b">
        <f>IF(J7=TRUE,$G5+(B7-C7), FALSE)</f>
        <v>0</v>
      </c>
      <c r="Q7">
        <v>2</v>
      </c>
      <c r="R7">
        <v>81</v>
      </c>
      <c r="S7">
        <v>53</v>
      </c>
      <c r="T7">
        <v>57</v>
      </c>
      <c r="U7">
        <v>52</v>
      </c>
    </row>
    <row r="8" spans="1:23" ht="15.75" thickBot="1">
      <c r="Q8">
        <v>3</v>
      </c>
      <c r="R8">
        <v>81</v>
      </c>
      <c r="S8">
        <v>49</v>
      </c>
      <c r="T8">
        <v>53</v>
      </c>
      <c r="U8">
        <v>41</v>
      </c>
    </row>
    <row r="9" spans="1:23" ht="16.5" thickTop="1" thickBot="1">
      <c r="B9">
        <v>39</v>
      </c>
      <c r="C9">
        <v>0</v>
      </c>
      <c r="D9">
        <v>15</v>
      </c>
      <c r="E9" s="5">
        <f>SUM(C9:D9)</f>
        <v>15</v>
      </c>
      <c r="G9">
        <f>H5</f>
        <v>81</v>
      </c>
      <c r="H9" s="5">
        <f>IF(H10,G9,SUM(K9:K11))</f>
        <v>81</v>
      </c>
      <c r="I9" t="b">
        <f>IF(OR($G5&lt;MIN(C9:C11),$G$5&gt;MAX(C9+D9,C10+D10,C11+D11)), TRUE, FALSE)</f>
        <v>1</v>
      </c>
      <c r="J9" t="b">
        <f>IF(I9=FALSE, IF(AND($G9&gt;=C9, $G9&lt;SUM(C9:D9)), TRUE,FALSE), FALSE)</f>
        <v>0</v>
      </c>
      <c r="K9" t="b">
        <f>IF(J9=TRUE,$G9+(B9-C9), FALSE)</f>
        <v>0</v>
      </c>
      <c r="M9">
        <v>3</v>
      </c>
      <c r="N9" s="3">
        <f>HLOOKUP($N$2,$Q$5:$W$12,M9,FALSE)</f>
        <v>81</v>
      </c>
      <c r="Q9">
        <v>4</v>
      </c>
      <c r="R9">
        <v>74</v>
      </c>
      <c r="S9">
        <v>42</v>
      </c>
      <c r="T9">
        <v>46</v>
      </c>
      <c r="U9">
        <v>34</v>
      </c>
    </row>
    <row r="10" spans="1:23" ht="15.75" thickTop="1">
      <c r="A10" s="6" t="s">
        <v>42</v>
      </c>
      <c r="B10">
        <v>0</v>
      </c>
      <c r="C10">
        <v>15</v>
      </c>
      <c r="D10">
        <v>37</v>
      </c>
      <c r="E10" s="5">
        <f>SUM(C10:D10)</f>
        <v>52</v>
      </c>
      <c r="H10" s="5" t="b">
        <f>IF(SUM(K9:K11)=0,TRUE, FALSE)</f>
        <v>1</v>
      </c>
      <c r="J10" t="b">
        <f>IF(I9=FALSE, IF(AND($G9&gt;=C10, $G9&lt;SUM(C10:D10)), TRUE,FALSE), FALSE)</f>
        <v>0</v>
      </c>
      <c r="K10" t="b">
        <f>IF(J10=TRUE,$G9+(B10-C10), FALSE)</f>
        <v>0</v>
      </c>
      <c r="Q10">
        <v>5</v>
      </c>
      <c r="R10">
        <v>78</v>
      </c>
      <c r="S10">
        <v>42</v>
      </c>
      <c r="T10">
        <v>82</v>
      </c>
      <c r="U10">
        <v>34</v>
      </c>
    </row>
    <row r="11" spans="1:23">
      <c r="B11">
        <v>37</v>
      </c>
      <c r="C11">
        <v>52</v>
      </c>
      <c r="D11">
        <v>2</v>
      </c>
      <c r="E11" s="5">
        <f>SUM(C11:D11)</f>
        <v>54</v>
      </c>
      <c r="J11" t="b">
        <f>IF(I9=FALSE, IF(AND($G9&gt;=C11, $G9&lt;SUM(C11:D11)), TRUE,FALSE), FALSE)</f>
        <v>0</v>
      </c>
      <c r="K11" t="b">
        <f>IF(J11=TRUE,$G9+(B11-C11), FALSE)</f>
        <v>0</v>
      </c>
      <c r="Q11">
        <v>6</v>
      </c>
      <c r="R11">
        <v>78</v>
      </c>
      <c r="S11">
        <v>43</v>
      </c>
      <c r="T11">
        <v>82</v>
      </c>
      <c r="U11">
        <v>35</v>
      </c>
    </row>
    <row r="12" spans="1:23">
      <c r="Q12">
        <v>7</v>
      </c>
      <c r="R12">
        <v>82</v>
      </c>
      <c r="S12">
        <v>43</v>
      </c>
      <c r="T12">
        <v>86</v>
      </c>
      <c r="U12">
        <v>35</v>
      </c>
    </row>
    <row r="13" spans="1:23" ht="15.75" thickBot="1"/>
    <row r="14" spans="1:23" ht="16.5" thickTop="1" thickBot="1">
      <c r="B14">
        <v>42</v>
      </c>
      <c r="C14">
        <v>0</v>
      </c>
      <c r="D14">
        <v>7</v>
      </c>
      <c r="E14" s="5">
        <f>SUM(C14:D14)</f>
        <v>7</v>
      </c>
      <c r="G14">
        <f>H9</f>
        <v>81</v>
      </c>
      <c r="H14" s="5">
        <f>IF(H15,G14,SUM(K14:K17))</f>
        <v>81</v>
      </c>
      <c r="I14" t="b">
        <f>IF(OR($G14&lt;MIN(C14:C16),$G14&gt;MAX(C14+D14,C15+D15,C16+D16)), TRUE, FALSE)</f>
        <v>1</v>
      </c>
      <c r="J14" t="b">
        <f>IF(I14=FALSE, IF(AND($G14&gt;=C14, $G14&lt;SUM(C14:D14)), TRUE,FALSE), FALSE)</f>
        <v>0</v>
      </c>
      <c r="K14" t="b">
        <f>IF(J14=TRUE,$G14+(B14-C14), FALSE)</f>
        <v>0</v>
      </c>
      <c r="M14">
        <v>4</v>
      </c>
      <c r="N14" s="3">
        <f>HLOOKUP($N$2,$Q$5:$W$12,M14,FALSE)</f>
        <v>81</v>
      </c>
      <c r="P14" t="s">
        <v>49</v>
      </c>
      <c r="Q14">
        <v>0</v>
      </c>
      <c r="R14">
        <v>1</v>
      </c>
    </row>
    <row r="15" spans="1:23" ht="15.75" thickTop="1">
      <c r="B15">
        <v>57</v>
      </c>
      <c r="C15">
        <v>7</v>
      </c>
      <c r="D15">
        <v>4</v>
      </c>
      <c r="E15" s="5">
        <f>SUM(C15:D15)</f>
        <v>11</v>
      </c>
      <c r="H15" s="5" t="b">
        <f>IF(SUM(K14:K17)=0,TRUE, FALSE)</f>
        <v>1</v>
      </c>
      <c r="J15" t="b">
        <f>IF(I14=FALSE, IF(AND($G14&gt;=C15, $G14&lt;SUM(C15:D15)), TRUE,FALSE), FALSE)</f>
        <v>0</v>
      </c>
      <c r="K15" t="b">
        <f>IF(J15=TRUE,$G14+(B15-C15), FALSE)</f>
        <v>0</v>
      </c>
      <c r="P15" t="s">
        <v>48</v>
      </c>
      <c r="Q15">
        <v>79</v>
      </c>
      <c r="R15">
        <v>92</v>
      </c>
    </row>
    <row r="16" spans="1:23">
      <c r="B16">
        <v>0</v>
      </c>
      <c r="C16">
        <v>11</v>
      </c>
      <c r="D16">
        <v>42</v>
      </c>
      <c r="E16" s="5">
        <f>SUM(C16:D16)</f>
        <v>53</v>
      </c>
      <c r="J16" t="b">
        <f>IF(I14=FALSE, IF(AND($G14&gt;=C16, $G14&lt;SUM(C16:D16)), TRUE,FALSE), FALSE)</f>
        <v>0</v>
      </c>
      <c r="K16" t="b">
        <f>IF(J16=TRUE,$G14+(B16-C16), FALSE)</f>
        <v>0</v>
      </c>
    </row>
    <row r="17" spans="1:18">
      <c r="A17" s="6" t="s">
        <v>43</v>
      </c>
      <c r="B17">
        <v>49</v>
      </c>
      <c r="C17">
        <v>53</v>
      </c>
      <c r="D17">
        <v>8</v>
      </c>
      <c r="E17" s="5">
        <f>SUM(C17:D17)</f>
        <v>61</v>
      </c>
      <c r="J17" t="b">
        <f>IF(I14=FALSE, IF(AND($G14&gt;=C17, $G14&lt;SUM(C17:D17)), TRUE,FALSE), FALSE)</f>
        <v>0</v>
      </c>
      <c r="K17" t="b">
        <f>IF(J17=TRUE,$G14+(B17-C17), FALSE)</f>
        <v>0</v>
      </c>
      <c r="P17" t="s">
        <v>50</v>
      </c>
      <c r="Q17">
        <v>50</v>
      </c>
      <c r="R17">
        <v>98</v>
      </c>
    </row>
    <row r="19" spans="1:18" ht="15.75" thickBot="1">
      <c r="Q19" t="s">
        <v>51</v>
      </c>
      <c r="R19" t="s">
        <v>54</v>
      </c>
    </row>
    <row r="20" spans="1:18" ht="16.5" thickTop="1" thickBot="1">
      <c r="A20" s="6" t="s">
        <v>44</v>
      </c>
      <c r="B20">
        <v>88</v>
      </c>
      <c r="C20">
        <v>18</v>
      </c>
      <c r="D20">
        <v>7</v>
      </c>
      <c r="E20" s="5">
        <f>SUM(C20:D20)</f>
        <v>25</v>
      </c>
      <c r="G20">
        <f>H14</f>
        <v>81</v>
      </c>
      <c r="H20" s="5">
        <f>IF(H21,G20,SUM(K20:K22))</f>
        <v>74</v>
      </c>
      <c r="I20" t="b">
        <f>IF(OR($G20&lt;MIN(C20:C22),$G20&gt;MAX(C20+D20,C21+D21,C22+D22)), TRUE, FALSE)</f>
        <v>0</v>
      </c>
      <c r="J20" t="b">
        <f>IF(I20=FALSE, IF(AND($G20&gt;=C20, $G20&lt;SUM(C20:D20)), TRUE,FALSE), FALSE)</f>
        <v>0</v>
      </c>
      <c r="K20" t="b">
        <f>IF(J20=TRUE,$G20+(B20-C20), FALSE)</f>
        <v>0</v>
      </c>
      <c r="M20">
        <v>5</v>
      </c>
      <c r="N20" s="3">
        <f>HLOOKUP($N$2,$Q$5:$W$12,M20,FALSE)</f>
        <v>74</v>
      </c>
      <c r="Q20" t="s">
        <v>52</v>
      </c>
    </row>
    <row r="21" spans="1:18" ht="15.75" thickTop="1">
      <c r="B21">
        <v>18</v>
      </c>
      <c r="C21">
        <v>25</v>
      </c>
      <c r="D21">
        <v>70</v>
      </c>
      <c r="E21" s="5">
        <f>SUM(C21:D21)</f>
        <v>95</v>
      </c>
      <c r="H21" s="5" t="b">
        <f>IF(SUM(K20:K22)=0,TRUE, FALSE)</f>
        <v>0</v>
      </c>
      <c r="J21" t="b">
        <f>IF(I20=FALSE, IF(AND($G20&gt;=C21, $G20&lt;SUM(C21:D21)), TRUE,FALSE), FALSE)</f>
        <v>1</v>
      </c>
      <c r="K21">
        <f>IF(J21=TRUE,$G20+(B21-C21), FALSE)</f>
        <v>74</v>
      </c>
      <c r="R21" t="s">
        <v>53</v>
      </c>
    </row>
    <row r="22" spans="1:18">
      <c r="Q22">
        <f>MAX(79,50)</f>
        <v>79</v>
      </c>
    </row>
    <row r="23" spans="1:18" ht="15.75" thickBot="1">
      <c r="Q23">
        <f>MIN(92,98)</f>
        <v>92</v>
      </c>
    </row>
    <row r="24" spans="1:18" ht="16.5" thickTop="1" thickBot="1">
      <c r="B24">
        <v>81</v>
      </c>
      <c r="C24">
        <v>45</v>
      </c>
      <c r="D24">
        <v>19</v>
      </c>
      <c r="E24" s="5">
        <f>SUM(C24:D24)</f>
        <v>64</v>
      </c>
      <c r="G24">
        <f>H20</f>
        <v>74</v>
      </c>
      <c r="H24" s="5">
        <f>IF(H25,G24,SUM(K24:K26))</f>
        <v>78</v>
      </c>
      <c r="I24" t="b">
        <f>IF(OR($G24&lt;MIN(C24:C26),$G24&gt;MAX(C24+D24,C25+D25,C26+D26)), TRUE, FALSE)</f>
        <v>0</v>
      </c>
      <c r="J24" t="b">
        <f>IF(I24=FALSE, IF(AND($G24&gt;=C24, $G24&lt;SUM(C24:D24)), TRUE,FALSE), FALSE)</f>
        <v>0</v>
      </c>
      <c r="K24" t="b">
        <f>IF(J24=TRUE,$G24+(B24-C24), FALSE)</f>
        <v>0</v>
      </c>
      <c r="M24">
        <v>6</v>
      </c>
      <c r="N24" s="3">
        <f>HLOOKUP($N$2,$Q$5:$W$12,M24,FALSE)</f>
        <v>78</v>
      </c>
    </row>
    <row r="25" spans="1:18" ht="15.75" thickTop="1">
      <c r="B25">
        <v>68</v>
      </c>
      <c r="C25">
        <v>64</v>
      </c>
      <c r="D25">
        <v>13</v>
      </c>
      <c r="E25" s="5">
        <f>SUM(C25:D25)</f>
        <v>77</v>
      </c>
      <c r="H25" s="5" t="b">
        <f>IF(SUM(K24:K26)=0,TRUE, FALSE)</f>
        <v>0</v>
      </c>
      <c r="J25" t="b">
        <f>IF(I24=FALSE, IF(AND($G24&gt;=C25, $G24&lt;SUM(C25:D25)), TRUE,FALSE), FALSE)</f>
        <v>1</v>
      </c>
      <c r="K25">
        <f>IF(J25=TRUE,$G24+(B25-C25), FALSE)</f>
        <v>78</v>
      </c>
    </row>
    <row r="26" spans="1:18">
      <c r="A26" s="6" t="s">
        <v>45</v>
      </c>
      <c r="B26">
        <v>45</v>
      </c>
      <c r="C26">
        <v>77</v>
      </c>
      <c r="D26">
        <v>23</v>
      </c>
      <c r="E26" s="5">
        <f>SUM(C26:D26)</f>
        <v>100</v>
      </c>
      <c r="J26" t="b">
        <f>IF(I24=FALSE, IF(AND($G24&gt;=C26, $G24&lt;SUM(C26:D26)), TRUE,FALSE), FALSE)</f>
        <v>0</v>
      </c>
      <c r="K26" t="b">
        <f>IF(J26=TRUE,$G24+(B26-C26), FALSE)</f>
        <v>0</v>
      </c>
    </row>
    <row r="28" spans="1:18" ht="15.75" thickBot="1"/>
    <row r="29" spans="1:18" ht="16.5" thickTop="1" thickBot="1">
      <c r="B29">
        <v>1</v>
      </c>
      <c r="C29">
        <v>0</v>
      </c>
      <c r="D29">
        <v>69</v>
      </c>
      <c r="E29" s="5">
        <f>SUM(C29:D29)</f>
        <v>69</v>
      </c>
      <c r="G29">
        <f>H24</f>
        <v>78</v>
      </c>
      <c r="H29" s="5">
        <f>IF(H30,G29,SUM(K29:K31))</f>
        <v>78</v>
      </c>
      <c r="I29" t="b">
        <f>IF(OR($G29&lt;MIN(C29:C31),$G29&gt;MAX(C29+D29,C30+D30,C31+D31)), TRUE, FALSE)</f>
        <v>1</v>
      </c>
      <c r="J29" t="b">
        <f>IF(I29=FALSE, IF(AND($G29&gt;=C29, $G29&lt;SUM(C29:D29)), TRUE,FALSE), FALSE)</f>
        <v>0</v>
      </c>
      <c r="K29" t="b">
        <f>IF(J29=TRUE,$G29+(B29-C29), FALSE)</f>
        <v>0</v>
      </c>
      <c r="M29">
        <v>7</v>
      </c>
      <c r="N29" s="3">
        <f>HLOOKUP($N$2,$Q$5:$W$12,M29,FALSE)</f>
        <v>78</v>
      </c>
    </row>
    <row r="30" spans="1:18" ht="15.75" thickTop="1">
      <c r="A30" s="6" t="s">
        <v>46</v>
      </c>
      <c r="B30">
        <v>0</v>
      </c>
      <c r="C30">
        <v>69</v>
      </c>
      <c r="D30">
        <v>1</v>
      </c>
      <c r="E30" s="5">
        <f>SUM(C30:D30)</f>
        <v>70</v>
      </c>
      <c r="H30" s="5" t="b">
        <f>IF(SUM(K29:K31)=0,TRUE, FALSE)</f>
        <v>1</v>
      </c>
      <c r="J30" t="b">
        <f>IF(I29=FALSE, IF(AND($G29&gt;=C30, $G29&lt;SUM(C30:D30)), TRUE,FALSE), FALSE)</f>
        <v>0</v>
      </c>
      <c r="K30" t="b">
        <f>IF(J30=TRUE,$G29+(B30-C30), FALSE)</f>
        <v>0</v>
      </c>
    </row>
    <row r="32" spans="1:18" ht="15.75" thickBot="1"/>
    <row r="33" spans="1:14" ht="16.5" thickTop="1" thickBot="1">
      <c r="A33" s="6" t="s">
        <v>47</v>
      </c>
      <c r="B33">
        <v>60</v>
      </c>
      <c r="C33">
        <v>56</v>
      </c>
      <c r="D33">
        <v>37</v>
      </c>
      <c r="E33" s="5">
        <f>SUM(C33:D33)</f>
        <v>93</v>
      </c>
      <c r="G33">
        <f>H29</f>
        <v>78</v>
      </c>
      <c r="H33" s="5">
        <f>IF(H34,G33,SUM(K33:K35))</f>
        <v>82</v>
      </c>
      <c r="I33" t="b">
        <f>IF(OR($G33&lt;MIN(C33:C35),$G33&gt;MAX(C33+D33,C34+D34,C35+D35)), TRUE, FALSE)</f>
        <v>0</v>
      </c>
      <c r="J33" t="b">
        <f>IF(I33=FALSE, IF(AND($G33&gt;=C33, $G33&lt;SUM(C33:D33)), TRUE,FALSE), FALSE)</f>
        <v>1</v>
      </c>
      <c r="K33">
        <f>IF(J33=TRUE,$G33+(B33-C33), FALSE)</f>
        <v>82</v>
      </c>
      <c r="M33">
        <v>8</v>
      </c>
      <c r="N33" s="3">
        <f>HLOOKUP($N$2,$Q$5:$W$12,M33,FALSE)</f>
        <v>82</v>
      </c>
    </row>
    <row r="34" spans="1:14" ht="15.75" thickTop="1">
      <c r="B34">
        <v>56</v>
      </c>
      <c r="C34">
        <v>93</v>
      </c>
      <c r="D34">
        <v>4</v>
      </c>
      <c r="E34" s="5">
        <f>SUM(C34:D34)</f>
        <v>97</v>
      </c>
      <c r="H34" s="5" t="b">
        <f>IF(SUM(K33:K35)=0,TRUE, FALSE)</f>
        <v>0</v>
      </c>
      <c r="J34" t="b">
        <f>IF(I33=FALSE, IF(AND($G33&gt;=C34, $G33&lt;SUM(C34:D34)), TRUE,FALSE), FALSE)</f>
        <v>0</v>
      </c>
      <c r="K34" t="b">
        <f>IF(J34=TRUE,$G33+(B34-C34), FALSE)</f>
        <v>0</v>
      </c>
    </row>
  </sheetData>
  <sortState xmlns:xlrd2="http://schemas.microsoft.com/office/spreadsheetml/2017/richdata2" ref="A33:E34">
    <sortCondition ref="C33:C34"/>
  </sortState>
  <conditionalFormatting sqref="N5">
    <cfRule type="expression" dxfId="6" priority="13">
      <formula>H5=N5</formula>
    </cfRule>
  </conditionalFormatting>
  <conditionalFormatting sqref="N9">
    <cfRule type="expression" dxfId="5" priority="6">
      <formula>H9=N9</formula>
    </cfRule>
  </conditionalFormatting>
  <conditionalFormatting sqref="N14">
    <cfRule type="expression" dxfId="4" priority="5">
      <formula>H14=N14</formula>
    </cfRule>
  </conditionalFormatting>
  <conditionalFormatting sqref="N20">
    <cfRule type="expression" dxfId="3" priority="4">
      <formula>H20=N20</formula>
    </cfRule>
  </conditionalFormatting>
  <conditionalFormatting sqref="N24">
    <cfRule type="expression" dxfId="2" priority="3">
      <formula>H24=N24</formula>
    </cfRule>
  </conditionalFormatting>
  <conditionalFormatting sqref="N29">
    <cfRule type="expression" dxfId="1" priority="2">
      <formula>H29=N29</formula>
    </cfRule>
  </conditionalFormatting>
  <conditionalFormatting sqref="N33">
    <cfRule type="expression" dxfId="0" priority="1">
      <formula>H33=N33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E57AD-1D20-457F-9085-2D645D1919B3}">
  <dimension ref="B1:AD239"/>
  <sheetViews>
    <sheetView workbookViewId="0">
      <pane ySplit="4" topLeftCell="A5" activePane="bottomLeft" state="frozenSplit"/>
      <selection pane="bottomLeft" activeCell="I5" sqref="I5:I6"/>
    </sheetView>
  </sheetViews>
  <sheetFormatPr defaultRowHeight="15"/>
  <cols>
    <col min="2" max="3" width="15.42578125" bestFit="1" customWidth="1"/>
    <col min="4" max="4" width="16" bestFit="1" customWidth="1"/>
    <col min="5" max="5" width="16" customWidth="1"/>
    <col min="8" max="8" width="15.5703125" bestFit="1" customWidth="1"/>
    <col min="9" max="9" width="15.42578125" bestFit="1" customWidth="1"/>
    <col min="11" max="11" width="15.28515625" customWidth="1"/>
    <col min="12" max="12" width="16.7109375" customWidth="1"/>
  </cols>
  <sheetData>
    <row r="1" spans="2:30">
      <c r="H1" t="s">
        <v>32</v>
      </c>
      <c r="K1" s="4">
        <v>929142010</v>
      </c>
      <c r="L1">
        <v>467769747</v>
      </c>
      <c r="M1">
        <v>2497466808</v>
      </c>
      <c r="N1">
        <v>210166838</v>
      </c>
      <c r="O1">
        <v>3768123711</v>
      </c>
      <c r="P1">
        <v>33216796</v>
      </c>
      <c r="Q1">
        <v>1609270159</v>
      </c>
      <c r="R1">
        <v>86969850</v>
      </c>
      <c r="S1">
        <v>199555506</v>
      </c>
      <c r="T1">
        <v>378609832</v>
      </c>
      <c r="U1">
        <v>1840685500</v>
      </c>
      <c r="V1">
        <v>314009711</v>
      </c>
      <c r="W1">
        <v>1740069852</v>
      </c>
      <c r="X1">
        <v>36868255</v>
      </c>
      <c r="Y1">
        <v>2161129344</v>
      </c>
      <c r="Z1">
        <v>170490105</v>
      </c>
      <c r="AA1">
        <v>2869967743</v>
      </c>
      <c r="AB1">
        <v>265455365</v>
      </c>
      <c r="AC1">
        <v>3984276455</v>
      </c>
      <c r="AD1">
        <v>31190888</v>
      </c>
    </row>
    <row r="2" spans="2:30">
      <c r="H2">
        <v>467769747</v>
      </c>
      <c r="K2" s="5">
        <v>2928341086</v>
      </c>
    </row>
    <row r="3" spans="2:30">
      <c r="B3" t="s">
        <v>30</v>
      </c>
      <c r="C3" t="s">
        <v>27</v>
      </c>
      <c r="D3" t="s">
        <v>31</v>
      </c>
      <c r="E3" t="s">
        <v>40</v>
      </c>
    </row>
    <row r="4" spans="2:30">
      <c r="H4" s="2" t="s">
        <v>37</v>
      </c>
      <c r="I4" s="2" t="s">
        <v>38</v>
      </c>
      <c r="J4" s="2" t="s">
        <v>34</v>
      </c>
      <c r="K4" s="2" t="s">
        <v>35</v>
      </c>
      <c r="L4" s="2" t="s">
        <v>36</v>
      </c>
    </row>
    <row r="5" spans="2:30">
      <c r="B5" s="5">
        <v>3788621315</v>
      </c>
      <c r="C5" s="5">
        <v>24578909</v>
      </c>
      <c r="D5" s="5">
        <v>268976974</v>
      </c>
      <c r="E5" s="5">
        <f>SUM(C5:D5)</f>
        <v>293555883</v>
      </c>
      <c r="H5" s="5">
        <f>H2</f>
        <v>467769747</v>
      </c>
      <c r="I5" s="5">
        <f>IF(I6,H5,SUM(L5:L14))</f>
        <v>2792344760</v>
      </c>
      <c r="J5" t="b">
        <f>IF(OR(H$5&lt;MIN(C5:C14),H$5&gt;MAX(E5:E14)), TRUE, FALSE)</f>
        <v>0</v>
      </c>
      <c r="K5" s="5" t="b">
        <f>IF(J5=FALSE, IF(AND($H5&gt;=C5, $H5&lt;SUM(C5:D5)), TRUE,FALSE), FALSE)</f>
        <v>0</v>
      </c>
      <c r="L5" s="5" t="b">
        <f>IF(K5=TRUE,$H5+(B5-C5), FALSE)</f>
        <v>0</v>
      </c>
    </row>
    <row r="6" spans="2:30">
      <c r="B6" s="5">
        <v>3633843608</v>
      </c>
      <c r="C6" s="5">
        <v>2672619957</v>
      </c>
      <c r="D6" s="5">
        <v>154777707</v>
      </c>
      <c r="E6" s="5">
        <f t="shared" ref="E6:E14" si="0">SUM(C6:D6)</f>
        <v>2827397664</v>
      </c>
      <c r="I6" s="5" t="b">
        <f>IF(SUM(L5:L14)=0,TRUE, FALSE)</f>
        <v>0</v>
      </c>
      <c r="K6" s="5" t="b">
        <f>IF(J5=FALSE, IF(AND($H5&gt;=C6, $H5&lt;SUM(C6:D6)), TRUE,FALSE), FALSE)</f>
        <v>0</v>
      </c>
      <c r="L6" s="5" t="b">
        <f>IF(K6=TRUE,$H5+(B6-C6), FALSE)</f>
        <v>0</v>
      </c>
    </row>
    <row r="7" spans="2:30">
      <c r="B7" s="5">
        <v>1562003446</v>
      </c>
      <c r="C7" s="5">
        <v>2827397664</v>
      </c>
      <c r="D7" s="5">
        <v>767899879</v>
      </c>
      <c r="E7" s="5">
        <f t="shared" si="0"/>
        <v>3595297543</v>
      </c>
      <c r="K7" s="5" t="b">
        <f>IF(J5=FALSE, IF(AND($H5&gt;=C7, $H5&lt;SUM(C7:D7)), TRUE,FALSE), FALSE)</f>
        <v>0</v>
      </c>
      <c r="L7" s="5" t="b">
        <f>IF(K7=TRUE,$H5+(B7-C7), FALSE)</f>
        <v>0</v>
      </c>
    </row>
    <row r="8" spans="2:30">
      <c r="B8" s="5">
        <v>2618130896</v>
      </c>
      <c r="C8" s="5">
        <v>293555883</v>
      </c>
      <c r="D8" s="5">
        <v>1015712712</v>
      </c>
      <c r="E8" s="5">
        <f t="shared" si="0"/>
        <v>1309268595</v>
      </c>
      <c r="K8" s="5" t="b">
        <f>IF(J5=FALSE, IF(AND($H5&gt;=C8, $H5&lt;SUM(C8:D8)), TRUE,FALSE), FALSE)</f>
        <v>1</v>
      </c>
      <c r="L8" s="5">
        <f>IF(K8=TRUE,$H5+(B8-C8), FALSE)</f>
        <v>2792344760</v>
      </c>
    </row>
    <row r="9" spans="2:30">
      <c r="B9" s="5">
        <v>178572254</v>
      </c>
      <c r="C9" s="5">
        <v>3595297543</v>
      </c>
      <c r="D9" s="5">
        <v>462300746</v>
      </c>
      <c r="E9" s="5">
        <f t="shared" si="0"/>
        <v>4057598289</v>
      </c>
      <c r="K9" s="5" t="b">
        <f>IF(J5=FALSE, IF(AND($H5&gt;=C9, $H5&lt;SUM(C9:D9)), TRUE,FALSE), FALSE)</f>
        <v>0</v>
      </c>
      <c r="L9" s="5" t="b">
        <f>IF(K9=TRUE,$H5+(B9-C9), FALSE)</f>
        <v>0</v>
      </c>
    </row>
    <row r="10" spans="2:30">
      <c r="B10" s="5">
        <v>640873000</v>
      </c>
      <c r="C10" s="5">
        <v>1553961386</v>
      </c>
      <c r="D10" s="5">
        <v>921130446</v>
      </c>
      <c r="E10" s="5">
        <f t="shared" si="0"/>
        <v>2475091832</v>
      </c>
      <c r="K10" s="5" t="b">
        <f>IF(J5=FALSE, IF(AND($H5&gt;=C10, $H5&lt;SUM(C10:D10)), TRUE,FALSE), FALSE)</f>
        <v>0</v>
      </c>
      <c r="L10" s="5" t="b">
        <f>IF(K10=TRUE,$H5+(B10-C10), FALSE)</f>
        <v>0</v>
      </c>
    </row>
    <row r="11" spans="2:30">
      <c r="B11" s="5">
        <v>2373438105</v>
      </c>
      <c r="C11" s="5">
        <v>1435027522</v>
      </c>
      <c r="D11" s="5">
        <v>118933864</v>
      </c>
      <c r="E11" s="5">
        <f t="shared" si="0"/>
        <v>1553961386</v>
      </c>
      <c r="K11" s="5" t="b">
        <f>IF(J5=FALSE, IF(AND($H5&gt;=C11, $H5&lt;SUM(C11:D11)), TRUE,FALSE), FALSE)</f>
        <v>0</v>
      </c>
      <c r="L11" s="5" t="b">
        <f>IF(K11=TRUE,$H5+(B11-C11), FALSE)</f>
        <v>0</v>
      </c>
    </row>
    <row r="12" spans="2:30">
      <c r="B12" s="5">
        <v>2492371969</v>
      </c>
      <c r="C12" s="5">
        <v>1309268595</v>
      </c>
      <c r="D12" s="5">
        <v>125758927</v>
      </c>
      <c r="E12" s="5">
        <f t="shared" si="0"/>
        <v>1435027522</v>
      </c>
      <c r="K12" s="5" t="b">
        <f>IF(J5=FALSE, IF(AND($H5&gt;=C12, $H5&lt;SUM(C12:D12)), TRUE,FALSE), FALSE)</f>
        <v>0</v>
      </c>
      <c r="L12" s="5" t="b">
        <f>IF(K12=TRUE,$H5+(B12-C12), FALSE)</f>
        <v>0</v>
      </c>
    </row>
    <row r="13" spans="2:30">
      <c r="B13" s="5">
        <v>2329903325</v>
      </c>
      <c r="C13" s="5">
        <v>2629085177</v>
      </c>
      <c r="D13" s="5">
        <v>43534780</v>
      </c>
      <c r="E13" s="5">
        <f t="shared" si="0"/>
        <v>2672619957</v>
      </c>
      <c r="K13" s="5" t="b">
        <f>IF(J5=FALSE, IF(AND($H5&gt;=C13, $H5&lt;SUM(C13:D13)), TRUE,FALSE), FALSE)</f>
        <v>0</v>
      </c>
      <c r="L13" s="5" t="b">
        <f>IF(K13=TRUE,$H5+(B13-C13), FALSE)</f>
        <v>0</v>
      </c>
    </row>
    <row r="14" spans="2:30">
      <c r="B14" s="5">
        <v>24578909</v>
      </c>
      <c r="C14" s="5">
        <v>2475091832</v>
      </c>
      <c r="D14" s="5">
        <v>153993345</v>
      </c>
      <c r="E14" s="5">
        <f t="shared" si="0"/>
        <v>2629085177</v>
      </c>
      <c r="K14" s="5" t="b">
        <f>IF(J5=FALSE, IF(AND($H5&gt;=C14, $H5&lt;SUM(C14:D14)), TRUE,FALSE), FALSE)</f>
        <v>0</v>
      </c>
      <c r="L14" s="5" t="b">
        <f>IF(K14=TRUE,$H5+(B14-C14), FALSE)</f>
        <v>0</v>
      </c>
    </row>
    <row r="16" spans="2:30">
      <c r="B16" s="5">
        <v>1618206427</v>
      </c>
      <c r="C16" s="5">
        <v>0</v>
      </c>
      <c r="D16" s="5">
        <v>12927593</v>
      </c>
      <c r="E16" s="5">
        <f t="shared" ref="E16:E47" si="1">SUM(C16:D16)</f>
        <v>12927593</v>
      </c>
      <c r="H16" s="5">
        <f>I5</f>
        <v>2792344760</v>
      </c>
      <c r="I16" s="5">
        <f>IF(I17,H16,SUM(L16:L64))</f>
        <v>1471088968</v>
      </c>
      <c r="J16" t="b">
        <f>IF(OR(H$16&lt;MIN(C16:C64),H$16&gt;MAX(E16:E64)), TRUE, FALSE)</f>
        <v>0</v>
      </c>
      <c r="K16" s="5" t="b">
        <f>IF($J$16=FALSE, IF(AND($H$16&gt;=C16, $H$16&lt;SUM(C16:D16)), TRUE,FALSE), FALSE)</f>
        <v>0</v>
      </c>
      <c r="L16" s="5" t="b">
        <f>IF(K16=TRUE,$H$16+(B16-C16), FALSE)</f>
        <v>0</v>
      </c>
    </row>
    <row r="17" spans="2:12">
      <c r="B17" s="5">
        <v>3357861271</v>
      </c>
      <c r="C17" s="5">
        <v>12927593</v>
      </c>
      <c r="D17" s="5">
        <v>80934314</v>
      </c>
      <c r="E17" s="5">
        <f t="shared" si="1"/>
        <v>93861907</v>
      </c>
      <c r="I17" s="5" t="b">
        <f>IF(SUM(L16:L64)=0,TRUE, FALSE)</f>
        <v>0</v>
      </c>
      <c r="K17" s="5" t="b">
        <f t="shared" ref="K17:K64" si="2">IF($J$16=FALSE, IF(AND($H$16&gt;=C17, $H$16&lt;SUM(C17:D17)), TRUE,FALSE), FALSE)</f>
        <v>0</v>
      </c>
      <c r="L17" s="5" t="b">
        <f t="shared" ref="L17:L64" si="3">IF(K17=TRUE,$H$16+(B17-C17), FALSE)</f>
        <v>0</v>
      </c>
    </row>
    <row r="18" spans="2:12">
      <c r="B18" s="5">
        <v>2280909188</v>
      </c>
      <c r="C18" s="5">
        <v>93861907</v>
      </c>
      <c r="D18" s="5">
        <v>229701701</v>
      </c>
      <c r="E18" s="5">
        <f t="shared" si="1"/>
        <v>323563608</v>
      </c>
      <c r="K18" s="5" t="b">
        <f t="shared" si="2"/>
        <v>0</v>
      </c>
      <c r="L18" s="5" t="b">
        <f t="shared" si="3"/>
        <v>0</v>
      </c>
    </row>
    <row r="19" spans="2:12">
      <c r="B19" s="5">
        <v>177348359</v>
      </c>
      <c r="C19" s="5">
        <v>323563608</v>
      </c>
      <c r="D19" s="5">
        <v>17306027</v>
      </c>
      <c r="E19" s="5">
        <f t="shared" si="1"/>
        <v>340869635</v>
      </c>
      <c r="K19" s="5" t="b">
        <f t="shared" si="2"/>
        <v>0</v>
      </c>
      <c r="L19" s="5" t="b">
        <f t="shared" si="3"/>
        <v>0</v>
      </c>
    </row>
    <row r="20" spans="2:12">
      <c r="B20" s="5">
        <v>1093903791</v>
      </c>
      <c r="C20" s="5">
        <v>340869635</v>
      </c>
      <c r="D20" s="5">
        <v>14925389</v>
      </c>
      <c r="E20" s="5">
        <f t="shared" si="1"/>
        <v>355795024</v>
      </c>
      <c r="K20" s="5" t="b">
        <f t="shared" si="2"/>
        <v>0</v>
      </c>
      <c r="L20" s="5" t="b">
        <f t="shared" si="3"/>
        <v>0</v>
      </c>
    </row>
    <row r="21" spans="2:12">
      <c r="B21" s="5">
        <v>1907404329</v>
      </c>
      <c r="C21" s="5">
        <v>355795024</v>
      </c>
      <c r="D21" s="5">
        <v>25976339</v>
      </c>
      <c r="E21" s="5">
        <f t="shared" si="1"/>
        <v>381771363</v>
      </c>
      <c r="K21" s="5" t="b">
        <f t="shared" si="2"/>
        <v>0</v>
      </c>
      <c r="L21" s="5" t="b">
        <f t="shared" si="3"/>
        <v>0</v>
      </c>
    </row>
    <row r="22" spans="2:12">
      <c r="B22" s="5">
        <v>1604676899</v>
      </c>
      <c r="C22" s="5">
        <v>381771363</v>
      </c>
      <c r="D22" s="5">
        <v>13529528</v>
      </c>
      <c r="E22" s="5">
        <f t="shared" si="1"/>
        <v>395300891</v>
      </c>
      <c r="K22" s="5" t="b">
        <f t="shared" si="2"/>
        <v>0</v>
      </c>
      <c r="L22" s="5" t="b">
        <f t="shared" si="3"/>
        <v>0</v>
      </c>
    </row>
    <row r="23" spans="2:12">
      <c r="B23" s="5">
        <v>1135867625</v>
      </c>
      <c r="C23" s="5">
        <v>395300891</v>
      </c>
      <c r="D23" s="5">
        <v>98815698</v>
      </c>
      <c r="E23" s="5">
        <f t="shared" si="1"/>
        <v>494116589</v>
      </c>
      <c r="K23" s="5" t="b">
        <f t="shared" si="2"/>
        <v>0</v>
      </c>
      <c r="L23" s="5" t="b">
        <f t="shared" si="3"/>
        <v>0</v>
      </c>
    </row>
    <row r="24" spans="2:12">
      <c r="B24" s="5">
        <v>3684976294</v>
      </c>
      <c r="C24" s="5">
        <v>494116589</v>
      </c>
      <c r="D24" s="5">
        <v>47356386</v>
      </c>
      <c r="E24" s="5">
        <f t="shared" si="1"/>
        <v>541472975</v>
      </c>
      <c r="K24" s="5" t="b">
        <f t="shared" si="2"/>
        <v>0</v>
      </c>
      <c r="L24" s="5" t="b">
        <f t="shared" si="3"/>
        <v>0</v>
      </c>
    </row>
    <row r="25" spans="2:12">
      <c r="B25" s="5">
        <v>0</v>
      </c>
      <c r="C25" s="5">
        <v>541472975</v>
      </c>
      <c r="D25" s="5">
        <v>98608320</v>
      </c>
      <c r="E25" s="5">
        <f t="shared" si="1"/>
        <v>640081295</v>
      </c>
      <c r="K25" s="5" t="b">
        <f t="shared" si="2"/>
        <v>0</v>
      </c>
      <c r="L25" s="5" t="b">
        <f t="shared" si="3"/>
        <v>0</v>
      </c>
    </row>
    <row r="26" spans="2:12">
      <c r="B26" s="5">
        <v>194654386</v>
      </c>
      <c r="C26" s="5">
        <v>640081295</v>
      </c>
      <c r="D26" s="5">
        <v>34477562</v>
      </c>
      <c r="E26" s="5">
        <f t="shared" si="1"/>
        <v>674558857</v>
      </c>
      <c r="K26" s="5" t="b">
        <f t="shared" si="2"/>
        <v>0</v>
      </c>
      <c r="L26" s="5" t="b">
        <f t="shared" si="3"/>
        <v>0</v>
      </c>
    </row>
    <row r="27" spans="2:12">
      <c r="B27" s="5">
        <v>2927235918</v>
      </c>
      <c r="C27" s="5">
        <v>674558857</v>
      </c>
      <c r="D27" s="5">
        <v>8851379</v>
      </c>
      <c r="E27" s="5">
        <f t="shared" si="1"/>
        <v>683410236</v>
      </c>
      <c r="K27" s="5" t="b">
        <f t="shared" si="2"/>
        <v>0</v>
      </c>
      <c r="L27" s="5" t="b">
        <f t="shared" si="3"/>
        <v>0</v>
      </c>
    </row>
    <row r="28" spans="2:12">
      <c r="B28" s="5">
        <v>2510610889</v>
      </c>
      <c r="C28" s="5">
        <v>683410236</v>
      </c>
      <c r="D28" s="5">
        <v>219383894</v>
      </c>
      <c r="E28" s="5">
        <f t="shared" si="1"/>
        <v>902794130</v>
      </c>
      <c r="K28" s="5" t="b">
        <f t="shared" si="2"/>
        <v>0</v>
      </c>
      <c r="L28" s="5" t="b">
        <f t="shared" si="3"/>
        <v>0</v>
      </c>
    </row>
    <row r="29" spans="2:12">
      <c r="B29" s="5">
        <v>1561485292</v>
      </c>
      <c r="C29" s="5">
        <v>902794130</v>
      </c>
      <c r="D29" s="5">
        <v>43191607</v>
      </c>
      <c r="E29" s="5">
        <f t="shared" si="1"/>
        <v>945985737</v>
      </c>
      <c r="K29" s="5" t="b">
        <f t="shared" si="2"/>
        <v>0</v>
      </c>
      <c r="L29" s="5" t="b">
        <f t="shared" si="3"/>
        <v>0</v>
      </c>
    </row>
    <row r="30" spans="2:12">
      <c r="B30" s="5">
        <v>1108829180</v>
      </c>
      <c r="C30" s="5">
        <v>945985737</v>
      </c>
      <c r="D30" s="5">
        <v>27038445</v>
      </c>
      <c r="E30" s="5">
        <f t="shared" si="1"/>
        <v>973024182</v>
      </c>
      <c r="K30" s="5" t="b">
        <f t="shared" si="2"/>
        <v>0</v>
      </c>
      <c r="L30" s="5" t="b">
        <f t="shared" si="3"/>
        <v>0</v>
      </c>
    </row>
    <row r="31" spans="2:12">
      <c r="B31" s="5">
        <v>2729994783</v>
      </c>
      <c r="C31" s="5">
        <v>973024182</v>
      </c>
      <c r="D31" s="5">
        <v>159299545</v>
      </c>
      <c r="E31" s="5">
        <f t="shared" si="1"/>
        <v>1132323727</v>
      </c>
      <c r="K31" s="5" t="b">
        <f t="shared" si="2"/>
        <v>0</v>
      </c>
      <c r="L31" s="5" t="b">
        <f t="shared" si="3"/>
        <v>0</v>
      </c>
    </row>
    <row r="32" spans="2:12">
      <c r="B32" s="5">
        <v>98608320</v>
      </c>
      <c r="C32" s="5">
        <v>1132323727</v>
      </c>
      <c r="D32" s="5">
        <v>78740039</v>
      </c>
      <c r="E32" s="5">
        <f t="shared" si="1"/>
        <v>1211063766</v>
      </c>
      <c r="K32" s="5" t="b">
        <f t="shared" si="2"/>
        <v>0</v>
      </c>
      <c r="L32" s="5" t="b">
        <f t="shared" si="3"/>
        <v>0</v>
      </c>
    </row>
    <row r="33" spans="2:12">
      <c r="B33" s="5">
        <v>1933380668</v>
      </c>
      <c r="C33" s="5">
        <v>1211063766</v>
      </c>
      <c r="D33" s="5">
        <v>135031541</v>
      </c>
      <c r="E33" s="5">
        <f t="shared" si="1"/>
        <v>1346095307</v>
      </c>
      <c r="K33" s="5" t="b">
        <f t="shared" si="2"/>
        <v>0</v>
      </c>
      <c r="L33" s="5" t="b">
        <f t="shared" si="3"/>
        <v>0</v>
      </c>
    </row>
    <row r="34" spans="2:12">
      <c r="B34" s="5">
        <v>3732332680</v>
      </c>
      <c r="C34" s="5">
        <v>1346095307</v>
      </c>
      <c r="D34" s="5">
        <v>3749914</v>
      </c>
      <c r="E34" s="5">
        <f t="shared" si="1"/>
        <v>1349845221</v>
      </c>
      <c r="K34" s="5" t="b">
        <f t="shared" si="2"/>
        <v>0</v>
      </c>
      <c r="L34" s="5" t="b">
        <f t="shared" si="3"/>
        <v>0</v>
      </c>
    </row>
    <row r="35" spans="2:12">
      <c r="B35" s="5">
        <v>2068412209</v>
      </c>
      <c r="C35" s="5">
        <v>1349845221</v>
      </c>
      <c r="D35" s="5">
        <v>139222062</v>
      </c>
      <c r="E35" s="5">
        <f t="shared" si="1"/>
        <v>1489067283</v>
      </c>
      <c r="K35" s="5" t="b">
        <f t="shared" si="2"/>
        <v>0</v>
      </c>
      <c r="L35" s="5" t="b">
        <f t="shared" si="3"/>
        <v>0</v>
      </c>
    </row>
    <row r="36" spans="2:12">
      <c r="B36" s="5">
        <v>2889294328</v>
      </c>
      <c r="C36" s="5">
        <v>1489067283</v>
      </c>
      <c r="D36" s="5">
        <v>32363051</v>
      </c>
      <c r="E36" s="5">
        <f t="shared" si="1"/>
        <v>1521430334</v>
      </c>
      <c r="K36" s="5" t="b">
        <f t="shared" si="2"/>
        <v>0</v>
      </c>
      <c r="L36" s="5" t="b">
        <f t="shared" si="3"/>
        <v>0</v>
      </c>
    </row>
    <row r="37" spans="2:12">
      <c r="B37" s="5">
        <v>1864020501</v>
      </c>
      <c r="C37" s="5">
        <v>1521430334</v>
      </c>
      <c r="D37" s="5">
        <v>37453921</v>
      </c>
      <c r="E37" s="5">
        <f t="shared" si="1"/>
        <v>1558884255</v>
      </c>
      <c r="K37" s="5" t="b">
        <f t="shared" si="2"/>
        <v>0</v>
      </c>
      <c r="L37" s="5" t="b">
        <f t="shared" si="3"/>
        <v>0</v>
      </c>
    </row>
    <row r="38" spans="2:12">
      <c r="B38" s="5">
        <v>633065006</v>
      </c>
      <c r="C38" s="5">
        <v>1558884255</v>
      </c>
      <c r="D38" s="5">
        <v>429333405</v>
      </c>
      <c r="E38" s="5">
        <f t="shared" si="1"/>
        <v>1988217660</v>
      </c>
      <c r="K38" s="5" t="b">
        <f t="shared" si="2"/>
        <v>0</v>
      </c>
      <c r="L38" s="5" t="b">
        <f t="shared" si="3"/>
        <v>0</v>
      </c>
    </row>
    <row r="39" spans="2:12">
      <c r="B39" s="5">
        <v>1234683323</v>
      </c>
      <c r="C39" s="5">
        <v>1988217660</v>
      </c>
      <c r="D39" s="5">
        <v>166809869</v>
      </c>
      <c r="E39" s="5">
        <f t="shared" si="1"/>
        <v>2155027529</v>
      </c>
      <c r="K39" s="5" t="b">
        <f t="shared" si="2"/>
        <v>0</v>
      </c>
      <c r="L39" s="5" t="b">
        <f t="shared" si="3"/>
        <v>0</v>
      </c>
    </row>
    <row r="40" spans="2:12">
      <c r="B40" s="5">
        <v>229131948</v>
      </c>
      <c r="C40" s="5">
        <v>2155027529</v>
      </c>
      <c r="D40" s="5">
        <v>23391743</v>
      </c>
      <c r="E40" s="5">
        <f t="shared" si="1"/>
        <v>2178419272</v>
      </c>
      <c r="K40" s="5" t="b">
        <f t="shared" si="2"/>
        <v>0</v>
      </c>
      <c r="L40" s="5" t="b">
        <f t="shared" si="3"/>
        <v>0</v>
      </c>
    </row>
    <row r="41" spans="2:12">
      <c r="B41" s="5">
        <v>501906244</v>
      </c>
      <c r="C41" s="5">
        <v>2178419272</v>
      </c>
      <c r="D41" s="5">
        <v>30310459</v>
      </c>
      <c r="E41" s="5">
        <f t="shared" si="1"/>
        <v>2208729731</v>
      </c>
      <c r="K41" s="5" t="b">
        <f t="shared" si="2"/>
        <v>0</v>
      </c>
      <c r="L41" s="5" t="b">
        <f t="shared" si="3"/>
        <v>0</v>
      </c>
    </row>
    <row r="42" spans="2:12">
      <c r="B42" s="5">
        <v>2228038449</v>
      </c>
      <c r="C42" s="5">
        <v>2208729731</v>
      </c>
      <c r="D42" s="5">
        <v>3569470</v>
      </c>
      <c r="E42" s="5">
        <f t="shared" si="1"/>
        <v>2212299201</v>
      </c>
      <c r="K42" s="5" t="b">
        <f t="shared" si="2"/>
        <v>0</v>
      </c>
      <c r="L42" s="5" t="b">
        <f t="shared" si="3"/>
        <v>0</v>
      </c>
    </row>
    <row r="43" spans="2:12">
      <c r="B43" s="5">
        <v>1631134020</v>
      </c>
      <c r="C43" s="5">
        <v>2212299201</v>
      </c>
      <c r="D43" s="5">
        <v>124996925</v>
      </c>
      <c r="E43" s="5">
        <f t="shared" si="1"/>
        <v>2337296126</v>
      </c>
      <c r="K43" s="5" t="b">
        <f t="shared" si="2"/>
        <v>0</v>
      </c>
      <c r="L43" s="5" t="b">
        <f t="shared" si="3"/>
        <v>0</v>
      </c>
    </row>
    <row r="44" spans="2:12">
      <c r="B44" s="5">
        <v>1756130945</v>
      </c>
      <c r="C44" s="5">
        <v>2337296126</v>
      </c>
      <c r="D44" s="5">
        <v>107889556</v>
      </c>
      <c r="E44" s="5">
        <f t="shared" si="1"/>
        <v>2445185682</v>
      </c>
      <c r="K44" s="5" t="b">
        <f t="shared" si="2"/>
        <v>0</v>
      </c>
      <c r="L44" s="5" t="b">
        <f t="shared" si="3"/>
        <v>0</v>
      </c>
    </row>
    <row r="45" spans="2:12">
      <c r="B45" s="5">
        <v>532216703</v>
      </c>
      <c r="C45" s="5">
        <v>2445185682</v>
      </c>
      <c r="D45" s="5">
        <v>100848303</v>
      </c>
      <c r="E45" s="5">
        <f t="shared" si="1"/>
        <v>2546033985</v>
      </c>
      <c r="K45" s="5" t="b">
        <f t="shared" si="2"/>
        <v>0</v>
      </c>
      <c r="L45" s="5" t="b">
        <f t="shared" si="3"/>
        <v>0</v>
      </c>
    </row>
    <row r="46" spans="2:12">
      <c r="B46" s="5">
        <v>3181146272</v>
      </c>
      <c r="C46" s="5">
        <v>2546033985</v>
      </c>
      <c r="D46" s="5">
        <v>176714999</v>
      </c>
      <c r="E46" s="5">
        <f t="shared" si="1"/>
        <v>2722748984</v>
      </c>
      <c r="K46" s="5" t="b">
        <f t="shared" si="2"/>
        <v>0</v>
      </c>
      <c r="L46" s="5" t="b">
        <f t="shared" si="3"/>
        <v>0</v>
      </c>
    </row>
    <row r="47" spans="2:12">
      <c r="B47" s="5">
        <v>1401493192</v>
      </c>
      <c r="C47" s="5">
        <v>2722748984</v>
      </c>
      <c r="D47" s="5">
        <v>159992100</v>
      </c>
      <c r="E47" s="5">
        <f t="shared" si="1"/>
        <v>2882741084</v>
      </c>
      <c r="K47" s="5" t="b">
        <f t="shared" si="2"/>
        <v>1</v>
      </c>
      <c r="L47" s="5">
        <f t="shared" si="3"/>
        <v>1471088968</v>
      </c>
    </row>
    <row r="48" spans="2:12">
      <c r="B48" s="5">
        <v>2207634271</v>
      </c>
      <c r="C48" s="5">
        <v>2882741084</v>
      </c>
      <c r="D48" s="5">
        <v>20404178</v>
      </c>
      <c r="E48" s="5">
        <f t="shared" ref="E48:E79" si="4">SUM(C48:D48)</f>
        <v>2903145262</v>
      </c>
      <c r="K48" s="5" t="b">
        <f t="shared" si="2"/>
        <v>0</v>
      </c>
      <c r="L48" s="5" t="b">
        <f t="shared" si="3"/>
        <v>0</v>
      </c>
    </row>
    <row r="49" spans="2:12">
      <c r="B49" s="5">
        <v>2936087297</v>
      </c>
      <c r="C49" s="5">
        <v>2903145262</v>
      </c>
      <c r="D49" s="5">
        <v>190685713</v>
      </c>
      <c r="E49" s="5">
        <f t="shared" si="4"/>
        <v>3093830975</v>
      </c>
      <c r="K49" s="5" t="b">
        <f t="shared" si="2"/>
        <v>0</v>
      </c>
      <c r="L49" s="5" t="b">
        <f t="shared" si="3"/>
        <v>0</v>
      </c>
    </row>
    <row r="50" spans="2:12">
      <c r="B50" s="5">
        <v>2921657379</v>
      </c>
      <c r="C50" s="5">
        <v>3093830975</v>
      </c>
      <c r="D50" s="5">
        <v>5578539</v>
      </c>
      <c r="E50" s="5">
        <f t="shared" si="4"/>
        <v>3099409514</v>
      </c>
      <c r="K50" s="5" t="b">
        <f t="shared" si="2"/>
        <v>0</v>
      </c>
      <c r="L50" s="5" t="b">
        <f t="shared" si="3"/>
        <v>0</v>
      </c>
    </row>
    <row r="51" spans="2:12">
      <c r="B51" s="5">
        <v>252523691</v>
      </c>
      <c r="C51" s="5">
        <v>3099409514</v>
      </c>
      <c r="D51" s="5">
        <v>249382553</v>
      </c>
      <c r="E51" s="5">
        <f t="shared" si="4"/>
        <v>3348792067</v>
      </c>
      <c r="K51" s="5" t="b">
        <f t="shared" si="2"/>
        <v>0</v>
      </c>
      <c r="L51" s="5" t="b">
        <f t="shared" si="3"/>
        <v>0</v>
      </c>
    </row>
    <row r="52" spans="2:12">
      <c r="B52" s="5">
        <v>1062398411</v>
      </c>
      <c r="C52" s="5">
        <v>3348792067</v>
      </c>
      <c r="D52" s="5">
        <v>31505380</v>
      </c>
      <c r="E52" s="5">
        <f t="shared" si="4"/>
        <v>3380297447</v>
      </c>
      <c r="K52" s="5" t="b">
        <f t="shared" si="2"/>
        <v>0</v>
      </c>
      <c r="L52" s="5" t="b">
        <f t="shared" si="3"/>
        <v>0</v>
      </c>
    </row>
    <row r="53" spans="2:12">
      <c r="B53" s="5">
        <v>1901474422</v>
      </c>
      <c r="C53" s="5">
        <v>3380297447</v>
      </c>
      <c r="D53" s="5">
        <v>5929907</v>
      </c>
      <c r="E53" s="5">
        <f t="shared" si="4"/>
        <v>3386227354</v>
      </c>
      <c r="K53" s="5" t="b">
        <f t="shared" si="2"/>
        <v>0</v>
      </c>
      <c r="L53" s="5" t="b">
        <f t="shared" si="3"/>
        <v>0</v>
      </c>
    </row>
    <row r="54" spans="2:12">
      <c r="B54" s="5">
        <v>2231607919</v>
      </c>
      <c r="C54" s="5">
        <v>3386227354</v>
      </c>
      <c r="D54" s="5">
        <v>49301269</v>
      </c>
      <c r="E54" s="5">
        <f t="shared" si="4"/>
        <v>3435528623</v>
      </c>
      <c r="K54" s="5" t="b">
        <f t="shared" si="2"/>
        <v>0</v>
      </c>
      <c r="L54" s="5" t="b">
        <f t="shared" si="3"/>
        <v>0</v>
      </c>
    </row>
    <row r="55" spans="2:12">
      <c r="B55" s="5">
        <v>3126773010</v>
      </c>
      <c r="C55" s="5">
        <v>3435528623</v>
      </c>
      <c r="D55" s="5">
        <v>54373262</v>
      </c>
      <c r="E55" s="5">
        <f t="shared" si="4"/>
        <v>3489901885</v>
      </c>
      <c r="K55" s="5" t="b">
        <f t="shared" si="2"/>
        <v>0</v>
      </c>
      <c r="L55" s="5" t="b">
        <f t="shared" si="3"/>
        <v>0</v>
      </c>
    </row>
    <row r="56" spans="2:12">
      <c r="B56" s="5">
        <v>3438795585</v>
      </c>
      <c r="C56" s="5">
        <v>3489901885</v>
      </c>
      <c r="D56" s="5">
        <v>246180709</v>
      </c>
      <c r="E56" s="5">
        <f t="shared" si="4"/>
        <v>3736082594</v>
      </c>
      <c r="K56" s="5" t="b">
        <f t="shared" si="2"/>
        <v>0</v>
      </c>
      <c r="L56" s="5" t="b">
        <f t="shared" si="3"/>
        <v>0</v>
      </c>
    </row>
    <row r="57" spans="2:12">
      <c r="B57" s="5">
        <v>3924272359</v>
      </c>
      <c r="C57" s="5">
        <v>3740035076</v>
      </c>
      <c r="D57" s="5">
        <v>65483093</v>
      </c>
      <c r="E57" s="5">
        <f t="shared" si="4"/>
        <v>3805518169</v>
      </c>
      <c r="K57" s="5" t="b">
        <f t="shared" si="2"/>
        <v>0</v>
      </c>
      <c r="L57" s="5" t="b">
        <f t="shared" si="3"/>
        <v>0</v>
      </c>
    </row>
    <row r="58" spans="2:12">
      <c r="B58" s="5">
        <v>3989755452</v>
      </c>
      <c r="C58" s="5">
        <v>3805518169</v>
      </c>
      <c r="D58" s="5">
        <v>66096679</v>
      </c>
      <c r="E58" s="5">
        <f t="shared" si="4"/>
        <v>3871614848</v>
      </c>
      <c r="K58" s="5" t="b">
        <f t="shared" si="2"/>
        <v>0</v>
      </c>
      <c r="L58" s="5" t="b">
        <f t="shared" si="3"/>
        <v>0</v>
      </c>
    </row>
    <row r="59" spans="2:12">
      <c r="B59" s="5">
        <v>4055852131</v>
      </c>
      <c r="C59" s="5">
        <v>3871614848</v>
      </c>
      <c r="D59" s="5">
        <v>64345892</v>
      </c>
      <c r="E59" s="5">
        <f t="shared" si="4"/>
        <v>3935960740</v>
      </c>
      <c r="K59" s="5" t="b">
        <f t="shared" si="2"/>
        <v>0</v>
      </c>
      <c r="L59" s="5" t="b">
        <f t="shared" si="3"/>
        <v>0</v>
      </c>
    </row>
    <row r="60" spans="2:12">
      <c r="B60" s="5">
        <v>4166751951</v>
      </c>
      <c r="C60" s="5">
        <v>3935960740</v>
      </c>
      <c r="D60" s="5">
        <v>128215345</v>
      </c>
      <c r="E60" s="5">
        <f t="shared" si="4"/>
        <v>4064176085</v>
      </c>
      <c r="K60" s="5" t="b">
        <f t="shared" si="2"/>
        <v>0</v>
      </c>
      <c r="L60" s="5" t="b">
        <f t="shared" si="3"/>
        <v>0</v>
      </c>
    </row>
    <row r="61" spans="2:12">
      <c r="B61" s="5">
        <v>3740035076</v>
      </c>
      <c r="C61" s="5">
        <v>4064176085</v>
      </c>
      <c r="D61" s="5">
        <v>35875061</v>
      </c>
      <c r="E61" s="5">
        <f t="shared" si="4"/>
        <v>4100051146</v>
      </c>
      <c r="K61" s="5" t="b">
        <f t="shared" si="2"/>
        <v>0</v>
      </c>
      <c r="L61" s="5" t="b">
        <f t="shared" si="3"/>
        <v>0</v>
      </c>
    </row>
    <row r="62" spans="2:12">
      <c r="B62" s="5">
        <v>3775910137</v>
      </c>
      <c r="C62" s="5">
        <v>4100051146</v>
      </c>
      <c r="D62" s="5">
        <v>148362222</v>
      </c>
      <c r="E62" s="5">
        <f t="shared" si="4"/>
        <v>4248413368</v>
      </c>
      <c r="K62" s="5" t="b">
        <f t="shared" si="2"/>
        <v>0</v>
      </c>
      <c r="L62" s="5" t="b">
        <f t="shared" si="3"/>
        <v>0</v>
      </c>
    </row>
    <row r="63" spans="2:12">
      <c r="B63" s="5">
        <v>4152704827</v>
      </c>
      <c r="C63" s="5">
        <v>4248413368</v>
      </c>
      <c r="D63" s="5">
        <v>14047124</v>
      </c>
      <c r="E63" s="5">
        <f t="shared" si="4"/>
        <v>4262460492</v>
      </c>
      <c r="K63" s="5" t="b">
        <f t="shared" si="2"/>
        <v>0</v>
      </c>
      <c r="L63" s="5" t="b">
        <f t="shared" si="3"/>
        <v>0</v>
      </c>
    </row>
    <row r="64" spans="2:12">
      <c r="B64" s="5">
        <v>4120198023</v>
      </c>
      <c r="C64" s="5">
        <v>4262460492</v>
      </c>
      <c r="D64" s="5">
        <v>32506804</v>
      </c>
      <c r="E64" s="5">
        <f t="shared" si="4"/>
        <v>4294967296</v>
      </c>
      <c r="K64" s="5" t="b">
        <f t="shared" si="2"/>
        <v>0</v>
      </c>
      <c r="L64" s="5" t="b">
        <f t="shared" si="3"/>
        <v>0</v>
      </c>
    </row>
    <row r="67" spans="2:12">
      <c r="B67" s="5">
        <v>1947541026</v>
      </c>
      <c r="C67" s="5">
        <v>454827174</v>
      </c>
      <c r="D67" s="5">
        <v>151424508</v>
      </c>
      <c r="E67" s="5">
        <f t="shared" ref="E67:E108" si="5">SUM(C67:D67)</f>
        <v>606251682</v>
      </c>
      <c r="H67" s="5">
        <f>I16</f>
        <v>1471088968</v>
      </c>
      <c r="I67" s="5">
        <f>IF(I68,H67,SUM(L67:L108))</f>
        <v>1052993191</v>
      </c>
      <c r="J67" t="b">
        <f>IF(OR(H$67&lt;MIN(C67:C108),H$5&gt;MAX(E67:E108)), TRUE, FALSE)</f>
        <v>0</v>
      </c>
      <c r="K67" s="5" t="b">
        <f>IF($J$67=FALSE, IF(AND($H$67&gt;=C67, $H$67&lt;SUM(C67:D67)), TRUE,FALSE), FALSE)</f>
        <v>0</v>
      </c>
      <c r="L67" s="5" t="b">
        <f>IF(K67=TRUE,$H$67+(B67-C67), FALSE)</f>
        <v>0</v>
      </c>
    </row>
    <row r="68" spans="2:12">
      <c r="B68" s="5">
        <v>2368626375</v>
      </c>
      <c r="C68" s="5">
        <v>2974348911</v>
      </c>
      <c r="D68" s="5">
        <v>49282632</v>
      </c>
      <c r="E68" s="5">
        <f t="shared" si="5"/>
        <v>3023631543</v>
      </c>
      <c r="I68" s="5" t="b">
        <f>IF(SUM(L67:L108)=0,TRUE, FALSE)</f>
        <v>0</v>
      </c>
      <c r="K68" s="5" t="b">
        <f t="shared" ref="K68:K108" si="6">IF($J$67=FALSE, IF(AND($H$67&gt;=C68, $H$67&lt;SUM(C68:D68)), TRUE,FALSE), FALSE)</f>
        <v>0</v>
      </c>
      <c r="L68" s="5" t="b">
        <f t="shared" ref="L68:L108" si="7">IF(K68=TRUE,$H$67+(B68-C68), FALSE)</f>
        <v>0</v>
      </c>
    </row>
    <row r="69" spans="2:12">
      <c r="B69" s="5">
        <v>1180361458</v>
      </c>
      <c r="C69" s="5">
        <v>1899400011</v>
      </c>
      <c r="D69" s="5">
        <v>39609082</v>
      </c>
      <c r="E69" s="5">
        <f t="shared" si="5"/>
        <v>1939009093</v>
      </c>
      <c r="K69" s="5" t="b">
        <f t="shared" si="6"/>
        <v>0</v>
      </c>
      <c r="L69" s="5" t="b">
        <f t="shared" si="7"/>
        <v>0</v>
      </c>
    </row>
    <row r="70" spans="2:12">
      <c r="B70" s="5">
        <v>680762316</v>
      </c>
      <c r="C70" s="5">
        <v>1808139816</v>
      </c>
      <c r="D70" s="5">
        <v>91260195</v>
      </c>
      <c r="E70" s="5">
        <f t="shared" si="5"/>
        <v>1899400011</v>
      </c>
      <c r="K70" s="5" t="b">
        <f t="shared" si="6"/>
        <v>0</v>
      </c>
      <c r="L70" s="5" t="b">
        <f t="shared" si="7"/>
        <v>0</v>
      </c>
    </row>
    <row r="71" spans="2:12">
      <c r="B71" s="5">
        <v>3146089823</v>
      </c>
      <c r="C71" s="5">
        <v>3660401583</v>
      </c>
      <c r="D71" s="5">
        <v>124406340</v>
      </c>
      <c r="E71" s="5">
        <f t="shared" si="5"/>
        <v>3784807923</v>
      </c>
      <c r="K71" s="5" t="b">
        <f t="shared" si="6"/>
        <v>0</v>
      </c>
      <c r="L71" s="5" t="b">
        <f t="shared" si="7"/>
        <v>0</v>
      </c>
    </row>
    <row r="72" spans="2:12">
      <c r="B72" s="5">
        <v>1750346896</v>
      </c>
      <c r="C72" s="5">
        <v>411180537</v>
      </c>
      <c r="D72" s="5">
        <v>43646637</v>
      </c>
      <c r="E72" s="5">
        <f t="shared" si="5"/>
        <v>454827174</v>
      </c>
      <c r="K72" s="5" t="b">
        <f t="shared" si="6"/>
        <v>0</v>
      </c>
      <c r="L72" s="5" t="b">
        <f t="shared" si="7"/>
        <v>0</v>
      </c>
    </row>
    <row r="73" spans="2:12">
      <c r="B73" s="5">
        <v>812988815</v>
      </c>
      <c r="C73" s="5">
        <v>228261758</v>
      </c>
      <c r="D73" s="5">
        <v>177656250</v>
      </c>
      <c r="E73" s="5">
        <f t="shared" si="5"/>
        <v>405918008</v>
      </c>
      <c r="K73" s="5" t="b">
        <f t="shared" si="6"/>
        <v>0</v>
      </c>
      <c r="L73" s="5" t="b">
        <f t="shared" si="7"/>
        <v>0</v>
      </c>
    </row>
    <row r="74" spans="2:12">
      <c r="B74" s="5">
        <v>1318675555</v>
      </c>
      <c r="C74" s="5">
        <v>1023120195</v>
      </c>
      <c r="D74" s="5">
        <v>274976204</v>
      </c>
      <c r="E74" s="5">
        <f t="shared" si="5"/>
        <v>1298096399</v>
      </c>
      <c r="K74" s="5" t="b">
        <f t="shared" si="6"/>
        <v>0</v>
      </c>
      <c r="L74" s="5" t="b">
        <f t="shared" si="7"/>
        <v>0</v>
      </c>
    </row>
    <row r="75" spans="2:12">
      <c r="B75" s="5">
        <v>1593651759</v>
      </c>
      <c r="C75" s="5">
        <v>866425058</v>
      </c>
      <c r="D75" s="5">
        <v>156695137</v>
      </c>
      <c r="E75" s="5">
        <f t="shared" si="5"/>
        <v>1023120195</v>
      </c>
      <c r="K75" s="5" t="b">
        <f t="shared" si="6"/>
        <v>0</v>
      </c>
      <c r="L75" s="5" t="b">
        <f t="shared" si="7"/>
        <v>0</v>
      </c>
    </row>
    <row r="76" spans="2:12">
      <c r="B76" s="5">
        <v>3971733879</v>
      </c>
      <c r="C76" s="5">
        <v>2669799085</v>
      </c>
      <c r="D76" s="5">
        <v>75517075</v>
      </c>
      <c r="E76" s="5">
        <f t="shared" si="5"/>
        <v>2745316160</v>
      </c>
      <c r="K76" s="5" t="b">
        <f t="shared" si="6"/>
        <v>0</v>
      </c>
      <c r="L76" s="5" t="b">
        <f t="shared" si="7"/>
        <v>0</v>
      </c>
    </row>
    <row r="77" spans="2:12">
      <c r="B77" s="5">
        <v>3655228757</v>
      </c>
      <c r="C77" s="5">
        <v>4176552157</v>
      </c>
      <c r="D77" s="5">
        <v>118415139</v>
      </c>
      <c r="E77" s="5">
        <f t="shared" si="5"/>
        <v>4294967296</v>
      </c>
      <c r="K77" s="5" t="b">
        <f t="shared" si="6"/>
        <v>0</v>
      </c>
      <c r="L77" s="5" t="b">
        <f t="shared" si="7"/>
        <v>0</v>
      </c>
    </row>
    <row r="78" spans="2:12">
      <c r="B78" s="5">
        <v>3441507492</v>
      </c>
      <c r="C78" s="5">
        <v>3915100392</v>
      </c>
      <c r="D78" s="5">
        <v>170047342</v>
      </c>
      <c r="E78" s="5">
        <f t="shared" si="5"/>
        <v>4085147734</v>
      </c>
      <c r="K78" s="5" t="b">
        <f t="shared" si="6"/>
        <v>0</v>
      </c>
      <c r="L78" s="5" t="b">
        <f t="shared" si="7"/>
        <v>0</v>
      </c>
    </row>
    <row r="79" spans="2:12">
      <c r="B79" s="5">
        <v>3888713098</v>
      </c>
      <c r="C79" s="5">
        <v>2412300298</v>
      </c>
      <c r="D79" s="5">
        <v>83020781</v>
      </c>
      <c r="E79" s="5">
        <f t="shared" si="5"/>
        <v>2495321079</v>
      </c>
      <c r="K79" s="5" t="b">
        <f t="shared" si="6"/>
        <v>0</v>
      </c>
      <c r="L79" s="5" t="b">
        <f t="shared" si="7"/>
        <v>0</v>
      </c>
    </row>
    <row r="80" spans="2:12">
      <c r="B80" s="5">
        <v>552417940</v>
      </c>
      <c r="C80" s="5">
        <v>99917382</v>
      </c>
      <c r="D80" s="5">
        <v>128344376</v>
      </c>
      <c r="E80" s="5">
        <f t="shared" si="5"/>
        <v>228261758</v>
      </c>
      <c r="K80" s="5" t="b">
        <f t="shared" si="6"/>
        <v>0</v>
      </c>
      <c r="L80" s="5" t="b">
        <f t="shared" si="7"/>
        <v>0</v>
      </c>
    </row>
    <row r="81" spans="2:12">
      <c r="B81" s="5">
        <v>1799256062</v>
      </c>
      <c r="C81" s="5">
        <v>1298096399</v>
      </c>
      <c r="D81" s="5">
        <v>110644443</v>
      </c>
      <c r="E81" s="5">
        <f t="shared" si="5"/>
        <v>1408740842</v>
      </c>
      <c r="K81" s="5" t="b">
        <f t="shared" si="6"/>
        <v>0</v>
      </c>
      <c r="L81" s="5" t="b">
        <f t="shared" si="7"/>
        <v>0</v>
      </c>
    </row>
    <row r="82" spans="2:12">
      <c r="B82" s="5">
        <v>0</v>
      </c>
      <c r="C82" s="5">
        <v>825619231</v>
      </c>
      <c r="D82" s="5">
        <v>40805827</v>
      </c>
      <c r="E82" s="5">
        <f t="shared" si="5"/>
        <v>866425058</v>
      </c>
      <c r="K82" s="5" t="b">
        <f t="shared" si="6"/>
        <v>0</v>
      </c>
      <c r="L82" s="5" t="b">
        <f t="shared" si="7"/>
        <v>0</v>
      </c>
    </row>
    <row r="83" spans="2:12">
      <c r="B83" s="5">
        <v>123867918</v>
      </c>
      <c r="C83" s="5">
        <v>1939009093</v>
      </c>
      <c r="D83" s="5">
        <v>176811732</v>
      </c>
      <c r="E83" s="5">
        <f t="shared" si="5"/>
        <v>2115820825</v>
      </c>
      <c r="K83" s="5" t="b">
        <f t="shared" si="6"/>
        <v>0</v>
      </c>
      <c r="L83" s="5" t="b">
        <f t="shared" si="7"/>
        <v>0</v>
      </c>
    </row>
    <row r="84" spans="2:12">
      <c r="B84" s="5">
        <v>3835793763</v>
      </c>
      <c r="C84" s="5">
        <v>4085147734</v>
      </c>
      <c r="D84" s="5">
        <v>52919335</v>
      </c>
      <c r="E84" s="5">
        <f t="shared" si="5"/>
        <v>4138067069</v>
      </c>
      <c r="K84" s="5" t="b">
        <f t="shared" si="6"/>
        <v>0</v>
      </c>
      <c r="L84" s="5" t="b">
        <f t="shared" si="7"/>
        <v>0</v>
      </c>
    </row>
    <row r="85" spans="2:12">
      <c r="B85" s="5">
        <v>300679650</v>
      </c>
      <c r="C85" s="5">
        <v>1712674949</v>
      </c>
      <c r="D85" s="5">
        <v>32370741</v>
      </c>
      <c r="E85" s="5">
        <f t="shared" si="5"/>
        <v>1745045690</v>
      </c>
      <c r="K85" s="5" t="b">
        <f t="shared" si="6"/>
        <v>0</v>
      </c>
      <c r="L85" s="5" t="b">
        <f t="shared" si="7"/>
        <v>0</v>
      </c>
    </row>
    <row r="86" spans="2:12">
      <c r="B86" s="5">
        <v>772022511</v>
      </c>
      <c r="C86" s="5">
        <v>1598457235</v>
      </c>
      <c r="D86" s="5">
        <v>40966304</v>
      </c>
      <c r="E86" s="5">
        <f t="shared" si="5"/>
        <v>1639423539</v>
      </c>
      <c r="K86" s="5" t="b">
        <f t="shared" si="6"/>
        <v>0</v>
      </c>
      <c r="L86" s="5" t="b">
        <f t="shared" si="7"/>
        <v>0</v>
      </c>
    </row>
    <row r="87" spans="2:12">
      <c r="B87" s="5">
        <v>1219970540</v>
      </c>
      <c r="C87" s="5">
        <v>1639423539</v>
      </c>
      <c r="D87" s="5">
        <v>73251410</v>
      </c>
      <c r="E87" s="5">
        <f t="shared" si="5"/>
        <v>1712674949</v>
      </c>
      <c r="K87" s="5" t="b">
        <f t="shared" si="6"/>
        <v>0</v>
      </c>
      <c r="L87" s="5" t="b">
        <f t="shared" si="7"/>
        <v>0</v>
      </c>
    </row>
    <row r="88" spans="2:12">
      <c r="B88" s="5">
        <v>3297826708</v>
      </c>
      <c r="C88" s="5">
        <v>3784807923</v>
      </c>
      <c r="D88" s="5">
        <v>40826594</v>
      </c>
      <c r="E88" s="5">
        <f t="shared" si="5"/>
        <v>3825634517</v>
      </c>
      <c r="K88" s="5" t="b">
        <f t="shared" si="6"/>
        <v>0</v>
      </c>
      <c r="L88" s="5" t="b">
        <f t="shared" si="7"/>
        <v>0</v>
      </c>
    </row>
    <row r="89" spans="2:12">
      <c r="B89" s="5">
        <v>1793993533</v>
      </c>
      <c r="C89" s="5">
        <v>405918008</v>
      </c>
      <c r="D89" s="5">
        <v>5262529</v>
      </c>
      <c r="E89" s="5">
        <f t="shared" si="5"/>
        <v>411180537</v>
      </c>
      <c r="K89" s="5" t="b">
        <f t="shared" si="6"/>
        <v>0</v>
      </c>
      <c r="L89" s="5" t="b">
        <f t="shared" si="7"/>
        <v>0</v>
      </c>
    </row>
    <row r="90" spans="2:12">
      <c r="B90" s="5">
        <v>3056623948</v>
      </c>
      <c r="C90" s="5">
        <v>3825634517</v>
      </c>
      <c r="D90" s="5">
        <v>89465875</v>
      </c>
      <c r="E90" s="5">
        <f t="shared" si="5"/>
        <v>3915100392</v>
      </c>
      <c r="K90" s="5" t="b">
        <f t="shared" si="6"/>
        <v>0</v>
      </c>
      <c r="L90" s="5" t="b">
        <f t="shared" si="7"/>
        <v>0</v>
      </c>
    </row>
    <row r="91" spans="2:12">
      <c r="B91" s="5">
        <v>3773643896</v>
      </c>
      <c r="C91" s="5">
        <v>3023631543</v>
      </c>
      <c r="D91" s="5">
        <v>62149867</v>
      </c>
      <c r="E91" s="5">
        <f t="shared" si="5"/>
        <v>3085781410</v>
      </c>
      <c r="K91" s="5" t="b">
        <f t="shared" si="6"/>
        <v>0</v>
      </c>
      <c r="L91" s="5" t="b">
        <f t="shared" si="7"/>
        <v>0</v>
      </c>
    </row>
    <row r="92" spans="2:12">
      <c r="B92" s="5">
        <v>1909900505</v>
      </c>
      <c r="C92" s="5">
        <v>1770499295</v>
      </c>
      <c r="D92" s="5">
        <v>37640521</v>
      </c>
      <c r="E92" s="5">
        <f t="shared" si="5"/>
        <v>1808139816</v>
      </c>
      <c r="K92" s="5" t="b">
        <f t="shared" si="6"/>
        <v>0</v>
      </c>
      <c r="L92" s="5" t="b">
        <f t="shared" si="7"/>
        <v>0</v>
      </c>
    </row>
    <row r="93" spans="2:12">
      <c r="B93" s="5">
        <v>40805827</v>
      </c>
      <c r="C93" s="5">
        <v>16855291</v>
      </c>
      <c r="D93" s="5">
        <v>83062091</v>
      </c>
      <c r="E93" s="5">
        <f t="shared" si="5"/>
        <v>99917382</v>
      </c>
      <c r="K93" s="5" t="b">
        <f t="shared" si="6"/>
        <v>0</v>
      </c>
      <c r="L93" s="5" t="b">
        <f t="shared" si="7"/>
        <v>0</v>
      </c>
    </row>
    <row r="94" spans="2:12">
      <c r="B94" s="5">
        <v>2417909007</v>
      </c>
      <c r="C94" s="5">
        <v>2745316160</v>
      </c>
      <c r="D94" s="5">
        <v>229032751</v>
      </c>
      <c r="E94" s="5">
        <f t="shared" si="5"/>
        <v>2974348911</v>
      </c>
      <c r="K94" s="5" t="b">
        <f t="shared" si="6"/>
        <v>0</v>
      </c>
      <c r="L94" s="5" t="b">
        <f t="shared" si="7"/>
        <v>0</v>
      </c>
    </row>
    <row r="95" spans="2:12">
      <c r="B95" s="5">
        <v>3611554834</v>
      </c>
      <c r="C95" s="5">
        <v>2368626375</v>
      </c>
      <c r="D95" s="5">
        <v>43673923</v>
      </c>
      <c r="E95" s="5">
        <f t="shared" si="5"/>
        <v>2412300298</v>
      </c>
      <c r="K95" s="5" t="b">
        <f t="shared" si="6"/>
        <v>0</v>
      </c>
      <c r="L95" s="5" t="b">
        <f t="shared" si="7"/>
        <v>0</v>
      </c>
    </row>
    <row r="96" spans="2:12">
      <c r="B96" s="5">
        <v>2646941758</v>
      </c>
      <c r="C96" s="5">
        <v>4138067069</v>
      </c>
      <c r="D96" s="5">
        <v>38485088</v>
      </c>
      <c r="E96" s="5">
        <f t="shared" si="5"/>
        <v>4176552157</v>
      </c>
      <c r="K96" s="5" t="b">
        <f t="shared" si="6"/>
        <v>0</v>
      </c>
      <c r="L96" s="5" t="b">
        <f t="shared" si="7"/>
        <v>0</v>
      </c>
    </row>
    <row r="97" spans="2:12">
      <c r="B97" s="5">
        <v>4047250954</v>
      </c>
      <c r="C97" s="5">
        <v>2598175269</v>
      </c>
      <c r="D97" s="5">
        <v>71623816</v>
      </c>
      <c r="E97" s="5">
        <f t="shared" si="5"/>
        <v>2669799085</v>
      </c>
      <c r="K97" s="5" t="b">
        <f t="shared" si="6"/>
        <v>0</v>
      </c>
      <c r="L97" s="5" t="b">
        <f t="shared" si="7"/>
        <v>0</v>
      </c>
    </row>
    <row r="98" spans="2:12">
      <c r="B98" s="5">
        <v>3338653302</v>
      </c>
      <c r="C98" s="5">
        <v>2495321079</v>
      </c>
      <c r="D98" s="5">
        <v>102854190</v>
      </c>
      <c r="E98" s="5">
        <f t="shared" si="5"/>
        <v>2598175269</v>
      </c>
      <c r="K98" s="5" t="b">
        <f t="shared" si="6"/>
        <v>0</v>
      </c>
      <c r="L98" s="5" t="b">
        <f t="shared" si="7"/>
        <v>0</v>
      </c>
    </row>
    <row r="99" spans="2:12">
      <c r="B99" s="5">
        <v>2685426846</v>
      </c>
      <c r="C99" s="5">
        <v>3279231811</v>
      </c>
      <c r="D99" s="5">
        <v>71633749</v>
      </c>
      <c r="E99" s="5">
        <f t="shared" si="5"/>
        <v>3350865560</v>
      </c>
      <c r="K99" s="5" t="b">
        <f t="shared" si="6"/>
        <v>0</v>
      </c>
      <c r="L99" s="5" t="b">
        <f t="shared" si="7"/>
        <v>0</v>
      </c>
    </row>
    <row r="100" spans="2:12">
      <c r="B100" s="5">
        <v>4118874770</v>
      </c>
      <c r="C100" s="5">
        <v>3085781410</v>
      </c>
      <c r="D100" s="5">
        <v>165769241</v>
      </c>
      <c r="E100" s="5">
        <f t="shared" si="5"/>
        <v>3251550651</v>
      </c>
      <c r="K100" s="5" t="b">
        <f t="shared" si="6"/>
        <v>0</v>
      </c>
      <c r="L100" s="5" t="b">
        <f t="shared" si="7"/>
        <v>0</v>
      </c>
    </row>
    <row r="101" spans="2:12">
      <c r="B101" s="5">
        <v>3028942788</v>
      </c>
      <c r="C101" s="5">
        <v>3251550651</v>
      </c>
      <c r="D101" s="5">
        <v>27681160</v>
      </c>
      <c r="E101" s="5">
        <f t="shared" si="5"/>
        <v>3279231811</v>
      </c>
      <c r="K101" s="5" t="b">
        <f t="shared" si="6"/>
        <v>0</v>
      </c>
      <c r="L101" s="5" t="b">
        <f t="shared" si="7"/>
        <v>0</v>
      </c>
    </row>
    <row r="102" spans="2:12">
      <c r="B102" s="5">
        <v>333050391</v>
      </c>
      <c r="C102" s="5">
        <v>606251682</v>
      </c>
      <c r="D102" s="5">
        <v>219367549</v>
      </c>
      <c r="E102" s="5">
        <f t="shared" si="5"/>
        <v>825619231</v>
      </c>
      <c r="K102" s="5" t="b">
        <f t="shared" si="6"/>
        <v>0</v>
      </c>
      <c r="L102" s="5" t="b">
        <f t="shared" si="7"/>
        <v>0</v>
      </c>
    </row>
    <row r="103" spans="2:12">
      <c r="B103" s="5">
        <v>2757060595</v>
      </c>
      <c r="C103" s="5">
        <v>3388519390</v>
      </c>
      <c r="D103" s="5">
        <v>271882193</v>
      </c>
      <c r="E103" s="5">
        <f t="shared" si="5"/>
        <v>3660401583</v>
      </c>
      <c r="K103" s="5" t="b">
        <f t="shared" si="6"/>
        <v>0</v>
      </c>
      <c r="L103" s="5" t="b">
        <f t="shared" si="7"/>
        <v>0</v>
      </c>
    </row>
    <row r="104" spans="2:12">
      <c r="B104" s="5">
        <v>1293221950</v>
      </c>
      <c r="C104" s="5">
        <v>1745045690</v>
      </c>
      <c r="D104" s="5">
        <v>25453605</v>
      </c>
      <c r="E104" s="5">
        <f t="shared" si="5"/>
        <v>1770499295</v>
      </c>
      <c r="K104" s="5" t="b">
        <f t="shared" si="6"/>
        <v>0</v>
      </c>
      <c r="L104" s="5" t="b">
        <f t="shared" si="7"/>
        <v>0</v>
      </c>
    </row>
    <row r="105" spans="2:12">
      <c r="B105" s="5">
        <v>3270496163</v>
      </c>
      <c r="C105" s="5">
        <v>3350865560</v>
      </c>
      <c r="D105" s="5">
        <v>27330545</v>
      </c>
      <c r="E105" s="5">
        <f t="shared" si="5"/>
        <v>3378196105</v>
      </c>
      <c r="K105" s="5" t="b">
        <f t="shared" si="6"/>
        <v>0</v>
      </c>
      <c r="L105" s="5" t="b">
        <f t="shared" si="7"/>
        <v>0</v>
      </c>
    </row>
    <row r="106" spans="2:12">
      <c r="B106" s="5">
        <v>4284644011</v>
      </c>
      <c r="C106" s="5">
        <v>3378196105</v>
      </c>
      <c r="D106" s="5">
        <v>10323285</v>
      </c>
      <c r="E106" s="5">
        <f t="shared" si="5"/>
        <v>3388519390</v>
      </c>
      <c r="K106" s="5" t="b">
        <f t="shared" si="6"/>
        <v>0</v>
      </c>
      <c r="L106" s="5" t="b">
        <f t="shared" si="7"/>
        <v>0</v>
      </c>
    </row>
    <row r="107" spans="2:12">
      <c r="B107" s="5">
        <v>990645065</v>
      </c>
      <c r="C107" s="5">
        <v>1408740842</v>
      </c>
      <c r="D107" s="5">
        <v>189716393</v>
      </c>
      <c r="E107" s="5">
        <f t="shared" si="5"/>
        <v>1598457235</v>
      </c>
      <c r="K107" s="5" t="b">
        <f t="shared" si="6"/>
        <v>1</v>
      </c>
      <c r="L107" s="5">
        <f t="shared" si="7"/>
        <v>1052993191</v>
      </c>
    </row>
    <row r="108" spans="2:12">
      <c r="B108" s="5">
        <v>2098965534</v>
      </c>
      <c r="C108" s="5">
        <v>0</v>
      </c>
      <c r="D108" s="5">
        <v>16855291</v>
      </c>
      <c r="E108" s="5">
        <f t="shared" si="5"/>
        <v>16855291</v>
      </c>
      <c r="K108" s="5" t="b">
        <f t="shared" si="6"/>
        <v>0</v>
      </c>
      <c r="L108" s="5" t="b">
        <f t="shared" si="7"/>
        <v>0</v>
      </c>
    </row>
    <row r="111" spans="2:12">
      <c r="B111" s="5">
        <v>1069022530</v>
      </c>
      <c r="C111" s="5">
        <v>222696536</v>
      </c>
      <c r="D111" s="5">
        <v>26137468</v>
      </c>
      <c r="E111" s="5">
        <f t="shared" ref="E111:E159" si="8">SUM(C111:D111)</f>
        <v>248834004</v>
      </c>
      <c r="H111" s="5">
        <f>I67</f>
        <v>1052993191</v>
      </c>
      <c r="I111" s="5">
        <f>IF(I112,H111,SUM(L111:L159))</f>
        <v>560840410</v>
      </c>
      <c r="J111" t="b">
        <f>IF(OR(H$111&lt;MIN(C111:C159),H$5&gt;MAX(E111:E159)), TRUE, FALSE)</f>
        <v>0</v>
      </c>
      <c r="K111" s="5" t="b">
        <f>IF($J$111=FALSE, IF(AND($H$111&gt;=C111, $H$111&lt;SUM(C111:D111)), TRUE,FALSE), FALSE)</f>
        <v>0</v>
      </c>
      <c r="L111" s="5" t="b">
        <f>IF(K111=TRUE,$H$111+(B111-C111), FALSE)</f>
        <v>0</v>
      </c>
    </row>
    <row r="112" spans="2:12">
      <c r="B112" s="5">
        <v>509774651</v>
      </c>
      <c r="C112" s="5">
        <v>1001927432</v>
      </c>
      <c r="D112" s="5">
        <v>264687540</v>
      </c>
      <c r="E112" s="5">
        <f t="shared" si="8"/>
        <v>1266614972</v>
      </c>
      <c r="H112" s="5"/>
      <c r="I112" s="5" t="b">
        <f>IF(SUM(L111:L159)=0,TRUE, FALSE)</f>
        <v>0</v>
      </c>
      <c r="K112" s="5" t="b">
        <f t="shared" ref="K112:K159" si="9">IF($J$111=FALSE, IF(AND($H$111&gt;=C112, $H$111&lt;SUM(C112:D112)), TRUE,FALSE), FALSE)</f>
        <v>1</v>
      </c>
      <c r="L112" s="5">
        <f t="shared" ref="L112:L159" si="10">IF(K112=TRUE,$H$111+(B112-C112), FALSE)</f>
        <v>560840410</v>
      </c>
    </row>
    <row r="113" spans="2:12">
      <c r="B113" s="5">
        <v>2799496570</v>
      </c>
      <c r="C113" s="5">
        <v>4178737505</v>
      </c>
      <c r="D113" s="5">
        <v>91960917</v>
      </c>
      <c r="E113" s="5">
        <f t="shared" si="8"/>
        <v>4270698422</v>
      </c>
      <c r="H113" s="5"/>
      <c r="I113" s="5"/>
      <c r="K113" s="5" t="b">
        <f t="shared" si="9"/>
        <v>0</v>
      </c>
      <c r="L113" s="5" t="b">
        <f t="shared" si="10"/>
        <v>0</v>
      </c>
    </row>
    <row r="114" spans="2:12">
      <c r="B114" s="5">
        <v>2622746937</v>
      </c>
      <c r="C114" s="5">
        <v>2920297784</v>
      </c>
      <c r="D114" s="5">
        <v>87218886</v>
      </c>
      <c r="E114" s="5">
        <f t="shared" si="8"/>
        <v>3007516670</v>
      </c>
      <c r="H114" s="5"/>
      <c r="I114" s="5"/>
      <c r="K114" s="5" t="b">
        <f t="shared" si="9"/>
        <v>0</v>
      </c>
      <c r="L114" s="5" t="b">
        <f t="shared" si="10"/>
        <v>0</v>
      </c>
    </row>
    <row r="115" spans="2:12">
      <c r="B115" s="5">
        <v>998047684</v>
      </c>
      <c r="C115" s="5">
        <v>72317843</v>
      </c>
      <c r="D115" s="5">
        <v>70974846</v>
      </c>
      <c r="E115" s="5">
        <f t="shared" si="8"/>
        <v>143292689</v>
      </c>
      <c r="H115" s="5"/>
      <c r="I115" s="5"/>
      <c r="K115" s="5" t="b">
        <f t="shared" si="9"/>
        <v>0</v>
      </c>
      <c r="L115" s="5" t="b">
        <f t="shared" si="10"/>
        <v>0</v>
      </c>
    </row>
    <row r="116" spans="2:12">
      <c r="B116" s="5">
        <v>20975330</v>
      </c>
      <c r="C116" s="5">
        <v>248834004</v>
      </c>
      <c r="D116" s="5">
        <v>16650836</v>
      </c>
      <c r="E116" s="5">
        <f t="shared" si="8"/>
        <v>265484840</v>
      </c>
      <c r="H116" s="5"/>
      <c r="I116" s="5"/>
      <c r="K116" s="5" t="b">
        <f t="shared" si="9"/>
        <v>0</v>
      </c>
      <c r="L116" s="5" t="b">
        <f t="shared" si="10"/>
        <v>0</v>
      </c>
    </row>
    <row r="117" spans="2:12">
      <c r="B117" s="5">
        <v>1516625244</v>
      </c>
      <c r="C117" s="5">
        <v>2418736444</v>
      </c>
      <c r="D117" s="5">
        <v>445891562</v>
      </c>
      <c r="E117" s="5">
        <f t="shared" si="8"/>
        <v>2864628006</v>
      </c>
      <c r="H117" s="5"/>
      <c r="I117" s="5"/>
      <c r="K117" s="5" t="b">
        <f t="shared" si="9"/>
        <v>0</v>
      </c>
      <c r="L117" s="5" t="b">
        <f t="shared" si="10"/>
        <v>0</v>
      </c>
    </row>
    <row r="118" spans="2:12">
      <c r="B118" s="5">
        <v>867141089</v>
      </c>
      <c r="C118" s="5">
        <v>265484840</v>
      </c>
      <c r="D118" s="5">
        <v>130906595</v>
      </c>
      <c r="E118" s="5">
        <f t="shared" si="8"/>
        <v>396391435</v>
      </c>
      <c r="H118" s="5"/>
      <c r="I118" s="5"/>
      <c r="K118" s="5" t="b">
        <f t="shared" si="9"/>
        <v>0</v>
      </c>
      <c r="L118" s="5" t="b">
        <f t="shared" si="10"/>
        <v>0</v>
      </c>
    </row>
    <row r="119" spans="2:12">
      <c r="B119" s="5">
        <v>1452450963</v>
      </c>
      <c r="C119" s="5">
        <v>1912658188</v>
      </c>
      <c r="D119" s="5">
        <v>64174281</v>
      </c>
      <c r="E119" s="5">
        <f t="shared" si="8"/>
        <v>1976832469</v>
      </c>
      <c r="H119" s="5"/>
      <c r="I119" s="5"/>
      <c r="K119" s="5" t="b">
        <f t="shared" si="9"/>
        <v>0</v>
      </c>
      <c r="L119" s="5" t="b">
        <f t="shared" si="10"/>
        <v>0</v>
      </c>
    </row>
    <row r="120" spans="2:12">
      <c r="B120" s="5">
        <v>2891457487</v>
      </c>
      <c r="C120" s="5">
        <v>2382365765</v>
      </c>
      <c r="D120" s="5">
        <v>36370679</v>
      </c>
      <c r="E120" s="5">
        <f t="shared" si="8"/>
        <v>2418736444</v>
      </c>
      <c r="H120" s="5"/>
      <c r="I120" s="5"/>
      <c r="K120" s="5" t="b">
        <f t="shared" si="9"/>
        <v>0</v>
      </c>
      <c r="L120" s="5" t="b">
        <f t="shared" si="10"/>
        <v>0</v>
      </c>
    </row>
    <row r="121" spans="2:12">
      <c r="B121" s="5">
        <v>837778702</v>
      </c>
      <c r="C121" s="5">
        <v>42955456</v>
      </c>
      <c r="D121" s="5">
        <v>29362387</v>
      </c>
      <c r="E121" s="5">
        <f t="shared" si="8"/>
        <v>72317843</v>
      </c>
      <c r="H121" s="5"/>
      <c r="I121" s="5"/>
      <c r="K121" s="5" t="b">
        <f t="shared" si="9"/>
        <v>0</v>
      </c>
      <c r="L121" s="5" t="b">
        <f t="shared" si="10"/>
        <v>0</v>
      </c>
    </row>
    <row r="122" spans="2:12">
      <c r="B122" s="5">
        <v>3824593525</v>
      </c>
      <c r="C122" s="5">
        <v>1874523410</v>
      </c>
      <c r="D122" s="5">
        <v>38134778</v>
      </c>
      <c r="E122" s="5">
        <f t="shared" si="8"/>
        <v>1912658188</v>
      </c>
      <c r="H122" s="5"/>
      <c r="I122" s="5"/>
      <c r="K122" s="5" t="b">
        <f t="shared" si="9"/>
        <v>0</v>
      </c>
      <c r="L122" s="5" t="b">
        <f t="shared" si="10"/>
        <v>0</v>
      </c>
    </row>
    <row r="123" spans="2:12">
      <c r="B123" s="5">
        <v>87390794</v>
      </c>
      <c r="C123" s="5">
        <v>857485915</v>
      </c>
      <c r="D123" s="5">
        <v>142625628</v>
      </c>
      <c r="E123" s="5">
        <f t="shared" si="8"/>
        <v>1000111543</v>
      </c>
      <c r="H123" s="5"/>
      <c r="I123" s="5"/>
      <c r="K123" s="5" t="b">
        <f t="shared" si="9"/>
        <v>0</v>
      </c>
      <c r="L123" s="5" t="b">
        <f t="shared" si="10"/>
        <v>0</v>
      </c>
    </row>
    <row r="124" spans="2:12">
      <c r="B124" s="5">
        <v>3874640725</v>
      </c>
      <c r="C124" s="5">
        <v>2075355481</v>
      </c>
      <c r="D124" s="5">
        <v>18387003</v>
      </c>
      <c r="E124" s="5">
        <f t="shared" si="8"/>
        <v>2093742484</v>
      </c>
      <c r="H124" s="5"/>
      <c r="I124" s="5"/>
      <c r="K124" s="5" t="b">
        <f t="shared" si="9"/>
        <v>0</v>
      </c>
      <c r="L124" s="5" t="b">
        <f t="shared" si="10"/>
        <v>0</v>
      </c>
    </row>
    <row r="125" spans="2:12">
      <c r="B125" s="5">
        <v>774462191</v>
      </c>
      <c r="C125" s="5">
        <v>529657635</v>
      </c>
      <c r="D125" s="5">
        <v>63316511</v>
      </c>
      <c r="E125" s="5">
        <f t="shared" si="8"/>
        <v>592974146</v>
      </c>
      <c r="H125" s="5"/>
      <c r="I125" s="5"/>
      <c r="K125" s="5" t="b">
        <f t="shared" si="9"/>
        <v>0</v>
      </c>
      <c r="L125" s="5" t="b">
        <f t="shared" si="10"/>
        <v>0</v>
      </c>
    </row>
    <row r="126" spans="2:12">
      <c r="B126" s="5">
        <v>3607044420</v>
      </c>
      <c r="C126" s="5">
        <v>4131300557</v>
      </c>
      <c r="D126" s="5">
        <v>47436948</v>
      </c>
      <c r="E126" s="5">
        <f t="shared" si="8"/>
        <v>4178737505</v>
      </c>
      <c r="H126" s="5"/>
      <c r="I126" s="5"/>
      <c r="K126" s="5" t="b">
        <f t="shared" si="9"/>
        <v>0</v>
      </c>
      <c r="L126" s="5" t="b">
        <f t="shared" si="10"/>
        <v>0</v>
      </c>
    </row>
    <row r="127" spans="2:12">
      <c r="B127" s="5">
        <v>2288390345</v>
      </c>
      <c r="C127" s="5">
        <v>3657176164</v>
      </c>
      <c r="D127" s="5">
        <v>11501412</v>
      </c>
      <c r="E127" s="5">
        <f t="shared" si="8"/>
        <v>3668677576</v>
      </c>
      <c r="H127" s="5"/>
      <c r="I127" s="5"/>
      <c r="K127" s="5" t="b">
        <f t="shared" si="9"/>
        <v>0</v>
      </c>
      <c r="L127" s="5" t="b">
        <f t="shared" si="10"/>
        <v>0</v>
      </c>
    </row>
    <row r="128" spans="2:12">
      <c r="B128" s="5">
        <v>3042932184</v>
      </c>
      <c r="C128" s="5">
        <v>1976832469</v>
      </c>
      <c r="D128" s="5">
        <v>64291113</v>
      </c>
      <c r="E128" s="5">
        <f t="shared" si="8"/>
        <v>2041123582</v>
      </c>
      <c r="H128" s="5"/>
      <c r="I128" s="5"/>
      <c r="K128" s="5" t="b">
        <f t="shared" si="9"/>
        <v>0</v>
      </c>
      <c r="L128" s="5" t="b">
        <f t="shared" si="10"/>
        <v>0</v>
      </c>
    </row>
    <row r="129" spans="2:12">
      <c r="B129" s="5">
        <v>2947540744</v>
      </c>
      <c r="C129" s="5">
        <v>4035909117</v>
      </c>
      <c r="D129" s="5">
        <v>95391440</v>
      </c>
      <c r="E129" s="5">
        <f t="shared" si="8"/>
        <v>4131300557</v>
      </c>
      <c r="H129" s="5"/>
      <c r="I129" s="5"/>
      <c r="K129" s="5" t="b">
        <f t="shared" si="9"/>
        <v>0</v>
      </c>
      <c r="L129" s="5" t="b">
        <f t="shared" si="10"/>
        <v>0</v>
      </c>
    </row>
    <row r="130" spans="2:12">
      <c r="B130" s="5">
        <v>87126518</v>
      </c>
      <c r="C130" s="5">
        <v>42691180</v>
      </c>
      <c r="D130" s="5">
        <v>264276</v>
      </c>
      <c r="E130" s="5">
        <f t="shared" si="8"/>
        <v>42955456</v>
      </c>
      <c r="H130" s="5"/>
      <c r="I130" s="5"/>
      <c r="K130" s="5" t="b">
        <f t="shared" si="9"/>
        <v>0</v>
      </c>
      <c r="L130" s="5" t="b">
        <f t="shared" si="10"/>
        <v>0</v>
      </c>
    </row>
    <row r="131" spans="2:12">
      <c r="B131" s="5">
        <v>1425451487</v>
      </c>
      <c r="C131" s="5">
        <v>3765808292</v>
      </c>
      <c r="D131" s="5">
        <v>26999476</v>
      </c>
      <c r="E131" s="5">
        <f t="shared" si="8"/>
        <v>3792807768</v>
      </c>
      <c r="H131" s="5"/>
      <c r="I131" s="5"/>
      <c r="K131" s="5" t="b">
        <f t="shared" si="9"/>
        <v>0</v>
      </c>
      <c r="L131" s="5" t="b">
        <f t="shared" si="10"/>
        <v>0</v>
      </c>
    </row>
    <row r="132" spans="2:12">
      <c r="B132" s="5">
        <v>3893027728</v>
      </c>
      <c r="C132" s="5">
        <v>3579750125</v>
      </c>
      <c r="D132" s="5">
        <v>77426039</v>
      </c>
      <c r="E132" s="5">
        <f t="shared" si="8"/>
        <v>3657176164</v>
      </c>
      <c r="H132" s="5"/>
      <c r="I132" s="5"/>
      <c r="K132" s="5" t="b">
        <f t="shared" si="9"/>
        <v>0</v>
      </c>
      <c r="L132" s="5" t="b">
        <f t="shared" si="10"/>
        <v>0</v>
      </c>
    </row>
    <row r="133" spans="2:12">
      <c r="B133" s="5">
        <v>2203098143</v>
      </c>
      <c r="C133" s="5">
        <v>3680516090</v>
      </c>
      <c r="D133" s="5">
        <v>85292202</v>
      </c>
      <c r="E133" s="5">
        <f t="shared" si="8"/>
        <v>3765808292</v>
      </c>
      <c r="H133" s="5"/>
      <c r="I133" s="5"/>
      <c r="K133" s="5" t="b">
        <f t="shared" si="9"/>
        <v>0</v>
      </c>
      <c r="L133" s="5" t="b">
        <f t="shared" si="10"/>
        <v>0</v>
      </c>
    </row>
    <row r="134" spans="2:12">
      <c r="B134" s="5">
        <v>3992272144</v>
      </c>
      <c r="C134" s="5">
        <v>3274151418</v>
      </c>
      <c r="D134" s="5">
        <v>290856638</v>
      </c>
      <c r="E134" s="5">
        <f t="shared" si="8"/>
        <v>3565008056</v>
      </c>
      <c r="H134" s="5"/>
      <c r="I134" s="5"/>
      <c r="K134" s="5" t="b">
        <f t="shared" si="9"/>
        <v>0</v>
      </c>
      <c r="L134" s="5" t="b">
        <f t="shared" si="10"/>
        <v>0</v>
      </c>
    </row>
    <row r="135" spans="2:12">
      <c r="B135" s="5">
        <v>2927828166</v>
      </c>
      <c r="C135" s="5">
        <v>4033389105</v>
      </c>
      <c r="D135" s="5">
        <v>2520012</v>
      </c>
      <c r="E135" s="5">
        <f t="shared" si="8"/>
        <v>4035909117</v>
      </c>
      <c r="H135" s="5"/>
      <c r="I135" s="5"/>
      <c r="K135" s="5" t="b">
        <f t="shared" si="9"/>
        <v>0</v>
      </c>
      <c r="L135" s="5" t="b">
        <f t="shared" si="10"/>
        <v>0</v>
      </c>
    </row>
    <row r="136" spans="2:12">
      <c r="B136" s="5">
        <v>278763375</v>
      </c>
      <c r="C136" s="5">
        <v>464023676</v>
      </c>
      <c r="D136" s="5">
        <v>18702895</v>
      </c>
      <c r="E136" s="5">
        <f t="shared" si="8"/>
        <v>482726571</v>
      </c>
      <c r="H136" s="5"/>
      <c r="I136" s="5"/>
      <c r="K136" s="5" t="b">
        <f t="shared" si="9"/>
        <v>0</v>
      </c>
      <c r="L136" s="5" t="b">
        <f t="shared" si="10"/>
        <v>0</v>
      </c>
    </row>
    <row r="137" spans="2:12">
      <c r="B137" s="5">
        <v>3114215141</v>
      </c>
      <c r="C137" s="5">
        <v>1527053163</v>
      </c>
      <c r="D137" s="5">
        <v>335557825</v>
      </c>
      <c r="E137" s="5">
        <f t="shared" si="8"/>
        <v>1862610988</v>
      </c>
      <c r="H137" s="5"/>
      <c r="I137" s="5"/>
      <c r="K137" s="5" t="b">
        <f t="shared" si="9"/>
        <v>0</v>
      </c>
      <c r="L137" s="5" t="b">
        <f t="shared" si="10"/>
        <v>0</v>
      </c>
    </row>
    <row r="138" spans="2:12">
      <c r="B138" s="5">
        <v>3654481368</v>
      </c>
      <c r="C138" s="5">
        <v>3014508514</v>
      </c>
      <c r="D138" s="5">
        <v>170112157</v>
      </c>
      <c r="E138" s="5">
        <f t="shared" si="8"/>
        <v>3184620671</v>
      </c>
      <c r="H138" s="5"/>
      <c r="I138" s="5"/>
      <c r="K138" s="5" t="b">
        <f t="shared" si="9"/>
        <v>0</v>
      </c>
      <c r="L138" s="5" t="b">
        <f t="shared" si="10"/>
        <v>0</v>
      </c>
    </row>
    <row r="139" spans="2:12">
      <c r="B139" s="5">
        <v>2930348178</v>
      </c>
      <c r="C139" s="5">
        <v>3565008056</v>
      </c>
      <c r="D139" s="5">
        <v>14742069</v>
      </c>
      <c r="E139" s="5">
        <f t="shared" si="8"/>
        <v>3579750125</v>
      </c>
      <c r="H139" s="5"/>
      <c r="I139" s="5"/>
      <c r="K139" s="5" t="b">
        <f t="shared" si="9"/>
        <v>0</v>
      </c>
      <c r="L139" s="5" t="b">
        <f t="shared" si="10"/>
        <v>0</v>
      </c>
    </row>
    <row r="140" spans="2:12">
      <c r="B140" s="5">
        <v>230016422</v>
      </c>
      <c r="C140" s="5">
        <v>482726571</v>
      </c>
      <c r="D140" s="5">
        <v>46931064</v>
      </c>
      <c r="E140" s="5">
        <f t="shared" si="8"/>
        <v>529657635</v>
      </c>
      <c r="H140" s="5"/>
      <c r="I140" s="5"/>
      <c r="K140" s="5" t="b">
        <f t="shared" si="9"/>
        <v>0</v>
      </c>
      <c r="L140" s="5" t="b">
        <f t="shared" si="10"/>
        <v>0</v>
      </c>
    </row>
    <row r="141" spans="2:12">
      <c r="B141" s="5">
        <v>3970453767</v>
      </c>
      <c r="C141" s="5">
        <v>4270698422</v>
      </c>
      <c r="D141" s="5">
        <v>21818377</v>
      </c>
      <c r="E141" s="5">
        <f t="shared" si="8"/>
        <v>4292516799</v>
      </c>
      <c r="H141" s="5"/>
      <c r="I141" s="5"/>
      <c r="K141" s="5" t="b">
        <f t="shared" si="9"/>
        <v>0</v>
      </c>
      <c r="L141" s="5" t="b">
        <f t="shared" si="10"/>
        <v>0</v>
      </c>
    </row>
    <row r="142" spans="2:12">
      <c r="B142" s="5">
        <v>4283128782</v>
      </c>
      <c r="C142" s="5">
        <v>3668677576</v>
      </c>
      <c r="D142" s="5">
        <v>11838514</v>
      </c>
      <c r="E142" s="5">
        <f t="shared" si="8"/>
        <v>3680516090</v>
      </c>
      <c r="H142" s="5"/>
      <c r="I142" s="5"/>
      <c r="K142" s="5" t="b">
        <f t="shared" si="9"/>
        <v>0</v>
      </c>
      <c r="L142" s="5" t="b">
        <f t="shared" si="10"/>
        <v>0</v>
      </c>
    </row>
    <row r="143" spans="2:12">
      <c r="B143" s="5">
        <v>1223923792</v>
      </c>
      <c r="C143" s="5">
        <v>0</v>
      </c>
      <c r="D143" s="5">
        <v>42691180</v>
      </c>
      <c r="E143" s="5">
        <f t="shared" si="8"/>
        <v>42691180</v>
      </c>
      <c r="H143" s="5"/>
      <c r="I143" s="5"/>
      <c r="K143" s="5" t="b">
        <f t="shared" si="9"/>
        <v>0</v>
      </c>
      <c r="L143" s="5" t="b">
        <f t="shared" si="10"/>
        <v>0</v>
      </c>
    </row>
    <row r="144" spans="2:12">
      <c r="B144" s="5">
        <v>3505442744</v>
      </c>
      <c r="C144" s="5">
        <v>1425451487</v>
      </c>
      <c r="D144" s="5">
        <v>101601676</v>
      </c>
      <c r="E144" s="5">
        <f t="shared" si="8"/>
        <v>1527053163</v>
      </c>
      <c r="H144" s="5"/>
      <c r="I144" s="5"/>
      <c r="K144" s="5" t="b">
        <f t="shared" si="9"/>
        <v>0</v>
      </c>
      <c r="L144" s="5" t="b">
        <f t="shared" si="10"/>
        <v>0</v>
      </c>
    </row>
    <row r="145" spans="2:12">
      <c r="B145" s="5">
        <v>2709965823</v>
      </c>
      <c r="C145" s="5">
        <v>3184620671</v>
      </c>
      <c r="D145" s="5">
        <v>89530747</v>
      </c>
      <c r="E145" s="5">
        <f t="shared" si="8"/>
        <v>3274151418</v>
      </c>
      <c r="H145" s="5"/>
      <c r="I145" s="5"/>
      <c r="K145" s="5" t="b">
        <f t="shared" si="9"/>
        <v>0</v>
      </c>
      <c r="L145" s="5" t="b">
        <f t="shared" si="10"/>
        <v>0</v>
      </c>
    </row>
    <row r="146" spans="2:12">
      <c r="B146" s="5">
        <v>1174563845</v>
      </c>
      <c r="C146" s="5">
        <v>737650286</v>
      </c>
      <c r="D146" s="5">
        <v>49359947</v>
      </c>
      <c r="E146" s="5">
        <f t="shared" si="8"/>
        <v>787010233</v>
      </c>
      <c r="H146" s="5"/>
      <c r="I146" s="5"/>
      <c r="K146" s="5" t="b">
        <f t="shared" si="9"/>
        <v>0</v>
      </c>
      <c r="L146" s="5" t="b">
        <f t="shared" si="10"/>
        <v>0</v>
      </c>
    </row>
    <row r="147" spans="2:12">
      <c r="B147" s="5">
        <v>3862728303</v>
      </c>
      <c r="C147" s="5">
        <v>1862610988</v>
      </c>
      <c r="D147" s="5">
        <v>11912422</v>
      </c>
      <c r="E147" s="5">
        <f t="shared" si="8"/>
        <v>1874523410</v>
      </c>
      <c r="H147" s="5"/>
      <c r="I147" s="5"/>
      <c r="K147" s="5" t="b">
        <f t="shared" si="9"/>
        <v>0</v>
      </c>
      <c r="L147" s="5" t="b">
        <f t="shared" si="10"/>
        <v>0</v>
      </c>
    </row>
    <row r="148" spans="2:12">
      <c r="B148" s="5">
        <v>37626166</v>
      </c>
      <c r="C148" s="5">
        <v>787010233</v>
      </c>
      <c r="D148" s="5">
        <v>49500352</v>
      </c>
      <c r="E148" s="5">
        <f t="shared" si="8"/>
        <v>836510585</v>
      </c>
      <c r="H148" s="5"/>
      <c r="I148" s="5"/>
      <c r="K148" s="5" t="b">
        <f t="shared" si="9"/>
        <v>0</v>
      </c>
      <c r="L148" s="5" t="b">
        <f t="shared" si="10"/>
        <v>0</v>
      </c>
    </row>
    <row r="149" spans="2:12">
      <c r="B149" s="5">
        <v>3449772966</v>
      </c>
      <c r="C149" s="5">
        <v>2864628006</v>
      </c>
      <c r="D149" s="5">
        <v>55669778</v>
      </c>
      <c r="E149" s="5">
        <f t="shared" si="8"/>
        <v>2920297784</v>
      </c>
      <c r="H149" s="5"/>
      <c r="I149" s="5"/>
      <c r="K149" s="5" t="b">
        <f t="shared" si="9"/>
        <v>0</v>
      </c>
      <c r="L149" s="5" t="b">
        <f t="shared" si="10"/>
        <v>0</v>
      </c>
    </row>
    <row r="150" spans="2:12">
      <c r="B150" s="5">
        <v>297466270</v>
      </c>
      <c r="C150" s="5">
        <v>592974146</v>
      </c>
      <c r="D150" s="5">
        <v>144676140</v>
      </c>
      <c r="E150" s="5">
        <f t="shared" si="8"/>
        <v>737650286</v>
      </c>
      <c r="H150" s="5"/>
      <c r="I150" s="5"/>
      <c r="K150" s="5" t="b">
        <f t="shared" si="9"/>
        <v>0</v>
      </c>
      <c r="L150" s="5" t="b">
        <f t="shared" si="10"/>
        <v>0</v>
      </c>
    </row>
    <row r="151" spans="2:12">
      <c r="B151" s="5">
        <v>2334123656</v>
      </c>
      <c r="C151" s="5">
        <v>2093742484</v>
      </c>
      <c r="D151" s="5">
        <v>288623281</v>
      </c>
      <c r="E151" s="5">
        <f t="shared" si="8"/>
        <v>2382365765</v>
      </c>
      <c r="H151" s="5"/>
      <c r="I151" s="5"/>
      <c r="K151" s="5" t="b">
        <f t="shared" si="9"/>
        <v>0</v>
      </c>
      <c r="L151" s="5" t="b">
        <f t="shared" si="10"/>
        <v>0</v>
      </c>
    </row>
    <row r="152" spans="2:12">
      <c r="B152" s="5">
        <v>2945090247</v>
      </c>
      <c r="C152" s="5">
        <v>4292516799</v>
      </c>
      <c r="D152" s="5">
        <v>2450497</v>
      </c>
      <c r="E152" s="5">
        <f t="shared" si="8"/>
        <v>4294967296</v>
      </c>
      <c r="H152" s="5"/>
      <c r="I152" s="5"/>
      <c r="K152" s="5" t="b">
        <f t="shared" si="9"/>
        <v>0</v>
      </c>
      <c r="L152" s="5" t="b">
        <f t="shared" si="10"/>
        <v>0</v>
      </c>
    </row>
    <row r="153" spans="2:12">
      <c r="B153" s="5">
        <v>1095159998</v>
      </c>
      <c r="C153" s="5">
        <v>143292689</v>
      </c>
      <c r="D153" s="5">
        <v>79403847</v>
      </c>
      <c r="E153" s="5">
        <f t="shared" si="8"/>
        <v>222696536</v>
      </c>
      <c r="H153" s="5"/>
      <c r="I153" s="5"/>
      <c r="K153" s="5" t="b">
        <f t="shared" si="9"/>
        <v>0</v>
      </c>
      <c r="L153" s="5" t="b">
        <f t="shared" si="10"/>
        <v>0</v>
      </c>
    </row>
    <row r="154" spans="2:12">
      <c r="B154" s="5">
        <v>3107223297</v>
      </c>
      <c r="C154" s="5">
        <v>3007516670</v>
      </c>
      <c r="D154" s="5">
        <v>6991844</v>
      </c>
      <c r="E154" s="5">
        <f t="shared" si="8"/>
        <v>3014508514</v>
      </c>
      <c r="H154" s="5"/>
      <c r="I154" s="5"/>
      <c r="K154" s="5" t="b">
        <f t="shared" si="9"/>
        <v>0</v>
      </c>
      <c r="L154" s="5" t="b">
        <f t="shared" si="10"/>
        <v>0</v>
      </c>
    </row>
    <row r="155" spans="2:12">
      <c r="B155" s="5">
        <v>0</v>
      </c>
      <c r="C155" s="5">
        <v>836510585</v>
      </c>
      <c r="D155" s="5">
        <v>20975330</v>
      </c>
      <c r="E155" s="5">
        <f t="shared" si="8"/>
        <v>857485915</v>
      </c>
      <c r="H155" s="5"/>
      <c r="I155" s="5"/>
      <c r="K155" s="5" t="b">
        <f t="shared" si="9"/>
        <v>0</v>
      </c>
      <c r="L155" s="5" t="b">
        <f t="shared" si="10"/>
        <v>0</v>
      </c>
    </row>
    <row r="156" spans="2:12">
      <c r="B156" s="5">
        <v>2299891757</v>
      </c>
      <c r="C156" s="5">
        <v>2041123582</v>
      </c>
      <c r="D156" s="5">
        <v>34231899</v>
      </c>
      <c r="E156" s="5">
        <f t="shared" si="8"/>
        <v>2075355481</v>
      </c>
      <c r="H156" s="5"/>
      <c r="I156" s="5"/>
      <c r="K156" s="5" t="b">
        <f t="shared" si="9"/>
        <v>0</v>
      </c>
      <c r="L156" s="5" t="b">
        <f t="shared" si="10"/>
        <v>0</v>
      </c>
    </row>
    <row r="157" spans="2:12">
      <c r="B157" s="5">
        <v>276947486</v>
      </c>
      <c r="C157" s="5">
        <v>1000111543</v>
      </c>
      <c r="D157" s="5">
        <v>1815889</v>
      </c>
      <c r="E157" s="5">
        <f t="shared" si="8"/>
        <v>1001927432</v>
      </c>
      <c r="H157" s="5"/>
      <c r="I157" s="5"/>
      <c r="K157" s="5" t="b">
        <f t="shared" si="9"/>
        <v>0</v>
      </c>
      <c r="L157" s="5" t="b">
        <f t="shared" si="10"/>
        <v>0</v>
      </c>
    </row>
    <row r="158" spans="2:12">
      <c r="B158" s="5">
        <v>442142410</v>
      </c>
      <c r="C158" s="5">
        <v>396391435</v>
      </c>
      <c r="D158" s="5">
        <v>67632241</v>
      </c>
      <c r="E158" s="5">
        <f t="shared" si="8"/>
        <v>464023676</v>
      </c>
      <c r="H158" s="5"/>
      <c r="I158" s="5"/>
      <c r="K158" s="5" t="b">
        <f t="shared" si="9"/>
        <v>0</v>
      </c>
      <c r="L158" s="5" t="b">
        <f t="shared" si="10"/>
        <v>0</v>
      </c>
    </row>
    <row r="159" spans="2:12">
      <c r="B159" s="5">
        <v>1962516806</v>
      </c>
      <c r="C159" s="5">
        <v>3792807768</v>
      </c>
      <c r="D159" s="5">
        <v>240581337</v>
      </c>
      <c r="E159" s="5">
        <f t="shared" si="8"/>
        <v>4033389105</v>
      </c>
      <c r="H159" s="5"/>
      <c r="I159" s="5"/>
      <c r="K159" s="5" t="b">
        <f t="shared" si="9"/>
        <v>0</v>
      </c>
      <c r="L159" s="5" t="b">
        <f t="shared" si="10"/>
        <v>0</v>
      </c>
    </row>
    <row r="160" spans="2:12">
      <c r="B160" s="5"/>
      <c r="C160" s="5"/>
      <c r="D160" s="5"/>
      <c r="E160" s="5"/>
      <c r="H160" s="5"/>
      <c r="I160" s="5"/>
      <c r="K160" s="5"/>
      <c r="L160" s="5"/>
    </row>
    <row r="161" spans="2:12">
      <c r="B161" s="5"/>
      <c r="C161" s="5"/>
      <c r="D161" s="5"/>
      <c r="E161" s="5"/>
      <c r="H161" s="5"/>
      <c r="I161" s="5"/>
      <c r="K161" s="5"/>
      <c r="L161" s="5"/>
    </row>
    <row r="162" spans="2:12">
      <c r="B162" s="5">
        <v>3884798542</v>
      </c>
      <c r="C162" s="5">
        <v>3179257010</v>
      </c>
      <c r="D162" s="5">
        <v>5536030</v>
      </c>
      <c r="E162" s="5">
        <f t="shared" ref="E162:E225" si="11">SUM(C162:D162)</f>
        <v>3184793040</v>
      </c>
      <c r="H162" s="5">
        <f>I111</f>
        <v>560840410</v>
      </c>
      <c r="I162" s="5">
        <f>IF(I163,H162,SUM(L162:L187))</f>
        <v>2743737607</v>
      </c>
      <c r="J162" t="b">
        <f>IF(OR(H$162&lt;MIN(C162:C187),H$5&gt;MAX(E162:E187)), TRUE, FALSE)</f>
        <v>0</v>
      </c>
      <c r="K162" s="5" t="b">
        <f>IF($J$162=FALSE, IF(AND($H$162&gt;=C162, $H$162&lt;SUM(C162:D162)), TRUE,FALSE), FALSE)</f>
        <v>0</v>
      </c>
      <c r="L162" s="5" t="b">
        <f>IF(K162=TRUE,$H$162+(B162-C162), FALSE)</f>
        <v>0</v>
      </c>
    </row>
    <row r="163" spans="2:12">
      <c r="B163" s="5">
        <v>2221366309</v>
      </c>
      <c r="C163" s="5">
        <v>1722332134</v>
      </c>
      <c r="D163" s="5">
        <v>176062455</v>
      </c>
      <c r="E163" s="5">
        <f t="shared" si="11"/>
        <v>1898394589</v>
      </c>
      <c r="H163" s="5"/>
      <c r="I163" s="5" t="b">
        <f>IF(SUM(L162:L187)=0,TRUE, FALSE)</f>
        <v>0</v>
      </c>
      <c r="K163" s="5" t="b">
        <f t="shared" ref="K163:K187" si="12">IF($J$162=FALSE, IF(AND($H$162&gt;=C163, $H$162&lt;SUM(C163:D163)), TRUE,FALSE), FALSE)</f>
        <v>0</v>
      </c>
      <c r="L163" s="5" t="b">
        <f t="shared" ref="L163:L187" si="13">IF(K163=TRUE,$H$162+(B163-C163), FALSE)</f>
        <v>0</v>
      </c>
    </row>
    <row r="164" spans="2:12">
      <c r="B164" s="5">
        <v>550850442</v>
      </c>
      <c r="C164" s="5">
        <v>2239976316</v>
      </c>
      <c r="D164" s="5">
        <v>812984276</v>
      </c>
      <c r="E164" s="5">
        <f t="shared" si="11"/>
        <v>3052960592</v>
      </c>
      <c r="H164" s="5"/>
      <c r="I164" s="5"/>
      <c r="K164" s="5" t="b">
        <f t="shared" si="12"/>
        <v>0</v>
      </c>
      <c r="L164" s="5" t="b">
        <f t="shared" si="13"/>
        <v>0</v>
      </c>
    </row>
    <row r="165" spans="2:12">
      <c r="B165" s="5">
        <v>1811481549</v>
      </c>
      <c r="C165" s="5">
        <v>3100760963</v>
      </c>
      <c r="D165" s="5">
        <v>78496047</v>
      </c>
      <c r="E165" s="5">
        <f t="shared" si="11"/>
        <v>3179257010</v>
      </c>
      <c r="H165" s="5"/>
      <c r="I165" s="5"/>
      <c r="K165" s="5" t="b">
        <f t="shared" si="12"/>
        <v>0</v>
      </c>
      <c r="L165" s="5" t="b">
        <f t="shared" si="13"/>
        <v>0</v>
      </c>
    </row>
    <row r="166" spans="2:12">
      <c r="B166" s="5">
        <v>2640090257</v>
      </c>
      <c r="C166" s="5">
        <v>457193060</v>
      </c>
      <c r="D166" s="5">
        <v>313876206</v>
      </c>
      <c r="E166" s="5">
        <f t="shared" si="11"/>
        <v>771069266</v>
      </c>
      <c r="H166" s="5"/>
      <c r="I166" s="5"/>
      <c r="K166" s="5" t="b">
        <f t="shared" si="12"/>
        <v>1</v>
      </c>
      <c r="L166" s="5">
        <f t="shared" si="13"/>
        <v>2743737607</v>
      </c>
    </row>
    <row r="167" spans="2:12">
      <c r="B167" s="5">
        <v>2495814208</v>
      </c>
      <c r="C167" s="5">
        <v>2197536573</v>
      </c>
      <c r="D167" s="5">
        <v>42439743</v>
      </c>
      <c r="E167" s="5">
        <f t="shared" si="11"/>
        <v>2239976316</v>
      </c>
      <c r="H167" s="5"/>
      <c r="I167" s="5"/>
      <c r="K167" s="5" t="b">
        <f t="shared" si="12"/>
        <v>0</v>
      </c>
      <c r="L167" s="5" t="b">
        <f t="shared" si="13"/>
        <v>0</v>
      </c>
    </row>
    <row r="168" spans="2:12">
      <c r="B168" s="5">
        <v>3995825312</v>
      </c>
      <c r="C168" s="5">
        <v>1898394589</v>
      </c>
      <c r="D168" s="5">
        <v>299141984</v>
      </c>
      <c r="E168" s="5">
        <f t="shared" si="11"/>
        <v>2197536573</v>
      </c>
      <c r="H168" s="5"/>
      <c r="I168" s="5"/>
      <c r="K168" s="5" t="b">
        <f t="shared" si="12"/>
        <v>0</v>
      </c>
      <c r="L168" s="5" t="b">
        <f t="shared" si="13"/>
        <v>0</v>
      </c>
    </row>
    <row r="169" spans="2:12">
      <c r="B169" s="5">
        <v>3754849534</v>
      </c>
      <c r="C169" s="5">
        <v>3407613625</v>
      </c>
      <c r="D169" s="5">
        <v>129949008</v>
      </c>
      <c r="E169" s="5">
        <f t="shared" si="11"/>
        <v>3537562633</v>
      </c>
      <c r="H169" s="5"/>
      <c r="I169" s="5"/>
      <c r="K169" s="5" t="b">
        <f t="shared" si="12"/>
        <v>0</v>
      </c>
      <c r="L169" s="5" t="b">
        <f t="shared" si="13"/>
        <v>0</v>
      </c>
    </row>
    <row r="170" spans="2:12">
      <c r="B170" s="5">
        <v>3890334572</v>
      </c>
      <c r="C170" s="5">
        <v>3302122885</v>
      </c>
      <c r="D170" s="5">
        <v>105490740</v>
      </c>
      <c r="E170" s="5">
        <f t="shared" si="11"/>
        <v>3407613625</v>
      </c>
      <c r="H170" s="5"/>
      <c r="I170" s="5"/>
      <c r="K170" s="5" t="b">
        <f t="shared" si="12"/>
        <v>0</v>
      </c>
      <c r="L170" s="5" t="b">
        <f t="shared" si="13"/>
        <v>0</v>
      </c>
    </row>
    <row r="171" spans="2:12">
      <c r="B171" s="5">
        <v>1889977596</v>
      </c>
      <c r="C171" s="5">
        <v>771069266</v>
      </c>
      <c r="D171" s="5">
        <v>255516805</v>
      </c>
      <c r="E171" s="5">
        <f t="shared" si="11"/>
        <v>1026586071</v>
      </c>
      <c r="H171" s="5"/>
      <c r="I171" s="5"/>
      <c r="K171" s="5" t="b">
        <f t="shared" si="12"/>
        <v>0</v>
      </c>
      <c r="L171" s="5" t="b">
        <f t="shared" si="13"/>
        <v>0</v>
      </c>
    </row>
    <row r="172" spans="2:12">
      <c r="B172" s="5">
        <v>3300733900</v>
      </c>
      <c r="C172" s="5">
        <v>3052960592</v>
      </c>
      <c r="D172" s="5">
        <v>47800371</v>
      </c>
      <c r="E172" s="5">
        <f t="shared" si="11"/>
        <v>3100760963</v>
      </c>
      <c r="H172" s="5"/>
      <c r="I172" s="5"/>
      <c r="K172" s="5" t="b">
        <f t="shared" si="12"/>
        <v>0</v>
      </c>
      <c r="L172" s="5" t="b">
        <f t="shared" si="13"/>
        <v>0</v>
      </c>
    </row>
    <row r="173" spans="2:12">
      <c r="B173" s="5">
        <v>3497312635</v>
      </c>
      <c r="C173" s="5">
        <v>4294682795</v>
      </c>
      <c r="D173" s="5">
        <v>284501</v>
      </c>
      <c r="E173" s="5">
        <f t="shared" si="11"/>
        <v>4294967296</v>
      </c>
      <c r="H173" s="5"/>
      <c r="I173" s="5"/>
      <c r="K173" s="5" t="b">
        <f t="shared" si="12"/>
        <v>0</v>
      </c>
      <c r="L173" s="5" t="b">
        <f t="shared" si="13"/>
        <v>0</v>
      </c>
    </row>
    <row r="174" spans="2:12">
      <c r="B174" s="5">
        <v>3348534271</v>
      </c>
      <c r="C174" s="5">
        <v>3830987352</v>
      </c>
      <c r="D174" s="5">
        <v>148778364</v>
      </c>
      <c r="E174" s="5">
        <f t="shared" si="11"/>
        <v>3979765716</v>
      </c>
      <c r="H174" s="5"/>
      <c r="I174" s="5"/>
      <c r="K174" s="5" t="b">
        <f t="shared" si="12"/>
        <v>0</v>
      </c>
      <c r="L174" s="5" t="b">
        <f t="shared" si="13"/>
        <v>0</v>
      </c>
    </row>
    <row r="175" spans="2:12">
      <c r="B175" s="5">
        <v>3181367714</v>
      </c>
      <c r="C175" s="5">
        <v>3537562633</v>
      </c>
      <c r="D175" s="5">
        <v>118078810</v>
      </c>
      <c r="E175" s="5">
        <f t="shared" si="11"/>
        <v>3655641443</v>
      </c>
      <c r="H175" s="5"/>
      <c r="I175" s="5"/>
      <c r="K175" s="5" t="b">
        <f t="shared" si="12"/>
        <v>0</v>
      </c>
      <c r="L175" s="5" t="b">
        <f t="shared" si="13"/>
        <v>0</v>
      </c>
    </row>
    <row r="176" spans="2:12">
      <c r="B176" s="5">
        <v>2397428764</v>
      </c>
      <c r="C176" s="5">
        <v>3655641443</v>
      </c>
      <c r="D176" s="5">
        <v>98385444</v>
      </c>
      <c r="E176" s="5">
        <f t="shared" si="11"/>
        <v>3754026887</v>
      </c>
      <c r="H176" s="5"/>
      <c r="I176" s="5"/>
      <c r="K176" s="5" t="b">
        <f t="shared" si="12"/>
        <v>0</v>
      </c>
      <c r="L176" s="5" t="b">
        <f t="shared" si="13"/>
        <v>0</v>
      </c>
    </row>
    <row r="177" spans="2:12">
      <c r="B177" s="5">
        <v>2563129792</v>
      </c>
      <c r="C177" s="5">
        <v>3754026887</v>
      </c>
      <c r="D177" s="5">
        <v>11234150</v>
      </c>
      <c r="E177" s="5">
        <f t="shared" si="11"/>
        <v>3765261037</v>
      </c>
      <c r="H177" s="5"/>
      <c r="I177" s="5"/>
      <c r="K177" s="5" t="b">
        <f t="shared" si="12"/>
        <v>0</v>
      </c>
      <c r="L177" s="5" t="b">
        <f t="shared" si="13"/>
        <v>0</v>
      </c>
    </row>
    <row r="178" spans="2:12">
      <c r="B178" s="5">
        <v>3497597136</v>
      </c>
      <c r="C178" s="5">
        <v>3279737798</v>
      </c>
      <c r="D178" s="5">
        <v>22385087</v>
      </c>
      <c r="E178" s="5">
        <f t="shared" si="11"/>
        <v>3302122885</v>
      </c>
      <c r="H178" s="5"/>
      <c r="I178" s="5"/>
      <c r="K178" s="5" t="b">
        <f t="shared" si="12"/>
        <v>0</v>
      </c>
      <c r="L178" s="5" t="b">
        <f t="shared" si="13"/>
        <v>0</v>
      </c>
    </row>
    <row r="179" spans="2:12">
      <c r="B179" s="5">
        <v>2538253951</v>
      </c>
      <c r="C179" s="5">
        <v>1249809462</v>
      </c>
      <c r="D179" s="5">
        <v>24875841</v>
      </c>
      <c r="E179" s="5">
        <f t="shared" si="11"/>
        <v>1274685303</v>
      </c>
      <c r="H179" s="5"/>
      <c r="I179" s="5"/>
      <c r="K179" s="5" t="b">
        <f t="shared" si="12"/>
        <v>0</v>
      </c>
      <c r="L179" s="5" t="b">
        <f t="shared" si="13"/>
        <v>0</v>
      </c>
    </row>
    <row r="180" spans="2:12">
      <c r="B180" s="5">
        <v>2953966463</v>
      </c>
      <c r="C180" s="5">
        <v>4067281544</v>
      </c>
      <c r="D180" s="5">
        <v>227401251</v>
      </c>
      <c r="E180" s="5">
        <f t="shared" si="11"/>
        <v>4294682795</v>
      </c>
      <c r="H180" s="5"/>
      <c r="I180" s="5"/>
      <c r="K180" s="5" t="b">
        <f t="shared" si="12"/>
        <v>0</v>
      </c>
      <c r="L180" s="5" t="b">
        <f t="shared" si="13"/>
        <v>0</v>
      </c>
    </row>
    <row r="181" spans="2:12">
      <c r="B181" s="5">
        <v>2145494401</v>
      </c>
      <c r="C181" s="5">
        <v>3979765716</v>
      </c>
      <c r="D181" s="5">
        <v>75871908</v>
      </c>
      <c r="E181" s="5">
        <f t="shared" si="11"/>
        <v>4055637624</v>
      </c>
      <c r="H181" s="5"/>
      <c r="I181" s="5"/>
      <c r="K181" s="5" t="b">
        <f t="shared" si="12"/>
        <v>0</v>
      </c>
      <c r="L181" s="5" t="b">
        <f t="shared" si="13"/>
        <v>0</v>
      </c>
    </row>
    <row r="182" spans="2:12">
      <c r="B182" s="5">
        <v>1363834718</v>
      </c>
      <c r="C182" s="5">
        <v>1274685303</v>
      </c>
      <c r="D182" s="5">
        <v>447646831</v>
      </c>
      <c r="E182" s="5">
        <f t="shared" si="11"/>
        <v>1722332134</v>
      </c>
      <c r="H182" s="5"/>
      <c r="I182" s="5"/>
      <c r="K182" s="5" t="b">
        <f t="shared" si="12"/>
        <v>0</v>
      </c>
      <c r="L182" s="5" t="b">
        <f t="shared" si="13"/>
        <v>0</v>
      </c>
    </row>
    <row r="183" spans="2:12">
      <c r="B183" s="5">
        <v>457193060</v>
      </c>
      <c r="C183" s="5">
        <v>3184793040</v>
      </c>
      <c r="D183" s="5">
        <v>93657382</v>
      </c>
      <c r="E183" s="5">
        <f t="shared" si="11"/>
        <v>3278450422</v>
      </c>
      <c r="H183" s="5"/>
      <c r="I183" s="5"/>
      <c r="K183" s="5" t="b">
        <f t="shared" si="12"/>
        <v>0</v>
      </c>
      <c r="L183" s="5" t="b">
        <f t="shared" si="13"/>
        <v>0</v>
      </c>
    </row>
    <row r="184" spans="2:12">
      <c r="B184" s="5">
        <v>3519982223</v>
      </c>
      <c r="C184" s="5">
        <v>4055637624</v>
      </c>
      <c r="D184" s="5">
        <v>11643920</v>
      </c>
      <c r="E184" s="5">
        <f t="shared" si="11"/>
        <v>4067281544</v>
      </c>
      <c r="H184" s="5"/>
      <c r="I184" s="5"/>
      <c r="K184" s="5" t="b">
        <f t="shared" si="12"/>
        <v>0</v>
      </c>
      <c r="L184" s="5" t="b">
        <f t="shared" si="13"/>
        <v>0</v>
      </c>
    </row>
    <row r="185" spans="2:12">
      <c r="B185" s="5">
        <v>2574363942</v>
      </c>
      <c r="C185" s="5">
        <v>3765261037</v>
      </c>
      <c r="D185" s="5">
        <v>65726315</v>
      </c>
      <c r="E185" s="5">
        <f t="shared" si="11"/>
        <v>3830987352</v>
      </c>
      <c r="H185" s="5"/>
      <c r="I185" s="5"/>
      <c r="K185" s="5" t="b">
        <f t="shared" si="12"/>
        <v>0</v>
      </c>
      <c r="L185" s="5" t="b">
        <f t="shared" si="13"/>
        <v>0</v>
      </c>
    </row>
    <row r="186" spans="2:12">
      <c r="B186" s="5">
        <v>3299446524</v>
      </c>
      <c r="C186" s="5">
        <v>3278450422</v>
      </c>
      <c r="D186" s="5">
        <v>1287376</v>
      </c>
      <c r="E186" s="5">
        <f t="shared" si="11"/>
        <v>3279737798</v>
      </c>
      <c r="H186" s="5"/>
      <c r="I186" s="5"/>
      <c r="K186" s="5" t="b">
        <f t="shared" si="12"/>
        <v>0</v>
      </c>
      <c r="L186" s="5" t="b">
        <f t="shared" si="13"/>
        <v>0</v>
      </c>
    </row>
    <row r="187" spans="2:12">
      <c r="B187" s="5">
        <v>3531626143</v>
      </c>
      <c r="C187" s="5">
        <v>1026586071</v>
      </c>
      <c r="D187" s="5">
        <v>223223391</v>
      </c>
      <c r="E187" s="5">
        <f t="shared" si="11"/>
        <v>1249809462</v>
      </c>
      <c r="H187" s="5"/>
      <c r="I187" s="5"/>
      <c r="K187" s="5" t="b">
        <f t="shared" si="12"/>
        <v>0</v>
      </c>
      <c r="L187" s="5" t="b">
        <f t="shared" si="13"/>
        <v>0</v>
      </c>
    </row>
    <row r="188" spans="2:12">
      <c r="B188" s="5"/>
      <c r="C188" s="5"/>
      <c r="D188" s="5"/>
      <c r="E188" s="5"/>
      <c r="H188" s="5"/>
      <c r="I188" s="5"/>
      <c r="K188" s="5"/>
      <c r="L188" s="5"/>
    </row>
    <row r="189" spans="2:12">
      <c r="B189" s="5">
        <v>1042511941</v>
      </c>
      <c r="C189" s="5">
        <v>613297634</v>
      </c>
      <c r="D189" s="5">
        <v>21380371</v>
      </c>
      <c r="E189" s="5">
        <f t="shared" si="11"/>
        <v>634678005</v>
      </c>
      <c r="H189" s="5">
        <f>I162</f>
        <v>2743737607</v>
      </c>
      <c r="I189" s="5">
        <f>IF(I190,H189,SUM(L189:L227))</f>
        <v>2743737607</v>
      </c>
      <c r="J189" t="b">
        <f>IF(OR(H$189&lt;MIN(C189:C227),H$5&gt;MAX(E189:E227)), TRUE, FALSE)</f>
        <v>0</v>
      </c>
      <c r="K189" s="5" t="b">
        <f>IF($J$189=FALSE, IF(AND($H$189&gt;=C189, $H$189&lt;SUM(C189:D189)), TRUE,FALSE), FALSE)</f>
        <v>0</v>
      </c>
      <c r="L189" s="5" t="b">
        <f>IF(K189=TRUE,$H$189+(B189-C189), FALSE)</f>
        <v>0</v>
      </c>
    </row>
    <row r="190" spans="2:12">
      <c r="B190" s="5">
        <v>1338560988</v>
      </c>
      <c r="C190" s="5">
        <v>2467432579</v>
      </c>
      <c r="D190" s="5">
        <v>195807105</v>
      </c>
      <c r="E190" s="5">
        <f t="shared" si="11"/>
        <v>2663239684</v>
      </c>
      <c r="H190" s="5"/>
      <c r="I190" s="5" t="b">
        <f>IF(SUM(L189:L214)=0,TRUE, FALSE)</f>
        <v>1</v>
      </c>
      <c r="K190" s="5" t="b">
        <f t="shared" ref="K190:K227" si="14">IF($J$189=FALSE, IF(AND($H$189&gt;=C190, $H$189&lt;SUM(C190:D190)), TRUE,FALSE), FALSE)</f>
        <v>0</v>
      </c>
      <c r="L190" s="5" t="b">
        <f t="shared" ref="L190:L227" si="15">IF(K190=TRUE,$H$189+(B190-C190), FALSE)</f>
        <v>0</v>
      </c>
    </row>
    <row r="191" spans="2:12">
      <c r="B191" s="5">
        <v>1689790100</v>
      </c>
      <c r="C191" s="5">
        <v>2663239684</v>
      </c>
      <c r="D191" s="5">
        <v>5147838</v>
      </c>
      <c r="E191" s="5">
        <f t="shared" si="11"/>
        <v>2668387522</v>
      </c>
      <c r="H191" s="5"/>
      <c r="I191" s="5"/>
      <c r="K191" s="5" t="b">
        <f t="shared" si="14"/>
        <v>0</v>
      </c>
      <c r="L191" s="5" t="b">
        <f t="shared" si="15"/>
        <v>0</v>
      </c>
    </row>
    <row r="192" spans="2:12">
      <c r="B192" s="5">
        <v>1534368093</v>
      </c>
      <c r="C192" s="5">
        <v>1255646654</v>
      </c>
      <c r="D192" s="5">
        <v>123554085</v>
      </c>
      <c r="E192" s="5">
        <f t="shared" si="11"/>
        <v>1379200739</v>
      </c>
      <c r="H192" s="5"/>
      <c r="I192" s="5"/>
      <c r="K192" s="5" t="b">
        <f t="shared" si="14"/>
        <v>0</v>
      </c>
      <c r="L192" s="5" t="b">
        <f t="shared" si="15"/>
        <v>0</v>
      </c>
    </row>
    <row r="193" spans="2:12">
      <c r="B193" s="5">
        <v>1657922178</v>
      </c>
      <c r="C193" s="5">
        <v>472280060</v>
      </c>
      <c r="D193" s="5">
        <v>31867922</v>
      </c>
      <c r="E193" s="5">
        <f t="shared" si="11"/>
        <v>504147982</v>
      </c>
      <c r="H193" s="5"/>
      <c r="I193" s="5"/>
      <c r="K193" s="5" t="b">
        <f t="shared" si="14"/>
        <v>0</v>
      </c>
      <c r="L193" s="5" t="b">
        <f t="shared" si="15"/>
        <v>0</v>
      </c>
    </row>
    <row r="194" spans="2:12">
      <c r="B194" s="5">
        <v>1063892312</v>
      </c>
      <c r="C194" s="5">
        <v>634678005</v>
      </c>
      <c r="D194" s="5">
        <v>22101508</v>
      </c>
      <c r="E194" s="5">
        <f t="shared" si="11"/>
        <v>656779513</v>
      </c>
      <c r="H194" s="5"/>
      <c r="I194" s="5"/>
      <c r="K194" s="5" t="b">
        <f t="shared" si="14"/>
        <v>0</v>
      </c>
      <c r="L194" s="5" t="b">
        <f t="shared" si="15"/>
        <v>0</v>
      </c>
    </row>
    <row r="195" spans="2:12">
      <c r="B195" s="5">
        <v>3020373353</v>
      </c>
      <c r="C195" s="5">
        <v>2743804882</v>
      </c>
      <c r="D195" s="5">
        <v>227587056</v>
      </c>
      <c r="E195" s="5">
        <f t="shared" si="11"/>
        <v>2971391938</v>
      </c>
      <c r="H195" s="5"/>
      <c r="I195" s="5"/>
      <c r="K195" s="5" t="b">
        <f t="shared" si="14"/>
        <v>0</v>
      </c>
      <c r="L195" s="5" t="b">
        <f t="shared" si="15"/>
        <v>0</v>
      </c>
    </row>
    <row r="196" spans="2:12">
      <c r="B196" s="5">
        <v>3354622010</v>
      </c>
      <c r="C196" s="5">
        <v>3207836814</v>
      </c>
      <c r="D196" s="5">
        <v>51442173</v>
      </c>
      <c r="E196" s="5">
        <f t="shared" si="11"/>
        <v>3259278987</v>
      </c>
      <c r="H196" s="5"/>
      <c r="I196" s="5"/>
      <c r="K196" s="5" t="b">
        <f t="shared" si="14"/>
        <v>0</v>
      </c>
      <c r="L196" s="5" t="b">
        <f t="shared" si="15"/>
        <v>0</v>
      </c>
    </row>
    <row r="197" spans="2:12">
      <c r="B197" s="5">
        <v>279315000</v>
      </c>
      <c r="C197" s="5">
        <v>1414949840</v>
      </c>
      <c r="D197" s="5">
        <v>172148078</v>
      </c>
      <c r="E197" s="5">
        <f t="shared" si="11"/>
        <v>1587097918</v>
      </c>
      <c r="H197" s="5"/>
      <c r="I197" s="5"/>
      <c r="K197" s="5" t="b">
        <f t="shared" si="14"/>
        <v>0</v>
      </c>
      <c r="L197" s="5" t="b">
        <f t="shared" si="15"/>
        <v>0</v>
      </c>
    </row>
    <row r="198" spans="2:12">
      <c r="B198" s="5">
        <v>2333443661</v>
      </c>
      <c r="C198" s="5">
        <v>0</v>
      </c>
      <c r="D198" s="5">
        <v>36016786</v>
      </c>
      <c r="E198" s="5">
        <f t="shared" si="11"/>
        <v>36016786</v>
      </c>
      <c r="H198" s="5"/>
      <c r="I198" s="5"/>
      <c r="K198" s="5" t="b">
        <f t="shared" si="14"/>
        <v>0</v>
      </c>
      <c r="L198" s="5" t="b">
        <f t="shared" si="15"/>
        <v>0</v>
      </c>
    </row>
    <row r="199" spans="2:12">
      <c r="B199" s="5">
        <v>2656069043</v>
      </c>
      <c r="C199" s="5">
        <v>859373847</v>
      </c>
      <c r="D199" s="5">
        <v>9250148</v>
      </c>
      <c r="E199" s="5">
        <f t="shared" si="11"/>
        <v>868623995</v>
      </c>
      <c r="H199" s="5"/>
      <c r="I199" s="5"/>
      <c r="K199" s="5" t="b">
        <f t="shared" si="14"/>
        <v>0</v>
      </c>
      <c r="L199" s="5" t="b">
        <f t="shared" si="15"/>
        <v>0</v>
      </c>
    </row>
    <row r="200" spans="2:12">
      <c r="B200" s="5">
        <v>81520987</v>
      </c>
      <c r="C200" s="5">
        <v>1873230878</v>
      </c>
      <c r="D200" s="5">
        <v>37317266</v>
      </c>
      <c r="E200" s="5">
        <f t="shared" si="11"/>
        <v>1910548144</v>
      </c>
      <c r="H200" s="5"/>
      <c r="I200" s="5"/>
      <c r="K200" s="5" t="b">
        <f t="shared" si="14"/>
        <v>0</v>
      </c>
      <c r="L200" s="5" t="b">
        <f t="shared" si="15"/>
        <v>0</v>
      </c>
    </row>
    <row r="201" spans="2:12">
      <c r="B201" s="5">
        <v>2452902712</v>
      </c>
      <c r="C201" s="5">
        <v>868623995</v>
      </c>
      <c r="D201" s="5">
        <v>174257482</v>
      </c>
      <c r="E201" s="5">
        <f t="shared" si="11"/>
        <v>1042881477</v>
      </c>
      <c r="H201" s="5"/>
      <c r="I201" s="5"/>
      <c r="K201" s="5" t="b">
        <f t="shared" si="14"/>
        <v>0</v>
      </c>
      <c r="L201" s="5" t="b">
        <f t="shared" si="15"/>
        <v>0</v>
      </c>
    </row>
    <row r="202" spans="2:12">
      <c r="B202" s="5">
        <v>2665319191</v>
      </c>
      <c r="C202" s="5">
        <v>1042881477</v>
      </c>
      <c r="D202" s="5">
        <v>3068331</v>
      </c>
      <c r="E202" s="5">
        <f t="shared" si="11"/>
        <v>1045949808</v>
      </c>
      <c r="H202" s="5"/>
      <c r="I202" s="5"/>
      <c r="K202" s="5" t="b">
        <f t="shared" si="14"/>
        <v>0</v>
      </c>
      <c r="L202" s="5" t="b">
        <f t="shared" si="15"/>
        <v>0</v>
      </c>
    </row>
    <row r="203" spans="2:12">
      <c r="B203" s="5">
        <v>1085993820</v>
      </c>
      <c r="C203" s="5">
        <v>504147982</v>
      </c>
      <c r="D203" s="5">
        <v>109149652</v>
      </c>
      <c r="E203" s="5">
        <f t="shared" si="11"/>
        <v>613297634</v>
      </c>
      <c r="H203" s="5"/>
      <c r="I203" s="5"/>
      <c r="K203" s="5" t="b">
        <f t="shared" si="14"/>
        <v>0</v>
      </c>
      <c r="L203" s="5" t="b">
        <f t="shared" si="15"/>
        <v>0</v>
      </c>
    </row>
    <row r="204" spans="2:12">
      <c r="B204" s="5">
        <v>1875725935</v>
      </c>
      <c r="C204" s="5">
        <v>36016786</v>
      </c>
      <c r="D204" s="5">
        <v>328594859</v>
      </c>
      <c r="E204" s="5">
        <f t="shared" si="11"/>
        <v>364611645</v>
      </c>
      <c r="H204" s="5"/>
      <c r="I204" s="5"/>
      <c r="K204" s="5" t="b">
        <f t="shared" si="14"/>
        <v>0</v>
      </c>
      <c r="L204" s="5" t="b">
        <f t="shared" si="15"/>
        <v>0</v>
      </c>
    </row>
    <row r="205" spans="2:12">
      <c r="B205" s="5">
        <v>3247960409</v>
      </c>
      <c r="C205" s="5">
        <v>4062312657</v>
      </c>
      <c r="D205" s="5">
        <v>86516416</v>
      </c>
      <c r="E205" s="5">
        <f t="shared" si="11"/>
        <v>4148829073</v>
      </c>
      <c r="H205" s="5"/>
      <c r="I205" s="5"/>
      <c r="K205" s="5" t="b">
        <f t="shared" si="14"/>
        <v>0</v>
      </c>
      <c r="L205" s="5" t="b">
        <f t="shared" si="15"/>
        <v>0</v>
      </c>
    </row>
    <row r="206" spans="2:12">
      <c r="B206" s="5">
        <v>2743804882</v>
      </c>
      <c r="C206" s="5">
        <v>3833392893</v>
      </c>
      <c r="D206" s="5">
        <v>10707972</v>
      </c>
      <c r="E206" s="5">
        <f t="shared" si="11"/>
        <v>3844100865</v>
      </c>
      <c r="H206" s="5"/>
      <c r="I206" s="5"/>
      <c r="K206" s="5" t="b">
        <f t="shared" si="14"/>
        <v>0</v>
      </c>
      <c r="L206" s="5" t="b">
        <f t="shared" si="15"/>
        <v>0</v>
      </c>
    </row>
    <row r="207" spans="2:12">
      <c r="B207" s="5">
        <v>2204320794</v>
      </c>
      <c r="C207" s="5">
        <v>2254867447</v>
      </c>
      <c r="D207" s="5">
        <v>129122867</v>
      </c>
      <c r="E207" s="5">
        <f t="shared" si="11"/>
        <v>2383990314</v>
      </c>
      <c r="H207" s="5"/>
      <c r="I207" s="5"/>
      <c r="K207" s="5" t="b">
        <f t="shared" si="14"/>
        <v>0</v>
      </c>
      <c r="L207" s="5" t="b">
        <f t="shared" si="15"/>
        <v>0</v>
      </c>
    </row>
    <row r="208" spans="2:12">
      <c r="B208" s="5">
        <v>1302811887</v>
      </c>
      <c r="C208" s="5">
        <v>1379200739</v>
      </c>
      <c r="D208" s="5">
        <v>35749101</v>
      </c>
      <c r="E208" s="5">
        <f t="shared" si="11"/>
        <v>1414949840</v>
      </c>
      <c r="H208" s="5"/>
      <c r="I208" s="5"/>
      <c r="K208" s="5" t="b">
        <f t="shared" si="14"/>
        <v>0</v>
      </c>
      <c r="L208" s="5" t="b">
        <f t="shared" si="15"/>
        <v>0</v>
      </c>
    </row>
    <row r="209" spans="2:12">
      <c r="B209" s="5">
        <v>3930773544</v>
      </c>
      <c r="C209" s="5">
        <v>4267797728</v>
      </c>
      <c r="D209" s="5">
        <v>7024383</v>
      </c>
      <c r="E209" s="5">
        <f t="shared" si="11"/>
        <v>4274822111</v>
      </c>
      <c r="H209" s="5"/>
      <c r="I209" s="5"/>
      <c r="K209" s="5" t="b">
        <f t="shared" si="14"/>
        <v>0</v>
      </c>
      <c r="L209" s="5" t="b">
        <f t="shared" si="15"/>
        <v>0</v>
      </c>
    </row>
    <row r="210" spans="2:12">
      <c r="B210" s="5">
        <v>4056766582</v>
      </c>
      <c r="C210" s="5">
        <v>3259278987</v>
      </c>
      <c r="D210" s="5">
        <v>238200714</v>
      </c>
      <c r="E210" s="5">
        <f t="shared" si="11"/>
        <v>3497479701</v>
      </c>
      <c r="H210" s="5"/>
      <c r="I210" s="5"/>
      <c r="K210" s="5" t="b">
        <f t="shared" si="14"/>
        <v>0</v>
      </c>
      <c r="L210" s="5" t="b">
        <f t="shared" si="15"/>
        <v>0</v>
      </c>
    </row>
    <row r="211" spans="2:12">
      <c r="B211" s="5">
        <v>1195143472</v>
      </c>
      <c r="C211" s="5">
        <v>364611645</v>
      </c>
      <c r="D211" s="5">
        <v>107668415</v>
      </c>
      <c r="E211" s="5">
        <f t="shared" si="11"/>
        <v>472280060</v>
      </c>
      <c r="H211" s="5"/>
      <c r="I211" s="5"/>
      <c r="K211" s="5" t="b">
        <f t="shared" si="14"/>
        <v>0</v>
      </c>
      <c r="L211" s="5" t="b">
        <f t="shared" si="15"/>
        <v>0</v>
      </c>
    </row>
    <row r="212" spans="2:12">
      <c r="B212" s="5">
        <v>0</v>
      </c>
      <c r="C212" s="5">
        <v>656779513</v>
      </c>
      <c r="D212" s="5">
        <v>81520987</v>
      </c>
      <c r="E212" s="5">
        <f t="shared" si="11"/>
        <v>738300500</v>
      </c>
      <c r="H212" s="5"/>
      <c r="I212" s="5"/>
      <c r="K212" s="5" t="b">
        <f t="shared" si="14"/>
        <v>0</v>
      </c>
      <c r="L212" s="5" t="b">
        <f t="shared" si="15"/>
        <v>0</v>
      </c>
    </row>
    <row r="213" spans="2:12">
      <c r="B213" s="5">
        <v>2369460447</v>
      </c>
      <c r="C213" s="5">
        <v>2383990314</v>
      </c>
      <c r="D213" s="5">
        <v>83442265</v>
      </c>
      <c r="E213" s="5">
        <f t="shared" si="11"/>
        <v>2467432579</v>
      </c>
      <c r="H213" s="5"/>
      <c r="I213" s="5"/>
      <c r="K213" s="5" t="b">
        <f t="shared" si="14"/>
        <v>0</v>
      </c>
      <c r="L213" s="5" t="b">
        <f t="shared" si="15"/>
        <v>0</v>
      </c>
    </row>
    <row r="214" spans="2:12">
      <c r="B214" s="5">
        <v>3334476825</v>
      </c>
      <c r="C214" s="5">
        <v>4274822111</v>
      </c>
      <c r="D214" s="5">
        <v>20145185</v>
      </c>
      <c r="E214" s="5">
        <f t="shared" si="11"/>
        <v>4294967296</v>
      </c>
      <c r="H214" s="5"/>
      <c r="I214" s="5"/>
      <c r="K214" s="5" t="b">
        <f t="shared" si="14"/>
        <v>0</v>
      </c>
      <c r="L214" s="5" t="b">
        <f t="shared" si="15"/>
        <v>0</v>
      </c>
    </row>
    <row r="215" spans="2:12">
      <c r="B215" s="5">
        <v>451463078</v>
      </c>
      <c r="C215" s="5">
        <v>1910548144</v>
      </c>
      <c r="D215" s="5">
        <v>344319303</v>
      </c>
      <c r="E215" s="5">
        <f t="shared" si="11"/>
        <v>2254867447</v>
      </c>
      <c r="H215" s="5"/>
      <c r="I215" s="5"/>
      <c r="K215" s="5" t="b">
        <f t="shared" si="14"/>
        <v>0</v>
      </c>
      <c r="L215" s="5" t="b">
        <f t="shared" si="15"/>
        <v>0</v>
      </c>
    </row>
    <row r="216" spans="2:12">
      <c r="B216" s="5">
        <v>811683287</v>
      </c>
      <c r="C216" s="5">
        <v>1642402224</v>
      </c>
      <c r="D216" s="5">
        <v>230828654</v>
      </c>
      <c r="E216" s="5">
        <f t="shared" si="11"/>
        <v>1873230878</v>
      </c>
      <c r="H216" s="5"/>
      <c r="I216" s="5"/>
      <c r="K216" s="5" t="b">
        <f t="shared" si="14"/>
        <v>0</v>
      </c>
      <c r="L216" s="5" t="b">
        <f t="shared" si="15"/>
        <v>0</v>
      </c>
    </row>
    <row r="217" spans="2:12">
      <c r="B217" s="5">
        <v>2754512854</v>
      </c>
      <c r="C217" s="5">
        <v>3160188107</v>
      </c>
      <c r="D217" s="5">
        <v>47648707</v>
      </c>
      <c r="E217" s="5">
        <f t="shared" si="11"/>
        <v>3207836814</v>
      </c>
      <c r="H217" s="5"/>
      <c r="I217" s="5"/>
      <c r="K217" s="5" t="b">
        <f t="shared" si="14"/>
        <v>0</v>
      </c>
      <c r="L217" s="5" t="b">
        <f t="shared" si="15"/>
        <v>0</v>
      </c>
    </row>
    <row r="218" spans="2:12">
      <c r="B218" s="5">
        <v>2802161561</v>
      </c>
      <c r="C218" s="5">
        <v>3844100865</v>
      </c>
      <c r="D218" s="5">
        <v>218211792</v>
      </c>
      <c r="E218" s="5">
        <f t="shared" si="11"/>
        <v>4062312657</v>
      </c>
      <c r="H218" s="5"/>
      <c r="I218" s="5"/>
      <c r="K218" s="5" t="b">
        <f t="shared" si="14"/>
        <v>0</v>
      </c>
      <c r="L218" s="5" t="b">
        <f t="shared" si="15"/>
        <v>0</v>
      </c>
    </row>
    <row r="219" spans="2:12">
      <c r="B219" s="5">
        <v>3741977375</v>
      </c>
      <c r="C219" s="5">
        <v>2971391938</v>
      </c>
      <c r="D219" s="5">
        <v>188796169</v>
      </c>
      <c r="E219" s="5">
        <f t="shared" si="11"/>
        <v>3160188107</v>
      </c>
      <c r="H219" s="5"/>
      <c r="I219" s="5"/>
      <c r="K219" s="5" t="b">
        <f t="shared" si="14"/>
        <v>0</v>
      </c>
      <c r="L219" s="5" t="b">
        <f t="shared" si="15"/>
        <v>0</v>
      </c>
    </row>
    <row r="220" spans="2:12">
      <c r="B220" s="5">
        <v>2627160194</v>
      </c>
      <c r="C220" s="5">
        <v>1226737805</v>
      </c>
      <c r="D220" s="5">
        <v>28908849</v>
      </c>
      <c r="E220" s="5">
        <f t="shared" si="11"/>
        <v>1255646654</v>
      </c>
      <c r="H220" s="5"/>
      <c r="I220" s="5"/>
      <c r="K220" s="5" t="b">
        <f t="shared" si="14"/>
        <v>0</v>
      </c>
      <c r="L220" s="5" t="b">
        <f t="shared" si="15"/>
        <v>0</v>
      </c>
    </row>
    <row r="221" spans="2:12">
      <c r="B221" s="5">
        <v>3406064183</v>
      </c>
      <c r="C221" s="5">
        <v>3497479701</v>
      </c>
      <c r="D221" s="5">
        <v>245403322</v>
      </c>
      <c r="E221" s="5">
        <f t="shared" si="11"/>
        <v>3742883023</v>
      </c>
      <c r="H221" s="5"/>
      <c r="I221" s="5"/>
      <c r="K221" s="5" t="b">
        <f t="shared" si="14"/>
        <v>0</v>
      </c>
      <c r="L221" s="5" t="b">
        <f t="shared" si="15"/>
        <v>0</v>
      </c>
    </row>
    <row r="222" spans="2:12">
      <c r="B222" s="5">
        <v>795782381</v>
      </c>
      <c r="C222" s="5">
        <v>843472941</v>
      </c>
      <c r="D222" s="5">
        <v>15900906</v>
      </c>
      <c r="E222" s="5">
        <f t="shared" si="11"/>
        <v>859373847</v>
      </c>
      <c r="H222" s="5"/>
      <c r="I222" s="5"/>
      <c r="K222" s="5" t="b">
        <f t="shared" si="14"/>
        <v>0</v>
      </c>
      <c r="L222" s="5" t="b">
        <f t="shared" si="15"/>
        <v>0</v>
      </c>
    </row>
    <row r="223" spans="2:12">
      <c r="B223" s="5">
        <v>174142559</v>
      </c>
      <c r="C223" s="5">
        <v>738300500</v>
      </c>
      <c r="D223" s="5">
        <v>105172441</v>
      </c>
      <c r="E223" s="5">
        <f t="shared" si="11"/>
        <v>843472941</v>
      </c>
      <c r="H223" s="5"/>
      <c r="I223" s="5"/>
      <c r="K223" s="5" t="b">
        <f t="shared" si="14"/>
        <v>0</v>
      </c>
      <c r="L223" s="5" t="b">
        <f t="shared" si="15"/>
        <v>0</v>
      </c>
    </row>
    <row r="224" spans="2:12">
      <c r="B224" s="5">
        <v>1694937938</v>
      </c>
      <c r="C224" s="5">
        <v>1045949808</v>
      </c>
      <c r="D224" s="5">
        <v>180787997</v>
      </c>
      <c r="E224" s="5">
        <f t="shared" si="11"/>
        <v>1226737805</v>
      </c>
      <c r="H224" s="5"/>
      <c r="I224" s="5"/>
      <c r="K224" s="5" t="b">
        <f t="shared" si="14"/>
        <v>0</v>
      </c>
      <c r="L224" s="5" t="b">
        <f t="shared" si="15"/>
        <v>0</v>
      </c>
    </row>
    <row r="225" spans="2:12">
      <c r="B225" s="5">
        <v>3651467505</v>
      </c>
      <c r="C225" s="5">
        <v>3742883023</v>
      </c>
      <c r="D225" s="5">
        <v>90509870</v>
      </c>
      <c r="E225" s="5">
        <f t="shared" si="11"/>
        <v>3833392893</v>
      </c>
      <c r="H225" s="5"/>
      <c r="I225" s="5"/>
      <c r="K225" s="5" t="b">
        <f t="shared" si="14"/>
        <v>0</v>
      </c>
      <c r="L225" s="5" t="b">
        <f t="shared" si="15"/>
        <v>0</v>
      </c>
    </row>
    <row r="226" spans="2:12">
      <c r="B226" s="5">
        <v>3937797927</v>
      </c>
      <c r="C226" s="5">
        <v>4148829073</v>
      </c>
      <c r="D226" s="5">
        <v>118968655</v>
      </c>
      <c r="E226" s="5">
        <f t="shared" ref="E226:E227" si="16">SUM(C226:D226)</f>
        <v>4267797728</v>
      </c>
      <c r="H226" s="5"/>
      <c r="I226" s="5"/>
      <c r="K226" s="5" t="b">
        <f t="shared" si="14"/>
        <v>0</v>
      </c>
      <c r="L226" s="5" t="b">
        <f t="shared" si="15"/>
        <v>0</v>
      </c>
    </row>
    <row r="227" spans="2:12">
      <c r="B227" s="5">
        <v>118838253</v>
      </c>
      <c r="C227" s="5">
        <v>1587097918</v>
      </c>
      <c r="D227" s="5">
        <v>55304306</v>
      </c>
      <c r="E227" s="5">
        <f t="shared" si="16"/>
        <v>1642402224</v>
      </c>
      <c r="H227" s="5"/>
      <c r="I227" s="5"/>
      <c r="K227" s="5" t="b">
        <f t="shared" si="14"/>
        <v>0</v>
      </c>
      <c r="L227" s="5" t="b">
        <f t="shared" si="15"/>
        <v>0</v>
      </c>
    </row>
    <row r="228" spans="2:12">
      <c r="B228" s="5"/>
      <c r="C228" s="5"/>
      <c r="D228" s="5"/>
      <c r="E228" s="5"/>
      <c r="H228" s="5"/>
      <c r="I228" s="5"/>
      <c r="K228" s="5"/>
      <c r="L228" s="5"/>
    </row>
    <row r="229" spans="2:12">
      <c r="B229" s="5"/>
      <c r="C229" s="5"/>
      <c r="D229" s="5"/>
      <c r="E229" s="5"/>
      <c r="H229" s="5"/>
      <c r="I229" s="5"/>
      <c r="K229" s="5"/>
      <c r="L229" s="5"/>
    </row>
    <row r="230" spans="2:12">
      <c r="B230" s="5"/>
      <c r="C230" s="5"/>
      <c r="D230" s="5"/>
      <c r="E230" s="5"/>
      <c r="H230" s="5"/>
      <c r="I230" s="5"/>
      <c r="K230" s="5"/>
      <c r="L230" s="5"/>
    </row>
    <row r="231" spans="2:12">
      <c r="B231" s="5">
        <v>561172837</v>
      </c>
      <c r="C231" s="5">
        <v>465568195</v>
      </c>
      <c r="D231" s="5">
        <v>974822499</v>
      </c>
      <c r="E231" s="5">
        <f t="shared" ref="E231:E239" si="17">SUM(C231:D231)</f>
        <v>1440390694</v>
      </c>
      <c r="H231" s="5">
        <f>I189</f>
        <v>2743737607</v>
      </c>
      <c r="I231" s="5">
        <f>IF(I232,H231,SUM(L231:L239))</f>
        <v>2743737607</v>
      </c>
      <c r="J231" t="b">
        <f>IF(OR(H$5&lt;MIN(C231:C239),H$5&gt;MAX(E231:E239)), TRUE, FALSE)</f>
        <v>0</v>
      </c>
      <c r="K231" s="5" t="b">
        <f>IF($J$231=FALSE, IF(AND($H$231&gt;=C231, $H$231&lt;SUM(C231:D231)), TRUE,FALSE), FALSE)</f>
        <v>0</v>
      </c>
      <c r="L231" s="5" t="b">
        <f>IF(K231=TRUE,$H$231+(B231-C231), FALSE)</f>
        <v>0</v>
      </c>
    </row>
    <row r="232" spans="2:12">
      <c r="B232" s="5">
        <v>3386805071</v>
      </c>
      <c r="C232" s="5">
        <v>4164489434</v>
      </c>
      <c r="D232" s="5">
        <v>100929125</v>
      </c>
      <c r="E232" s="5">
        <f t="shared" si="17"/>
        <v>4265418559</v>
      </c>
      <c r="H232" s="5"/>
      <c r="I232" s="5" t="b">
        <f>IF(SUM(L231:L239)=0,TRUE, FALSE)</f>
        <v>1</v>
      </c>
      <c r="K232" s="5" t="b">
        <f t="shared" ref="K232:K239" si="18">IF($J$231=FALSE, IF(AND($H$231&gt;=C232, $H$231&lt;SUM(C232:D232)), TRUE,FALSE), FALSE)</f>
        <v>0</v>
      </c>
      <c r="L232" s="5" t="b">
        <f t="shared" ref="L232:L239" si="19">IF(K232=TRUE,$H$231+(B232-C232), FALSE)</f>
        <v>0</v>
      </c>
    </row>
    <row r="233" spans="2:12">
      <c r="B233" s="5">
        <v>1899981360</v>
      </c>
      <c r="C233" s="5">
        <v>1440390694</v>
      </c>
      <c r="D233" s="5">
        <v>188334950</v>
      </c>
      <c r="E233" s="5">
        <f t="shared" si="17"/>
        <v>1628725644</v>
      </c>
      <c r="H233" s="5"/>
      <c r="I233" s="5"/>
      <c r="K233" s="5" t="b">
        <f t="shared" si="18"/>
        <v>0</v>
      </c>
      <c r="L233" s="5" t="b">
        <f t="shared" si="19"/>
        <v>0</v>
      </c>
    </row>
    <row r="234" spans="2:12">
      <c r="B234" s="5">
        <v>459590666</v>
      </c>
      <c r="C234" s="5">
        <v>0</v>
      </c>
      <c r="D234" s="5">
        <v>101582171</v>
      </c>
      <c r="E234" s="5">
        <f t="shared" si="17"/>
        <v>101582171</v>
      </c>
      <c r="H234" s="5"/>
      <c r="I234" s="5"/>
      <c r="K234" s="5" t="b">
        <f t="shared" si="18"/>
        <v>0</v>
      </c>
      <c r="L234" s="5" t="b">
        <f t="shared" si="19"/>
        <v>0</v>
      </c>
    </row>
    <row r="235" spans="2:12">
      <c r="B235" s="5">
        <v>0</v>
      </c>
      <c r="C235" s="5">
        <v>1735512469</v>
      </c>
      <c r="D235" s="5">
        <v>459590666</v>
      </c>
      <c r="E235" s="5">
        <f t="shared" si="17"/>
        <v>2195103135</v>
      </c>
      <c r="H235" s="5"/>
      <c r="I235" s="5"/>
      <c r="K235" s="5" t="b">
        <f t="shared" si="18"/>
        <v>0</v>
      </c>
      <c r="L235" s="5" t="b">
        <f t="shared" si="19"/>
        <v>0</v>
      </c>
    </row>
    <row r="236" spans="2:12">
      <c r="B236" s="5">
        <v>3517282933</v>
      </c>
      <c r="C236" s="5">
        <v>3386805071</v>
      </c>
      <c r="D236" s="5">
        <v>777684363</v>
      </c>
      <c r="E236" s="5">
        <f t="shared" si="17"/>
        <v>4164489434</v>
      </c>
      <c r="H236" s="5"/>
      <c r="I236" s="5"/>
      <c r="K236" s="5" t="b">
        <f t="shared" si="18"/>
        <v>0</v>
      </c>
      <c r="L236" s="5" t="b">
        <f t="shared" si="19"/>
        <v>0</v>
      </c>
    </row>
    <row r="237" spans="2:12">
      <c r="B237" s="5">
        <v>2088316310</v>
      </c>
      <c r="C237" s="5">
        <v>1628725644</v>
      </c>
      <c r="D237" s="5">
        <v>106786825</v>
      </c>
      <c r="E237" s="5">
        <f t="shared" si="17"/>
        <v>1735512469</v>
      </c>
      <c r="H237" s="5"/>
      <c r="I237" s="5"/>
      <c r="K237" s="5" t="b">
        <f t="shared" si="18"/>
        <v>0</v>
      </c>
      <c r="L237" s="5" t="b">
        <f t="shared" si="19"/>
        <v>0</v>
      </c>
    </row>
    <row r="238" spans="2:12">
      <c r="B238" s="5">
        <v>3487734196</v>
      </c>
      <c r="C238" s="5">
        <v>4265418559</v>
      </c>
      <c r="D238" s="5">
        <v>29548737</v>
      </c>
      <c r="E238" s="5">
        <f t="shared" si="17"/>
        <v>4294967296</v>
      </c>
      <c r="H238" s="5"/>
      <c r="I238" s="5"/>
      <c r="K238" s="5" t="b">
        <f t="shared" si="18"/>
        <v>0</v>
      </c>
      <c r="L238" s="5" t="b">
        <f t="shared" si="19"/>
        <v>0</v>
      </c>
    </row>
    <row r="239" spans="2:12">
      <c r="B239" s="5">
        <v>1535995336</v>
      </c>
      <c r="C239" s="5">
        <v>101582171</v>
      </c>
      <c r="D239" s="5">
        <v>363986024</v>
      </c>
      <c r="E239" s="5">
        <f t="shared" si="17"/>
        <v>465568195</v>
      </c>
      <c r="H239" s="5"/>
      <c r="I239" s="5"/>
      <c r="K239" s="5" t="b">
        <f t="shared" si="18"/>
        <v>0</v>
      </c>
      <c r="L239" s="5" t="b">
        <f t="shared" si="19"/>
        <v>0</v>
      </c>
    </row>
  </sheetData>
  <sortState xmlns:xlrd2="http://schemas.microsoft.com/office/spreadsheetml/2017/richdata2" ref="B16:E64">
    <sortCondition ref="C16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4C221-AD2B-42C0-8AD6-2B8F5439D2F3}">
  <dimension ref="A1:AB35"/>
  <sheetViews>
    <sheetView tabSelected="1" topLeftCell="A7" workbookViewId="0">
      <selection activeCell="U34" sqref="U34:V34"/>
    </sheetView>
  </sheetViews>
  <sheetFormatPr defaultRowHeight="15"/>
  <cols>
    <col min="1" max="1" width="14.85546875" bestFit="1" customWidth="1"/>
    <col min="2" max="2" width="11.28515625" bestFit="1" customWidth="1"/>
    <col min="3" max="3" width="11.28515625" customWidth="1"/>
    <col min="4" max="4" width="16" bestFit="1" customWidth="1"/>
    <col min="5" max="5" width="9.7109375" customWidth="1"/>
    <col min="11" max="11" width="15.28515625" customWidth="1"/>
    <col min="13" max="13" width="2.85546875" customWidth="1"/>
    <col min="14" max="15" width="0" hidden="1" customWidth="1"/>
    <col min="16" max="16" width="3.42578125" hidden="1" customWidth="1"/>
    <col min="17" max="19" width="0" hidden="1" customWidth="1"/>
    <col min="24" max="24" width="2.85546875" customWidth="1"/>
  </cols>
  <sheetData>
    <row r="1" spans="1:28">
      <c r="H1" t="s">
        <v>32</v>
      </c>
    </row>
    <row r="2" spans="1:28">
      <c r="H2">
        <v>79</v>
      </c>
      <c r="AA2" s="6" t="s">
        <v>55</v>
      </c>
    </row>
    <row r="3" spans="1:28">
      <c r="B3" t="s">
        <v>30</v>
      </c>
      <c r="C3" t="s">
        <v>27</v>
      </c>
      <c r="D3" t="s">
        <v>31</v>
      </c>
      <c r="E3" t="s">
        <v>56</v>
      </c>
      <c r="F3" t="s">
        <v>40</v>
      </c>
      <c r="N3" t="s">
        <v>57</v>
      </c>
      <c r="Q3" t="s">
        <v>58</v>
      </c>
      <c r="U3" t="s">
        <v>57</v>
      </c>
      <c r="Y3" t="s">
        <v>58</v>
      </c>
      <c r="AA3" cm="1">
        <f t="array" ref="AA3:AA16">_xlfn.SEQUENCE(14,1,79,1)</f>
        <v>79</v>
      </c>
      <c r="AB3" cm="1">
        <f t="array" ref="AB3:AB15">_xlfn.SEQUENCE(13,1,55,1)</f>
        <v>55</v>
      </c>
    </row>
    <row r="4" spans="1:28">
      <c r="H4" s="2" t="s">
        <v>37</v>
      </c>
      <c r="I4" s="2" t="s">
        <v>38</v>
      </c>
      <c r="J4" s="2" t="s">
        <v>34</v>
      </c>
      <c r="K4" s="2" t="s">
        <v>35</v>
      </c>
      <c r="L4" s="2" t="s">
        <v>36</v>
      </c>
      <c r="N4" s="2" t="s">
        <v>56</v>
      </c>
      <c r="O4" s="2" t="s">
        <v>40</v>
      </c>
      <c r="Q4" s="2" t="s">
        <v>56</v>
      </c>
      <c r="R4" s="2" t="s">
        <v>40</v>
      </c>
      <c r="U4" s="2" t="s">
        <v>56</v>
      </c>
      <c r="V4" s="2" t="s">
        <v>40</v>
      </c>
      <c r="W4" s="2" t="s">
        <v>54</v>
      </c>
      <c r="Y4" s="2" t="s">
        <v>56</v>
      </c>
      <c r="Z4" s="2" t="s">
        <v>40</v>
      </c>
      <c r="AA4">
        <v>80</v>
      </c>
      <c r="AB4">
        <v>56</v>
      </c>
    </row>
    <row r="5" spans="1:28">
      <c r="B5">
        <v>52</v>
      </c>
      <c r="C5">
        <v>50</v>
      </c>
      <c r="D5">
        <v>48</v>
      </c>
      <c r="E5">
        <f>C5</f>
        <v>50</v>
      </c>
      <c r="F5" s="5">
        <f>SUM(C5:D5)-1</f>
        <v>97</v>
      </c>
      <c r="H5">
        <f>H2</f>
        <v>79</v>
      </c>
      <c r="I5" s="5">
        <f>IF(I6,H5,SUM(L5:L7))</f>
        <v>81</v>
      </c>
      <c r="J5" t="b">
        <f>IF(OR(H$5&lt;MIN(C5:C6),H$5&gt;MAX(C5+D5,C6+D6)), TRUE, FALSE)</f>
        <v>0</v>
      </c>
      <c r="K5" t="b">
        <f>IF(J5=FALSE, IF(AND($H5&gt;=C5, $H5&lt;SUM(C5:D5)), TRUE,FALSE), FALSE)</f>
        <v>1</v>
      </c>
      <c r="L5">
        <f>IF(K5=TRUE,$H5+(B5-C5), FALSE)</f>
        <v>81</v>
      </c>
      <c r="N5">
        <v>55</v>
      </c>
      <c r="O5">
        <v>67</v>
      </c>
      <c r="Q5">
        <v>57</v>
      </c>
      <c r="R5">
        <v>69</v>
      </c>
      <c r="T5">
        <v>-1</v>
      </c>
      <c r="U5">
        <v>79</v>
      </c>
      <c r="V5">
        <v>92</v>
      </c>
      <c r="W5">
        <v>2</v>
      </c>
      <c r="Y5" s="7">
        <f>U5+W5</f>
        <v>81</v>
      </c>
      <c r="Z5" s="7">
        <f>V5+W5</f>
        <v>94</v>
      </c>
      <c r="AA5">
        <v>81</v>
      </c>
      <c r="AB5">
        <v>57</v>
      </c>
    </row>
    <row r="6" spans="1:28">
      <c r="A6" s="6" t="s">
        <v>41</v>
      </c>
      <c r="B6">
        <v>50</v>
      </c>
      <c r="C6">
        <v>98</v>
      </c>
      <c r="D6">
        <v>2</v>
      </c>
      <c r="E6">
        <f>C6</f>
        <v>98</v>
      </c>
      <c r="F6" s="5">
        <f>SUM(C6:D6)-1</f>
        <v>99</v>
      </c>
      <c r="I6" s="5" t="b">
        <f>IF(SUM(L5:L7)=0,TRUE, FALSE)</f>
        <v>0</v>
      </c>
      <c r="K6" t="b">
        <f>IF(J5=FALSE, IF(AND($H5&gt;=C6, $H5&lt;SUM(C6:D6)), TRUE,FALSE), FALSE)</f>
        <v>0</v>
      </c>
      <c r="L6" t="b">
        <f>IF(K6=TRUE,$H5+(B6-C6), FALSE)</f>
        <v>0</v>
      </c>
      <c r="AA6">
        <v>82</v>
      </c>
      <c r="AB6">
        <v>58</v>
      </c>
    </row>
    <row r="7" spans="1:28">
      <c r="K7" t="b">
        <f>IF(J5=FALSE, IF(AND($H5&gt;=C7, $H5&lt;SUM(C7:D7)), TRUE,FALSE), FALSE)</f>
        <v>0</v>
      </c>
      <c r="L7" t="b">
        <f>IF(K7=TRUE,$H5+(B7-C7), FALSE)</f>
        <v>0</v>
      </c>
      <c r="AA7">
        <v>83</v>
      </c>
      <c r="AB7">
        <v>59</v>
      </c>
    </row>
    <row r="8" spans="1:28">
      <c r="AA8">
        <v>84</v>
      </c>
      <c r="AB8">
        <v>60</v>
      </c>
    </row>
    <row r="9" spans="1:28">
      <c r="B9">
        <v>39</v>
      </c>
      <c r="C9">
        <v>0</v>
      </c>
      <c r="D9">
        <v>15</v>
      </c>
      <c r="E9">
        <f t="shared" ref="E9:E11" si="0">C9</f>
        <v>0</v>
      </c>
      <c r="F9" s="5">
        <f t="shared" ref="F9:F11" si="1">SUM(C9:D9)-1</f>
        <v>14</v>
      </c>
      <c r="H9">
        <f>I5</f>
        <v>81</v>
      </c>
      <c r="I9" s="5">
        <f>IF(I10,H9,SUM(L9:L11))</f>
        <v>81</v>
      </c>
      <c r="J9" t="b">
        <f>IF(OR($H5&lt;MIN(C9:C11),$H$5&gt;MAX(C9+D9,C10+D10,C11+D11)), TRUE, FALSE)</f>
        <v>1</v>
      </c>
      <c r="K9" t="b">
        <f>IF(J9=FALSE, IF(AND($H9&gt;=C9, $H9&lt;SUM(C9:D9)), TRUE,FALSE), FALSE)</f>
        <v>0</v>
      </c>
      <c r="L9" t="b">
        <f>IF(K9=TRUE,$H9+(B9-C9), FALSE)</f>
        <v>0</v>
      </c>
      <c r="N9">
        <v>57</v>
      </c>
      <c r="O9">
        <v>69</v>
      </c>
      <c r="Q9">
        <v>57</v>
      </c>
      <c r="R9">
        <v>69</v>
      </c>
      <c r="T9">
        <f>T5+1</f>
        <v>0</v>
      </c>
      <c r="U9">
        <v>81</v>
      </c>
      <c r="V9">
        <v>94</v>
      </c>
      <c r="W9">
        <v>0</v>
      </c>
      <c r="Y9" s="7">
        <f>U9+W9</f>
        <v>81</v>
      </c>
      <c r="Z9" s="7">
        <f>V9+W9</f>
        <v>94</v>
      </c>
      <c r="AA9">
        <v>85</v>
      </c>
      <c r="AB9">
        <v>61</v>
      </c>
    </row>
    <row r="10" spans="1:28">
      <c r="A10" s="6" t="s">
        <v>42</v>
      </c>
      <c r="B10">
        <v>0</v>
      </c>
      <c r="C10">
        <v>15</v>
      </c>
      <c r="D10">
        <v>37</v>
      </c>
      <c r="E10">
        <f t="shared" si="0"/>
        <v>15</v>
      </c>
      <c r="F10" s="5">
        <f t="shared" si="1"/>
        <v>51</v>
      </c>
      <c r="I10" s="5" t="b">
        <f>IF(SUM(L9:L11)=0,TRUE, FALSE)</f>
        <v>1</v>
      </c>
      <c r="K10" t="b">
        <f>IF(J9=FALSE, IF(AND($H9&gt;=C10, $H9&lt;SUM(C10:D10)), TRUE,FALSE), FALSE)</f>
        <v>0</v>
      </c>
      <c r="L10" t="b">
        <f>IF(K10=TRUE,$H9+(B10-C10), FALSE)</f>
        <v>0</v>
      </c>
      <c r="AA10">
        <v>86</v>
      </c>
      <c r="AB10">
        <v>62</v>
      </c>
    </row>
    <row r="11" spans="1:28">
      <c r="B11">
        <v>37</v>
      </c>
      <c r="C11">
        <v>52</v>
      </c>
      <c r="D11">
        <v>2</v>
      </c>
      <c r="E11">
        <f t="shared" si="0"/>
        <v>52</v>
      </c>
      <c r="F11" s="5">
        <f t="shared" si="1"/>
        <v>53</v>
      </c>
      <c r="K11" t="b">
        <f>IF(J9=FALSE, IF(AND($H9&gt;=C11, $H9&lt;SUM(C11:D11)), TRUE,FALSE), FALSE)</f>
        <v>0</v>
      </c>
      <c r="L11" t="b">
        <f>IF(K11=TRUE,$H9+(B11-C11), FALSE)</f>
        <v>0</v>
      </c>
      <c r="AA11">
        <v>87</v>
      </c>
      <c r="AB11">
        <v>63</v>
      </c>
    </row>
    <row r="12" spans="1:28">
      <c r="AA12">
        <v>88</v>
      </c>
      <c r="AB12">
        <v>64</v>
      </c>
    </row>
    <row r="13" spans="1:28">
      <c r="AA13">
        <v>89</v>
      </c>
      <c r="AB13">
        <v>65</v>
      </c>
    </row>
    <row r="14" spans="1:28">
      <c r="B14">
        <v>42</v>
      </c>
      <c r="C14">
        <v>0</v>
      </c>
      <c r="D14">
        <v>7</v>
      </c>
      <c r="E14">
        <f t="shared" ref="E14:E17" si="2">C14</f>
        <v>0</v>
      </c>
      <c r="F14" s="5">
        <f t="shared" ref="F14:F17" si="3">SUM(C14:D14)-1</f>
        <v>6</v>
      </c>
      <c r="H14">
        <f>I9</f>
        <v>81</v>
      </c>
      <c r="I14" s="5">
        <f>IF(I15,H14,SUM(L14:L17))</f>
        <v>81</v>
      </c>
      <c r="J14" t="b">
        <f>IF(OR($H14&lt;MIN(C14:C16),$H14&gt;MAX(C14+D14,C15+D15,C16+D16)), TRUE, FALSE)</f>
        <v>1</v>
      </c>
      <c r="K14" t="b">
        <f>IF(J14=FALSE, IF(AND($H14&gt;=C14, $H14&lt;SUM(C14:D14)), TRUE,FALSE), FALSE)</f>
        <v>0</v>
      </c>
      <c r="L14" t="b">
        <f>IF(K14=TRUE,$H14+(B14-C14), FALSE)</f>
        <v>0</v>
      </c>
      <c r="N14">
        <v>57</v>
      </c>
      <c r="O14">
        <v>69</v>
      </c>
      <c r="Q14">
        <v>53</v>
      </c>
      <c r="R14">
        <v>56</v>
      </c>
      <c r="T14">
        <v>1</v>
      </c>
      <c r="U14">
        <v>81</v>
      </c>
      <c r="V14">
        <v>94</v>
      </c>
      <c r="W14">
        <v>0</v>
      </c>
      <c r="Y14" s="7">
        <f>U14+W14</f>
        <v>81</v>
      </c>
      <c r="Z14" s="7">
        <f>V14+W14</f>
        <v>94</v>
      </c>
      <c r="AA14">
        <v>90</v>
      </c>
      <c r="AB14">
        <v>66</v>
      </c>
    </row>
    <row r="15" spans="1:28">
      <c r="B15">
        <v>57</v>
      </c>
      <c r="C15">
        <v>7</v>
      </c>
      <c r="D15">
        <v>4</v>
      </c>
      <c r="E15">
        <f t="shared" si="2"/>
        <v>7</v>
      </c>
      <c r="F15" s="5">
        <f t="shared" si="3"/>
        <v>10</v>
      </c>
      <c r="I15" s="5" t="b">
        <f>IF(SUM(L14:L17)=0,TRUE, FALSE)</f>
        <v>1</v>
      </c>
      <c r="K15" t="b">
        <f>IF(J14=FALSE, IF(AND($H14&gt;=C15, $H14&lt;SUM(C15:D15)), TRUE,FALSE), FALSE)</f>
        <v>0</v>
      </c>
      <c r="L15" t="b">
        <f>IF(K15=TRUE,$H14+(B15-C15), FALSE)</f>
        <v>0</v>
      </c>
      <c r="Q15">
        <v>61</v>
      </c>
      <c r="R15">
        <v>69</v>
      </c>
      <c r="AA15">
        <v>91</v>
      </c>
      <c r="AB15">
        <v>67</v>
      </c>
    </row>
    <row r="16" spans="1:28">
      <c r="B16">
        <v>0</v>
      </c>
      <c r="C16">
        <v>11</v>
      </c>
      <c r="D16">
        <v>42</v>
      </c>
      <c r="E16">
        <f t="shared" si="2"/>
        <v>11</v>
      </c>
      <c r="F16" s="5">
        <f t="shared" si="3"/>
        <v>52</v>
      </c>
      <c r="K16" t="b">
        <f>IF(J14=FALSE, IF(AND($H14&gt;=C16, $H14&lt;SUM(C16:D16)), TRUE,FALSE), FALSE)</f>
        <v>0</v>
      </c>
      <c r="L16" t="b">
        <f>IF(K16=TRUE,$H14+(B16-C16), FALSE)</f>
        <v>0</v>
      </c>
      <c r="AA16">
        <v>92</v>
      </c>
    </row>
    <row r="17" spans="1:26">
      <c r="A17" s="6" t="s">
        <v>43</v>
      </c>
      <c r="B17">
        <v>49</v>
      </c>
      <c r="C17">
        <v>53</v>
      </c>
      <c r="D17">
        <v>8</v>
      </c>
      <c r="E17">
        <f t="shared" si="2"/>
        <v>53</v>
      </c>
      <c r="F17" s="5">
        <f t="shared" si="3"/>
        <v>60</v>
      </c>
      <c r="K17" t="b">
        <f>IF(J14=FALSE, IF(AND($H14&gt;=C17, $H14&lt;SUM(C17:D17)), TRUE,FALSE), FALSE)</f>
        <v>0</v>
      </c>
      <c r="L17" t="b">
        <f>IF(K17=TRUE,$H14+(B17-C17), FALSE)</f>
        <v>0</v>
      </c>
    </row>
    <row r="20" spans="1:26">
      <c r="A20" s="6" t="s">
        <v>44</v>
      </c>
      <c r="B20">
        <v>88</v>
      </c>
      <c r="C20">
        <v>18</v>
      </c>
      <c r="D20">
        <v>7</v>
      </c>
      <c r="E20">
        <f t="shared" ref="E20:E21" si="4">C20</f>
        <v>18</v>
      </c>
      <c r="F20" s="5">
        <f t="shared" ref="F20:F21" si="5">SUM(C20:D20)-1</f>
        <v>24</v>
      </c>
      <c r="H20">
        <f>I14</f>
        <v>81</v>
      </c>
      <c r="I20" s="5">
        <f>IF(I21,H20,SUM(L20:L22))</f>
        <v>74</v>
      </c>
      <c r="J20" t="b">
        <f>IF(OR($H20&lt;MIN(C20:C22),$H20&gt;MAX(C20+D20,C21+D21,C22+D22)), TRUE, FALSE)</f>
        <v>0</v>
      </c>
      <c r="K20" t="b">
        <f>IF(J20=FALSE, IF(AND($H20&gt;=C20, $H20&lt;SUM(C20:D20)), TRUE,FALSE), FALSE)</f>
        <v>0</v>
      </c>
      <c r="L20" t="b">
        <f>IF(K20=TRUE,$H20+(B20-C20), FALSE)</f>
        <v>0</v>
      </c>
      <c r="N20">
        <v>53</v>
      </c>
      <c r="O20">
        <v>56</v>
      </c>
      <c r="Q20">
        <v>46</v>
      </c>
      <c r="R20">
        <v>49</v>
      </c>
      <c r="T20">
        <v>2</v>
      </c>
      <c r="U20">
        <v>81</v>
      </c>
      <c r="V20">
        <v>94</v>
      </c>
      <c r="W20">
        <f>18-25</f>
        <v>-7</v>
      </c>
      <c r="Y20" s="7">
        <f>U20+W20</f>
        <v>74</v>
      </c>
      <c r="Z20" s="7">
        <f>V20+W20</f>
        <v>87</v>
      </c>
    </row>
    <row r="21" spans="1:26">
      <c r="B21">
        <v>18</v>
      </c>
      <c r="C21">
        <v>25</v>
      </c>
      <c r="D21">
        <v>70</v>
      </c>
      <c r="E21">
        <f t="shared" si="4"/>
        <v>25</v>
      </c>
      <c r="F21" s="5">
        <f t="shared" si="5"/>
        <v>94</v>
      </c>
      <c r="I21" s="5" t="b">
        <f>IF(SUM(L20:L22)=0,TRUE, FALSE)</f>
        <v>0</v>
      </c>
      <c r="K21" t="b">
        <f>IF(J20=FALSE, IF(AND($H20&gt;=C21, $H20&lt;SUM(C21:D21)), TRUE,FALSE), FALSE)</f>
        <v>1</v>
      </c>
      <c r="L21">
        <f>IF(K21=TRUE,$H20+(B21-C21), FALSE)</f>
        <v>74</v>
      </c>
      <c r="N21">
        <v>61</v>
      </c>
      <c r="O21">
        <v>69</v>
      </c>
      <c r="Q21">
        <v>54</v>
      </c>
      <c r="R21">
        <v>62</v>
      </c>
    </row>
    <row r="24" spans="1:26">
      <c r="B24">
        <v>81</v>
      </c>
      <c r="C24">
        <v>45</v>
      </c>
      <c r="D24">
        <v>19</v>
      </c>
      <c r="E24">
        <f t="shared" ref="E24:E26" si="6">C24</f>
        <v>45</v>
      </c>
      <c r="F24" s="5">
        <f t="shared" ref="F24:F26" si="7">SUM(C24:D24)-1</f>
        <v>63</v>
      </c>
      <c r="H24">
        <f>I20</f>
        <v>74</v>
      </c>
      <c r="I24" s="5">
        <f>IF(I25,H24,SUM(L24:L26))</f>
        <v>78</v>
      </c>
      <c r="J24" t="b">
        <f>IF(OR($H24&lt;MIN(C24:C26),$H24&gt;MAX(C24+D24,C25+D25,C26+D26)), TRUE, FALSE)</f>
        <v>0</v>
      </c>
      <c r="K24" t="b">
        <f>IF(J24=FALSE, IF(AND($H24&gt;=C24, $H24&lt;SUM(C24:D24)), TRUE,FALSE), FALSE)</f>
        <v>0</v>
      </c>
      <c r="L24" t="b">
        <f>IF(K24=TRUE,$H24+(B24-C24), FALSE)</f>
        <v>0</v>
      </c>
      <c r="N24">
        <v>46</v>
      </c>
      <c r="O24">
        <v>49</v>
      </c>
      <c r="Q24">
        <f>N24+36</f>
        <v>82</v>
      </c>
      <c r="R24">
        <f>O24+36</f>
        <v>85</v>
      </c>
      <c r="T24">
        <v>3</v>
      </c>
      <c r="U24">
        <v>74</v>
      </c>
      <c r="V24">
        <v>76</v>
      </c>
      <c r="W24">
        <v>4</v>
      </c>
      <c r="Y24" s="7">
        <f>U24+W24</f>
        <v>78</v>
      </c>
      <c r="Z24" s="7">
        <f>V24+W24</f>
        <v>80</v>
      </c>
    </row>
    <row r="25" spans="1:26">
      <c r="B25">
        <v>68</v>
      </c>
      <c r="C25">
        <v>64</v>
      </c>
      <c r="D25">
        <v>13</v>
      </c>
      <c r="E25">
        <f t="shared" si="6"/>
        <v>64</v>
      </c>
      <c r="F25" s="5">
        <f t="shared" si="7"/>
        <v>76</v>
      </c>
      <c r="I25" s="5" t="b">
        <f>IF(SUM(L24:L26)=0,TRUE, FALSE)</f>
        <v>0</v>
      </c>
      <c r="K25" t="b">
        <f>IF(J24=FALSE, IF(AND($H24&gt;=C25, $H24&lt;SUM(C25:D25)), TRUE,FALSE), FALSE)</f>
        <v>1</v>
      </c>
      <c r="L25">
        <f>IF(K25=TRUE,$H24+(B25-C25), FALSE)</f>
        <v>78</v>
      </c>
      <c r="N25">
        <v>54</v>
      </c>
      <c r="O25">
        <v>62</v>
      </c>
      <c r="Q25">
        <f>N25+36</f>
        <v>90</v>
      </c>
      <c r="R25">
        <f>O25+36</f>
        <v>98</v>
      </c>
      <c r="U25">
        <v>77</v>
      </c>
      <c r="V25">
        <v>87</v>
      </c>
      <c r="W25">
        <f>45-77</f>
        <v>-32</v>
      </c>
      <c r="Y25" s="7">
        <f>U25+W25</f>
        <v>45</v>
      </c>
      <c r="Z25" s="7">
        <f>V25+W25</f>
        <v>55</v>
      </c>
    </row>
    <row r="26" spans="1:26">
      <c r="A26" s="6" t="s">
        <v>45</v>
      </c>
      <c r="B26">
        <v>45</v>
      </c>
      <c r="C26">
        <v>77</v>
      </c>
      <c r="D26">
        <v>23</v>
      </c>
      <c r="E26">
        <f t="shared" si="6"/>
        <v>77</v>
      </c>
      <c r="F26" s="5">
        <f t="shared" si="7"/>
        <v>99</v>
      </c>
      <c r="K26" t="b">
        <f>IF(J24=FALSE, IF(AND($H24&gt;=C26, $H24&lt;SUM(C26:D26)), TRUE,FALSE), FALSE)</f>
        <v>0</v>
      </c>
      <c r="L26" t="b">
        <f>IF(K26=TRUE,$H24+(B26-C26), FALSE)</f>
        <v>0</v>
      </c>
    </row>
    <row r="29" spans="1:26">
      <c r="B29">
        <v>1</v>
      </c>
      <c r="C29">
        <v>0</v>
      </c>
      <c r="D29">
        <v>69</v>
      </c>
      <c r="E29">
        <f t="shared" ref="E29:E30" si="8">C29</f>
        <v>0</v>
      </c>
      <c r="F29" s="5">
        <f t="shared" ref="F29:F30" si="9">SUM(C29:D29)-1</f>
        <v>68</v>
      </c>
      <c r="H29">
        <f>I24</f>
        <v>78</v>
      </c>
      <c r="I29" s="5">
        <f>IF(I30,H29,SUM(L29:L31))</f>
        <v>78</v>
      </c>
      <c r="J29" t="b">
        <f>IF(OR($H29&lt;MIN(C29:C31),$H29&gt;MAX(C29+D29,C30+D30,C31+D31)), TRUE, FALSE)</f>
        <v>1</v>
      </c>
      <c r="K29" t="b">
        <f>IF(J29=FALSE, IF(AND($H29&gt;=C29, $H29&lt;SUM(C29:D29)), TRUE,FALSE), FALSE)</f>
        <v>0</v>
      </c>
      <c r="L29" t="b">
        <f>IF(K29=TRUE,$H29+(B29-C29), FALSE)</f>
        <v>0</v>
      </c>
      <c r="N29">
        <v>82</v>
      </c>
      <c r="O29">
        <v>85</v>
      </c>
      <c r="Q29">
        <v>82</v>
      </c>
      <c r="R29">
        <v>85</v>
      </c>
      <c r="T29">
        <v>4</v>
      </c>
      <c r="U29">
        <v>78</v>
      </c>
      <c r="V29">
        <v>80</v>
      </c>
      <c r="W29">
        <v>0</v>
      </c>
      <c r="Y29" s="7">
        <f>U29+W29</f>
        <v>78</v>
      </c>
      <c r="Z29" s="7">
        <f>V29+W29</f>
        <v>80</v>
      </c>
    </row>
    <row r="30" spans="1:26">
      <c r="A30" s="6" t="s">
        <v>46</v>
      </c>
      <c r="B30">
        <v>0</v>
      </c>
      <c r="C30">
        <v>69</v>
      </c>
      <c r="D30">
        <v>1</v>
      </c>
      <c r="E30">
        <f t="shared" si="8"/>
        <v>69</v>
      </c>
      <c r="F30" s="5">
        <f t="shared" si="9"/>
        <v>69</v>
      </c>
      <c r="I30" s="5" t="b">
        <f>IF(SUM(L29:L31)=0,TRUE, FALSE)</f>
        <v>1</v>
      </c>
      <c r="K30" t="b">
        <f>IF(J29=FALSE, IF(AND($H29&gt;=C30, $H29&lt;SUM(C30:D30)), TRUE,FALSE), FALSE)</f>
        <v>0</v>
      </c>
      <c r="L30" t="b">
        <f>IF(K30=TRUE,$H29+(B30-C30), FALSE)</f>
        <v>0</v>
      </c>
      <c r="N30">
        <v>90</v>
      </c>
      <c r="O30">
        <v>98</v>
      </c>
      <c r="Q30">
        <v>90</v>
      </c>
      <c r="R30">
        <v>98</v>
      </c>
      <c r="U30">
        <v>45</v>
      </c>
      <c r="V30">
        <v>55</v>
      </c>
      <c r="W30">
        <v>1</v>
      </c>
      <c r="Y30" s="7">
        <f>U30+W30</f>
        <v>46</v>
      </c>
      <c r="Z30" s="7">
        <f>V30+W30</f>
        <v>56</v>
      </c>
    </row>
    <row r="33" spans="1:26">
      <c r="A33" s="6" t="s">
        <v>47</v>
      </c>
      <c r="B33">
        <v>60</v>
      </c>
      <c r="C33">
        <v>56</v>
      </c>
      <c r="D33">
        <v>37</v>
      </c>
      <c r="E33">
        <f t="shared" ref="E33:E34" si="10">C33</f>
        <v>56</v>
      </c>
      <c r="F33" s="5">
        <f t="shared" ref="F33:F34" si="11">SUM(C33:D33)-1</f>
        <v>92</v>
      </c>
      <c r="H33">
        <f>I29</f>
        <v>78</v>
      </c>
      <c r="I33" s="5">
        <f>IF(I34,H33,SUM(L33:L35))</f>
        <v>82</v>
      </c>
      <c r="J33" t="b">
        <f>IF(OR($H33&lt;MIN(C33:C35),$H33&gt;MAX(C33+D33,C34+D34,C35+D35)), TRUE, FALSE)</f>
        <v>0</v>
      </c>
      <c r="K33" t="b">
        <f>IF(J33=FALSE, IF(AND($H33&gt;=C33, $H33&lt;SUM(C33:D33)), TRUE,FALSE), FALSE)</f>
        <v>1</v>
      </c>
      <c r="L33">
        <f>IF(K33=TRUE,$H33+(B33-C33), FALSE)</f>
        <v>82</v>
      </c>
      <c r="N33">
        <v>82</v>
      </c>
      <c r="O33">
        <v>85</v>
      </c>
      <c r="Q33">
        <v>86</v>
      </c>
      <c r="R33">
        <v>89</v>
      </c>
      <c r="T33">
        <v>5</v>
      </c>
      <c r="U33">
        <v>78</v>
      </c>
      <c r="V33">
        <v>80</v>
      </c>
      <c r="W33">
        <v>4</v>
      </c>
      <c r="Y33" s="7">
        <f>U33+W33</f>
        <v>82</v>
      </c>
      <c r="Z33" s="7">
        <f>V33+W33</f>
        <v>84</v>
      </c>
    </row>
    <row r="34" spans="1:26">
      <c r="B34">
        <v>56</v>
      </c>
      <c r="C34">
        <v>93</v>
      </c>
      <c r="D34">
        <v>4</v>
      </c>
      <c r="E34">
        <f t="shared" si="10"/>
        <v>93</v>
      </c>
      <c r="F34" s="5">
        <f t="shared" si="11"/>
        <v>96</v>
      </c>
      <c r="I34" s="5" t="b">
        <f>IF(SUM(L33:L35)=0,TRUE, FALSE)</f>
        <v>0</v>
      </c>
      <c r="K34" t="b">
        <f>IF(J33=FALSE, IF(AND($H33&gt;=C34, $H33&lt;SUM(C34:D34)), TRUE,FALSE), FALSE)</f>
        <v>0</v>
      </c>
      <c r="L34" t="b">
        <f>IF(K34=TRUE,$H33+(B34-C34), FALSE)</f>
        <v>0</v>
      </c>
      <c r="N34">
        <v>90</v>
      </c>
      <c r="O34">
        <v>98</v>
      </c>
      <c r="Q34">
        <v>94</v>
      </c>
      <c r="R34">
        <v>96</v>
      </c>
      <c r="U34">
        <v>46</v>
      </c>
      <c r="V34">
        <v>55</v>
      </c>
      <c r="W34">
        <v>0</v>
      </c>
      <c r="Y34">
        <f>U34+W34</f>
        <v>46</v>
      </c>
      <c r="Z34">
        <f>V34+W34</f>
        <v>55</v>
      </c>
    </row>
    <row r="35" spans="1:26">
      <c r="N35">
        <v>93</v>
      </c>
      <c r="O35">
        <v>98</v>
      </c>
      <c r="Q35">
        <f>N35-37</f>
        <v>56</v>
      </c>
      <c r="R35">
        <f>O35-37</f>
        <v>61</v>
      </c>
      <c r="U35">
        <v>56</v>
      </c>
      <c r="V35">
        <v>56</v>
      </c>
      <c r="W35">
        <v>4</v>
      </c>
      <c r="Y35">
        <f>U35+W35</f>
        <v>60</v>
      </c>
      <c r="Z35">
        <f>V35+W35</f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Sample Pt1</vt:lpstr>
      <vt:lpstr>Sheet2 (large)</vt:lpstr>
      <vt:lpstr>Sample Pt2</vt:lpstr>
    </vt:vector>
  </TitlesOfParts>
  <Company>bol.com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Floris</dc:creator>
  <cp:lastModifiedBy>Ralf Floris</cp:lastModifiedBy>
  <dcterms:created xsi:type="dcterms:W3CDTF">2023-12-05T09:42:42Z</dcterms:created>
  <dcterms:modified xsi:type="dcterms:W3CDTF">2023-12-06T11:23:24Z</dcterms:modified>
</cp:coreProperties>
</file>