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785\Documents\MSBA\Decision Analysis\"/>
    </mc:Choice>
  </mc:AlternateContent>
  <xr:revisionPtr revIDLastSave="0" documentId="8_{9918A5BD-34E0-4C1B-A1DB-9BC27C50E6F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_PalUtilTempWorksheet" sheetId="4" state="hidden" r:id="rId4"/>
    <sheet name="_STDS_DG435407D" sheetId="5" state="hidden" r:id="rId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"1SG1R6STYNRVKI713L7LJ65T"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"$G$32"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_DataSet1">Sheet1!$B$2:$B$27</definedName>
    <definedName name="ST_Lag1">Sheet1!$C$2:$C$27</definedName>
    <definedName name="ST_NaturalGasSpotPrice">Sheet1!$A$2:$A$27</definedName>
    <definedName name="STWBD_StatToolsLags_HasDefaultInfo" hidden="1">"TRUE"</definedName>
    <definedName name="STWBD_StatToolsLags_NumberOfLags" hidden="1">" 1"</definedName>
    <definedName name="STWBD_StatToolsLags_Variable" hidden="1">"U_x0001_VG737DA2B7BC4F64_x0001_"</definedName>
    <definedName name="STWBD_StatToolsLags_VarSelectorDefaultDataSet" hidden="1">"DG435407D"</definedName>
    <definedName name="STWBD_StatToolsRegression_blockList" hidden="1">"-1"</definedName>
    <definedName name="STWBD_StatToolsRegression_CheckMulticollinearity" hidden="1">"FALSE"</definedName>
    <definedName name="STWBD_StatToolsRegression_ConfidenceLevel" hidden="1">" .95"</definedName>
    <definedName name="STWBD_StatToolsRegression_DisplayCorrelationMatrix" hidden="1">"FALSE"</definedName>
    <definedName name="STWBD_StatToolsRegression_DisplayRegressionEquation" hidden="1">"FALSE"</definedName>
    <definedName name="STWBD_StatToolsRegression_FixVariables" hidden="1">"FALSE"</definedName>
    <definedName name="STWBD_StatToolsRegression_fixVar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HistogramOfResiduals" hidden="1">"FALSE"</definedName>
    <definedName name="STWBD_StatToolsRegression_GraphResidualVsFittedValue" hidden="1">"FALSE"</definedName>
    <definedName name="STWBD_StatToolsRegression_GraphResidualVsOrderIndex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dentifyOutliersInDataSet" hidden="1">"FALSE"</definedName>
    <definedName name="STWBD_StatToolsRegression_IdentifyOutliersInGraphs" hidden="1">"FALSE"</definedName>
    <definedName name="STWBD_StatToolsRegression_IncludeDerivedVariables" hidden="1">"FALSE"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2"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StandardizeNumericVariables" hidden="1">"FALSE"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"U_x0001_VG737DA2B7BC4F64_x0001_"</definedName>
    <definedName name="STWBD_StatToolsRegression_VariableListIndependent" hidden="1">1</definedName>
    <definedName name="STWBD_StatToolsRegression_VariableListIndependent_1" hidden="1">"U_x0001_VG22A2D6A618C9A9E7_x0001_"</definedName>
    <definedName name="STWBD_StatToolsRegression_VarSelectorDefaultDataSet" hidden="1">"DG435407D"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B32" i="1" s="1"/>
  <c r="C30" i="1"/>
  <c r="D30" i="1"/>
  <c r="E30" i="1"/>
  <c r="F30" i="1"/>
  <c r="G30" i="1"/>
  <c r="H30" i="1"/>
  <c r="I30" i="1"/>
  <c r="J30" i="1"/>
  <c r="K30" i="1"/>
  <c r="A32" i="1"/>
  <c r="B9" i="5"/>
  <c r="B19" i="5"/>
  <c r="B16" i="5"/>
  <c r="B13" i="5"/>
  <c r="B7" i="5"/>
  <c r="B3" i="5"/>
  <c r="B9" i="4"/>
  <c r="C32" i="1" l="1"/>
  <c r="D32" i="1" s="1"/>
  <c r="E32" i="1" s="1"/>
  <c r="F32" i="1" s="1"/>
  <c r="G32" i="1" s="1"/>
  <c r="H32" i="1" s="1"/>
  <c r="I32" i="1" s="1"/>
  <c r="J32" i="1" s="1"/>
  <c r="K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Harty</author>
  </authors>
  <commentList>
    <comment ref="G8" authorId="0" shapeId="0" xr:uid="{A0B34753-4A5F-4471-912A-3B23E49867C0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This is the correlation between the actual Y values and the fitted Y values.</t>
        </r>
      </text>
    </comment>
    <comment ref="K8" authorId="0" shapeId="0" xr:uid="{B626BE25-D840-4C36-B880-8237CFB19099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Number of records which had missing or invalid data and were ignored in this report.</t>
        </r>
      </text>
    </comment>
    <comment ref="L8" authorId="0" shapeId="0" xr:uid="{1605589D-F157-4146-A955-473E803571D3}">
      <text>
        <r>
          <rPr>
            <b/>
            <u/>
            <sz val="9"/>
            <color indexed="81"/>
            <rFont val="Tahoma"/>
            <family val="2"/>
          </rPr>
          <t>StatTools Note:</t>
        </r>
        <r>
          <rPr>
            <sz val="9"/>
            <color indexed="81"/>
            <rFont val="Tahoma"/>
            <family val="2"/>
          </rPr>
          <t xml:space="preserve">
An observation with a standardized residual greater than 3 (in absolute value) is deemed an outlier.</t>
        </r>
      </text>
    </comment>
  </commentList>
</comments>
</file>

<file path=xl/sharedStrings.xml><?xml version="1.0" encoding="utf-8"?>
<sst xmlns="http://schemas.openxmlformats.org/spreadsheetml/2006/main" count="70" uniqueCount="67">
  <si>
    <t>Natural Gas Spot Price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</si>
  <si>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</si>
  <si>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</si>
  <si>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</si>
  <si>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</si>
  <si>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</si>
  <si>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</si>
  <si>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</si>
  <si>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</si>
  <si>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</si>
  <si>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</si>
  <si>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</si>
  <si>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</si>
  <si>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DG435407D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</si>
  <si>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</si>
  <si>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</si>
  <si>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</si>
  <si>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</si>
  <si>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</si>
  <si>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</si>
  <si>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</si>
  <si>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</si>
  <si>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</si>
  <si>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</si>
  <si>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VGEF273233B01E58A</t>
  </si>
  <si>
    <t>var1</t>
  </si>
  <si>
    <t>ST_NaturalGasSpotPrice</t>
  </si>
  <si>
    <t>1 : Ranges</t>
  </si>
  <si>
    <t>1 : MultiRefs</t>
  </si>
  <si>
    <t>2 : Info</t>
  </si>
  <si>
    <t>VG737DA2B7BC4F64</t>
  </si>
  <si>
    <t>var2</t>
  </si>
  <si>
    <t>ST_DataSet1</t>
  </si>
  <si>
    <t>2 : Ranges</t>
  </si>
  <si>
    <t>2 : MultiRefs</t>
  </si>
  <si>
    <t>Lag1()</t>
  </si>
  <si>
    <t>3 : Info</t>
  </si>
  <si>
    <t>VG22A2D6A618C9A9E7</t>
  </si>
  <si>
    <t>ST_Lag1</t>
  </si>
  <si>
    <t>3 : Ranges</t>
  </si>
  <si>
    <t>3 : MultiRefs</t>
  </si>
  <si>
    <t>Multiple Regression for [ST_DataSet1]</t>
  </si>
  <si>
    <t>Multiple_x000D_
R</t>
  </si>
  <si>
    <t>R-Square</t>
  </si>
  <si>
    <t>Adjusted_x000D_
R-square</t>
  </si>
  <si>
    <t>Std. Err. of_x000D_
Estimate</t>
  </si>
  <si>
    <t>Rows_x000D_
Ignored</t>
  </si>
  <si>
    <t>Outliers</t>
  </si>
  <si>
    <t>Summary</t>
  </si>
  <si>
    <t>Degrees of_x000D_
Freedom</t>
  </si>
  <si>
    <t>Sum of_x000D_
Squares</t>
  </si>
  <si>
    <t>Mean of_x000D_
Squares</t>
  </si>
  <si>
    <t>F</t>
  </si>
  <si>
    <t>p-Value</t>
  </si>
  <si>
    <t>ANOVA Table</t>
  </si>
  <si>
    <t>Explained</t>
  </si>
  <si>
    <t>Unexplained</t>
  </si>
  <si>
    <t>Coefficient</t>
  </si>
  <si>
    <t>Standard_x000D_
Error</t>
  </si>
  <si>
    <t>t-Value</t>
  </si>
  <si>
    <t>Confidence Interval 95%</t>
  </si>
  <si>
    <t>Regression Table</t>
  </si>
  <si>
    <t>Lower</t>
  </si>
  <si>
    <t>Upper</t>
  </si>
  <si>
    <t>Constant</t>
  </si>
  <si>
    <t>Quarter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</si>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</sst>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&lt;0.0001]&quot;&lt; 0.0001&quot;;0.0000"/>
  </numFmts>
  <fonts count="9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u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0C0C0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ouble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15" fontId="0" fillId="2" borderId="3" xfId="0" applyNumberFormat="1" applyFill="1" applyBorder="1"/>
    <xf numFmtId="0" fontId="0" fillId="2" borderId="4" xfId="0" applyFill="1" applyBorder="1"/>
    <xf numFmtId="15" fontId="0" fillId="2" borderId="5" xfId="0" applyNumberFormat="1" applyFill="1" applyBorder="1"/>
    <xf numFmtId="0" fontId="0" fillId="2" borderId="6" xfId="0" applyFill="1" applyBorder="1"/>
    <xf numFmtId="15" fontId="0" fillId="2" borderId="7" xfId="0" applyNumberFormat="1" applyFill="1" applyBorder="1"/>
    <xf numFmtId="0" fontId="0" fillId="2" borderId="8" xfId="0" applyFill="1" applyBorder="1"/>
    <xf numFmtId="0" fontId="0" fillId="0" borderId="0" xfId="0" applyNumberFormat="1" applyAlignment="1">
      <alignment horizontal="left"/>
    </xf>
    <xf numFmtId="0" fontId="0" fillId="3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0" xfId="0" applyFont="1" applyFill="1"/>
    <xf numFmtId="0" fontId="5" fillId="4" borderId="0" xfId="0" applyFont="1" applyFill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4" fillId="4" borderId="13" xfId="0" applyFont="1" applyFill="1" applyBorder="1" applyAlignment="1">
      <alignment horizontal="left"/>
    </xf>
    <xf numFmtId="0" fontId="4" fillId="4" borderId="13" xfId="0" applyFont="1" applyFill="1" applyBorder="1"/>
    <xf numFmtId="49" fontId="6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0" fontId="0" fillId="0" borderId="14" xfId="0" applyBorder="1" applyAlignment="1">
      <alignment horizontal="center" vertical="center"/>
    </xf>
    <xf numFmtId="49" fontId="5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14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8"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8" zoomScale="80" zoomScaleNormal="80" workbookViewId="0">
      <selection activeCell="G32" sqref="G32"/>
    </sheetView>
  </sheetViews>
  <sheetFormatPr defaultRowHeight="14.5" x14ac:dyDescent="0.35"/>
  <cols>
    <col min="1" max="1" width="11.7265625" customWidth="1"/>
    <col min="3" max="3" width="10.6328125" style="1" customWidth="1"/>
  </cols>
  <sheetData>
    <row r="1" spans="1:12" ht="19" thickTop="1" x14ac:dyDescent="0.45">
      <c r="A1" s="5" t="s">
        <v>0</v>
      </c>
      <c r="B1" s="14"/>
      <c r="C1" s="6" t="s">
        <v>35</v>
      </c>
      <c r="F1" s="18"/>
      <c r="G1" s="19"/>
      <c r="H1" s="20"/>
      <c r="I1" s="20"/>
      <c r="J1" s="20"/>
      <c r="K1" s="20"/>
      <c r="L1" s="20"/>
    </row>
    <row r="2" spans="1:12" x14ac:dyDescent="0.35">
      <c r="A2" s="7">
        <v>37711</v>
      </c>
      <c r="B2" s="15">
        <v>4.9800000000000004</v>
      </c>
      <c r="C2" s="8"/>
      <c r="F2" s="21"/>
      <c r="G2" s="19"/>
      <c r="H2" s="20"/>
      <c r="I2" s="20"/>
      <c r="J2" s="20"/>
      <c r="K2" s="20"/>
      <c r="L2" s="20"/>
    </row>
    <row r="3" spans="1:12" x14ac:dyDescent="0.35">
      <c r="A3" s="9">
        <v>37802</v>
      </c>
      <c r="B3" s="16">
        <v>5.35</v>
      </c>
      <c r="C3" s="10">
        <v>4.9800000000000004</v>
      </c>
      <c r="F3" s="21"/>
      <c r="G3" s="19"/>
      <c r="H3" s="20"/>
      <c r="I3" s="20"/>
      <c r="J3" s="20"/>
      <c r="K3" s="20"/>
      <c r="L3" s="20"/>
    </row>
    <row r="4" spans="1:12" x14ac:dyDescent="0.35">
      <c r="A4" s="9">
        <v>37894</v>
      </c>
      <c r="B4" s="16">
        <v>4.67</v>
      </c>
      <c r="C4" s="10">
        <v>5.35</v>
      </c>
      <c r="F4" s="21"/>
      <c r="G4" s="19"/>
      <c r="H4" s="20"/>
      <c r="I4" s="20"/>
      <c r="J4" s="20"/>
      <c r="K4" s="20"/>
      <c r="L4" s="20"/>
    </row>
    <row r="5" spans="1:12" x14ac:dyDescent="0.35">
      <c r="A5" s="9">
        <v>37979</v>
      </c>
      <c r="B5" s="16">
        <v>5.5</v>
      </c>
      <c r="C5" s="10">
        <v>4.67</v>
      </c>
      <c r="F5" s="21"/>
      <c r="G5" s="19"/>
      <c r="H5" s="20"/>
      <c r="I5" s="20"/>
      <c r="J5" s="20"/>
      <c r="K5" s="20"/>
      <c r="L5" s="20"/>
    </row>
    <row r="6" spans="1:12" x14ac:dyDescent="0.35">
      <c r="A6" s="9">
        <v>38077</v>
      </c>
      <c r="B6" s="16">
        <v>5.63</v>
      </c>
      <c r="C6" s="10">
        <v>5.5</v>
      </c>
      <c r="F6" s="22"/>
      <c r="G6" s="23"/>
      <c r="H6" s="24"/>
      <c r="I6" s="24"/>
      <c r="J6" s="24"/>
      <c r="K6" s="24"/>
      <c r="L6" s="24"/>
    </row>
    <row r="7" spans="1:12" x14ac:dyDescent="0.35">
      <c r="A7" s="9">
        <v>38168</v>
      </c>
      <c r="B7" s="16">
        <v>6.05</v>
      </c>
      <c r="C7" s="10">
        <v>5.63</v>
      </c>
      <c r="F7" s="1"/>
      <c r="G7" s="1"/>
      <c r="H7" s="1"/>
      <c r="I7" s="1"/>
      <c r="J7" s="1"/>
      <c r="K7" s="1"/>
      <c r="L7" s="1"/>
    </row>
    <row r="8" spans="1:12" x14ac:dyDescent="0.35">
      <c r="A8" s="9">
        <v>38260</v>
      </c>
      <c r="B8" s="16">
        <v>6.43</v>
      </c>
      <c r="C8" s="10">
        <v>6.05</v>
      </c>
      <c r="F8" s="25" t="s">
        <v>41</v>
      </c>
      <c r="G8" s="26" t="s">
        <v>42</v>
      </c>
      <c r="H8" s="27" t="s">
        <v>43</v>
      </c>
      <c r="I8" s="26" t="s">
        <v>44</v>
      </c>
      <c r="J8" s="26" t="s">
        <v>45</v>
      </c>
      <c r="K8" s="26" t="s">
        <v>46</v>
      </c>
      <c r="L8" s="27" t="s">
        <v>47</v>
      </c>
    </row>
    <row r="9" spans="1:12" ht="15" thickBot="1" x14ac:dyDescent="0.4">
      <c r="A9" s="9">
        <v>38351</v>
      </c>
      <c r="B9" s="16">
        <v>6.02</v>
      </c>
      <c r="C9" s="10">
        <v>6.43</v>
      </c>
      <c r="F9" s="28" t="s">
        <v>48</v>
      </c>
      <c r="G9" s="29"/>
      <c r="H9" s="29"/>
      <c r="I9" s="29"/>
      <c r="J9" s="29"/>
      <c r="K9" s="29"/>
      <c r="L9" s="29"/>
    </row>
    <row r="10" spans="1:12" ht="15" thickTop="1" x14ac:dyDescent="0.35">
      <c r="A10" s="9">
        <v>38442</v>
      </c>
      <c r="B10" s="16">
        <v>7.47</v>
      </c>
      <c r="C10" s="10">
        <v>6.02</v>
      </c>
      <c r="F10" s="30"/>
      <c r="G10" s="31">
        <v>0.45298582535281268</v>
      </c>
      <c r="H10" s="31">
        <v>0.20519615797056889</v>
      </c>
      <c r="I10" s="31">
        <v>0.17063946918668071</v>
      </c>
      <c r="J10" s="32">
        <v>2.4647770444036721</v>
      </c>
      <c r="K10" s="32">
        <v>1</v>
      </c>
      <c r="L10" s="32">
        <v>0</v>
      </c>
    </row>
    <row r="11" spans="1:12" x14ac:dyDescent="0.35">
      <c r="A11" s="9">
        <v>38533</v>
      </c>
      <c r="B11" s="16">
        <v>7.01</v>
      </c>
      <c r="C11" s="10">
        <v>7.47</v>
      </c>
      <c r="F11" s="1"/>
      <c r="G11" s="1"/>
      <c r="H11" s="1"/>
      <c r="I11" s="1"/>
      <c r="J11" s="1"/>
      <c r="K11" s="1"/>
      <c r="L11" s="1"/>
    </row>
    <row r="12" spans="1:12" x14ac:dyDescent="0.35">
      <c r="A12" s="9">
        <v>38618</v>
      </c>
      <c r="B12" s="16">
        <v>15.27</v>
      </c>
      <c r="C12" s="10">
        <v>7.01</v>
      </c>
      <c r="F12" s="25"/>
      <c r="G12" s="26" t="s">
        <v>49</v>
      </c>
      <c r="H12" s="26" t="s">
        <v>50</v>
      </c>
      <c r="I12" s="26" t="s">
        <v>51</v>
      </c>
      <c r="J12" s="27" t="s">
        <v>52</v>
      </c>
      <c r="K12" s="27" t="s">
        <v>53</v>
      </c>
      <c r="L12" s="1"/>
    </row>
    <row r="13" spans="1:12" ht="15" thickBot="1" x14ac:dyDescent="0.4">
      <c r="A13" s="9">
        <v>38716</v>
      </c>
      <c r="B13" s="16">
        <v>9.52</v>
      </c>
      <c r="C13" s="10">
        <v>15.27</v>
      </c>
      <c r="F13" s="28" t="s">
        <v>54</v>
      </c>
      <c r="G13" s="29"/>
      <c r="H13" s="29"/>
      <c r="I13" s="29"/>
      <c r="J13" s="29"/>
      <c r="K13" s="29"/>
      <c r="L13" s="1"/>
    </row>
    <row r="14" spans="1:12" ht="15" thickTop="1" x14ac:dyDescent="0.35">
      <c r="A14" s="9">
        <v>38807</v>
      </c>
      <c r="B14" s="16">
        <v>6.98</v>
      </c>
      <c r="C14" s="10">
        <v>9.52</v>
      </c>
      <c r="F14" s="30" t="s">
        <v>55</v>
      </c>
      <c r="G14" s="32">
        <v>1</v>
      </c>
      <c r="H14" s="32">
        <v>36.073840791756297</v>
      </c>
      <c r="I14" s="32">
        <v>36.073840791756297</v>
      </c>
      <c r="J14" s="32">
        <v>5.937957749766797</v>
      </c>
      <c r="K14" s="33">
        <v>2.2969417367626799E-2</v>
      </c>
      <c r="L14" s="1"/>
    </row>
    <row r="15" spans="1:12" x14ac:dyDescent="0.35">
      <c r="A15" s="9">
        <v>38898</v>
      </c>
      <c r="B15" s="16">
        <v>5.83</v>
      </c>
      <c r="C15" s="10">
        <v>6.98</v>
      </c>
      <c r="F15" s="30" t="s">
        <v>56</v>
      </c>
      <c r="G15" s="32">
        <v>23</v>
      </c>
      <c r="H15" s="32">
        <v>139.72789520824392</v>
      </c>
      <c r="I15" s="32">
        <v>6.0751258786193008</v>
      </c>
      <c r="J15" s="32"/>
      <c r="K15" s="32"/>
      <c r="L15" s="1"/>
    </row>
    <row r="16" spans="1:12" x14ac:dyDescent="0.35">
      <c r="A16" s="9">
        <v>38989</v>
      </c>
      <c r="B16" s="16">
        <v>3.66</v>
      </c>
      <c r="C16" s="10">
        <v>5.83</v>
      </c>
      <c r="F16" s="1"/>
      <c r="G16" s="1"/>
      <c r="H16" s="1"/>
      <c r="I16" s="1"/>
      <c r="J16" s="1"/>
      <c r="K16" s="1"/>
      <c r="L16" s="1"/>
    </row>
    <row r="17" spans="1:12" x14ac:dyDescent="0.35">
      <c r="A17" s="9">
        <v>39080</v>
      </c>
      <c r="B17" s="16">
        <v>5.51</v>
      </c>
      <c r="C17" s="10">
        <v>3.66</v>
      </c>
      <c r="F17" s="25"/>
      <c r="G17" s="27" t="s">
        <v>57</v>
      </c>
      <c r="H17" s="26" t="s">
        <v>58</v>
      </c>
      <c r="I17" s="27" t="s">
        <v>59</v>
      </c>
      <c r="J17" s="27" t="s">
        <v>53</v>
      </c>
      <c r="K17" s="34" t="s">
        <v>60</v>
      </c>
      <c r="L17" s="34"/>
    </row>
    <row r="18" spans="1:12" ht="15" thickBot="1" x14ac:dyDescent="0.4">
      <c r="A18" s="9">
        <v>39171</v>
      </c>
      <c r="B18" s="16">
        <v>7.5</v>
      </c>
      <c r="C18" s="10">
        <v>5.51</v>
      </c>
      <c r="F18" s="28" t="s">
        <v>61</v>
      </c>
      <c r="G18" s="29"/>
      <c r="H18" s="29"/>
      <c r="I18" s="29"/>
      <c r="J18" s="29"/>
      <c r="K18" s="35" t="s">
        <v>62</v>
      </c>
      <c r="L18" s="35" t="s">
        <v>63</v>
      </c>
    </row>
    <row r="19" spans="1:12" ht="15" thickTop="1" x14ac:dyDescent="0.35">
      <c r="A19" s="9">
        <v>39262</v>
      </c>
      <c r="B19" s="16">
        <v>6.4</v>
      </c>
      <c r="C19" s="10">
        <v>7.5</v>
      </c>
      <c r="F19" s="30" t="s">
        <v>64</v>
      </c>
      <c r="G19" s="32">
        <v>3.665237029882924</v>
      </c>
      <c r="H19" s="32">
        <v>1.3962106785167525</v>
      </c>
      <c r="I19" s="32">
        <v>2.6251317843927708</v>
      </c>
      <c r="J19" s="33">
        <v>1.5132540091496482E-2</v>
      </c>
      <c r="K19" s="32">
        <v>0.77695518402091146</v>
      </c>
      <c r="L19" s="32">
        <v>6.5535188757449365</v>
      </c>
    </row>
    <row r="20" spans="1:12" x14ac:dyDescent="0.35">
      <c r="A20" s="9">
        <v>39353</v>
      </c>
      <c r="B20" s="16">
        <v>6.15</v>
      </c>
      <c r="C20" s="10">
        <v>6.4</v>
      </c>
      <c r="F20" s="30" t="s">
        <v>35</v>
      </c>
      <c r="G20" s="32">
        <v>0.46140821158999756</v>
      </c>
      <c r="H20" s="32">
        <v>0.18935063580193789</v>
      </c>
      <c r="I20" s="32">
        <v>2.4367925126622434</v>
      </c>
      <c r="J20" s="33">
        <v>2.296941736762706E-2</v>
      </c>
      <c r="K20" s="32">
        <v>6.9706577800634661E-2</v>
      </c>
      <c r="L20" s="32">
        <v>0.85310984537936041</v>
      </c>
    </row>
    <row r="21" spans="1:12" x14ac:dyDescent="0.35">
      <c r="A21" s="9">
        <v>39444</v>
      </c>
      <c r="B21" s="16">
        <v>7.11</v>
      </c>
      <c r="C21" s="10">
        <v>6.15</v>
      </c>
    </row>
    <row r="22" spans="1:12" x14ac:dyDescent="0.35">
      <c r="A22" s="9">
        <v>39538</v>
      </c>
      <c r="B22" s="16">
        <v>9.86</v>
      </c>
      <c r="C22" s="10">
        <v>7.11</v>
      </c>
    </row>
    <row r="23" spans="1:12" x14ac:dyDescent="0.35">
      <c r="A23" s="9">
        <v>39629</v>
      </c>
      <c r="B23" s="16">
        <v>13.19</v>
      </c>
      <c r="C23" s="10">
        <v>9.86</v>
      </c>
    </row>
    <row r="24" spans="1:12" x14ac:dyDescent="0.35">
      <c r="A24" s="9">
        <v>39721</v>
      </c>
      <c r="B24" s="16">
        <v>7.17</v>
      </c>
      <c r="C24" s="10">
        <v>13.19</v>
      </c>
    </row>
    <row r="25" spans="1:12" x14ac:dyDescent="0.35">
      <c r="A25" s="9">
        <v>39813</v>
      </c>
      <c r="B25" s="16">
        <v>5.63</v>
      </c>
      <c r="C25" s="10">
        <v>7.17</v>
      </c>
    </row>
    <row r="26" spans="1:12" x14ac:dyDescent="0.35">
      <c r="A26" s="9">
        <v>39903</v>
      </c>
      <c r="B26" s="16">
        <v>3.58</v>
      </c>
      <c r="C26" s="10">
        <v>5.63</v>
      </c>
    </row>
    <row r="27" spans="1:12" ht="15" thickBot="1" x14ac:dyDescent="0.4">
      <c r="A27" s="11">
        <v>39994</v>
      </c>
      <c r="B27" s="17">
        <v>3.72</v>
      </c>
      <c r="C27" s="12">
        <v>3.58</v>
      </c>
    </row>
    <row r="28" spans="1:12" ht="15" thickTop="1" x14ac:dyDescent="0.35"/>
    <row r="30" spans="1:12" x14ac:dyDescent="0.35">
      <c r="A30" t="s">
        <v>66</v>
      </c>
      <c r="B30">
        <f ca="1">_xll.RiskNormal(0,$H$19)</f>
        <v>0</v>
      </c>
      <c r="C30" s="1">
        <f ca="1">_xll.RiskNormal(0,$H$19)</f>
        <v>0</v>
      </c>
      <c r="D30" s="1">
        <f ca="1">_xll.RiskNormal(0,$H$19)</f>
        <v>0</v>
      </c>
      <c r="E30" s="1">
        <f ca="1">_xll.RiskNormal(0,$H$19)</f>
        <v>0</v>
      </c>
      <c r="F30" s="1">
        <f ca="1">_xll.RiskNormal(0,$H$19)</f>
        <v>0</v>
      </c>
      <c r="G30" s="1">
        <f ca="1">_xll.RiskNormal(0,$H$19)</f>
        <v>0</v>
      </c>
      <c r="H30" s="1">
        <f ca="1">_xll.RiskNormal(0,$H$19)</f>
        <v>0</v>
      </c>
      <c r="I30" s="1">
        <f ca="1">_xll.RiskNormal(0,$H$19)</f>
        <v>0</v>
      </c>
      <c r="J30" s="1">
        <f ca="1">_xll.RiskNormal(0,$H$19)</f>
        <v>0</v>
      </c>
      <c r="K30" s="1">
        <f ca="1">_xll.RiskNormal(0,$H$19)</f>
        <v>0</v>
      </c>
    </row>
    <row r="31" spans="1:12" x14ac:dyDescent="0.35">
      <c r="A31" t="s">
        <v>65</v>
      </c>
      <c r="B3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</row>
    <row r="32" spans="1:12" x14ac:dyDescent="0.35">
      <c r="A32">
        <f>B27</f>
        <v>3.72</v>
      </c>
      <c r="B32">
        <f ca="1">_xll.RiskOutput(,"1",1)+$G$19+$G$20*A32+B30</f>
        <v>5.3816755769977149</v>
      </c>
      <c r="C32" s="1">
        <f ca="1">_xll.RiskOutput(,"1",2)+$G$19+$G$20*B32+C30</f>
        <v>6.1483863332230078</v>
      </c>
      <c r="D32" s="1">
        <f ca="1">_xll.RiskOutput(,"1",3)+$G$19+$G$20*C32+D30</f>
        <v>6.5021529720597346</v>
      </c>
      <c r="E32" s="1">
        <f ca="1">_xll.RiskOutput(,"1",4)+$G$19+$G$20*D32+E30</f>
        <v>6.6653838042055931</v>
      </c>
      <c r="F32" s="1">
        <f ca="1">_xll.RiskOutput(,"1",5)+$G$19+$G$20*E32+F30</f>
        <v>6.7406998505423612</v>
      </c>
      <c r="G32" s="1">
        <f ca="1">_xll.RiskOutput(,"1",6)+$G$19+$G$20*F32+G30</f>
        <v>6.7754512927866388</v>
      </c>
      <c r="H32" s="1">
        <f ca="1">_xll.RiskOutput(,"1",7)+$G$19+$G$20*G32+H30</f>
        <v>6.7914858936027436</v>
      </c>
      <c r="I32" s="1">
        <f ca="1">_xll.RiskOutput(,"1",8)+$G$19+$G$20*H32+I30</f>
        <v>6.7988843900888618</v>
      </c>
      <c r="J32" s="1">
        <f ca="1">_xll.RiskOutput(,"1",9)+$G$19+$G$20*I32+J30</f>
        <v>6.8022981171209764</v>
      </c>
      <c r="K32" s="1">
        <f ca="1">_xll.RiskOutput(,"1",10)+$G$19+$G$20*J32+K30</f>
        <v>6.8038732388057213</v>
      </c>
    </row>
  </sheetData>
  <mergeCells count="16">
    <mergeCell ref="G12:G13"/>
    <mergeCell ref="H12:H13"/>
    <mergeCell ref="I12:I13"/>
    <mergeCell ref="J12:J13"/>
    <mergeCell ref="K12:K13"/>
    <mergeCell ref="G17:G18"/>
    <mergeCell ref="H17:H18"/>
    <mergeCell ref="I17:I18"/>
    <mergeCell ref="J17:J18"/>
    <mergeCell ref="K17:L17"/>
    <mergeCell ref="G8:G9"/>
    <mergeCell ref="H8:H9"/>
    <mergeCell ref="I8:I9"/>
    <mergeCell ref="J8:J9"/>
    <mergeCell ref="K8:K9"/>
    <mergeCell ref="L8:L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6AC7-ECB4-4316-B326-F4C0F320B4ED}">
  <dimension ref="B9"/>
  <sheetViews>
    <sheetView workbookViewId="0"/>
  </sheetViews>
  <sheetFormatPr defaultRowHeight="14.5" x14ac:dyDescent="0.35"/>
  <sheetData>
    <row r="9" spans="2:2" x14ac:dyDescent="0.35">
      <c r="B9" s="2">
        <f>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AC0B-DC30-4BC7-A58A-CA75ECB2F1DB}">
  <dimension ref="A1:T20"/>
  <sheetViews>
    <sheetView workbookViewId="0"/>
  </sheetViews>
  <sheetFormatPr defaultColWidth="30.6328125" defaultRowHeight="14.5" x14ac:dyDescent="0.35"/>
  <cols>
    <col min="1" max="1" width="30.6328125" style="4"/>
    <col min="2" max="16384" width="30.6328125" style="3"/>
  </cols>
  <sheetData>
    <row r="1" spans="1:20" x14ac:dyDescent="0.35">
      <c r="A1" s="4" t="s">
        <v>10</v>
      </c>
      <c r="B1" s="3" t="s">
        <v>11</v>
      </c>
      <c r="C1" s="3" t="s">
        <v>1</v>
      </c>
      <c r="D1" s="3">
        <v>7</v>
      </c>
      <c r="E1" s="3" t="s">
        <v>2</v>
      </c>
      <c r="F1" s="3">
        <v>6</v>
      </c>
      <c r="G1" s="3" t="s">
        <v>3</v>
      </c>
      <c r="H1" s="3">
        <v>0</v>
      </c>
      <c r="I1" s="3" t="s">
        <v>4</v>
      </c>
      <c r="J1" s="3">
        <v>1</v>
      </c>
      <c r="K1" s="3" t="s">
        <v>5</v>
      </c>
      <c r="L1" s="3">
        <v>0</v>
      </c>
      <c r="M1" s="3" t="s">
        <v>6</v>
      </c>
      <c r="N1" s="3">
        <v>0</v>
      </c>
      <c r="O1" s="3" t="s">
        <v>7</v>
      </c>
      <c r="P1" s="3">
        <v>1</v>
      </c>
      <c r="Q1" s="3" t="s">
        <v>8</v>
      </c>
      <c r="R1" s="3">
        <v>0</v>
      </c>
      <c r="S1" s="3" t="s">
        <v>9</v>
      </c>
      <c r="T1" s="3">
        <v>0</v>
      </c>
    </row>
    <row r="2" spans="1:20" x14ac:dyDescent="0.35">
      <c r="A2" s="4" t="s">
        <v>12</v>
      </c>
      <c r="B2" s="3" t="s">
        <v>13</v>
      </c>
    </row>
    <row r="3" spans="1:20" x14ac:dyDescent="0.35">
      <c r="A3" s="4" t="s">
        <v>14</v>
      </c>
      <c r="B3" s="3" t="b">
        <f>IF(B10&gt;256,"TripUpST110AndEarlier",TRUE)</f>
        <v>1</v>
      </c>
    </row>
    <row r="4" spans="1:20" x14ac:dyDescent="0.35">
      <c r="A4" s="4" t="s">
        <v>15</v>
      </c>
      <c r="B4" s="3" t="s">
        <v>16</v>
      </c>
    </row>
    <row r="5" spans="1:20" x14ac:dyDescent="0.35">
      <c r="A5" s="4" t="s">
        <v>17</v>
      </c>
      <c r="B5" s="3" t="b">
        <v>1</v>
      </c>
    </row>
    <row r="6" spans="1:20" x14ac:dyDescent="0.35">
      <c r="A6" s="4" t="s">
        <v>18</v>
      </c>
      <c r="B6" s="3" t="b">
        <v>0</v>
      </c>
    </row>
    <row r="7" spans="1:20" x14ac:dyDescent="0.35">
      <c r="A7" s="4" t="s">
        <v>19</v>
      </c>
      <c r="B7" s="3">
        <f>Sheet1!$A$1:$C$27</f>
        <v>6.05</v>
      </c>
    </row>
    <row r="8" spans="1:20" x14ac:dyDescent="0.35">
      <c r="A8" s="4" t="s">
        <v>20</v>
      </c>
      <c r="B8" s="3">
        <v>2</v>
      </c>
    </row>
    <row r="9" spans="1:20" x14ac:dyDescent="0.35">
      <c r="A9" s="4" t="s">
        <v>21</v>
      </c>
      <c r="B9" s="13">
        <f>1</f>
        <v>1</v>
      </c>
    </row>
    <row r="10" spans="1:20" x14ac:dyDescent="0.35">
      <c r="A10" s="4" t="s">
        <v>22</v>
      </c>
      <c r="B10" s="3">
        <v>3</v>
      </c>
    </row>
    <row r="12" spans="1:20" x14ac:dyDescent="0.35">
      <c r="A12" s="4" t="s">
        <v>23</v>
      </c>
      <c r="B12" s="3" t="s">
        <v>24</v>
      </c>
      <c r="C12" s="3" t="s">
        <v>25</v>
      </c>
      <c r="D12" s="3" t="s">
        <v>26</v>
      </c>
      <c r="E12" s="3" t="b">
        <v>1</v>
      </c>
      <c r="F12" s="3">
        <v>1</v>
      </c>
      <c r="G12" s="3">
        <v>2</v>
      </c>
      <c r="H12" s="3">
        <v>0</v>
      </c>
    </row>
    <row r="13" spans="1:20" x14ac:dyDescent="0.35">
      <c r="A13" s="4" t="s">
        <v>27</v>
      </c>
      <c r="B13" s="3">
        <f>Sheet1!$A$1:$A$27</f>
        <v>38716</v>
      </c>
    </row>
    <row r="14" spans="1:20" x14ac:dyDescent="0.35">
      <c r="A14" s="4" t="s">
        <v>28</v>
      </c>
    </row>
    <row r="15" spans="1:20" x14ac:dyDescent="0.35">
      <c r="A15" s="4" t="s">
        <v>29</v>
      </c>
      <c r="B15" s="3" t="s">
        <v>30</v>
      </c>
      <c r="C15" s="3" t="s">
        <v>31</v>
      </c>
      <c r="D15" s="3" t="s">
        <v>32</v>
      </c>
      <c r="E15" s="3" t="b">
        <v>1</v>
      </c>
      <c r="F15" s="3">
        <v>1</v>
      </c>
      <c r="G15" s="3">
        <v>3</v>
      </c>
      <c r="H15" s="3">
        <v>0</v>
      </c>
    </row>
    <row r="16" spans="1:20" x14ac:dyDescent="0.35">
      <c r="A16" s="4" t="s">
        <v>33</v>
      </c>
      <c r="B16" s="3">
        <f>Sheet1!$B$1:$B$27</f>
        <v>3.66</v>
      </c>
    </row>
    <row r="17" spans="1:8" x14ac:dyDescent="0.35">
      <c r="A17" s="4" t="s">
        <v>34</v>
      </c>
    </row>
    <row r="18" spans="1:8" x14ac:dyDescent="0.35">
      <c r="A18" s="4" t="s">
        <v>36</v>
      </c>
      <c r="B18" s="3" t="s">
        <v>37</v>
      </c>
      <c r="C18" s="3" t="s">
        <v>35</v>
      </c>
      <c r="D18" s="3" t="s">
        <v>38</v>
      </c>
      <c r="E18" s="3" t="b">
        <v>1</v>
      </c>
      <c r="F18" s="3">
        <v>0</v>
      </c>
      <c r="G18" s="3">
        <v>4</v>
      </c>
      <c r="H18" s="3">
        <v>0</v>
      </c>
    </row>
    <row r="19" spans="1:8" x14ac:dyDescent="0.35">
      <c r="A19" s="4" t="s">
        <v>39</v>
      </c>
      <c r="B19" s="3">
        <f>Sheet1!$C$1:$C$27</f>
        <v>7.5</v>
      </c>
    </row>
    <row r="20" spans="1:8" x14ac:dyDescent="0.35">
      <c r="A20" s="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Sheet2</vt:lpstr>
      <vt:lpstr>Sheet3</vt:lpstr>
      <vt:lpstr>_PalUtilTempWorksheet</vt:lpstr>
      <vt:lpstr>_STDS_DG435407D</vt:lpstr>
      <vt:lpstr>ST_DataSet1</vt:lpstr>
      <vt:lpstr>ST_Lag1</vt:lpstr>
      <vt:lpstr>ST_NaturalGasSpotPrice</vt:lpstr>
    </vt:vector>
  </TitlesOfParts>
  <Company>The University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Dyer</dc:creator>
  <cp:lastModifiedBy>Ryan Harty</cp:lastModifiedBy>
  <dcterms:created xsi:type="dcterms:W3CDTF">2011-02-02T14:08:25Z</dcterms:created>
  <dcterms:modified xsi:type="dcterms:W3CDTF">2019-11-11T19:49:56Z</dcterms:modified>
</cp:coreProperties>
</file>