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5\Documents\MSBA\Decision Analysis\HW5\"/>
    </mc:Choice>
  </mc:AlternateContent>
  <xr:revisionPtr revIDLastSave="0" documentId="13_ncr:1_{5C032FFD-7E7B-4A06-BC97-526CD5CFF1BE}" xr6:coauthVersionLast="45" xr6:coauthVersionMax="45" xr10:uidLastSave="{00000000-0000-0000-0000-000000000000}"/>
  <bookViews>
    <workbookView xWindow="-110" yWindow="-110" windowWidth="18490" windowHeight="11020" xr2:uid="{6ADFA5AB-85D3-4E3E-BA10-21A1DC4BCD3E}"/>
  </bookViews>
  <sheets>
    <sheet name="Sheet1" sheetId="1" r:id="rId1"/>
    <sheet name="treeCalc_1" sheetId="3" state="hidden" r:id="rId2"/>
  </sheets>
  <definedNames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3" l="1"/>
  <c r="J15" i="3"/>
  <c r="K14" i="3"/>
  <c r="J14" i="3"/>
  <c r="J12" i="3"/>
  <c r="O12" i="3"/>
  <c r="E69" i="1"/>
  <c r="G46" i="1"/>
  <c r="K29" i="3" s="1"/>
  <c r="G26" i="1"/>
  <c r="K23" i="3" s="1"/>
  <c r="J31" i="3"/>
  <c r="J30" i="3"/>
  <c r="J29" i="3"/>
  <c r="O29" i="3"/>
  <c r="K28" i="3"/>
  <c r="J28" i="3"/>
  <c r="K26" i="3"/>
  <c r="J26" i="3"/>
  <c r="O26" i="3"/>
  <c r="F11" i="1"/>
  <c r="K27" i="3"/>
  <c r="J27" i="3"/>
  <c r="J18" i="3"/>
  <c r="O18" i="3"/>
  <c r="J25" i="3"/>
  <c r="J24" i="3"/>
  <c r="J23" i="3"/>
  <c r="O23" i="3"/>
  <c r="F2" i="1"/>
  <c r="G3" i="1"/>
  <c r="K22" i="3"/>
  <c r="J22" i="3"/>
  <c r="K20" i="3"/>
  <c r="J20" i="3"/>
  <c r="O20" i="3"/>
  <c r="K21" i="3"/>
  <c r="J21" i="3"/>
  <c r="J16" i="3"/>
  <c r="O16" i="3"/>
  <c r="J19" i="3"/>
  <c r="O15" i="3"/>
  <c r="J17" i="3"/>
  <c r="O14" i="3"/>
  <c r="J13" i="3"/>
  <c r="K11" i="3"/>
  <c r="J11" i="3"/>
  <c r="O11" i="3"/>
  <c r="B11" i="3"/>
  <c r="B2" i="3"/>
  <c r="F2" i="3"/>
  <c r="H47" i="1"/>
  <c r="H44" i="1"/>
  <c r="I45" i="1"/>
  <c r="I44" i="1"/>
  <c r="G43" i="1"/>
  <c r="F51" i="1"/>
  <c r="G53" i="1"/>
  <c r="H27" i="1"/>
  <c r="F31" i="1"/>
  <c r="C60" i="1"/>
  <c r="C59" i="1"/>
  <c r="D60" i="1"/>
  <c r="E36" i="1"/>
  <c r="F36" i="1"/>
  <c r="E35" i="1"/>
  <c r="F37" i="1"/>
  <c r="F57" i="1"/>
  <c r="E56" i="1"/>
  <c r="F56" i="1"/>
  <c r="E55" i="1"/>
  <c r="E30" i="1"/>
  <c r="G32" i="1"/>
  <c r="G33" i="1"/>
  <c r="G23" i="1"/>
  <c r="H20" i="1"/>
  <c r="H21" i="1"/>
  <c r="I25" i="1"/>
  <c r="H28" i="1"/>
  <c r="I28" i="1"/>
  <c r="I29" i="1"/>
  <c r="I24" i="1"/>
  <c r="H24" i="1"/>
  <c r="G52" i="1"/>
  <c r="E50" i="1"/>
  <c r="H40" i="1"/>
  <c r="H41" i="1"/>
  <c r="I48" i="1"/>
  <c r="I49" i="1"/>
  <c r="H48" i="1"/>
  <c r="C38" i="1"/>
  <c r="D39" i="1"/>
  <c r="A31" i="3" l="1"/>
  <c r="A30" i="3"/>
  <c r="A28" i="3"/>
  <c r="A29" i="3"/>
  <c r="A26" i="3"/>
  <c r="A27" i="3"/>
  <c r="A25" i="3"/>
  <c r="A24" i="3"/>
  <c r="A22" i="3"/>
  <c r="A23" i="3"/>
  <c r="A20" i="3"/>
  <c r="A21" i="3"/>
  <c r="A18" i="3"/>
  <c r="A19" i="3"/>
  <c r="A17" i="3"/>
  <c r="A16" i="3"/>
  <c r="A15" i="3"/>
  <c r="A14" i="3"/>
  <c r="A12" i="3"/>
  <c r="A13" i="3"/>
  <c r="A11" i="3"/>
</calcChain>
</file>

<file path=xl/sharedStrings.xml><?xml version="1.0" encoding="utf-8"?>
<sst xmlns="http://schemas.openxmlformats.org/spreadsheetml/2006/main" count="178" uniqueCount="105">
  <si>
    <t>Old System</t>
  </si>
  <si>
    <t>Price</t>
  </si>
  <si>
    <t>10k per unit</t>
  </si>
  <si>
    <t>New System</t>
  </si>
  <si>
    <t>Modest improvement</t>
  </si>
  <si>
    <t>20% premium</t>
  </si>
  <si>
    <t>Great improvement</t>
  </si>
  <si>
    <t>100% premium</t>
  </si>
  <si>
    <t>Var cost</t>
  </si>
  <si>
    <t>8k</t>
  </si>
  <si>
    <t>total</t>
  </si>
  <si>
    <t>400k</t>
  </si>
  <si>
    <t>Quick finish</t>
  </si>
  <si>
    <t>120K</t>
  </si>
  <si>
    <t>75% prob</t>
  </si>
  <si>
    <t>slow finish</t>
  </si>
  <si>
    <t>360K</t>
  </si>
  <si>
    <t>valve design prob</t>
  </si>
  <si>
    <t>Prob of great improv</t>
  </si>
  <si>
    <t>improv costs</t>
  </si>
  <si>
    <t>80K</t>
  </si>
  <si>
    <t>Var cost per unit inc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</si>
  <si>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</si>
  <si>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</si>
  <si>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</si>
  <si>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</si>
  <si>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</si>
  <si>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</si>
  <si>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</si>
  <si>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</si>
  <si>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</si>
  <si>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</si>
  <si>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</si>
  <si>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</si>
  <si>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</si>
  <si>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</si>
  <si>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</si>
  <si>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</si>
  <si>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</si>
  <si>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</si>
  <si>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</si>
  <si>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</si>
  <si>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</si>
  <si>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</si>
  <si>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</si>
  <si>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</si>
  <si>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</si>
  <si>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</si>
  <si>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</si>
  <si>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</si>
  <si>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</si>
  <si>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</si>
  <si>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</si>
  <si>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</si>
  <si>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</si>
  <si>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</si>
  <si>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</si>
  <si>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</si>
  <si>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New Tree</t>
  </si>
  <si>
    <t>=</t>
  </si>
  <si>
    <t>7.6.0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</si>
  <si>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</si>
  <si>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</si>
  <si>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</si>
  <si>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</si>
  <si>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</si>
  <si>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</si>
  <si>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</si>
  <si>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3B4E0842</t>
  </si>
  <si>
    <t>Decision</t>
  </si>
  <si>
    <t>4,0,0,0,1,0,0</t>
  </si>
  <si>
    <t>2,0,0,2,2,3,0,0,0</t>
  </si>
  <si>
    <t>New Technology</t>
  </si>
  <si>
    <t>Same Technology</t>
  </si>
  <si>
    <t>Chance</t>
  </si>
  <si>
    <t>1,0,0,2,4,5,1,0,0</t>
  </si>
  <si>
    <t>Quick Finish</t>
  </si>
  <si>
    <t>Slow Finish</t>
  </si>
  <si>
    <t>100k</t>
  </si>
  <si>
    <t>4,0,0,0,4,0,0</t>
  </si>
  <si>
    <t>4,0,0,0,6,0,0</t>
  </si>
  <si>
    <t>20k</t>
  </si>
  <si>
    <t>4,0,0,0,10,0,0</t>
  </si>
  <si>
    <t>4,0,0,0,5,0,0</t>
  </si>
  <si>
    <t>Cont. Dev</t>
  </si>
  <si>
    <t>2,0,0,2,6,7,2,0,0</t>
  </si>
  <si>
    <t>Stop Dev/Manufacture</t>
  </si>
  <si>
    <t>2,0,0,2,8,9,2,0,0</t>
  </si>
  <si>
    <t>Stop Dev</t>
  </si>
  <si>
    <t>1,0,0,2,10,11,4,0,0</t>
  </si>
  <si>
    <t>Success</t>
  </si>
  <si>
    <t>Failure</t>
  </si>
  <si>
    <t>1,0,0,2,12,13,6,0,0</t>
  </si>
  <si>
    <t>Dramatic Change</t>
  </si>
  <si>
    <t>Modest Change</t>
  </si>
  <si>
    <t>4,0,0,0,13,0,0</t>
  </si>
  <si>
    <t>2,0,0,2,14,15,10,0,0</t>
  </si>
  <si>
    <t>New Design</t>
  </si>
  <si>
    <t>Old Design</t>
  </si>
  <si>
    <t>4,0,0,0,8,0,0</t>
  </si>
  <si>
    <t>1,0,0,2,16,17,5,0,0</t>
  </si>
  <si>
    <t>4,0,0,0,16,0,0</t>
  </si>
  <si>
    <t>1,0,0,2,18,19,8,0,0</t>
  </si>
  <si>
    <t>4,0,0,0,19,0,0</t>
  </si>
  <si>
    <t>2,0,0,2,20,21,16,0,0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</si>
</sst>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8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239522</xdr:colOff>
      <xdr:row>53</xdr:row>
      <xdr:rowOff>179070</xdr:rowOff>
    </xdr:from>
    <xdr:to>
      <xdr:col>4</xdr:col>
      <xdr:colOff>127</xdr:colOff>
      <xdr:row>53</xdr:row>
      <xdr:rowOff>179070</xdr:rowOff>
    </xdr:to>
    <xdr:cxnSp macro="_xll.PtreeEvent_ObjectClick">
      <xdr:nvCxnSpPr>
        <xdr:cNvPr id="201" name="PTObj_DBranchHLine_1_5">
          <a:extLst>
            <a:ext uri="{FF2B5EF4-FFF2-40B4-BE49-F238E27FC236}">
              <a16:creationId xmlns:a16="http://schemas.microsoft.com/office/drawing/2014/main" id="{6B5C8DB9-1EA1-4688-9F3B-3C8C0A163B4F}"/>
            </a:ext>
          </a:extLst>
        </xdr:cNvPr>
        <xdr:cNvCxnSpPr/>
      </xdr:nvCxnSpPr>
      <xdr:spPr>
        <a:xfrm>
          <a:off x="3770122" y="99390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37</xdr:row>
      <xdr:rowOff>173989</xdr:rowOff>
    </xdr:from>
    <xdr:to>
      <xdr:col>3</xdr:col>
      <xdr:colOff>239522</xdr:colOff>
      <xdr:row>53</xdr:row>
      <xdr:rowOff>179070</xdr:rowOff>
    </xdr:to>
    <xdr:cxnSp macro="_xll.PtreeEvent_ObjectClick">
      <xdr:nvCxnSpPr>
        <xdr:cNvPr id="200" name="PTObj_DBranchDLine_1_5">
          <a:extLst>
            <a:ext uri="{FF2B5EF4-FFF2-40B4-BE49-F238E27FC236}">
              <a16:creationId xmlns:a16="http://schemas.microsoft.com/office/drawing/2014/main" id="{222E6B3E-C6A3-4616-BE8F-0EADBCA31598}"/>
            </a:ext>
          </a:extLst>
        </xdr:cNvPr>
        <xdr:cNvCxnSpPr/>
      </xdr:nvCxnSpPr>
      <xdr:spPr>
        <a:xfrm>
          <a:off x="3617722" y="6987539"/>
          <a:ext cx="152400" cy="29514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33</xdr:row>
      <xdr:rowOff>179070</xdr:rowOff>
    </xdr:from>
    <xdr:to>
      <xdr:col>4</xdr:col>
      <xdr:colOff>127</xdr:colOff>
      <xdr:row>33</xdr:row>
      <xdr:rowOff>179070</xdr:rowOff>
    </xdr:to>
    <xdr:cxnSp macro="_xll.PtreeEvent_ObjectClick">
      <xdr:nvCxnSpPr>
        <xdr:cNvPr id="198" name="PTObj_DBranchHLine_1_4">
          <a:extLst>
            <a:ext uri="{FF2B5EF4-FFF2-40B4-BE49-F238E27FC236}">
              <a16:creationId xmlns:a16="http://schemas.microsoft.com/office/drawing/2014/main" id="{FAC5A88A-F253-465C-836D-566F6BE839E8}"/>
            </a:ext>
          </a:extLst>
        </xdr:cNvPr>
        <xdr:cNvCxnSpPr/>
      </xdr:nvCxnSpPr>
      <xdr:spPr>
        <a:xfrm>
          <a:off x="3770122" y="62560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33</xdr:row>
      <xdr:rowOff>179070</xdr:rowOff>
    </xdr:from>
    <xdr:to>
      <xdr:col>3</xdr:col>
      <xdr:colOff>239522</xdr:colOff>
      <xdr:row>37</xdr:row>
      <xdr:rowOff>173989</xdr:rowOff>
    </xdr:to>
    <xdr:cxnSp macro="_xll.PtreeEvent_ObjectClick">
      <xdr:nvCxnSpPr>
        <xdr:cNvPr id="197" name="PTObj_DBranchDLine_1_4">
          <a:extLst>
            <a:ext uri="{FF2B5EF4-FFF2-40B4-BE49-F238E27FC236}">
              <a16:creationId xmlns:a16="http://schemas.microsoft.com/office/drawing/2014/main" id="{2844C48C-7FE7-4C83-A20E-61F4C537715C}"/>
            </a:ext>
          </a:extLst>
        </xdr:cNvPr>
        <xdr:cNvCxnSpPr/>
      </xdr:nvCxnSpPr>
      <xdr:spPr>
        <a:xfrm flipV="1">
          <a:off x="3617722" y="625602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37</xdr:row>
      <xdr:rowOff>179070</xdr:rowOff>
    </xdr:from>
    <xdr:to>
      <xdr:col>3</xdr:col>
      <xdr:colOff>127</xdr:colOff>
      <xdr:row>37</xdr:row>
      <xdr:rowOff>179070</xdr:rowOff>
    </xdr:to>
    <xdr:cxnSp macro="_xll.PtreeEvent_ObjectClick">
      <xdr:nvCxnSpPr>
        <xdr:cNvPr id="195" name="PTObj_DBranchHLine_1_2">
          <a:extLst>
            <a:ext uri="{FF2B5EF4-FFF2-40B4-BE49-F238E27FC236}">
              <a16:creationId xmlns:a16="http://schemas.microsoft.com/office/drawing/2014/main" id="{777DB73B-DB50-4787-AC63-38E630F85617}"/>
            </a:ext>
          </a:extLst>
        </xdr:cNvPr>
        <xdr:cNvCxnSpPr/>
      </xdr:nvCxnSpPr>
      <xdr:spPr>
        <a:xfrm>
          <a:off x="2150872" y="6992620"/>
          <a:ext cx="1379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37</xdr:row>
      <xdr:rowOff>179070</xdr:rowOff>
    </xdr:from>
    <xdr:to>
      <xdr:col>2</xdr:col>
      <xdr:colOff>239522</xdr:colOff>
      <xdr:row>57</xdr:row>
      <xdr:rowOff>173989</xdr:rowOff>
    </xdr:to>
    <xdr:cxnSp macro="_xll.PtreeEvent_ObjectClick">
      <xdr:nvCxnSpPr>
        <xdr:cNvPr id="194" name="PTObj_DBranchDLine_1_2">
          <a:extLst>
            <a:ext uri="{FF2B5EF4-FFF2-40B4-BE49-F238E27FC236}">
              <a16:creationId xmlns:a16="http://schemas.microsoft.com/office/drawing/2014/main" id="{AF8A1062-027C-4344-A017-436A2C628447}"/>
            </a:ext>
          </a:extLst>
        </xdr:cNvPr>
        <xdr:cNvCxnSpPr/>
      </xdr:nvCxnSpPr>
      <xdr:spPr>
        <a:xfrm flipV="1">
          <a:off x="1998472" y="6992620"/>
          <a:ext cx="152400" cy="367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47</xdr:row>
      <xdr:rowOff>179070</xdr:rowOff>
    </xdr:from>
    <xdr:to>
      <xdr:col>8</xdr:col>
      <xdr:colOff>127</xdr:colOff>
      <xdr:row>47</xdr:row>
      <xdr:rowOff>179070</xdr:rowOff>
    </xdr:to>
    <xdr:cxnSp macro="_xll.PtreeEvent_ObjectClick">
      <xdr:nvCxnSpPr>
        <xdr:cNvPr id="181" name="PTObj_DBranchHLine_1_21">
          <a:extLst>
            <a:ext uri="{FF2B5EF4-FFF2-40B4-BE49-F238E27FC236}">
              <a16:creationId xmlns:a16="http://schemas.microsoft.com/office/drawing/2014/main" id="{C2236016-45A0-4552-8869-2D9BFE850B89}"/>
            </a:ext>
          </a:extLst>
        </xdr:cNvPr>
        <xdr:cNvCxnSpPr/>
      </xdr:nvCxnSpPr>
      <xdr:spPr>
        <a:xfrm>
          <a:off x="10316972" y="88341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45</xdr:row>
      <xdr:rowOff>173989</xdr:rowOff>
    </xdr:from>
    <xdr:to>
      <xdr:col>7</xdr:col>
      <xdr:colOff>239522</xdr:colOff>
      <xdr:row>47</xdr:row>
      <xdr:rowOff>179070</xdr:rowOff>
    </xdr:to>
    <xdr:cxnSp macro="_xll.PtreeEvent_ObjectClick">
      <xdr:nvCxnSpPr>
        <xdr:cNvPr id="180" name="PTObj_DBranchDLine_1_21">
          <a:extLst>
            <a:ext uri="{FF2B5EF4-FFF2-40B4-BE49-F238E27FC236}">
              <a16:creationId xmlns:a16="http://schemas.microsoft.com/office/drawing/2014/main" id="{CCDD19D5-93D3-4C27-BBE1-D39B879ACABA}"/>
            </a:ext>
          </a:extLst>
        </xdr:cNvPr>
        <xdr:cNvCxnSpPr/>
      </xdr:nvCxnSpPr>
      <xdr:spPr>
        <a:xfrm>
          <a:off x="10164572" y="84607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43</xdr:row>
      <xdr:rowOff>179070</xdr:rowOff>
    </xdr:from>
    <xdr:to>
      <xdr:col>8</xdr:col>
      <xdr:colOff>127</xdr:colOff>
      <xdr:row>43</xdr:row>
      <xdr:rowOff>179070</xdr:rowOff>
    </xdr:to>
    <xdr:cxnSp macro="_xll.PtreeEvent_ObjectClick">
      <xdr:nvCxnSpPr>
        <xdr:cNvPr id="177" name="PTObj_DBranchHLine_1_20">
          <a:extLst>
            <a:ext uri="{FF2B5EF4-FFF2-40B4-BE49-F238E27FC236}">
              <a16:creationId xmlns:a16="http://schemas.microsoft.com/office/drawing/2014/main" id="{6402EDAA-2B21-4DE2-B8FF-8BAE1CE8A4FD}"/>
            </a:ext>
          </a:extLst>
        </xdr:cNvPr>
        <xdr:cNvCxnSpPr/>
      </xdr:nvCxnSpPr>
      <xdr:spPr>
        <a:xfrm>
          <a:off x="10316972" y="80975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43</xdr:row>
      <xdr:rowOff>179070</xdr:rowOff>
    </xdr:from>
    <xdr:to>
      <xdr:col>7</xdr:col>
      <xdr:colOff>239522</xdr:colOff>
      <xdr:row>45</xdr:row>
      <xdr:rowOff>173989</xdr:rowOff>
    </xdr:to>
    <xdr:cxnSp macro="_xll.PtreeEvent_ObjectClick">
      <xdr:nvCxnSpPr>
        <xdr:cNvPr id="176" name="PTObj_DBranchDLine_1_20">
          <a:extLst>
            <a:ext uri="{FF2B5EF4-FFF2-40B4-BE49-F238E27FC236}">
              <a16:creationId xmlns:a16="http://schemas.microsoft.com/office/drawing/2014/main" id="{0882CF49-6153-44CF-8E9E-D874C49A1B16}"/>
            </a:ext>
          </a:extLst>
        </xdr:cNvPr>
        <xdr:cNvCxnSpPr/>
      </xdr:nvCxnSpPr>
      <xdr:spPr>
        <a:xfrm flipV="1">
          <a:off x="10164572" y="80975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45</xdr:row>
      <xdr:rowOff>179070</xdr:rowOff>
    </xdr:from>
    <xdr:to>
      <xdr:col>7</xdr:col>
      <xdr:colOff>127</xdr:colOff>
      <xdr:row>45</xdr:row>
      <xdr:rowOff>179070</xdr:rowOff>
    </xdr:to>
    <xdr:cxnSp macro="_xll.PtreeEvent_ObjectClick">
      <xdr:nvCxnSpPr>
        <xdr:cNvPr id="173" name="PTObj_DBranchHLine_1_19">
          <a:extLst>
            <a:ext uri="{FF2B5EF4-FFF2-40B4-BE49-F238E27FC236}">
              <a16:creationId xmlns:a16="http://schemas.microsoft.com/office/drawing/2014/main" id="{FAB4AD26-2D4B-410E-A881-A92317A8A91B}"/>
            </a:ext>
          </a:extLst>
        </xdr:cNvPr>
        <xdr:cNvCxnSpPr/>
      </xdr:nvCxnSpPr>
      <xdr:spPr>
        <a:xfrm>
          <a:off x="8716772" y="8097520"/>
          <a:ext cx="1360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41</xdr:row>
      <xdr:rowOff>173989</xdr:rowOff>
    </xdr:from>
    <xdr:to>
      <xdr:col>6</xdr:col>
      <xdr:colOff>239522</xdr:colOff>
      <xdr:row>45</xdr:row>
      <xdr:rowOff>179070</xdr:rowOff>
    </xdr:to>
    <xdr:cxnSp macro="_xll.PtreeEvent_ObjectClick">
      <xdr:nvCxnSpPr>
        <xdr:cNvPr id="172" name="PTObj_DBranchDLine_1_19">
          <a:extLst>
            <a:ext uri="{FF2B5EF4-FFF2-40B4-BE49-F238E27FC236}">
              <a16:creationId xmlns:a16="http://schemas.microsoft.com/office/drawing/2014/main" id="{19714601-0254-4035-9B08-B617BF84A186}"/>
            </a:ext>
          </a:extLst>
        </xdr:cNvPr>
        <xdr:cNvCxnSpPr/>
      </xdr:nvCxnSpPr>
      <xdr:spPr>
        <a:xfrm>
          <a:off x="8564372" y="77241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39</xdr:row>
      <xdr:rowOff>179070</xdr:rowOff>
    </xdr:from>
    <xdr:to>
      <xdr:col>7</xdr:col>
      <xdr:colOff>127</xdr:colOff>
      <xdr:row>39</xdr:row>
      <xdr:rowOff>179070</xdr:rowOff>
    </xdr:to>
    <xdr:cxnSp macro="_xll.PtreeEvent_ObjectClick">
      <xdr:nvCxnSpPr>
        <xdr:cNvPr id="165" name="PTObj_DBranchHLine_1_18">
          <a:extLst>
            <a:ext uri="{FF2B5EF4-FFF2-40B4-BE49-F238E27FC236}">
              <a16:creationId xmlns:a16="http://schemas.microsoft.com/office/drawing/2014/main" id="{3C90F5A2-22CC-483C-A434-DD7BCE089041}"/>
            </a:ext>
          </a:extLst>
        </xdr:cNvPr>
        <xdr:cNvCxnSpPr/>
      </xdr:nvCxnSpPr>
      <xdr:spPr>
        <a:xfrm>
          <a:off x="8716772" y="7360920"/>
          <a:ext cx="1360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39</xdr:row>
      <xdr:rowOff>179070</xdr:rowOff>
    </xdr:from>
    <xdr:to>
      <xdr:col>6</xdr:col>
      <xdr:colOff>239522</xdr:colOff>
      <xdr:row>41</xdr:row>
      <xdr:rowOff>173989</xdr:rowOff>
    </xdr:to>
    <xdr:cxnSp macro="_xll.PtreeEvent_ObjectClick">
      <xdr:nvCxnSpPr>
        <xdr:cNvPr id="164" name="PTObj_DBranchDLine_1_18">
          <a:extLst>
            <a:ext uri="{FF2B5EF4-FFF2-40B4-BE49-F238E27FC236}">
              <a16:creationId xmlns:a16="http://schemas.microsoft.com/office/drawing/2014/main" id="{27A03606-02F5-4B7A-A0E7-1EF16D307BF1}"/>
            </a:ext>
          </a:extLst>
        </xdr:cNvPr>
        <xdr:cNvCxnSpPr/>
      </xdr:nvCxnSpPr>
      <xdr:spPr>
        <a:xfrm flipV="1">
          <a:off x="8564372" y="73609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41</xdr:row>
      <xdr:rowOff>179070</xdr:rowOff>
    </xdr:from>
    <xdr:to>
      <xdr:col>6</xdr:col>
      <xdr:colOff>127</xdr:colOff>
      <xdr:row>41</xdr:row>
      <xdr:rowOff>179070</xdr:rowOff>
    </xdr:to>
    <xdr:cxnSp macro="_xll.PtreeEvent_ObjectClick">
      <xdr:nvCxnSpPr>
        <xdr:cNvPr id="161" name="PTObj_DBranchHLine_1_16">
          <a:extLst>
            <a:ext uri="{FF2B5EF4-FFF2-40B4-BE49-F238E27FC236}">
              <a16:creationId xmlns:a16="http://schemas.microsoft.com/office/drawing/2014/main" id="{B131E712-2E8E-498A-93C7-299E82CDA44D}"/>
            </a:ext>
          </a:extLst>
        </xdr:cNvPr>
        <xdr:cNvCxnSpPr/>
      </xdr:nvCxnSpPr>
      <xdr:spPr>
        <a:xfrm>
          <a:off x="7135622" y="7360920"/>
          <a:ext cx="13417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41</xdr:row>
      <xdr:rowOff>179070</xdr:rowOff>
    </xdr:from>
    <xdr:to>
      <xdr:col>5</xdr:col>
      <xdr:colOff>239522</xdr:colOff>
      <xdr:row>49</xdr:row>
      <xdr:rowOff>173989</xdr:rowOff>
    </xdr:to>
    <xdr:cxnSp macro="_xll.PtreeEvent_ObjectClick">
      <xdr:nvCxnSpPr>
        <xdr:cNvPr id="160" name="PTObj_DBranchDLine_1_16">
          <a:extLst>
            <a:ext uri="{FF2B5EF4-FFF2-40B4-BE49-F238E27FC236}">
              <a16:creationId xmlns:a16="http://schemas.microsoft.com/office/drawing/2014/main" id="{77992E86-FC6E-44D2-AE26-09F42089B7FA}"/>
            </a:ext>
          </a:extLst>
        </xdr:cNvPr>
        <xdr:cNvCxnSpPr/>
      </xdr:nvCxnSpPr>
      <xdr:spPr>
        <a:xfrm flipV="1">
          <a:off x="6983222" y="73609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51</xdr:row>
      <xdr:rowOff>179070</xdr:rowOff>
    </xdr:from>
    <xdr:to>
      <xdr:col>6</xdr:col>
      <xdr:colOff>127</xdr:colOff>
      <xdr:row>51</xdr:row>
      <xdr:rowOff>179070</xdr:rowOff>
    </xdr:to>
    <xdr:cxnSp macro="_xll.PtreeEvent_ObjectClick">
      <xdr:nvCxnSpPr>
        <xdr:cNvPr id="157" name="PTObj_DBranchHLine_1_17">
          <a:extLst>
            <a:ext uri="{FF2B5EF4-FFF2-40B4-BE49-F238E27FC236}">
              <a16:creationId xmlns:a16="http://schemas.microsoft.com/office/drawing/2014/main" id="{D374DC45-C031-45E1-A65A-74AA3245EE36}"/>
            </a:ext>
          </a:extLst>
        </xdr:cNvPr>
        <xdr:cNvCxnSpPr/>
      </xdr:nvCxnSpPr>
      <xdr:spPr>
        <a:xfrm>
          <a:off x="7135622" y="8097520"/>
          <a:ext cx="13417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49</xdr:row>
      <xdr:rowOff>173989</xdr:rowOff>
    </xdr:from>
    <xdr:to>
      <xdr:col>5</xdr:col>
      <xdr:colOff>239522</xdr:colOff>
      <xdr:row>51</xdr:row>
      <xdr:rowOff>179070</xdr:rowOff>
    </xdr:to>
    <xdr:cxnSp macro="_xll.PtreeEvent_ObjectClick">
      <xdr:nvCxnSpPr>
        <xdr:cNvPr id="156" name="PTObj_DBranchDLine_1_17">
          <a:extLst>
            <a:ext uri="{FF2B5EF4-FFF2-40B4-BE49-F238E27FC236}">
              <a16:creationId xmlns:a16="http://schemas.microsoft.com/office/drawing/2014/main" id="{D84BCCB3-530D-4B7A-86FB-F6FCBB184294}"/>
            </a:ext>
          </a:extLst>
        </xdr:cNvPr>
        <xdr:cNvCxnSpPr/>
      </xdr:nvCxnSpPr>
      <xdr:spPr>
        <a:xfrm>
          <a:off x="6983222" y="77241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49</xdr:row>
      <xdr:rowOff>179070</xdr:rowOff>
    </xdr:from>
    <xdr:to>
      <xdr:col>5</xdr:col>
      <xdr:colOff>127</xdr:colOff>
      <xdr:row>49</xdr:row>
      <xdr:rowOff>179070</xdr:rowOff>
    </xdr:to>
    <xdr:cxnSp macro="_xll.PtreeEvent_ObjectClick">
      <xdr:nvCxnSpPr>
        <xdr:cNvPr id="149" name="PTObj_DBranchHLine_1_8">
          <a:extLst>
            <a:ext uri="{FF2B5EF4-FFF2-40B4-BE49-F238E27FC236}">
              <a16:creationId xmlns:a16="http://schemas.microsoft.com/office/drawing/2014/main" id="{17058E47-6C9C-44BA-8179-3099BD061C3B}"/>
            </a:ext>
          </a:extLst>
        </xdr:cNvPr>
        <xdr:cNvCxnSpPr/>
      </xdr:nvCxnSpPr>
      <xdr:spPr>
        <a:xfrm>
          <a:off x="5294122" y="7360920"/>
          <a:ext cx="16021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49</xdr:row>
      <xdr:rowOff>179070</xdr:rowOff>
    </xdr:from>
    <xdr:to>
      <xdr:col>4</xdr:col>
      <xdr:colOff>239522</xdr:colOff>
      <xdr:row>53</xdr:row>
      <xdr:rowOff>173989</xdr:rowOff>
    </xdr:to>
    <xdr:cxnSp macro="_xll.PtreeEvent_ObjectClick">
      <xdr:nvCxnSpPr>
        <xdr:cNvPr id="148" name="PTObj_DBranchDLine_1_8">
          <a:extLst>
            <a:ext uri="{FF2B5EF4-FFF2-40B4-BE49-F238E27FC236}">
              <a16:creationId xmlns:a16="http://schemas.microsoft.com/office/drawing/2014/main" id="{4B8B839D-985D-4235-8D9C-03A5080C12D6}"/>
            </a:ext>
          </a:extLst>
        </xdr:cNvPr>
        <xdr:cNvCxnSpPr/>
      </xdr:nvCxnSpPr>
      <xdr:spPr>
        <a:xfrm flipV="1">
          <a:off x="5141722" y="73609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27</xdr:row>
      <xdr:rowOff>179070</xdr:rowOff>
    </xdr:from>
    <xdr:to>
      <xdr:col>8</xdr:col>
      <xdr:colOff>127</xdr:colOff>
      <xdr:row>27</xdr:row>
      <xdr:rowOff>179070</xdr:rowOff>
    </xdr:to>
    <xdr:cxnSp macro="_xll.PtreeEvent_ObjectClick">
      <xdr:nvCxnSpPr>
        <xdr:cNvPr id="145" name="PTObj_DBranchHLine_1_15">
          <a:extLst>
            <a:ext uri="{FF2B5EF4-FFF2-40B4-BE49-F238E27FC236}">
              <a16:creationId xmlns:a16="http://schemas.microsoft.com/office/drawing/2014/main" id="{2605EF24-5178-42FC-B604-DB555EDD2C5F}"/>
            </a:ext>
          </a:extLst>
        </xdr:cNvPr>
        <xdr:cNvCxnSpPr/>
      </xdr:nvCxnSpPr>
      <xdr:spPr>
        <a:xfrm>
          <a:off x="10316972" y="5151120"/>
          <a:ext cx="1144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25</xdr:row>
      <xdr:rowOff>173990</xdr:rowOff>
    </xdr:from>
    <xdr:to>
      <xdr:col>7</xdr:col>
      <xdr:colOff>239522</xdr:colOff>
      <xdr:row>27</xdr:row>
      <xdr:rowOff>179070</xdr:rowOff>
    </xdr:to>
    <xdr:cxnSp macro="_xll.PtreeEvent_ObjectClick">
      <xdr:nvCxnSpPr>
        <xdr:cNvPr id="144" name="PTObj_DBranchDLine_1_15">
          <a:extLst>
            <a:ext uri="{FF2B5EF4-FFF2-40B4-BE49-F238E27FC236}">
              <a16:creationId xmlns:a16="http://schemas.microsoft.com/office/drawing/2014/main" id="{3DA41A66-6002-4819-B4FE-F57150BF3860}"/>
            </a:ext>
          </a:extLst>
        </xdr:cNvPr>
        <xdr:cNvCxnSpPr/>
      </xdr:nvCxnSpPr>
      <xdr:spPr>
        <a:xfrm>
          <a:off x="10164572" y="47777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23</xdr:row>
      <xdr:rowOff>179070</xdr:rowOff>
    </xdr:from>
    <xdr:to>
      <xdr:col>8</xdr:col>
      <xdr:colOff>127</xdr:colOff>
      <xdr:row>23</xdr:row>
      <xdr:rowOff>179070</xdr:rowOff>
    </xdr:to>
    <xdr:cxnSp macro="_xll.PtreeEvent_ObjectClick">
      <xdr:nvCxnSpPr>
        <xdr:cNvPr id="141" name="PTObj_DBranchHLine_1_14">
          <a:extLst>
            <a:ext uri="{FF2B5EF4-FFF2-40B4-BE49-F238E27FC236}">
              <a16:creationId xmlns:a16="http://schemas.microsoft.com/office/drawing/2014/main" id="{328BD36A-586D-4196-81B9-106FC0DFBE40}"/>
            </a:ext>
          </a:extLst>
        </xdr:cNvPr>
        <xdr:cNvCxnSpPr/>
      </xdr:nvCxnSpPr>
      <xdr:spPr>
        <a:xfrm>
          <a:off x="10316972" y="4414520"/>
          <a:ext cx="92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23</xdr:row>
      <xdr:rowOff>179070</xdr:rowOff>
    </xdr:from>
    <xdr:to>
      <xdr:col>7</xdr:col>
      <xdr:colOff>239522</xdr:colOff>
      <xdr:row>25</xdr:row>
      <xdr:rowOff>173990</xdr:rowOff>
    </xdr:to>
    <xdr:cxnSp macro="_xll.PtreeEvent_ObjectClick">
      <xdr:nvCxnSpPr>
        <xdr:cNvPr id="140" name="PTObj_DBranchDLine_1_14">
          <a:extLst>
            <a:ext uri="{FF2B5EF4-FFF2-40B4-BE49-F238E27FC236}">
              <a16:creationId xmlns:a16="http://schemas.microsoft.com/office/drawing/2014/main" id="{5BAF5E4E-91F8-48BD-A4B9-5AB132FC664A}"/>
            </a:ext>
          </a:extLst>
        </xdr:cNvPr>
        <xdr:cNvCxnSpPr/>
      </xdr:nvCxnSpPr>
      <xdr:spPr>
        <a:xfrm flipV="1">
          <a:off x="10164572" y="44145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25</xdr:row>
      <xdr:rowOff>179070</xdr:rowOff>
    </xdr:from>
    <xdr:to>
      <xdr:col>7</xdr:col>
      <xdr:colOff>127</xdr:colOff>
      <xdr:row>25</xdr:row>
      <xdr:rowOff>179070</xdr:rowOff>
    </xdr:to>
    <xdr:cxnSp macro="_xll.PtreeEvent_ObjectClick">
      <xdr:nvCxnSpPr>
        <xdr:cNvPr id="137" name="PTObj_DBranchHLine_1_13">
          <a:extLst>
            <a:ext uri="{FF2B5EF4-FFF2-40B4-BE49-F238E27FC236}">
              <a16:creationId xmlns:a16="http://schemas.microsoft.com/office/drawing/2014/main" id="{41CA286D-863A-4FF5-81DE-DBE99BBAE895}"/>
            </a:ext>
          </a:extLst>
        </xdr:cNvPr>
        <xdr:cNvCxnSpPr/>
      </xdr:nvCxnSpPr>
      <xdr:spPr>
        <a:xfrm>
          <a:off x="8716772" y="4414520"/>
          <a:ext cx="1360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21</xdr:row>
      <xdr:rowOff>173990</xdr:rowOff>
    </xdr:from>
    <xdr:to>
      <xdr:col>6</xdr:col>
      <xdr:colOff>239522</xdr:colOff>
      <xdr:row>25</xdr:row>
      <xdr:rowOff>179070</xdr:rowOff>
    </xdr:to>
    <xdr:cxnSp macro="_xll.PtreeEvent_ObjectClick">
      <xdr:nvCxnSpPr>
        <xdr:cNvPr id="136" name="PTObj_DBranchDLine_1_13">
          <a:extLst>
            <a:ext uri="{FF2B5EF4-FFF2-40B4-BE49-F238E27FC236}">
              <a16:creationId xmlns:a16="http://schemas.microsoft.com/office/drawing/2014/main" id="{9AE6175B-E68D-47CF-98F4-E52D13F582B5}"/>
            </a:ext>
          </a:extLst>
        </xdr:cNvPr>
        <xdr:cNvCxnSpPr/>
      </xdr:nvCxnSpPr>
      <xdr:spPr>
        <a:xfrm>
          <a:off x="8564372" y="40411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19</xdr:row>
      <xdr:rowOff>179070</xdr:rowOff>
    </xdr:from>
    <xdr:to>
      <xdr:col>7</xdr:col>
      <xdr:colOff>127</xdr:colOff>
      <xdr:row>19</xdr:row>
      <xdr:rowOff>179070</xdr:rowOff>
    </xdr:to>
    <xdr:cxnSp macro="_xll.PtreeEvent_ObjectClick">
      <xdr:nvCxnSpPr>
        <xdr:cNvPr id="129" name="PTObj_DBranchHLine_1_12">
          <a:extLst>
            <a:ext uri="{FF2B5EF4-FFF2-40B4-BE49-F238E27FC236}">
              <a16:creationId xmlns:a16="http://schemas.microsoft.com/office/drawing/2014/main" id="{61DF3B01-C58B-4C34-AE0F-FA14B53FA344}"/>
            </a:ext>
          </a:extLst>
        </xdr:cNvPr>
        <xdr:cNvCxnSpPr/>
      </xdr:nvCxnSpPr>
      <xdr:spPr>
        <a:xfrm>
          <a:off x="8716772" y="3677920"/>
          <a:ext cx="92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19</xdr:row>
      <xdr:rowOff>179070</xdr:rowOff>
    </xdr:from>
    <xdr:to>
      <xdr:col>6</xdr:col>
      <xdr:colOff>239522</xdr:colOff>
      <xdr:row>21</xdr:row>
      <xdr:rowOff>173990</xdr:rowOff>
    </xdr:to>
    <xdr:cxnSp macro="_xll.PtreeEvent_ObjectClick">
      <xdr:nvCxnSpPr>
        <xdr:cNvPr id="128" name="PTObj_DBranchDLine_1_12">
          <a:extLst>
            <a:ext uri="{FF2B5EF4-FFF2-40B4-BE49-F238E27FC236}">
              <a16:creationId xmlns:a16="http://schemas.microsoft.com/office/drawing/2014/main" id="{D2062A47-AFCE-43B0-AE1B-376B124F2D60}"/>
            </a:ext>
          </a:extLst>
        </xdr:cNvPr>
        <xdr:cNvCxnSpPr/>
      </xdr:nvCxnSpPr>
      <xdr:spPr>
        <a:xfrm flipV="1">
          <a:off x="8564372" y="36779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21</xdr:row>
      <xdr:rowOff>179070</xdr:rowOff>
    </xdr:from>
    <xdr:to>
      <xdr:col>6</xdr:col>
      <xdr:colOff>127</xdr:colOff>
      <xdr:row>21</xdr:row>
      <xdr:rowOff>179070</xdr:rowOff>
    </xdr:to>
    <xdr:cxnSp macro="_xll.PtreeEvent_ObjectClick">
      <xdr:nvCxnSpPr>
        <xdr:cNvPr id="125" name="PTObj_DBranchHLine_1_10">
          <a:extLst>
            <a:ext uri="{FF2B5EF4-FFF2-40B4-BE49-F238E27FC236}">
              <a16:creationId xmlns:a16="http://schemas.microsoft.com/office/drawing/2014/main" id="{A077DD50-869F-49F5-A2BF-132A3A5FF0E5}"/>
            </a:ext>
          </a:extLst>
        </xdr:cNvPr>
        <xdr:cNvCxnSpPr/>
      </xdr:nvCxnSpPr>
      <xdr:spPr>
        <a:xfrm>
          <a:off x="7135622" y="3677920"/>
          <a:ext cx="13417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21</xdr:row>
      <xdr:rowOff>179070</xdr:rowOff>
    </xdr:from>
    <xdr:to>
      <xdr:col>5</xdr:col>
      <xdr:colOff>239522</xdr:colOff>
      <xdr:row>29</xdr:row>
      <xdr:rowOff>173990</xdr:rowOff>
    </xdr:to>
    <xdr:cxnSp macro="_xll.PtreeEvent_ObjectClick">
      <xdr:nvCxnSpPr>
        <xdr:cNvPr id="124" name="PTObj_DBranchDLine_1_10">
          <a:extLst>
            <a:ext uri="{FF2B5EF4-FFF2-40B4-BE49-F238E27FC236}">
              <a16:creationId xmlns:a16="http://schemas.microsoft.com/office/drawing/2014/main" id="{CA1E3DDE-9ACE-41FA-8824-ADE671FAE8D2}"/>
            </a:ext>
          </a:extLst>
        </xdr:cNvPr>
        <xdr:cNvCxnSpPr/>
      </xdr:nvCxnSpPr>
      <xdr:spPr>
        <a:xfrm flipV="1">
          <a:off x="6983222" y="36779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31</xdr:row>
      <xdr:rowOff>179070</xdr:rowOff>
    </xdr:from>
    <xdr:to>
      <xdr:col>6</xdr:col>
      <xdr:colOff>127</xdr:colOff>
      <xdr:row>31</xdr:row>
      <xdr:rowOff>179070</xdr:rowOff>
    </xdr:to>
    <xdr:cxnSp macro="_xll.PtreeEvent_ObjectClick">
      <xdr:nvCxnSpPr>
        <xdr:cNvPr id="121" name="PTObj_DBranchHLine_1_11">
          <a:extLst>
            <a:ext uri="{FF2B5EF4-FFF2-40B4-BE49-F238E27FC236}">
              <a16:creationId xmlns:a16="http://schemas.microsoft.com/office/drawing/2014/main" id="{2C9D0C41-CA2F-47BB-9F8B-10CDADF242D7}"/>
            </a:ext>
          </a:extLst>
        </xdr:cNvPr>
        <xdr:cNvCxnSpPr/>
      </xdr:nvCxnSpPr>
      <xdr:spPr>
        <a:xfrm>
          <a:off x="7135622" y="4414520"/>
          <a:ext cx="13417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29</xdr:row>
      <xdr:rowOff>173990</xdr:rowOff>
    </xdr:from>
    <xdr:to>
      <xdr:col>5</xdr:col>
      <xdr:colOff>239522</xdr:colOff>
      <xdr:row>31</xdr:row>
      <xdr:rowOff>179070</xdr:rowOff>
    </xdr:to>
    <xdr:cxnSp macro="_xll.PtreeEvent_ObjectClick">
      <xdr:nvCxnSpPr>
        <xdr:cNvPr id="120" name="PTObj_DBranchDLine_1_11">
          <a:extLst>
            <a:ext uri="{FF2B5EF4-FFF2-40B4-BE49-F238E27FC236}">
              <a16:creationId xmlns:a16="http://schemas.microsoft.com/office/drawing/2014/main" id="{6237BFD5-E1D5-4C59-9622-44201C1751F5}"/>
            </a:ext>
          </a:extLst>
        </xdr:cNvPr>
        <xdr:cNvCxnSpPr/>
      </xdr:nvCxnSpPr>
      <xdr:spPr>
        <a:xfrm>
          <a:off x="6983222" y="40411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29</xdr:row>
      <xdr:rowOff>179070</xdr:rowOff>
    </xdr:from>
    <xdr:to>
      <xdr:col>5</xdr:col>
      <xdr:colOff>127</xdr:colOff>
      <xdr:row>29</xdr:row>
      <xdr:rowOff>179070</xdr:rowOff>
    </xdr:to>
    <xdr:cxnSp macro="_xll.PtreeEvent_ObjectClick">
      <xdr:nvCxnSpPr>
        <xdr:cNvPr id="113" name="PTObj_DBranchHLine_1_6">
          <a:extLst>
            <a:ext uri="{FF2B5EF4-FFF2-40B4-BE49-F238E27FC236}">
              <a16:creationId xmlns:a16="http://schemas.microsoft.com/office/drawing/2014/main" id="{66BF0094-EB96-423E-B304-179F162D2096}"/>
            </a:ext>
          </a:extLst>
        </xdr:cNvPr>
        <xdr:cNvCxnSpPr/>
      </xdr:nvCxnSpPr>
      <xdr:spPr>
        <a:xfrm>
          <a:off x="5294122" y="3677920"/>
          <a:ext cx="16021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29</xdr:row>
      <xdr:rowOff>179070</xdr:rowOff>
    </xdr:from>
    <xdr:to>
      <xdr:col>4</xdr:col>
      <xdr:colOff>239522</xdr:colOff>
      <xdr:row>33</xdr:row>
      <xdr:rowOff>173990</xdr:rowOff>
    </xdr:to>
    <xdr:cxnSp macro="_xll.PtreeEvent_ObjectClick">
      <xdr:nvCxnSpPr>
        <xdr:cNvPr id="112" name="PTObj_DBranchDLine_1_6">
          <a:extLst>
            <a:ext uri="{FF2B5EF4-FFF2-40B4-BE49-F238E27FC236}">
              <a16:creationId xmlns:a16="http://schemas.microsoft.com/office/drawing/2014/main" id="{613ABB7D-6C95-49BD-B3C9-98B0A56C5599}"/>
            </a:ext>
          </a:extLst>
        </xdr:cNvPr>
        <xdr:cNvCxnSpPr/>
      </xdr:nvCxnSpPr>
      <xdr:spPr>
        <a:xfrm flipV="1">
          <a:off x="5141722" y="36779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55</xdr:row>
      <xdr:rowOff>179070</xdr:rowOff>
    </xdr:from>
    <xdr:to>
      <xdr:col>5</xdr:col>
      <xdr:colOff>127</xdr:colOff>
      <xdr:row>55</xdr:row>
      <xdr:rowOff>179070</xdr:rowOff>
    </xdr:to>
    <xdr:cxnSp macro="_xll.PtreeEvent_ObjectClick">
      <xdr:nvCxnSpPr>
        <xdr:cNvPr id="109" name="PTObj_DBranchHLine_1_9">
          <a:extLst>
            <a:ext uri="{FF2B5EF4-FFF2-40B4-BE49-F238E27FC236}">
              <a16:creationId xmlns:a16="http://schemas.microsoft.com/office/drawing/2014/main" id="{09DC76FB-F400-4856-992F-189B0ABBEEFA}"/>
            </a:ext>
          </a:extLst>
        </xdr:cNvPr>
        <xdr:cNvCxnSpPr/>
      </xdr:nvCxnSpPr>
      <xdr:spPr>
        <a:xfrm>
          <a:off x="5294122" y="5887720"/>
          <a:ext cx="16021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53</xdr:row>
      <xdr:rowOff>173990</xdr:rowOff>
    </xdr:from>
    <xdr:to>
      <xdr:col>4</xdr:col>
      <xdr:colOff>239522</xdr:colOff>
      <xdr:row>55</xdr:row>
      <xdr:rowOff>179070</xdr:rowOff>
    </xdr:to>
    <xdr:cxnSp macro="_xll.PtreeEvent_ObjectClick">
      <xdr:nvCxnSpPr>
        <xdr:cNvPr id="108" name="PTObj_DBranchDLine_1_9">
          <a:extLst>
            <a:ext uri="{FF2B5EF4-FFF2-40B4-BE49-F238E27FC236}">
              <a16:creationId xmlns:a16="http://schemas.microsoft.com/office/drawing/2014/main" id="{7C7DC132-8053-4831-806B-8E5BDFF2245B}"/>
            </a:ext>
          </a:extLst>
        </xdr:cNvPr>
        <xdr:cNvCxnSpPr/>
      </xdr:nvCxnSpPr>
      <xdr:spPr>
        <a:xfrm>
          <a:off x="5141722" y="55143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239522</xdr:colOff>
      <xdr:row>35</xdr:row>
      <xdr:rowOff>179070</xdr:rowOff>
    </xdr:from>
    <xdr:to>
      <xdr:col>5</xdr:col>
      <xdr:colOff>127</xdr:colOff>
      <xdr:row>35</xdr:row>
      <xdr:rowOff>179070</xdr:rowOff>
    </xdr:to>
    <xdr:cxnSp macro="_xll.PtreeEvent_ObjectClick">
      <xdr:nvCxnSpPr>
        <xdr:cNvPr id="97" name="PTObj_DBranchHLine_1_7">
          <a:extLst>
            <a:ext uri="{FF2B5EF4-FFF2-40B4-BE49-F238E27FC236}">
              <a16:creationId xmlns:a16="http://schemas.microsoft.com/office/drawing/2014/main" id="{81F4EC84-0ABF-4AC2-A5DD-75F28A2A9B10}"/>
            </a:ext>
          </a:extLst>
        </xdr:cNvPr>
        <xdr:cNvCxnSpPr/>
      </xdr:nvCxnSpPr>
      <xdr:spPr>
        <a:xfrm>
          <a:off x="5294122" y="4414520"/>
          <a:ext cx="1392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87122</xdr:colOff>
      <xdr:row>33</xdr:row>
      <xdr:rowOff>173990</xdr:rowOff>
    </xdr:from>
    <xdr:to>
      <xdr:col>4</xdr:col>
      <xdr:colOff>239522</xdr:colOff>
      <xdr:row>35</xdr:row>
      <xdr:rowOff>179070</xdr:rowOff>
    </xdr:to>
    <xdr:cxnSp macro="_xll.PtreeEvent_ObjectClick">
      <xdr:nvCxnSpPr>
        <xdr:cNvPr id="96" name="PTObj_DBranchDLine_1_7">
          <a:extLst>
            <a:ext uri="{FF2B5EF4-FFF2-40B4-BE49-F238E27FC236}">
              <a16:creationId xmlns:a16="http://schemas.microsoft.com/office/drawing/2014/main" id="{A9B3E045-F9A4-407B-94FF-9F0E25CFCE0B}"/>
            </a:ext>
          </a:extLst>
        </xdr:cNvPr>
        <xdr:cNvCxnSpPr/>
      </xdr:nvCxnSpPr>
      <xdr:spPr>
        <a:xfrm>
          <a:off x="5141722" y="40411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59</xdr:row>
      <xdr:rowOff>179070</xdr:rowOff>
    </xdr:from>
    <xdr:to>
      <xdr:col>3</xdr:col>
      <xdr:colOff>127</xdr:colOff>
      <xdr:row>59</xdr:row>
      <xdr:rowOff>179070</xdr:rowOff>
    </xdr:to>
    <xdr:cxnSp macro="_xll.PtreeEvent_ObjectClick">
      <xdr:nvCxnSpPr>
        <xdr:cNvPr id="17" name="PTObj_DBranchHLine_1_3">
          <a:extLst>
            <a:ext uri="{FF2B5EF4-FFF2-40B4-BE49-F238E27FC236}">
              <a16:creationId xmlns:a16="http://schemas.microsoft.com/office/drawing/2014/main" id="{EAF1B9FC-BED6-4E88-814F-2D2AFA05B70B}"/>
            </a:ext>
          </a:extLst>
        </xdr:cNvPr>
        <xdr:cNvCxnSpPr/>
      </xdr:nvCxnSpPr>
      <xdr:spPr>
        <a:xfrm>
          <a:off x="2150872" y="4414520"/>
          <a:ext cx="1144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57</xdr:row>
      <xdr:rowOff>173990</xdr:rowOff>
    </xdr:from>
    <xdr:to>
      <xdr:col>2</xdr:col>
      <xdr:colOff>239522</xdr:colOff>
      <xdr:row>59</xdr:row>
      <xdr:rowOff>179070</xdr:rowOff>
    </xdr:to>
    <xdr:cxnSp macro="_xll.PtreeEvent_ObjectClick">
      <xdr:nvCxnSpPr>
        <xdr:cNvPr id="16" name="PTObj_DBranchDLine_1_3">
          <a:extLst>
            <a:ext uri="{FF2B5EF4-FFF2-40B4-BE49-F238E27FC236}">
              <a16:creationId xmlns:a16="http://schemas.microsoft.com/office/drawing/2014/main" id="{F692FE2D-9668-487C-86C0-07BC8D6A0D28}"/>
            </a:ext>
          </a:extLst>
        </xdr:cNvPr>
        <xdr:cNvCxnSpPr/>
      </xdr:nvCxnSpPr>
      <xdr:spPr>
        <a:xfrm>
          <a:off x="1998472" y="40411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57</xdr:row>
      <xdr:rowOff>179070</xdr:rowOff>
    </xdr:from>
    <xdr:to>
      <xdr:col>2</xdr:col>
      <xdr:colOff>127</xdr:colOff>
      <xdr:row>57</xdr:row>
      <xdr:rowOff>179070</xdr:rowOff>
    </xdr:to>
    <xdr:cxnSp macro="_xll.PtreeEvent_ObjectClick">
      <xdr:nvCxnSpPr>
        <xdr:cNvPr id="9" name="PTObj_DBranchHLine_1_1">
          <a:extLst>
            <a:ext uri="{FF2B5EF4-FFF2-40B4-BE49-F238E27FC236}">
              <a16:creationId xmlns:a16="http://schemas.microsoft.com/office/drawing/2014/main" id="{11907552-1DEC-465D-A5B7-2CFAFB9DE9E3}"/>
            </a:ext>
          </a:extLst>
        </xdr:cNvPr>
        <xdr:cNvCxnSpPr/>
      </xdr:nvCxnSpPr>
      <xdr:spPr>
        <a:xfrm>
          <a:off x="787400" y="3677920"/>
          <a:ext cx="11240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57</xdr:row>
      <xdr:rowOff>86995</xdr:rowOff>
    </xdr:from>
    <xdr:to>
      <xdr:col>2</xdr:col>
      <xdr:colOff>184277</xdr:colOff>
      <xdr:row>58</xdr:row>
      <xdr:rowOff>86995</xdr:rowOff>
    </xdr:to>
    <xdr:sp macro="_xll.PtreeEvent_ObjectClick" textlink="">
      <xdr:nvSpPr>
        <xdr:cNvPr id="8" name="PTObj_DNode_1_1">
          <a:extLst>
            <a:ext uri="{FF2B5EF4-FFF2-40B4-BE49-F238E27FC236}">
              <a16:creationId xmlns:a16="http://schemas.microsoft.com/office/drawing/2014/main" id="{F5FF4CBD-ED8F-4BB1-9A2F-28F9F3648829}"/>
            </a:ext>
          </a:extLst>
        </xdr:cNvPr>
        <xdr:cNvSpPr/>
      </xdr:nvSpPr>
      <xdr:spPr>
        <a:xfrm>
          <a:off x="1911477" y="35858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215900</xdr:colOff>
      <xdr:row>57</xdr:row>
      <xdr:rowOff>88757</xdr:rowOff>
    </xdr:from>
    <xdr:ext cx="457112" cy="180627"/>
    <xdr:sp macro="_xll.PtreeEvent_ObjectClick" textlink="">
      <xdr:nvSpPr>
        <xdr:cNvPr id="10" name="PTObj_DBranchName_1_1">
          <a:extLst>
            <a:ext uri="{FF2B5EF4-FFF2-40B4-BE49-F238E27FC236}">
              <a16:creationId xmlns:a16="http://schemas.microsoft.com/office/drawing/2014/main" id="{16DEE448-8DFB-4516-971C-B97A3964E288}"/>
            </a:ext>
          </a:extLst>
        </xdr:cNvPr>
        <xdr:cNvSpPr txBox="1"/>
      </xdr:nvSpPr>
      <xdr:spPr>
        <a:xfrm>
          <a:off x="825500" y="3587607"/>
          <a:ext cx="4571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Tree</a:t>
          </a:r>
        </a:p>
      </xdr:txBody>
    </xdr:sp>
    <xdr:clientData/>
  </xdr:oneCellAnchor>
  <xdr:twoCellAnchor editAs="oneCell">
    <xdr:from>
      <xdr:col>3</xdr:col>
      <xdr:colOff>127</xdr:colOff>
      <xdr:row>59</xdr:row>
      <xdr:rowOff>86995</xdr:rowOff>
    </xdr:from>
    <xdr:to>
      <xdr:col>3</xdr:col>
      <xdr:colOff>184277</xdr:colOff>
      <xdr:row>60</xdr:row>
      <xdr:rowOff>86995</xdr:rowOff>
    </xdr:to>
    <xdr:sp macro="_xll.PtreeEvent_ObjectClick" textlink="">
      <xdr:nvSpPr>
        <xdr:cNvPr id="15" name="PTObj_DNode_1_3">
          <a:extLst>
            <a:ext uri="{FF2B5EF4-FFF2-40B4-BE49-F238E27FC236}">
              <a16:creationId xmlns:a16="http://schemas.microsoft.com/office/drawing/2014/main" id="{31158301-B872-46FF-84B2-82AF4F963FE6}"/>
            </a:ext>
          </a:extLst>
        </xdr:cNvPr>
        <xdr:cNvSpPr/>
      </xdr:nvSpPr>
      <xdr:spPr>
        <a:xfrm rot="-5400000">
          <a:off x="3295777" y="4322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59</xdr:row>
      <xdr:rowOff>88757</xdr:rowOff>
    </xdr:from>
    <xdr:ext cx="786627" cy="180627"/>
    <xdr:sp macro="_xll.PtreeEvent_ObjectClick" textlink="">
      <xdr:nvSpPr>
        <xdr:cNvPr id="18" name="PTObj_DBranchName_1_3">
          <a:extLst>
            <a:ext uri="{FF2B5EF4-FFF2-40B4-BE49-F238E27FC236}">
              <a16:creationId xmlns:a16="http://schemas.microsoft.com/office/drawing/2014/main" id="{2E5B502E-BE68-473E-B043-BD953CA046EA}"/>
            </a:ext>
          </a:extLst>
        </xdr:cNvPr>
        <xdr:cNvSpPr txBox="1"/>
      </xdr:nvSpPr>
      <xdr:spPr>
        <a:xfrm>
          <a:off x="2188972" y="4324207"/>
          <a:ext cx="78662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Same Technology</a:t>
          </a:r>
        </a:p>
      </xdr:txBody>
    </xdr:sp>
    <xdr:clientData/>
  </xdr:oneCellAnchor>
  <xdr:twoCellAnchor editAs="oneCell">
    <xdr:from>
      <xdr:col>4</xdr:col>
      <xdr:colOff>127</xdr:colOff>
      <xdr:row>33</xdr:row>
      <xdr:rowOff>86995</xdr:rowOff>
    </xdr:from>
    <xdr:to>
      <xdr:col>4</xdr:col>
      <xdr:colOff>184277</xdr:colOff>
      <xdr:row>34</xdr:row>
      <xdr:rowOff>86995</xdr:rowOff>
    </xdr:to>
    <xdr:sp macro="_xll.PtreeEvent_ObjectClick" textlink="">
      <xdr:nvSpPr>
        <xdr:cNvPr id="87" name="PTObj_DNode_1_4">
          <a:extLst>
            <a:ext uri="{FF2B5EF4-FFF2-40B4-BE49-F238E27FC236}">
              <a16:creationId xmlns:a16="http://schemas.microsoft.com/office/drawing/2014/main" id="{2E4D1F5D-91C5-4CC1-BA6B-45716E0DE3D4}"/>
            </a:ext>
          </a:extLst>
        </xdr:cNvPr>
        <xdr:cNvSpPr/>
      </xdr:nvSpPr>
      <xdr:spPr>
        <a:xfrm>
          <a:off x="5054727" y="35858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127</xdr:colOff>
      <xdr:row>35</xdr:row>
      <xdr:rowOff>86995</xdr:rowOff>
    </xdr:from>
    <xdr:to>
      <xdr:col>5</xdr:col>
      <xdr:colOff>184277</xdr:colOff>
      <xdr:row>36</xdr:row>
      <xdr:rowOff>86995</xdr:rowOff>
    </xdr:to>
    <xdr:sp macro="_xll.PtreeEvent_ObjectClick" textlink="">
      <xdr:nvSpPr>
        <xdr:cNvPr id="95" name="PTObj_DNode_1_7">
          <a:extLst>
            <a:ext uri="{FF2B5EF4-FFF2-40B4-BE49-F238E27FC236}">
              <a16:creationId xmlns:a16="http://schemas.microsoft.com/office/drawing/2014/main" id="{F6D3B669-9F95-44A8-9CAF-9A2E6E86A29D}"/>
            </a:ext>
          </a:extLst>
        </xdr:cNvPr>
        <xdr:cNvSpPr/>
      </xdr:nvSpPr>
      <xdr:spPr>
        <a:xfrm rot="-5400000">
          <a:off x="6686677" y="4322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35</xdr:row>
      <xdr:rowOff>88757</xdr:rowOff>
    </xdr:from>
    <xdr:ext cx="1011880" cy="180627"/>
    <xdr:sp macro="_xll.PtreeEvent_ObjectClick" textlink="">
      <xdr:nvSpPr>
        <xdr:cNvPr id="98" name="PTObj_DBranchName_1_7">
          <a:extLst>
            <a:ext uri="{FF2B5EF4-FFF2-40B4-BE49-F238E27FC236}">
              <a16:creationId xmlns:a16="http://schemas.microsoft.com/office/drawing/2014/main" id="{27051D82-96CB-449B-BD9B-E9088BDBD605}"/>
            </a:ext>
          </a:extLst>
        </xdr:cNvPr>
        <xdr:cNvSpPr txBox="1"/>
      </xdr:nvSpPr>
      <xdr:spPr>
        <a:xfrm>
          <a:off x="5332222" y="4324207"/>
          <a:ext cx="10118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Stop Dev/Manufacture</a:t>
          </a:r>
        </a:p>
      </xdr:txBody>
    </xdr:sp>
    <xdr:clientData/>
  </xdr:oneCellAnchor>
  <xdr:twoCellAnchor editAs="oneCell">
    <xdr:from>
      <xdr:col>4</xdr:col>
      <xdr:colOff>127</xdr:colOff>
      <xdr:row>53</xdr:row>
      <xdr:rowOff>86995</xdr:rowOff>
    </xdr:from>
    <xdr:to>
      <xdr:col>4</xdr:col>
      <xdr:colOff>184277</xdr:colOff>
      <xdr:row>54</xdr:row>
      <xdr:rowOff>86995</xdr:rowOff>
    </xdr:to>
    <xdr:sp macro="_xll.PtreeEvent_ObjectClick" textlink="">
      <xdr:nvSpPr>
        <xdr:cNvPr id="99" name="PTObj_DNode_1_5">
          <a:extLst>
            <a:ext uri="{FF2B5EF4-FFF2-40B4-BE49-F238E27FC236}">
              <a16:creationId xmlns:a16="http://schemas.microsoft.com/office/drawing/2014/main" id="{98BB867C-6278-443E-9EC3-51EEDC11E6F2}"/>
            </a:ext>
          </a:extLst>
        </xdr:cNvPr>
        <xdr:cNvSpPr/>
      </xdr:nvSpPr>
      <xdr:spPr>
        <a:xfrm>
          <a:off x="5054727" y="50590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127</xdr:colOff>
      <xdr:row>55</xdr:row>
      <xdr:rowOff>86995</xdr:rowOff>
    </xdr:from>
    <xdr:to>
      <xdr:col>5</xdr:col>
      <xdr:colOff>184277</xdr:colOff>
      <xdr:row>56</xdr:row>
      <xdr:rowOff>86995</xdr:rowOff>
    </xdr:to>
    <xdr:sp macro="_xll.PtreeEvent_ObjectClick" textlink="">
      <xdr:nvSpPr>
        <xdr:cNvPr id="107" name="PTObj_DNode_1_9">
          <a:extLst>
            <a:ext uri="{FF2B5EF4-FFF2-40B4-BE49-F238E27FC236}">
              <a16:creationId xmlns:a16="http://schemas.microsoft.com/office/drawing/2014/main" id="{1ED80929-EBC1-4860-8F4A-6EE6FE6A99BD}"/>
            </a:ext>
          </a:extLst>
        </xdr:cNvPr>
        <xdr:cNvSpPr/>
      </xdr:nvSpPr>
      <xdr:spPr>
        <a:xfrm rot="-5400000">
          <a:off x="6896227" y="57956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55</xdr:row>
      <xdr:rowOff>88757</xdr:rowOff>
    </xdr:from>
    <xdr:ext cx="428643" cy="180627"/>
    <xdr:sp macro="_xll.PtreeEvent_ObjectClick" textlink="">
      <xdr:nvSpPr>
        <xdr:cNvPr id="110" name="PTObj_DBranchName_1_9">
          <a:extLst>
            <a:ext uri="{FF2B5EF4-FFF2-40B4-BE49-F238E27FC236}">
              <a16:creationId xmlns:a16="http://schemas.microsoft.com/office/drawing/2014/main" id="{D4A9586C-6ABA-4413-BE76-82645C22FA18}"/>
            </a:ext>
          </a:extLst>
        </xdr:cNvPr>
        <xdr:cNvSpPr txBox="1"/>
      </xdr:nvSpPr>
      <xdr:spPr>
        <a:xfrm>
          <a:off x="5332222" y="5797407"/>
          <a:ext cx="4286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Stop Dev</a:t>
          </a:r>
        </a:p>
      </xdr:txBody>
    </xdr:sp>
    <xdr:clientData/>
  </xdr:oneCellAnchor>
  <xdr:twoCellAnchor editAs="oneCell">
    <xdr:from>
      <xdr:col>5</xdr:col>
      <xdr:colOff>127</xdr:colOff>
      <xdr:row>29</xdr:row>
      <xdr:rowOff>86995</xdr:rowOff>
    </xdr:from>
    <xdr:to>
      <xdr:col>5</xdr:col>
      <xdr:colOff>184277</xdr:colOff>
      <xdr:row>30</xdr:row>
      <xdr:rowOff>86995</xdr:rowOff>
    </xdr:to>
    <xdr:sp macro="_xll.PtreeEvent_ObjectClick" textlink="">
      <xdr:nvSpPr>
        <xdr:cNvPr id="111" name="PTObj_DNode_1_6">
          <a:extLst>
            <a:ext uri="{FF2B5EF4-FFF2-40B4-BE49-F238E27FC236}">
              <a16:creationId xmlns:a16="http://schemas.microsoft.com/office/drawing/2014/main" id="{9DD5B73F-592A-4429-BA51-84D0E3D5E392}"/>
            </a:ext>
          </a:extLst>
        </xdr:cNvPr>
        <xdr:cNvSpPr/>
      </xdr:nvSpPr>
      <xdr:spPr>
        <a:xfrm>
          <a:off x="6896227" y="35858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29</xdr:row>
      <xdr:rowOff>88757</xdr:rowOff>
    </xdr:from>
    <xdr:ext cx="462114" cy="180627"/>
    <xdr:sp macro="_xll.PtreeEvent_ObjectClick" textlink="">
      <xdr:nvSpPr>
        <xdr:cNvPr id="114" name="PTObj_DBranchName_1_6">
          <a:extLst>
            <a:ext uri="{FF2B5EF4-FFF2-40B4-BE49-F238E27FC236}">
              <a16:creationId xmlns:a16="http://schemas.microsoft.com/office/drawing/2014/main" id="{26D458A1-3097-407A-A289-299219978608}"/>
            </a:ext>
          </a:extLst>
        </xdr:cNvPr>
        <xdr:cNvSpPr txBox="1"/>
      </xdr:nvSpPr>
      <xdr:spPr>
        <a:xfrm>
          <a:off x="5332222" y="3587607"/>
          <a:ext cx="46211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Cont. Dev</a:t>
          </a:r>
        </a:p>
      </xdr:txBody>
    </xdr:sp>
    <xdr:clientData/>
  </xdr:oneCellAnchor>
  <xdr:twoCellAnchor editAs="oneCell">
    <xdr:from>
      <xdr:col>6</xdr:col>
      <xdr:colOff>127</xdr:colOff>
      <xdr:row>31</xdr:row>
      <xdr:rowOff>86995</xdr:rowOff>
    </xdr:from>
    <xdr:to>
      <xdr:col>6</xdr:col>
      <xdr:colOff>184277</xdr:colOff>
      <xdr:row>32</xdr:row>
      <xdr:rowOff>86995</xdr:rowOff>
    </xdr:to>
    <xdr:sp macro="_xll.PtreeEvent_ObjectClick" textlink="">
      <xdr:nvSpPr>
        <xdr:cNvPr id="119" name="PTObj_DNode_1_11">
          <a:extLst>
            <a:ext uri="{FF2B5EF4-FFF2-40B4-BE49-F238E27FC236}">
              <a16:creationId xmlns:a16="http://schemas.microsoft.com/office/drawing/2014/main" id="{03D53A27-6FB2-4E4B-878A-AB2C14A968D6}"/>
            </a:ext>
          </a:extLst>
        </xdr:cNvPr>
        <xdr:cNvSpPr/>
      </xdr:nvSpPr>
      <xdr:spPr>
        <a:xfrm rot="-5400000">
          <a:off x="8477377" y="4322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31</xdr:row>
      <xdr:rowOff>88757</xdr:rowOff>
    </xdr:from>
    <xdr:ext cx="339452" cy="180627"/>
    <xdr:sp macro="_xll.PtreeEvent_ObjectClick" textlink="">
      <xdr:nvSpPr>
        <xdr:cNvPr id="122" name="PTObj_DBranchName_1_11">
          <a:extLst>
            <a:ext uri="{FF2B5EF4-FFF2-40B4-BE49-F238E27FC236}">
              <a16:creationId xmlns:a16="http://schemas.microsoft.com/office/drawing/2014/main" id="{217018B1-9BCA-4D9F-9AEF-9DF616272274}"/>
            </a:ext>
          </a:extLst>
        </xdr:cNvPr>
        <xdr:cNvSpPr txBox="1"/>
      </xdr:nvSpPr>
      <xdr:spPr>
        <a:xfrm>
          <a:off x="7173722" y="43242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6</xdr:col>
      <xdr:colOff>127</xdr:colOff>
      <xdr:row>21</xdr:row>
      <xdr:rowOff>86995</xdr:rowOff>
    </xdr:from>
    <xdr:to>
      <xdr:col>6</xdr:col>
      <xdr:colOff>184277</xdr:colOff>
      <xdr:row>22</xdr:row>
      <xdr:rowOff>86995</xdr:rowOff>
    </xdr:to>
    <xdr:sp macro="_xll.PtreeEvent_ObjectClick" textlink="">
      <xdr:nvSpPr>
        <xdr:cNvPr id="123" name="PTObj_DNode_1_10">
          <a:extLst>
            <a:ext uri="{FF2B5EF4-FFF2-40B4-BE49-F238E27FC236}">
              <a16:creationId xmlns:a16="http://schemas.microsoft.com/office/drawing/2014/main" id="{186337E8-07C8-4D37-9193-92D0210C6F55}"/>
            </a:ext>
          </a:extLst>
        </xdr:cNvPr>
        <xdr:cNvSpPr/>
      </xdr:nvSpPr>
      <xdr:spPr>
        <a:xfrm>
          <a:off x="8477377" y="35858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21</xdr:row>
      <xdr:rowOff>88757</xdr:rowOff>
    </xdr:from>
    <xdr:ext cx="374590" cy="180627"/>
    <xdr:sp macro="_xll.PtreeEvent_ObjectClick" textlink="">
      <xdr:nvSpPr>
        <xdr:cNvPr id="126" name="PTObj_DBranchName_1_10">
          <a:extLst>
            <a:ext uri="{FF2B5EF4-FFF2-40B4-BE49-F238E27FC236}">
              <a16:creationId xmlns:a16="http://schemas.microsoft.com/office/drawing/2014/main" id="{B72521FF-4C01-44E9-94D9-94A27B65A3FF}"/>
            </a:ext>
          </a:extLst>
        </xdr:cNvPr>
        <xdr:cNvSpPr txBox="1"/>
      </xdr:nvSpPr>
      <xdr:spPr>
        <a:xfrm>
          <a:off x="7173722" y="35876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7</xdr:col>
      <xdr:colOff>127</xdr:colOff>
      <xdr:row>19</xdr:row>
      <xdr:rowOff>86995</xdr:rowOff>
    </xdr:from>
    <xdr:to>
      <xdr:col>7</xdr:col>
      <xdr:colOff>184277</xdr:colOff>
      <xdr:row>20</xdr:row>
      <xdr:rowOff>86995</xdr:rowOff>
    </xdr:to>
    <xdr:sp macro="_xll.PtreeEvent_ObjectClick" textlink="">
      <xdr:nvSpPr>
        <xdr:cNvPr id="127" name="PTObj_DNode_1_12">
          <a:extLst>
            <a:ext uri="{FF2B5EF4-FFF2-40B4-BE49-F238E27FC236}">
              <a16:creationId xmlns:a16="http://schemas.microsoft.com/office/drawing/2014/main" id="{D4570C3D-CAD9-42DA-80CA-B3AFDAC8E9F4}"/>
            </a:ext>
          </a:extLst>
        </xdr:cNvPr>
        <xdr:cNvSpPr/>
      </xdr:nvSpPr>
      <xdr:spPr>
        <a:xfrm rot="-5400000">
          <a:off x="9639427" y="35858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19</xdr:row>
      <xdr:rowOff>88757</xdr:rowOff>
    </xdr:from>
    <xdr:ext cx="769955" cy="180627"/>
    <xdr:sp macro="_xll.PtreeEvent_ObjectClick" textlink="">
      <xdr:nvSpPr>
        <xdr:cNvPr id="130" name="PTObj_DBranchName_1_12">
          <a:extLst>
            <a:ext uri="{FF2B5EF4-FFF2-40B4-BE49-F238E27FC236}">
              <a16:creationId xmlns:a16="http://schemas.microsoft.com/office/drawing/2014/main" id="{CB10242F-D488-472F-AC78-2BBDD53D6B69}"/>
            </a:ext>
          </a:extLst>
        </xdr:cNvPr>
        <xdr:cNvSpPr txBox="1"/>
      </xdr:nvSpPr>
      <xdr:spPr>
        <a:xfrm>
          <a:off x="8754872" y="3587607"/>
          <a:ext cx="769955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Dramatic Change</a:t>
          </a:r>
        </a:p>
      </xdr:txBody>
    </xdr:sp>
    <xdr:clientData/>
  </xdr:oneCellAnchor>
  <xdr:twoCellAnchor editAs="oneCell">
    <xdr:from>
      <xdr:col>7</xdr:col>
      <xdr:colOff>127</xdr:colOff>
      <xdr:row>25</xdr:row>
      <xdr:rowOff>86995</xdr:rowOff>
    </xdr:from>
    <xdr:to>
      <xdr:col>7</xdr:col>
      <xdr:colOff>184277</xdr:colOff>
      <xdr:row>26</xdr:row>
      <xdr:rowOff>86995</xdr:rowOff>
    </xdr:to>
    <xdr:sp macro="_xll.PtreeEvent_ObjectClick" textlink="">
      <xdr:nvSpPr>
        <xdr:cNvPr id="135" name="PTObj_DNode_1_13">
          <a:extLst>
            <a:ext uri="{FF2B5EF4-FFF2-40B4-BE49-F238E27FC236}">
              <a16:creationId xmlns:a16="http://schemas.microsoft.com/office/drawing/2014/main" id="{6C946B70-740E-4E9C-95AF-5EA453202569}"/>
            </a:ext>
          </a:extLst>
        </xdr:cNvPr>
        <xdr:cNvSpPr/>
      </xdr:nvSpPr>
      <xdr:spPr>
        <a:xfrm>
          <a:off x="10077577" y="43224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25</xdr:row>
      <xdr:rowOff>88757</xdr:rowOff>
    </xdr:from>
    <xdr:ext cx="710900" cy="180627"/>
    <xdr:sp macro="_xll.PtreeEvent_ObjectClick" textlink="">
      <xdr:nvSpPr>
        <xdr:cNvPr id="138" name="PTObj_DBranchName_1_13">
          <a:extLst>
            <a:ext uri="{FF2B5EF4-FFF2-40B4-BE49-F238E27FC236}">
              <a16:creationId xmlns:a16="http://schemas.microsoft.com/office/drawing/2014/main" id="{F4F90563-A9A9-4D55-87B7-6A2987764101}"/>
            </a:ext>
          </a:extLst>
        </xdr:cNvPr>
        <xdr:cNvSpPr txBox="1"/>
      </xdr:nvSpPr>
      <xdr:spPr>
        <a:xfrm>
          <a:off x="8754872" y="4324207"/>
          <a:ext cx="7109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Modest Change</a:t>
          </a:r>
        </a:p>
      </xdr:txBody>
    </xdr:sp>
    <xdr:clientData/>
  </xdr:oneCellAnchor>
  <xdr:twoCellAnchor editAs="oneCell">
    <xdr:from>
      <xdr:col>8</xdr:col>
      <xdr:colOff>127</xdr:colOff>
      <xdr:row>23</xdr:row>
      <xdr:rowOff>86995</xdr:rowOff>
    </xdr:from>
    <xdr:to>
      <xdr:col>8</xdr:col>
      <xdr:colOff>184277</xdr:colOff>
      <xdr:row>24</xdr:row>
      <xdr:rowOff>86995</xdr:rowOff>
    </xdr:to>
    <xdr:sp macro="_xll.PtreeEvent_ObjectClick" textlink="">
      <xdr:nvSpPr>
        <xdr:cNvPr id="139" name="PTObj_DNode_1_14">
          <a:extLst>
            <a:ext uri="{FF2B5EF4-FFF2-40B4-BE49-F238E27FC236}">
              <a16:creationId xmlns:a16="http://schemas.microsoft.com/office/drawing/2014/main" id="{C8F26871-C04A-4C7A-9705-34A30E009DA9}"/>
            </a:ext>
          </a:extLst>
        </xdr:cNvPr>
        <xdr:cNvSpPr/>
      </xdr:nvSpPr>
      <xdr:spPr>
        <a:xfrm rot="-5400000">
          <a:off x="11239627" y="4322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277622</xdr:colOff>
      <xdr:row>23</xdr:row>
      <xdr:rowOff>88757</xdr:rowOff>
    </xdr:from>
    <xdr:ext cx="561179" cy="180627"/>
    <xdr:sp macro="_xll.PtreeEvent_ObjectClick" textlink="">
      <xdr:nvSpPr>
        <xdr:cNvPr id="142" name="PTObj_DBranchName_1_14">
          <a:extLst>
            <a:ext uri="{FF2B5EF4-FFF2-40B4-BE49-F238E27FC236}">
              <a16:creationId xmlns:a16="http://schemas.microsoft.com/office/drawing/2014/main" id="{C1EE9EC0-DEFF-452A-ADDB-7DC279230A69}"/>
            </a:ext>
          </a:extLst>
        </xdr:cNvPr>
        <xdr:cNvSpPr txBox="1"/>
      </xdr:nvSpPr>
      <xdr:spPr>
        <a:xfrm>
          <a:off x="10355072" y="4324207"/>
          <a:ext cx="5611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Design</a:t>
          </a:r>
        </a:p>
      </xdr:txBody>
    </xdr:sp>
    <xdr:clientData/>
  </xdr:oneCellAnchor>
  <xdr:twoCellAnchor editAs="oneCell">
    <xdr:from>
      <xdr:col>8</xdr:col>
      <xdr:colOff>127</xdr:colOff>
      <xdr:row>27</xdr:row>
      <xdr:rowOff>86995</xdr:rowOff>
    </xdr:from>
    <xdr:to>
      <xdr:col>8</xdr:col>
      <xdr:colOff>184277</xdr:colOff>
      <xdr:row>28</xdr:row>
      <xdr:rowOff>86995</xdr:rowOff>
    </xdr:to>
    <xdr:sp macro="_xll.PtreeEvent_ObjectClick" textlink="">
      <xdr:nvSpPr>
        <xdr:cNvPr id="143" name="PTObj_DNode_1_15">
          <a:extLst>
            <a:ext uri="{FF2B5EF4-FFF2-40B4-BE49-F238E27FC236}">
              <a16:creationId xmlns:a16="http://schemas.microsoft.com/office/drawing/2014/main" id="{AED3C964-86A4-412E-93F6-5EDB1D1BD410}"/>
            </a:ext>
          </a:extLst>
        </xdr:cNvPr>
        <xdr:cNvSpPr/>
      </xdr:nvSpPr>
      <xdr:spPr>
        <a:xfrm rot="-5400000">
          <a:off x="11461877" y="50590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277622</xdr:colOff>
      <xdr:row>27</xdr:row>
      <xdr:rowOff>88757</xdr:rowOff>
    </xdr:from>
    <xdr:ext cx="503984" cy="180627"/>
    <xdr:sp macro="_xll.PtreeEvent_ObjectClick" textlink="">
      <xdr:nvSpPr>
        <xdr:cNvPr id="146" name="PTObj_DBranchName_1_15">
          <a:extLst>
            <a:ext uri="{FF2B5EF4-FFF2-40B4-BE49-F238E27FC236}">
              <a16:creationId xmlns:a16="http://schemas.microsoft.com/office/drawing/2014/main" id="{BCE7F691-B840-439D-BEE9-910E44A6B504}"/>
            </a:ext>
          </a:extLst>
        </xdr:cNvPr>
        <xdr:cNvSpPr txBox="1"/>
      </xdr:nvSpPr>
      <xdr:spPr>
        <a:xfrm>
          <a:off x="10355072" y="5060807"/>
          <a:ext cx="5039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Old Design</a:t>
          </a:r>
        </a:p>
      </xdr:txBody>
    </xdr:sp>
    <xdr:clientData/>
  </xdr:oneCellAnchor>
  <xdr:twoCellAnchor editAs="oneCell">
    <xdr:from>
      <xdr:col>5</xdr:col>
      <xdr:colOff>127</xdr:colOff>
      <xdr:row>49</xdr:row>
      <xdr:rowOff>86995</xdr:rowOff>
    </xdr:from>
    <xdr:to>
      <xdr:col>5</xdr:col>
      <xdr:colOff>184277</xdr:colOff>
      <xdr:row>50</xdr:row>
      <xdr:rowOff>86995</xdr:rowOff>
    </xdr:to>
    <xdr:sp macro="_xll.PtreeEvent_ObjectClick" textlink="">
      <xdr:nvSpPr>
        <xdr:cNvPr id="147" name="PTObj_DNode_1_8">
          <a:extLst>
            <a:ext uri="{FF2B5EF4-FFF2-40B4-BE49-F238E27FC236}">
              <a16:creationId xmlns:a16="http://schemas.microsoft.com/office/drawing/2014/main" id="{1FBF3C6D-4DB7-4167-8FEC-7AA16FBBAE60}"/>
            </a:ext>
          </a:extLst>
        </xdr:cNvPr>
        <xdr:cNvSpPr/>
      </xdr:nvSpPr>
      <xdr:spPr>
        <a:xfrm>
          <a:off x="6896227" y="72688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277622</xdr:colOff>
      <xdr:row>49</xdr:row>
      <xdr:rowOff>88757</xdr:rowOff>
    </xdr:from>
    <xdr:ext cx="462114" cy="180627"/>
    <xdr:sp macro="_xll.PtreeEvent_ObjectClick" textlink="">
      <xdr:nvSpPr>
        <xdr:cNvPr id="150" name="PTObj_DBranchName_1_8">
          <a:extLst>
            <a:ext uri="{FF2B5EF4-FFF2-40B4-BE49-F238E27FC236}">
              <a16:creationId xmlns:a16="http://schemas.microsoft.com/office/drawing/2014/main" id="{994A5F04-7736-4823-86E7-E8A02B13828B}"/>
            </a:ext>
          </a:extLst>
        </xdr:cNvPr>
        <xdr:cNvSpPr txBox="1"/>
      </xdr:nvSpPr>
      <xdr:spPr>
        <a:xfrm>
          <a:off x="5332222" y="7270607"/>
          <a:ext cx="46211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Cont. Dev</a:t>
          </a:r>
        </a:p>
      </xdr:txBody>
    </xdr:sp>
    <xdr:clientData/>
  </xdr:oneCellAnchor>
  <xdr:twoCellAnchor editAs="oneCell">
    <xdr:from>
      <xdr:col>6</xdr:col>
      <xdr:colOff>127</xdr:colOff>
      <xdr:row>51</xdr:row>
      <xdr:rowOff>86995</xdr:rowOff>
    </xdr:from>
    <xdr:to>
      <xdr:col>6</xdr:col>
      <xdr:colOff>184277</xdr:colOff>
      <xdr:row>52</xdr:row>
      <xdr:rowOff>86995</xdr:rowOff>
    </xdr:to>
    <xdr:sp macro="_xll.PtreeEvent_ObjectClick" textlink="">
      <xdr:nvSpPr>
        <xdr:cNvPr id="155" name="PTObj_DNode_1_17">
          <a:extLst>
            <a:ext uri="{FF2B5EF4-FFF2-40B4-BE49-F238E27FC236}">
              <a16:creationId xmlns:a16="http://schemas.microsoft.com/office/drawing/2014/main" id="{E444C769-DC39-43C9-8602-FBAEF7C3188A}"/>
            </a:ext>
          </a:extLst>
        </xdr:cNvPr>
        <xdr:cNvSpPr/>
      </xdr:nvSpPr>
      <xdr:spPr>
        <a:xfrm rot="-5400000">
          <a:off x="8477377" y="8005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51</xdr:row>
      <xdr:rowOff>88757</xdr:rowOff>
    </xdr:from>
    <xdr:ext cx="339452" cy="180627"/>
    <xdr:sp macro="_xll.PtreeEvent_ObjectClick" textlink="">
      <xdr:nvSpPr>
        <xdr:cNvPr id="158" name="PTObj_DBranchName_1_17">
          <a:extLst>
            <a:ext uri="{FF2B5EF4-FFF2-40B4-BE49-F238E27FC236}">
              <a16:creationId xmlns:a16="http://schemas.microsoft.com/office/drawing/2014/main" id="{5457CB34-5BE5-4796-9918-86013A013097}"/>
            </a:ext>
          </a:extLst>
        </xdr:cNvPr>
        <xdr:cNvSpPr txBox="1"/>
      </xdr:nvSpPr>
      <xdr:spPr>
        <a:xfrm>
          <a:off x="7173722" y="80072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6</xdr:col>
      <xdr:colOff>127</xdr:colOff>
      <xdr:row>41</xdr:row>
      <xdr:rowOff>86995</xdr:rowOff>
    </xdr:from>
    <xdr:to>
      <xdr:col>6</xdr:col>
      <xdr:colOff>184277</xdr:colOff>
      <xdr:row>42</xdr:row>
      <xdr:rowOff>86995</xdr:rowOff>
    </xdr:to>
    <xdr:sp macro="_xll.PtreeEvent_ObjectClick" textlink="">
      <xdr:nvSpPr>
        <xdr:cNvPr id="159" name="PTObj_DNode_1_16">
          <a:extLst>
            <a:ext uri="{FF2B5EF4-FFF2-40B4-BE49-F238E27FC236}">
              <a16:creationId xmlns:a16="http://schemas.microsoft.com/office/drawing/2014/main" id="{C6EF261C-4E3F-4934-9868-17A6C7AAA85E}"/>
            </a:ext>
          </a:extLst>
        </xdr:cNvPr>
        <xdr:cNvSpPr/>
      </xdr:nvSpPr>
      <xdr:spPr>
        <a:xfrm>
          <a:off x="8477377" y="72688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41</xdr:row>
      <xdr:rowOff>88757</xdr:rowOff>
    </xdr:from>
    <xdr:ext cx="374590" cy="180627"/>
    <xdr:sp macro="_xll.PtreeEvent_ObjectClick" textlink="">
      <xdr:nvSpPr>
        <xdr:cNvPr id="162" name="PTObj_DBranchName_1_16">
          <a:extLst>
            <a:ext uri="{FF2B5EF4-FFF2-40B4-BE49-F238E27FC236}">
              <a16:creationId xmlns:a16="http://schemas.microsoft.com/office/drawing/2014/main" id="{4901F092-04F4-4C23-84E9-C547EF741BE8}"/>
            </a:ext>
          </a:extLst>
        </xdr:cNvPr>
        <xdr:cNvSpPr txBox="1"/>
      </xdr:nvSpPr>
      <xdr:spPr>
        <a:xfrm>
          <a:off x="7173722" y="72706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7</xdr:col>
      <xdr:colOff>127</xdr:colOff>
      <xdr:row>39</xdr:row>
      <xdr:rowOff>86995</xdr:rowOff>
    </xdr:from>
    <xdr:to>
      <xdr:col>7</xdr:col>
      <xdr:colOff>184277</xdr:colOff>
      <xdr:row>40</xdr:row>
      <xdr:rowOff>86995</xdr:rowOff>
    </xdr:to>
    <xdr:sp macro="_xll.PtreeEvent_ObjectClick" textlink="">
      <xdr:nvSpPr>
        <xdr:cNvPr id="163" name="PTObj_DNode_1_18">
          <a:extLst>
            <a:ext uri="{FF2B5EF4-FFF2-40B4-BE49-F238E27FC236}">
              <a16:creationId xmlns:a16="http://schemas.microsoft.com/office/drawing/2014/main" id="{122DD4AC-099E-4F24-9C59-279C5A74CDF9}"/>
            </a:ext>
          </a:extLst>
        </xdr:cNvPr>
        <xdr:cNvSpPr/>
      </xdr:nvSpPr>
      <xdr:spPr>
        <a:xfrm rot="-5400000">
          <a:off x="10077577" y="72688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39</xdr:row>
      <xdr:rowOff>88757</xdr:rowOff>
    </xdr:from>
    <xdr:ext cx="769955" cy="180627"/>
    <xdr:sp macro="_xll.PtreeEvent_ObjectClick" textlink="">
      <xdr:nvSpPr>
        <xdr:cNvPr id="166" name="PTObj_DBranchName_1_18">
          <a:extLst>
            <a:ext uri="{FF2B5EF4-FFF2-40B4-BE49-F238E27FC236}">
              <a16:creationId xmlns:a16="http://schemas.microsoft.com/office/drawing/2014/main" id="{D35A2BAC-1B14-4527-8E4F-045FF2FE275C}"/>
            </a:ext>
          </a:extLst>
        </xdr:cNvPr>
        <xdr:cNvSpPr txBox="1"/>
      </xdr:nvSpPr>
      <xdr:spPr>
        <a:xfrm>
          <a:off x="8754872" y="7270607"/>
          <a:ext cx="76995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Dramatic Change</a:t>
          </a:r>
        </a:p>
      </xdr:txBody>
    </xdr:sp>
    <xdr:clientData/>
  </xdr:oneCellAnchor>
  <xdr:twoCellAnchor editAs="oneCell">
    <xdr:from>
      <xdr:col>7</xdr:col>
      <xdr:colOff>127</xdr:colOff>
      <xdr:row>45</xdr:row>
      <xdr:rowOff>86995</xdr:rowOff>
    </xdr:from>
    <xdr:to>
      <xdr:col>7</xdr:col>
      <xdr:colOff>184277</xdr:colOff>
      <xdr:row>46</xdr:row>
      <xdr:rowOff>86995</xdr:rowOff>
    </xdr:to>
    <xdr:sp macro="_xll.PtreeEvent_ObjectClick" textlink="">
      <xdr:nvSpPr>
        <xdr:cNvPr id="171" name="PTObj_DNode_1_19">
          <a:extLst>
            <a:ext uri="{FF2B5EF4-FFF2-40B4-BE49-F238E27FC236}">
              <a16:creationId xmlns:a16="http://schemas.microsoft.com/office/drawing/2014/main" id="{6EA75FA1-F84A-48DA-A249-6F5593855931}"/>
            </a:ext>
          </a:extLst>
        </xdr:cNvPr>
        <xdr:cNvSpPr/>
      </xdr:nvSpPr>
      <xdr:spPr>
        <a:xfrm>
          <a:off x="10077577" y="80054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45</xdr:row>
      <xdr:rowOff>88757</xdr:rowOff>
    </xdr:from>
    <xdr:ext cx="710900" cy="180627"/>
    <xdr:sp macro="_xll.PtreeEvent_ObjectClick" textlink="">
      <xdr:nvSpPr>
        <xdr:cNvPr id="174" name="PTObj_DBranchName_1_19">
          <a:extLst>
            <a:ext uri="{FF2B5EF4-FFF2-40B4-BE49-F238E27FC236}">
              <a16:creationId xmlns:a16="http://schemas.microsoft.com/office/drawing/2014/main" id="{B774A0BB-3349-4563-BEDE-6E39940D94CE}"/>
            </a:ext>
          </a:extLst>
        </xdr:cNvPr>
        <xdr:cNvSpPr txBox="1"/>
      </xdr:nvSpPr>
      <xdr:spPr>
        <a:xfrm>
          <a:off x="8754872" y="8007207"/>
          <a:ext cx="7109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Modest Change</a:t>
          </a:r>
        </a:p>
      </xdr:txBody>
    </xdr:sp>
    <xdr:clientData/>
  </xdr:oneCellAnchor>
  <xdr:twoCellAnchor editAs="oneCell">
    <xdr:from>
      <xdr:col>8</xdr:col>
      <xdr:colOff>127</xdr:colOff>
      <xdr:row>43</xdr:row>
      <xdr:rowOff>86995</xdr:rowOff>
    </xdr:from>
    <xdr:to>
      <xdr:col>8</xdr:col>
      <xdr:colOff>184277</xdr:colOff>
      <xdr:row>44</xdr:row>
      <xdr:rowOff>86995</xdr:rowOff>
    </xdr:to>
    <xdr:sp macro="_xll.PtreeEvent_ObjectClick" textlink="">
      <xdr:nvSpPr>
        <xdr:cNvPr id="175" name="PTObj_DNode_1_20">
          <a:extLst>
            <a:ext uri="{FF2B5EF4-FFF2-40B4-BE49-F238E27FC236}">
              <a16:creationId xmlns:a16="http://schemas.microsoft.com/office/drawing/2014/main" id="{28536611-7AB1-4A4C-B0C7-2FD9C0EFD0F7}"/>
            </a:ext>
          </a:extLst>
        </xdr:cNvPr>
        <xdr:cNvSpPr/>
      </xdr:nvSpPr>
      <xdr:spPr>
        <a:xfrm rot="-5400000">
          <a:off x="11601577" y="8005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277622</xdr:colOff>
      <xdr:row>43</xdr:row>
      <xdr:rowOff>88757</xdr:rowOff>
    </xdr:from>
    <xdr:ext cx="561179" cy="180627"/>
    <xdr:sp macro="_xll.PtreeEvent_ObjectClick" textlink="">
      <xdr:nvSpPr>
        <xdr:cNvPr id="178" name="PTObj_DBranchName_1_20">
          <a:extLst>
            <a:ext uri="{FF2B5EF4-FFF2-40B4-BE49-F238E27FC236}">
              <a16:creationId xmlns:a16="http://schemas.microsoft.com/office/drawing/2014/main" id="{9ED31959-9244-4074-BBF2-59EB417590AB}"/>
            </a:ext>
          </a:extLst>
        </xdr:cNvPr>
        <xdr:cNvSpPr txBox="1"/>
      </xdr:nvSpPr>
      <xdr:spPr>
        <a:xfrm>
          <a:off x="10355072" y="8007207"/>
          <a:ext cx="5611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Design</a:t>
          </a:r>
        </a:p>
      </xdr:txBody>
    </xdr:sp>
    <xdr:clientData/>
  </xdr:oneCellAnchor>
  <xdr:twoCellAnchor editAs="oneCell">
    <xdr:from>
      <xdr:col>8</xdr:col>
      <xdr:colOff>127</xdr:colOff>
      <xdr:row>47</xdr:row>
      <xdr:rowOff>86995</xdr:rowOff>
    </xdr:from>
    <xdr:to>
      <xdr:col>8</xdr:col>
      <xdr:colOff>184277</xdr:colOff>
      <xdr:row>48</xdr:row>
      <xdr:rowOff>86995</xdr:rowOff>
    </xdr:to>
    <xdr:sp macro="_xll.PtreeEvent_ObjectClick" textlink="">
      <xdr:nvSpPr>
        <xdr:cNvPr id="179" name="PTObj_DNode_1_21">
          <a:extLst>
            <a:ext uri="{FF2B5EF4-FFF2-40B4-BE49-F238E27FC236}">
              <a16:creationId xmlns:a16="http://schemas.microsoft.com/office/drawing/2014/main" id="{1AF24F7D-6359-4CBE-9FC8-2169DDAFA6D9}"/>
            </a:ext>
          </a:extLst>
        </xdr:cNvPr>
        <xdr:cNvSpPr/>
      </xdr:nvSpPr>
      <xdr:spPr>
        <a:xfrm rot="-5400000">
          <a:off x="11601577" y="87420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277622</xdr:colOff>
      <xdr:row>47</xdr:row>
      <xdr:rowOff>88757</xdr:rowOff>
    </xdr:from>
    <xdr:ext cx="503984" cy="180627"/>
    <xdr:sp macro="_xll.PtreeEvent_ObjectClick" textlink="">
      <xdr:nvSpPr>
        <xdr:cNvPr id="182" name="PTObj_DBranchName_1_21">
          <a:extLst>
            <a:ext uri="{FF2B5EF4-FFF2-40B4-BE49-F238E27FC236}">
              <a16:creationId xmlns:a16="http://schemas.microsoft.com/office/drawing/2014/main" id="{23488745-04BD-4355-AEF6-0D6D28838BD6}"/>
            </a:ext>
          </a:extLst>
        </xdr:cNvPr>
        <xdr:cNvSpPr txBox="1"/>
      </xdr:nvSpPr>
      <xdr:spPr>
        <a:xfrm>
          <a:off x="10355072" y="8743807"/>
          <a:ext cx="5039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Old Design</a:t>
          </a:r>
        </a:p>
      </xdr:txBody>
    </xdr:sp>
    <xdr:clientData/>
  </xdr:oneCellAnchor>
  <xdr:twoCellAnchor editAs="oneCell">
    <xdr:from>
      <xdr:col>3</xdr:col>
      <xdr:colOff>127</xdr:colOff>
      <xdr:row>37</xdr:row>
      <xdr:rowOff>86995</xdr:rowOff>
    </xdr:from>
    <xdr:to>
      <xdr:col>3</xdr:col>
      <xdr:colOff>184277</xdr:colOff>
      <xdr:row>38</xdr:row>
      <xdr:rowOff>86995</xdr:rowOff>
    </xdr:to>
    <xdr:sp macro="_xll.PtreeEvent_ObjectClick" textlink="">
      <xdr:nvSpPr>
        <xdr:cNvPr id="193" name="PTObj_DNode_1_2">
          <a:extLst>
            <a:ext uri="{FF2B5EF4-FFF2-40B4-BE49-F238E27FC236}">
              <a16:creationId xmlns:a16="http://schemas.microsoft.com/office/drawing/2014/main" id="{CED5D5E6-5182-4055-A558-BD2C293D6411}"/>
            </a:ext>
          </a:extLst>
        </xdr:cNvPr>
        <xdr:cNvSpPr/>
      </xdr:nvSpPr>
      <xdr:spPr>
        <a:xfrm>
          <a:off x="3530727" y="69005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37</xdr:row>
      <xdr:rowOff>88757</xdr:rowOff>
    </xdr:from>
    <xdr:ext cx="748025" cy="180627"/>
    <xdr:sp macro="_xll.PtreeEvent_ObjectClick" textlink="">
      <xdr:nvSpPr>
        <xdr:cNvPr id="196" name="PTObj_DBranchName_1_2">
          <a:extLst>
            <a:ext uri="{FF2B5EF4-FFF2-40B4-BE49-F238E27FC236}">
              <a16:creationId xmlns:a16="http://schemas.microsoft.com/office/drawing/2014/main" id="{0AEE2119-2B69-4228-BC14-285AC490B1E1}"/>
            </a:ext>
          </a:extLst>
        </xdr:cNvPr>
        <xdr:cNvSpPr txBox="1"/>
      </xdr:nvSpPr>
      <xdr:spPr>
        <a:xfrm>
          <a:off x="2188972" y="6902307"/>
          <a:ext cx="7480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Technology</a:t>
          </a:r>
        </a:p>
      </xdr:txBody>
    </xdr:sp>
    <xdr:clientData/>
  </xdr:oneCellAnchor>
  <xdr:oneCellAnchor>
    <xdr:from>
      <xdr:col>3</xdr:col>
      <xdr:colOff>277622</xdr:colOff>
      <xdr:row>33</xdr:row>
      <xdr:rowOff>88757</xdr:rowOff>
    </xdr:from>
    <xdr:ext cx="557332" cy="180627"/>
    <xdr:sp macro="_xll.PtreeEvent_ObjectClick" textlink="">
      <xdr:nvSpPr>
        <xdr:cNvPr id="199" name="PTObj_DBranchName_1_4">
          <a:extLst>
            <a:ext uri="{FF2B5EF4-FFF2-40B4-BE49-F238E27FC236}">
              <a16:creationId xmlns:a16="http://schemas.microsoft.com/office/drawing/2014/main" id="{907C4AA8-CE7D-4F82-8928-857DF26B5A4A}"/>
            </a:ext>
          </a:extLst>
        </xdr:cNvPr>
        <xdr:cNvSpPr txBox="1"/>
      </xdr:nvSpPr>
      <xdr:spPr>
        <a:xfrm>
          <a:off x="3808222" y="6165707"/>
          <a:ext cx="55733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Quick Finish</a:t>
          </a:r>
        </a:p>
      </xdr:txBody>
    </xdr:sp>
    <xdr:clientData/>
  </xdr:oneCellAnchor>
  <xdr:oneCellAnchor>
    <xdr:from>
      <xdr:col>3</xdr:col>
      <xdr:colOff>277622</xdr:colOff>
      <xdr:row>53</xdr:row>
      <xdr:rowOff>88757</xdr:rowOff>
    </xdr:from>
    <xdr:ext cx="518924" cy="180627"/>
    <xdr:sp macro="_xll.PtreeEvent_ObjectClick" textlink="">
      <xdr:nvSpPr>
        <xdr:cNvPr id="202" name="PTObj_DBranchName_1_5">
          <a:extLst>
            <a:ext uri="{FF2B5EF4-FFF2-40B4-BE49-F238E27FC236}">
              <a16:creationId xmlns:a16="http://schemas.microsoft.com/office/drawing/2014/main" id="{4563B088-FA04-4FFF-BD49-E0DB2999ACCF}"/>
            </a:ext>
          </a:extLst>
        </xdr:cNvPr>
        <xdr:cNvSpPr txBox="1"/>
      </xdr:nvSpPr>
      <xdr:spPr>
        <a:xfrm>
          <a:off x="3808222" y="9848707"/>
          <a:ext cx="5189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Slow Finish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62C2-73BA-4A75-BC94-8A90BB0EB003}">
  <dimension ref="A1:I69"/>
  <sheetViews>
    <sheetView tabSelected="1" topLeftCell="A19" zoomScale="50" zoomScaleNormal="50" workbookViewId="0">
      <selection activeCell="P56" sqref="P56"/>
    </sheetView>
  </sheetViews>
  <sheetFormatPr defaultRowHeight="14.5" x14ac:dyDescent="0.35"/>
  <cols>
    <col min="2" max="2" width="18.6328125" customWidth="1"/>
    <col min="3" max="3" width="23.1796875" customWidth="1"/>
    <col min="4" max="4" width="21.81640625" customWidth="1"/>
    <col min="5" max="5" width="26.36328125" customWidth="1"/>
    <col min="6" max="6" width="22.6328125" customWidth="1"/>
    <col min="7" max="7" width="22.90625" customWidth="1"/>
    <col min="8" max="8" width="21.90625" customWidth="1"/>
    <col min="9" max="9" width="16.6328125" customWidth="1"/>
  </cols>
  <sheetData>
    <row r="1" spans="1:7" x14ac:dyDescent="0.35">
      <c r="B1" t="s">
        <v>0</v>
      </c>
      <c r="E1" t="s">
        <v>3</v>
      </c>
    </row>
    <row r="2" spans="1:7" x14ac:dyDescent="0.35">
      <c r="A2" t="s">
        <v>1</v>
      </c>
      <c r="B2" t="s">
        <v>2</v>
      </c>
      <c r="D2" t="s">
        <v>4</v>
      </c>
      <c r="E2" t="s">
        <v>5</v>
      </c>
      <c r="F2">
        <f>1.2*(10000-2500-8000)*50</f>
        <v>-30000</v>
      </c>
    </row>
    <row r="3" spans="1:7" x14ac:dyDescent="0.35">
      <c r="A3" t="s">
        <v>8</v>
      </c>
      <c r="B3" t="s">
        <v>9</v>
      </c>
      <c r="D3" t="s">
        <v>6</v>
      </c>
      <c r="E3" t="s">
        <v>7</v>
      </c>
      <c r="F3" t="s">
        <v>81</v>
      </c>
      <c r="G3">
        <f>(20000-2500-8000)*50</f>
        <v>475000</v>
      </c>
    </row>
    <row r="4" spans="1:7" x14ac:dyDescent="0.35">
      <c r="A4" t="s">
        <v>10</v>
      </c>
      <c r="B4" t="s">
        <v>11</v>
      </c>
      <c r="D4" t="s">
        <v>12</v>
      </c>
      <c r="E4" t="s">
        <v>13</v>
      </c>
      <c r="F4" t="s">
        <v>14</v>
      </c>
    </row>
    <row r="5" spans="1:7" x14ac:dyDescent="0.35">
      <c r="B5" t="s">
        <v>78</v>
      </c>
      <c r="D5" t="s">
        <v>15</v>
      </c>
      <c r="E5" t="s">
        <v>16</v>
      </c>
      <c r="F5" s="1">
        <v>0.25</v>
      </c>
    </row>
    <row r="6" spans="1:7" x14ac:dyDescent="0.35">
      <c r="D6" t="s">
        <v>17</v>
      </c>
      <c r="E6" s="1">
        <v>0.9</v>
      </c>
    </row>
    <row r="7" spans="1:7" x14ac:dyDescent="0.35">
      <c r="D7" t="s">
        <v>18</v>
      </c>
      <c r="E7" s="1">
        <v>0.8</v>
      </c>
    </row>
    <row r="8" spans="1:7" x14ac:dyDescent="0.35">
      <c r="D8" t="s">
        <v>19</v>
      </c>
      <c r="E8" t="s">
        <v>20</v>
      </c>
    </row>
    <row r="9" spans="1:7" x14ac:dyDescent="0.35">
      <c r="D9" t="s">
        <v>21</v>
      </c>
      <c r="E9">
        <v>2500</v>
      </c>
    </row>
    <row r="11" spans="1:7" x14ac:dyDescent="0.35">
      <c r="F11">
        <f>8*40</f>
        <v>320</v>
      </c>
    </row>
    <row r="12" spans="1:7" ht="14.5" customHeight="1" x14ac:dyDescent="0.35"/>
    <row r="13" spans="1:7" ht="14.5" customHeight="1" x14ac:dyDescent="0.35"/>
    <row r="20" spans="5:9" ht="14.5" customHeight="1" x14ac:dyDescent="0.35">
      <c r="G20" s="13">
        <v>0.8</v>
      </c>
      <c r="H20" s="6">
        <f>_xll.PTreeNodeProbability(treeCalc_1!$F$2,12)</f>
        <v>0.54</v>
      </c>
    </row>
    <row r="21" spans="5:9" ht="14.5" customHeight="1" x14ac:dyDescent="0.35">
      <c r="G21" s="7">
        <v>475</v>
      </c>
      <c r="H21" s="5">
        <f>_xll.PTreeNodeValue(treeCalc_1!$F$2,12)</f>
        <v>275</v>
      </c>
    </row>
    <row r="22" spans="5:9" ht="14.5" customHeight="1" x14ac:dyDescent="0.35">
      <c r="F22" s="13">
        <v>0.9</v>
      </c>
      <c r="G22" s="11" t="s">
        <v>74</v>
      </c>
    </row>
    <row r="23" spans="5:9" ht="14.5" customHeight="1" x14ac:dyDescent="0.35">
      <c r="F23" s="7">
        <v>0</v>
      </c>
      <c r="G23" s="12">
        <f>_xll.PTreeNodeValue(treeCalc_1!$F$2,10)</f>
        <v>200</v>
      </c>
    </row>
    <row r="24" spans="5:9" ht="14.5" customHeight="1" x14ac:dyDescent="0.35">
      <c r="H24" s="10" t="b">
        <f>_xll.PTreeNodeDecision(treeCalc_1!$F$2,14)</f>
        <v>0</v>
      </c>
      <c r="I24" s="6">
        <f>_xll.PTreeNodeProbability(treeCalc_1!$F$2,14)</f>
        <v>0</v>
      </c>
    </row>
    <row r="25" spans="5:9" ht="14.5" customHeight="1" x14ac:dyDescent="0.35">
      <c r="H25" s="7">
        <v>-25</v>
      </c>
      <c r="I25" s="5">
        <f>_xll.PTreeNodeValue(treeCalc_1!$F$2,14)</f>
        <v>-125</v>
      </c>
    </row>
    <row r="26" spans="5:9" ht="14.5" customHeight="1" x14ac:dyDescent="0.35">
      <c r="G26" s="13">
        <f>1-G20</f>
        <v>0.19999999999999996</v>
      </c>
      <c r="H26" s="8" t="s">
        <v>69</v>
      </c>
    </row>
    <row r="27" spans="5:9" ht="14.5" customHeight="1" x14ac:dyDescent="0.35">
      <c r="G27" s="7">
        <v>100</v>
      </c>
      <c r="H27" s="9">
        <f>_xll.PTreeNodeValue(treeCalc_1!$F$2,13)</f>
        <v>-100</v>
      </c>
    </row>
    <row r="28" spans="5:9" ht="14.5" customHeight="1" x14ac:dyDescent="0.35">
      <c r="H28" s="10" t="b">
        <f>_xll.PTreeNodeDecision(treeCalc_1!$F$2,15)</f>
        <v>1</v>
      </c>
      <c r="I28" s="6">
        <f>_xll.PTreeNodeProbability(treeCalc_1!$F$2,15)</f>
        <v>0.13499999999999998</v>
      </c>
    </row>
    <row r="29" spans="5:9" ht="14.5" customHeight="1" x14ac:dyDescent="0.35">
      <c r="H29" s="7">
        <v>0</v>
      </c>
      <c r="I29" s="5">
        <f>_xll.PTreeNodeValue(treeCalc_1!$F$2,15)</f>
        <v>-100</v>
      </c>
    </row>
    <row r="30" spans="5:9" ht="14.5" customHeight="1" x14ac:dyDescent="0.35">
      <c r="E30" s="10" t="b">
        <f>_xll.PTreeNodeDecision(treeCalc_1!$F$2,6)</f>
        <v>1</v>
      </c>
      <c r="F30" s="11" t="s">
        <v>74</v>
      </c>
    </row>
    <row r="31" spans="5:9" ht="14.5" customHeight="1" x14ac:dyDescent="0.35">
      <c r="E31" s="7">
        <v>-80</v>
      </c>
      <c r="F31" s="12">
        <f>_xll.PTreeNodeValue(treeCalc_1!$F$2,6)</f>
        <v>170</v>
      </c>
    </row>
    <row r="32" spans="5:9" ht="14.5" customHeight="1" x14ac:dyDescent="0.35">
      <c r="F32" s="13">
        <v>0.1</v>
      </c>
      <c r="G32" s="6">
        <f>_xll.PTreeNodeProbability(treeCalc_1!$F$2,11)</f>
        <v>7.5000000000000011E-2</v>
      </c>
    </row>
    <row r="33" spans="3:9" ht="14.5" customHeight="1" x14ac:dyDescent="0.35">
      <c r="F33" s="7">
        <v>100</v>
      </c>
      <c r="G33" s="5">
        <f>_xll.PTreeNodeValue(treeCalc_1!$F$2,11)</f>
        <v>-100</v>
      </c>
    </row>
    <row r="34" spans="3:9" ht="14.5" customHeight="1" x14ac:dyDescent="0.35">
      <c r="D34" s="14">
        <v>0.75</v>
      </c>
      <c r="E34" s="8" t="s">
        <v>69</v>
      </c>
    </row>
    <row r="35" spans="3:9" ht="14.5" customHeight="1" x14ac:dyDescent="0.35">
      <c r="D35" s="7">
        <v>-120</v>
      </c>
      <c r="E35" s="9">
        <f>_xll.PTreeNodeValue(treeCalc_1!$F$2,4)</f>
        <v>170</v>
      </c>
    </row>
    <row r="36" spans="3:9" ht="14.5" customHeight="1" x14ac:dyDescent="0.35">
      <c r="E36" s="10" t="b">
        <f>_xll.PTreeNodeDecision(treeCalc_1!$F$2,7)</f>
        <v>0</v>
      </c>
      <c r="F36" s="6">
        <f>_xll.PTreeNodeProbability(treeCalc_1!$F$2,7)</f>
        <v>0</v>
      </c>
    </row>
    <row r="37" spans="3:9" ht="14.5" customHeight="1" x14ac:dyDescent="0.35">
      <c r="E37" s="7">
        <v>100</v>
      </c>
      <c r="F37" s="5">
        <f>_xll.PTreeNodeValue(treeCalc_1!$F$2,7)</f>
        <v>-20</v>
      </c>
    </row>
    <row r="38" spans="3:9" ht="14.5" customHeight="1" x14ac:dyDescent="0.35">
      <c r="C38" s="10" t="b">
        <f>_xll.PTreeNodeDecision(treeCalc_1!$F$2,2)</f>
        <v>1</v>
      </c>
      <c r="D38" s="11" t="s">
        <v>74</v>
      </c>
    </row>
    <row r="39" spans="3:9" ht="14.5" customHeight="1" x14ac:dyDescent="0.35">
      <c r="C39" s="7">
        <v>0</v>
      </c>
      <c r="D39" s="12">
        <f>_xll.PTreeNodeValue(treeCalc_1!$F$2,2)</f>
        <v>122.5</v>
      </c>
    </row>
    <row r="40" spans="3:9" ht="14.5" customHeight="1" x14ac:dyDescent="0.35">
      <c r="G40" s="13">
        <v>0.8</v>
      </c>
      <c r="H40" s="6">
        <f>_xll.PTreeNodeProbability(treeCalc_1!$F$2,18)</f>
        <v>0</v>
      </c>
    </row>
    <row r="41" spans="3:9" ht="14.5" customHeight="1" x14ac:dyDescent="0.35">
      <c r="G41" s="7">
        <v>475</v>
      </c>
      <c r="H41" s="5">
        <f>_xll.PTreeNodeValue(treeCalc_1!$F$2,18)</f>
        <v>35</v>
      </c>
    </row>
    <row r="42" spans="3:9" ht="14.5" customHeight="1" x14ac:dyDescent="0.35">
      <c r="F42" s="13">
        <v>0.9</v>
      </c>
      <c r="G42" s="11" t="s">
        <v>74</v>
      </c>
    </row>
    <row r="43" spans="3:9" ht="14.5" customHeight="1" x14ac:dyDescent="0.35">
      <c r="F43" s="7">
        <v>0</v>
      </c>
      <c r="G43" s="12">
        <f>_xll.PTreeNodeValue(treeCalc_1!$F$2,16)</f>
        <v>-39.999999999999986</v>
      </c>
    </row>
    <row r="44" spans="3:9" ht="14.5" customHeight="1" x14ac:dyDescent="0.35">
      <c r="H44" s="10" t="b">
        <f>_xll.PTreeNodeDecision(treeCalc_1!$F$2,20)</f>
        <v>0</v>
      </c>
      <c r="I44" s="6">
        <f>_xll.PTreeNodeProbability(treeCalc_1!$F$2,20)</f>
        <v>0</v>
      </c>
    </row>
    <row r="45" spans="3:9" ht="14.5" customHeight="1" x14ac:dyDescent="0.35">
      <c r="H45" s="7">
        <v>-25</v>
      </c>
      <c r="I45" s="5">
        <f>_xll.PTreeNodeValue(treeCalc_1!$F$2,20)</f>
        <v>-365</v>
      </c>
    </row>
    <row r="46" spans="3:9" ht="14.5" customHeight="1" x14ac:dyDescent="0.35">
      <c r="G46" s="13">
        <f>1-G40</f>
        <v>0.19999999999999996</v>
      </c>
      <c r="H46" s="8" t="s">
        <v>69</v>
      </c>
    </row>
    <row r="47" spans="3:9" ht="14.5" customHeight="1" x14ac:dyDescent="0.35">
      <c r="G47" s="7">
        <v>100</v>
      </c>
      <c r="H47" s="9">
        <f>_xll.PTreeNodeValue(treeCalc_1!$F$2,19)</f>
        <v>-340</v>
      </c>
    </row>
    <row r="48" spans="3:9" ht="14.5" customHeight="1" x14ac:dyDescent="0.35">
      <c r="H48" s="10" t="b">
        <f>_xll.PTreeNodeDecision(treeCalc_1!$F$2,21)</f>
        <v>1</v>
      </c>
      <c r="I48" s="6">
        <f>_xll.PTreeNodeProbability(treeCalc_1!$F$2,21)</f>
        <v>0</v>
      </c>
    </row>
    <row r="49" spans="2:9" ht="14.5" customHeight="1" x14ac:dyDescent="0.35">
      <c r="H49" s="7">
        <v>0</v>
      </c>
      <c r="I49" s="5">
        <f>_xll.PTreeNodeValue(treeCalc_1!$F$2,21)</f>
        <v>-340</v>
      </c>
    </row>
    <row r="50" spans="2:9" ht="14.5" customHeight="1" x14ac:dyDescent="0.35">
      <c r="E50" s="10" t="b">
        <f>_xll.PTreeNodeDecision(treeCalc_1!$F$2,8)</f>
        <v>0</v>
      </c>
      <c r="F50" s="11" t="s">
        <v>74</v>
      </c>
    </row>
    <row r="51" spans="2:9" ht="14.5" customHeight="1" x14ac:dyDescent="0.35">
      <c r="E51" s="7">
        <v>-320</v>
      </c>
      <c r="F51" s="12">
        <f>_xll.PTreeNodeValue(treeCalc_1!$F$2,8)</f>
        <v>-69.999999999999986</v>
      </c>
    </row>
    <row r="52" spans="2:9" ht="14.5" customHeight="1" x14ac:dyDescent="0.35">
      <c r="F52" s="13">
        <v>0.1</v>
      </c>
      <c r="G52" s="6">
        <f>_xll.PTreeNodeProbability(treeCalc_1!$F$2,17)</f>
        <v>0</v>
      </c>
    </row>
    <row r="53" spans="2:9" ht="14.5" customHeight="1" x14ac:dyDescent="0.35">
      <c r="F53" s="7">
        <v>100</v>
      </c>
      <c r="G53" s="5">
        <f>_xll.PTreeNodeValue(treeCalc_1!$F$2,17)</f>
        <v>-340</v>
      </c>
    </row>
    <row r="54" spans="2:9" ht="14.5" customHeight="1" x14ac:dyDescent="0.35">
      <c r="D54" s="14">
        <v>0.25</v>
      </c>
      <c r="E54" s="8" t="s">
        <v>69</v>
      </c>
    </row>
    <row r="55" spans="2:9" ht="14.5" customHeight="1" x14ac:dyDescent="0.35">
      <c r="D55" s="7">
        <v>-120</v>
      </c>
      <c r="E55" s="9">
        <f>_xll.PTreeNodeValue(treeCalc_1!$F$2,5)</f>
        <v>-20</v>
      </c>
    </row>
    <row r="56" spans="2:9" ht="14.5" customHeight="1" x14ac:dyDescent="0.35">
      <c r="E56" s="10" t="b">
        <f>_xll.PTreeNodeDecision(treeCalc_1!$F$2,9)</f>
        <v>1</v>
      </c>
      <c r="F56" s="6">
        <f>_xll.PTreeNodeProbability(treeCalc_1!$F$2,9)</f>
        <v>0.25</v>
      </c>
    </row>
    <row r="57" spans="2:9" ht="14.5" customHeight="1" x14ac:dyDescent="0.35">
      <c r="E57" s="7">
        <v>100</v>
      </c>
      <c r="F57" s="5">
        <f>_xll.PTreeNodeValue(treeCalc_1!$F$2,9)</f>
        <v>-20</v>
      </c>
    </row>
    <row r="58" spans="2:9" ht="14.5" customHeight="1" x14ac:dyDescent="0.35">
      <c r="B58" s="7"/>
      <c r="C58" s="8" t="s">
        <v>69</v>
      </c>
    </row>
    <row r="59" spans="2:9" ht="14.5" customHeight="1" x14ac:dyDescent="0.35">
      <c r="B59" s="7"/>
      <c r="C59" s="9">
        <f>_xll.PTreeNodeValue(treeCalc_1!$F$2,1)</f>
        <v>122.5</v>
      </c>
    </row>
    <row r="60" spans="2:9" ht="14.5" customHeight="1" x14ac:dyDescent="0.35">
      <c r="C60" s="10" t="b">
        <f>_xll.PTreeNodeDecision(treeCalc_1!$F$2,3)</f>
        <v>0</v>
      </c>
      <c r="D60" s="6">
        <f>_xll.PTreeNodeProbability(treeCalc_1!$F$2,3)</f>
        <v>0</v>
      </c>
    </row>
    <row r="61" spans="2:9" ht="14.5" customHeight="1" x14ac:dyDescent="0.35">
      <c r="C61" s="7">
        <v>100</v>
      </c>
      <c r="D61" s="5"/>
    </row>
    <row r="69" spans="5:5" x14ac:dyDescent="0.35">
      <c r="E69">
        <f>170-122.5</f>
        <v>47.5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061-E436-473A-96B2-30146A593EE6}">
  <dimension ref="A1:P31"/>
  <sheetViews>
    <sheetView workbookViewId="0"/>
  </sheetViews>
  <sheetFormatPr defaultColWidth="15.6328125" defaultRowHeight="14.5" x14ac:dyDescent="0.35"/>
  <cols>
    <col min="1" max="16384" width="15.6328125" style="3"/>
  </cols>
  <sheetData>
    <row r="1" spans="1:16" x14ac:dyDescent="0.35">
      <c r="A1" s="3" t="s">
        <v>22</v>
      </c>
      <c r="B1" s="2" t="s">
        <v>58</v>
      </c>
      <c r="E1" s="3" t="s">
        <v>30</v>
      </c>
      <c r="F1" s="3">
        <v>3</v>
      </c>
      <c r="H1" s="3" t="s">
        <v>37</v>
      </c>
      <c r="I1" s="2" t="s">
        <v>64</v>
      </c>
      <c r="K1" s="3" t="s">
        <v>42</v>
      </c>
      <c r="L1" s="3">
        <v>100</v>
      </c>
    </row>
    <row r="2" spans="1:16" x14ac:dyDescent="0.35">
      <c r="A2" s="3" t="s">
        <v>23</v>
      </c>
      <c r="B2" s="3" t="e">
        <f>Sheet1!#REF!</f>
        <v>#REF!</v>
      </c>
      <c r="E2" s="3" t="s">
        <v>32</v>
      </c>
      <c r="F2" s="3">
        <f>_xll.PTreeEvaluate5(B3,$L$11:$L$31,$J$11:$J$31,$K$11:$K$31,$N$11:$N$31,$G$11:$G$31,,L1)</f>
        <v>3576595</v>
      </c>
    </row>
    <row r="3" spans="1:16" x14ac:dyDescent="0.35">
      <c r="A3" s="3" t="s">
        <v>24</v>
      </c>
      <c r="B3" s="3" t="s">
        <v>67</v>
      </c>
      <c r="E3" s="3" t="s">
        <v>33</v>
      </c>
      <c r="F3" s="2" t="s">
        <v>60</v>
      </c>
      <c r="H3" s="3" t="s">
        <v>38</v>
      </c>
      <c r="I3" s="4" t="s">
        <v>62</v>
      </c>
    </row>
    <row r="4" spans="1:16" x14ac:dyDescent="0.35">
      <c r="A4" s="3" t="s">
        <v>25</v>
      </c>
      <c r="B4" s="3" t="s">
        <v>59</v>
      </c>
      <c r="E4" s="3" t="s">
        <v>34</v>
      </c>
      <c r="F4" s="2" t="s">
        <v>61</v>
      </c>
      <c r="H4" s="3" t="s">
        <v>39</v>
      </c>
      <c r="I4" s="2" t="s">
        <v>63</v>
      </c>
    </row>
    <row r="5" spans="1:16" x14ac:dyDescent="0.35">
      <c r="A5" s="3" t="s">
        <v>26</v>
      </c>
      <c r="B5" s="3">
        <v>0</v>
      </c>
      <c r="E5" s="3" t="s">
        <v>35</v>
      </c>
      <c r="F5" s="2" t="s">
        <v>61</v>
      </c>
      <c r="H5" s="3" t="s">
        <v>40</v>
      </c>
      <c r="I5" s="4" t="s">
        <v>62</v>
      </c>
    </row>
    <row r="6" spans="1:16" x14ac:dyDescent="0.35">
      <c r="A6" s="3" t="s">
        <v>27</v>
      </c>
      <c r="E6" s="3" t="s">
        <v>36</v>
      </c>
      <c r="F6" s="2" t="s">
        <v>60</v>
      </c>
      <c r="H6" s="3" t="s">
        <v>41</v>
      </c>
      <c r="I6" s="2" t="s">
        <v>63</v>
      </c>
    </row>
    <row r="7" spans="1:16" x14ac:dyDescent="0.35">
      <c r="A7" s="3" t="s">
        <v>28</v>
      </c>
      <c r="E7" s="3" t="s">
        <v>31</v>
      </c>
      <c r="F7" s="2" t="s">
        <v>68</v>
      </c>
    </row>
    <row r="8" spans="1:16" x14ac:dyDescent="0.35">
      <c r="A8" s="3" t="s">
        <v>29</v>
      </c>
      <c r="B8" s="3">
        <v>21</v>
      </c>
    </row>
    <row r="10" spans="1:16" x14ac:dyDescent="0.35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50</v>
      </c>
      <c r="I10" s="3" t="s">
        <v>51</v>
      </c>
      <c r="J10" s="3" t="s">
        <v>52</v>
      </c>
      <c r="K10" s="3" t="s">
        <v>53</v>
      </c>
      <c r="L10" s="3" t="s">
        <v>24</v>
      </c>
      <c r="M10" s="3" t="s">
        <v>54</v>
      </c>
      <c r="N10" s="3" t="s">
        <v>55</v>
      </c>
      <c r="O10" s="3" t="s">
        <v>56</v>
      </c>
      <c r="P10" s="3" t="s">
        <v>57</v>
      </c>
    </row>
    <row r="11" spans="1:16" x14ac:dyDescent="0.35">
      <c r="A11" s="3">
        <f>Sheet1!$C$59</f>
        <v>122.5</v>
      </c>
      <c r="B11" s="3" t="str">
        <f>B1</f>
        <v>New Tree</v>
      </c>
      <c r="C11" s="3">
        <v>0</v>
      </c>
      <c r="I11" s="3" t="s">
        <v>65</v>
      </c>
      <c r="J11" s="3">
        <f>Sheet1!$B$59</f>
        <v>0</v>
      </c>
      <c r="K11" s="3">
        <f>Sheet1!$B$58</f>
        <v>0</v>
      </c>
      <c r="L11" s="3" t="s">
        <v>71</v>
      </c>
      <c r="M11" s="2" t="s">
        <v>66</v>
      </c>
      <c r="O11" s="3" t="str">
        <f>Sheet1!$C$58</f>
        <v>Decision</v>
      </c>
      <c r="P11" s="3" t="b">
        <v>0</v>
      </c>
    </row>
    <row r="12" spans="1:16" x14ac:dyDescent="0.35">
      <c r="A12" s="3">
        <f>Sheet1!$D$39</f>
        <v>122.5</v>
      </c>
      <c r="B12" s="2" t="s">
        <v>72</v>
      </c>
      <c r="C12" s="3">
        <v>0</v>
      </c>
      <c r="I12" s="3" t="s">
        <v>65</v>
      </c>
      <c r="J12" s="3">
        <f>Sheet1!$C$39</f>
        <v>0</v>
      </c>
      <c r="L12" s="3" t="s">
        <v>75</v>
      </c>
      <c r="M12" s="2" t="s">
        <v>66</v>
      </c>
      <c r="O12" s="3" t="str">
        <f>Sheet1!$D$38</f>
        <v>Chance</v>
      </c>
      <c r="P12" s="3" t="b">
        <v>0</v>
      </c>
    </row>
    <row r="13" spans="1:16" x14ac:dyDescent="0.35">
      <c r="A13" s="3">
        <f>Sheet1!$D$61</f>
        <v>0</v>
      </c>
      <c r="B13" s="2" t="s">
        <v>73</v>
      </c>
      <c r="C13" s="3">
        <v>0</v>
      </c>
      <c r="H13" s="3" t="s">
        <v>65</v>
      </c>
      <c r="I13" s="3" t="s">
        <v>65</v>
      </c>
      <c r="J13" s="3">
        <f>Sheet1!$C$61</f>
        <v>100</v>
      </c>
      <c r="L13" s="3" t="s">
        <v>70</v>
      </c>
      <c r="M13" s="2" t="s">
        <v>66</v>
      </c>
      <c r="P13" s="3" t="b">
        <v>0</v>
      </c>
    </row>
    <row r="14" spans="1:16" x14ac:dyDescent="0.35">
      <c r="A14" s="3">
        <f>Sheet1!$E$35</f>
        <v>170</v>
      </c>
      <c r="B14" s="2" t="s">
        <v>76</v>
      </c>
      <c r="C14" s="3">
        <v>0</v>
      </c>
      <c r="I14" s="3" t="s">
        <v>65</v>
      </c>
      <c r="J14" s="3">
        <f>Sheet1!$D$35</f>
        <v>-120</v>
      </c>
      <c r="K14" s="3">
        <f>Sheet1!$D$34</f>
        <v>0.75</v>
      </c>
      <c r="L14" s="3" t="s">
        <v>85</v>
      </c>
      <c r="M14" s="2" t="s">
        <v>66</v>
      </c>
      <c r="O14" s="3" t="str">
        <f>Sheet1!$E$34</f>
        <v>Decision</v>
      </c>
      <c r="P14" s="3" t="b">
        <v>0</v>
      </c>
    </row>
    <row r="15" spans="1:16" x14ac:dyDescent="0.35">
      <c r="A15" s="3">
        <f>Sheet1!$E$55</f>
        <v>-20</v>
      </c>
      <c r="B15" s="2" t="s">
        <v>77</v>
      </c>
      <c r="C15" s="3">
        <v>0</v>
      </c>
      <c r="I15" s="3" t="s">
        <v>65</v>
      </c>
      <c r="J15" s="3">
        <f>Sheet1!$D$55</f>
        <v>-120</v>
      </c>
      <c r="K15" s="3">
        <f>Sheet1!$D$54</f>
        <v>0.25</v>
      </c>
      <c r="L15" s="3" t="s">
        <v>87</v>
      </c>
      <c r="M15" s="2" t="s">
        <v>66</v>
      </c>
      <c r="O15" s="3" t="str">
        <f>Sheet1!$E$54</f>
        <v>Decision</v>
      </c>
      <c r="P15" s="3" t="b">
        <v>0</v>
      </c>
    </row>
    <row r="16" spans="1:16" x14ac:dyDescent="0.35">
      <c r="A16" s="3">
        <f>Sheet1!$F$31</f>
        <v>170</v>
      </c>
      <c r="B16" s="2" t="s">
        <v>84</v>
      </c>
      <c r="C16" s="3">
        <v>0</v>
      </c>
      <c r="I16" s="3" t="s">
        <v>65</v>
      </c>
      <c r="J16" s="3">
        <f>Sheet1!$E$31</f>
        <v>-80</v>
      </c>
      <c r="L16" s="3" t="s">
        <v>89</v>
      </c>
      <c r="M16" s="2" t="s">
        <v>66</v>
      </c>
      <c r="O16" s="3" t="str">
        <f>Sheet1!$F$30</f>
        <v>Chance</v>
      </c>
      <c r="P16" s="3" t="b">
        <v>0</v>
      </c>
    </row>
    <row r="17" spans="1:16" x14ac:dyDescent="0.35">
      <c r="A17" s="3">
        <f>Sheet1!$F$37</f>
        <v>-20</v>
      </c>
      <c r="B17" s="2" t="s">
        <v>86</v>
      </c>
      <c r="C17" s="3">
        <v>0</v>
      </c>
      <c r="H17" s="3" t="s">
        <v>65</v>
      </c>
      <c r="I17" s="3" t="s">
        <v>65</v>
      </c>
      <c r="J17" s="3">
        <f>Sheet1!$E$37</f>
        <v>100</v>
      </c>
      <c r="L17" s="3" t="s">
        <v>79</v>
      </c>
      <c r="M17" s="2" t="s">
        <v>66</v>
      </c>
      <c r="P17" s="3" t="b">
        <v>0</v>
      </c>
    </row>
    <row r="18" spans="1:16" x14ac:dyDescent="0.35">
      <c r="A18" s="3">
        <f>Sheet1!$F$51</f>
        <v>-69.999999999999986</v>
      </c>
      <c r="B18" s="2" t="s">
        <v>84</v>
      </c>
      <c r="C18" s="3">
        <v>0</v>
      </c>
      <c r="I18" s="3" t="s">
        <v>65</v>
      </c>
      <c r="J18" s="3">
        <f>Sheet1!$E$51</f>
        <v>-320</v>
      </c>
      <c r="L18" s="3" t="s">
        <v>100</v>
      </c>
      <c r="M18" s="2" t="s">
        <v>66</v>
      </c>
      <c r="O18" s="3" t="str">
        <f>Sheet1!$F$50</f>
        <v>Chance</v>
      </c>
      <c r="P18" s="3" t="b">
        <v>0</v>
      </c>
    </row>
    <row r="19" spans="1:16" x14ac:dyDescent="0.35">
      <c r="A19" s="3">
        <f>Sheet1!$F$57</f>
        <v>-20</v>
      </c>
      <c r="B19" s="2" t="s">
        <v>88</v>
      </c>
      <c r="C19" s="3">
        <v>0</v>
      </c>
      <c r="H19" s="3" t="s">
        <v>65</v>
      </c>
      <c r="I19" s="3" t="s">
        <v>65</v>
      </c>
      <c r="J19" s="3">
        <f>Sheet1!$E$57</f>
        <v>100</v>
      </c>
      <c r="L19" s="3" t="s">
        <v>83</v>
      </c>
      <c r="M19" s="2" t="s">
        <v>66</v>
      </c>
      <c r="P19" s="3" t="b">
        <v>0</v>
      </c>
    </row>
    <row r="20" spans="1:16" x14ac:dyDescent="0.35">
      <c r="A20" s="3">
        <f>Sheet1!$G$23</f>
        <v>200</v>
      </c>
      <c r="B20" s="2" t="s">
        <v>90</v>
      </c>
      <c r="C20" s="3">
        <v>0</v>
      </c>
      <c r="I20" s="3" t="s">
        <v>65</v>
      </c>
      <c r="J20" s="3">
        <f>Sheet1!$F$23</f>
        <v>0</v>
      </c>
      <c r="K20" s="3">
        <f>Sheet1!$F$22</f>
        <v>0.9</v>
      </c>
      <c r="L20" s="3" t="s">
        <v>92</v>
      </c>
      <c r="M20" s="2" t="s">
        <v>66</v>
      </c>
      <c r="O20" s="3" t="str">
        <f>Sheet1!$G$22</f>
        <v>Chance</v>
      </c>
      <c r="P20" s="3" t="b">
        <v>0</v>
      </c>
    </row>
    <row r="21" spans="1:16" x14ac:dyDescent="0.35">
      <c r="A21" s="3">
        <f>Sheet1!$G$33</f>
        <v>-100</v>
      </c>
      <c r="B21" s="2" t="s">
        <v>91</v>
      </c>
      <c r="C21" s="3">
        <v>0</v>
      </c>
      <c r="H21" s="3" t="s">
        <v>65</v>
      </c>
      <c r="I21" s="3" t="s">
        <v>65</v>
      </c>
      <c r="J21" s="3">
        <f>Sheet1!$F$33</f>
        <v>100</v>
      </c>
      <c r="K21" s="3">
        <f>Sheet1!$F$32</f>
        <v>0.1</v>
      </c>
      <c r="L21" s="3" t="s">
        <v>80</v>
      </c>
      <c r="M21" s="2" t="s">
        <v>66</v>
      </c>
      <c r="P21" s="3" t="b">
        <v>0</v>
      </c>
    </row>
    <row r="22" spans="1:16" x14ac:dyDescent="0.35">
      <c r="A22" s="3">
        <f>Sheet1!$H$21</f>
        <v>275</v>
      </c>
      <c r="B22" s="2" t="s">
        <v>93</v>
      </c>
      <c r="C22" s="3">
        <v>0</v>
      </c>
      <c r="H22" s="3" t="s">
        <v>65</v>
      </c>
      <c r="I22" s="3" t="s">
        <v>65</v>
      </c>
      <c r="J22" s="3">
        <f>Sheet1!$G$21</f>
        <v>475</v>
      </c>
      <c r="K22" s="3">
        <f>Sheet1!$G$20</f>
        <v>0.8</v>
      </c>
      <c r="L22" s="3" t="s">
        <v>82</v>
      </c>
      <c r="M22" s="2" t="s">
        <v>66</v>
      </c>
      <c r="P22" s="3" t="b">
        <v>0</v>
      </c>
    </row>
    <row r="23" spans="1:16" x14ac:dyDescent="0.35">
      <c r="A23" s="3">
        <f>Sheet1!$H$27</f>
        <v>-100</v>
      </c>
      <c r="B23" s="2" t="s">
        <v>94</v>
      </c>
      <c r="C23" s="3">
        <v>0</v>
      </c>
      <c r="I23" s="3" t="s">
        <v>65</v>
      </c>
      <c r="J23" s="3">
        <f>Sheet1!$G$27</f>
        <v>100</v>
      </c>
      <c r="K23" s="3">
        <f>Sheet1!$G$26</f>
        <v>0.19999999999999996</v>
      </c>
      <c r="L23" s="3" t="s">
        <v>96</v>
      </c>
      <c r="M23" s="2" t="s">
        <v>66</v>
      </c>
      <c r="O23" s="3" t="str">
        <f>Sheet1!$H$26</f>
        <v>Decision</v>
      </c>
      <c r="P23" s="3" t="b">
        <v>0</v>
      </c>
    </row>
    <row r="24" spans="1:16" x14ac:dyDescent="0.35">
      <c r="A24" s="3">
        <f>Sheet1!$I$25</f>
        <v>-125</v>
      </c>
      <c r="B24" s="2" t="s">
        <v>97</v>
      </c>
      <c r="C24" s="3">
        <v>0</v>
      </c>
      <c r="H24" s="3" t="s">
        <v>65</v>
      </c>
      <c r="I24" s="3" t="s">
        <v>65</v>
      </c>
      <c r="J24" s="3">
        <f>Sheet1!$H$25</f>
        <v>-25</v>
      </c>
      <c r="L24" s="3" t="s">
        <v>95</v>
      </c>
      <c r="M24" s="2" t="s">
        <v>66</v>
      </c>
      <c r="P24" s="3" t="b">
        <v>0</v>
      </c>
    </row>
    <row r="25" spans="1:16" x14ac:dyDescent="0.35">
      <c r="A25" s="3">
        <f>Sheet1!$I$29</f>
        <v>-100</v>
      </c>
      <c r="B25" s="2" t="s">
        <v>98</v>
      </c>
      <c r="C25" s="3">
        <v>0</v>
      </c>
      <c r="H25" s="3" t="s">
        <v>65</v>
      </c>
      <c r="I25" s="3" t="s">
        <v>65</v>
      </c>
      <c r="J25" s="3">
        <f>Sheet1!$H$29</f>
        <v>0</v>
      </c>
      <c r="L25" s="3" t="s">
        <v>95</v>
      </c>
      <c r="M25" s="2" t="s">
        <v>66</v>
      </c>
      <c r="P25" s="3" t="b">
        <v>0</v>
      </c>
    </row>
    <row r="26" spans="1:16" x14ac:dyDescent="0.35">
      <c r="A26" s="3">
        <f>Sheet1!$G$43</f>
        <v>-39.999999999999986</v>
      </c>
      <c r="B26" s="2" t="s">
        <v>90</v>
      </c>
      <c r="C26" s="3">
        <v>0</v>
      </c>
      <c r="I26" s="3" t="s">
        <v>65</v>
      </c>
      <c r="J26" s="3">
        <f>Sheet1!$F$43</f>
        <v>0</v>
      </c>
      <c r="K26" s="3">
        <f>Sheet1!$F$42</f>
        <v>0.9</v>
      </c>
      <c r="L26" s="3" t="s">
        <v>102</v>
      </c>
      <c r="M26" s="2" t="s">
        <v>66</v>
      </c>
      <c r="O26" s="3" t="str">
        <f>Sheet1!$G$42</f>
        <v>Chance</v>
      </c>
      <c r="P26" s="3" t="b">
        <v>0</v>
      </c>
    </row>
    <row r="27" spans="1:16" x14ac:dyDescent="0.35">
      <c r="A27" s="3">
        <f>Sheet1!$G$53</f>
        <v>-340</v>
      </c>
      <c r="B27" s="2" t="s">
        <v>91</v>
      </c>
      <c r="C27" s="3">
        <v>0</v>
      </c>
      <c r="H27" s="3" t="s">
        <v>65</v>
      </c>
      <c r="I27" s="3" t="s">
        <v>65</v>
      </c>
      <c r="J27" s="3">
        <f>Sheet1!$F$53</f>
        <v>100</v>
      </c>
      <c r="K27" s="3">
        <f>Sheet1!$F$52</f>
        <v>0.1</v>
      </c>
      <c r="L27" s="3" t="s">
        <v>99</v>
      </c>
      <c r="M27" s="2" t="s">
        <v>66</v>
      </c>
      <c r="P27" s="3" t="b">
        <v>0</v>
      </c>
    </row>
    <row r="28" spans="1:16" x14ac:dyDescent="0.35">
      <c r="A28" s="3">
        <f>Sheet1!$H$41</f>
        <v>35</v>
      </c>
      <c r="B28" s="2" t="s">
        <v>93</v>
      </c>
      <c r="C28" s="3">
        <v>0</v>
      </c>
      <c r="H28" s="3" t="s">
        <v>65</v>
      </c>
      <c r="I28" s="3" t="s">
        <v>65</v>
      </c>
      <c r="J28" s="3">
        <f>Sheet1!$G$41</f>
        <v>475</v>
      </c>
      <c r="K28" s="3">
        <f>Sheet1!$G$40</f>
        <v>0.8</v>
      </c>
      <c r="L28" s="3" t="s">
        <v>101</v>
      </c>
      <c r="M28" s="2" t="s">
        <v>66</v>
      </c>
      <c r="P28" s="3" t="b">
        <v>0</v>
      </c>
    </row>
    <row r="29" spans="1:16" x14ac:dyDescent="0.35">
      <c r="A29" s="3">
        <f>Sheet1!$H$47</f>
        <v>-340</v>
      </c>
      <c r="B29" s="2" t="s">
        <v>94</v>
      </c>
      <c r="C29" s="3">
        <v>0</v>
      </c>
      <c r="I29" s="3" t="s">
        <v>65</v>
      </c>
      <c r="J29" s="3">
        <f>Sheet1!$G$47</f>
        <v>100</v>
      </c>
      <c r="K29" s="3">
        <f>Sheet1!$G$46</f>
        <v>0.19999999999999996</v>
      </c>
      <c r="L29" s="3" t="s">
        <v>104</v>
      </c>
      <c r="M29" s="2" t="s">
        <v>66</v>
      </c>
      <c r="O29" s="3" t="str">
        <f>Sheet1!$H$46</f>
        <v>Decision</v>
      </c>
      <c r="P29" s="3" t="b">
        <v>0</v>
      </c>
    </row>
    <row r="30" spans="1:16" x14ac:dyDescent="0.35">
      <c r="A30" s="3">
        <f>Sheet1!$I$45</f>
        <v>-365</v>
      </c>
      <c r="B30" s="2" t="s">
        <v>97</v>
      </c>
      <c r="C30" s="3">
        <v>0</v>
      </c>
      <c r="H30" s="3" t="s">
        <v>65</v>
      </c>
      <c r="I30" s="3" t="s">
        <v>65</v>
      </c>
      <c r="J30" s="3">
        <f>Sheet1!$H$45</f>
        <v>-25</v>
      </c>
      <c r="L30" s="3" t="s">
        <v>103</v>
      </c>
      <c r="M30" s="2" t="s">
        <v>66</v>
      </c>
      <c r="P30" s="3" t="b">
        <v>0</v>
      </c>
    </row>
    <row r="31" spans="1:16" x14ac:dyDescent="0.35">
      <c r="A31" s="3">
        <f>Sheet1!$I$49</f>
        <v>-340</v>
      </c>
      <c r="B31" s="2" t="s">
        <v>98</v>
      </c>
      <c r="C31" s="3">
        <v>0</v>
      </c>
      <c r="H31" s="3" t="s">
        <v>65</v>
      </c>
      <c r="I31" s="3" t="s">
        <v>65</v>
      </c>
      <c r="J31" s="3">
        <f>Sheet1!$H$49</f>
        <v>0</v>
      </c>
      <c r="L31" s="3" t="s">
        <v>103</v>
      </c>
      <c r="M31" s="2" t="s">
        <v>66</v>
      </c>
      <c r="P31" s="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Harty</dc:creator>
  <cp:lastModifiedBy>Ryan Harty</cp:lastModifiedBy>
  <dcterms:created xsi:type="dcterms:W3CDTF">2019-11-23T19:31:49Z</dcterms:created>
  <dcterms:modified xsi:type="dcterms:W3CDTF">2019-11-24T01:29:20Z</dcterms:modified>
</cp:coreProperties>
</file>