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 GAR15\Results\GAR15 Results DEFINITIVOS Dic 2015\Nacional\"/>
    </mc:Choice>
  </mc:AlternateContent>
  <bookViews>
    <workbookView xWindow="0" yWindow="0" windowWidth="24000" windowHeight="9135"/>
  </bookViews>
  <sheets>
    <sheet name="Results" sheetId="1" r:id="rId1"/>
    <sheet name="East Asia and the Pacific" sheetId="2" r:id="rId2"/>
    <sheet name="Europe and Central Asia" sheetId="3" r:id="rId3"/>
    <sheet name="Latin America and the Caribbean" sheetId="4" r:id="rId4"/>
    <sheet name="Middle East and North Africa" sheetId="5" r:id="rId5"/>
    <sheet name="North America" sheetId="7" r:id="rId6"/>
    <sheet name="South Asia" sheetId="6" r:id="rId7"/>
    <sheet name="Sub-Saharan Africa" sheetId="8" r:id="rId8"/>
  </sheets>
  <definedNames>
    <definedName name="_xlnm._FilterDatabase" localSheetId="0" hidden="1">Results!$B$5:$U$222</definedName>
  </definedNames>
  <calcPr calcId="152511"/>
</workbook>
</file>

<file path=xl/calcChain.xml><?xml version="1.0" encoding="utf-8"?>
<calcChain xmlns="http://schemas.openxmlformats.org/spreadsheetml/2006/main">
  <c r="V8" i="1" l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7" i="1"/>
  <c r="C5" i="4" l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</calcChain>
</file>

<file path=xl/sharedStrings.xml><?xml version="1.0" encoding="utf-8"?>
<sst xmlns="http://schemas.openxmlformats.org/spreadsheetml/2006/main" count="3557" uniqueCount="456">
  <si>
    <t>SWZ</t>
  </si>
  <si>
    <t>Swaziland</t>
  </si>
  <si>
    <t>---</t>
  </si>
  <si>
    <t>BWA</t>
  </si>
  <si>
    <t>Botswana</t>
  </si>
  <si>
    <t>COG</t>
  </si>
  <si>
    <t>Congo</t>
  </si>
  <si>
    <t>TCD</t>
  </si>
  <si>
    <t>Chad</t>
  </si>
  <si>
    <t>NAM</t>
  </si>
  <si>
    <t>Namibia</t>
  </si>
  <si>
    <t>AGO</t>
  </si>
  <si>
    <t>Angola</t>
  </si>
  <si>
    <t>LSO</t>
  </si>
  <si>
    <t>Lesotho</t>
  </si>
  <si>
    <t>SDN</t>
  </si>
  <si>
    <t>Sudan</t>
  </si>
  <si>
    <t>TZA</t>
  </si>
  <si>
    <t>Tanzania</t>
  </si>
  <si>
    <t>KEN</t>
  </si>
  <si>
    <t>Kenya</t>
  </si>
  <si>
    <t>GAB</t>
  </si>
  <si>
    <t>Gabon</t>
  </si>
  <si>
    <t>DJI</t>
  </si>
  <si>
    <t>Djibouti</t>
  </si>
  <si>
    <t>CMR</t>
  </si>
  <si>
    <t>Cameroon</t>
  </si>
  <si>
    <t>MLI</t>
  </si>
  <si>
    <t>Mali</t>
  </si>
  <si>
    <t>ERI</t>
  </si>
  <si>
    <t>Eritrea</t>
  </si>
  <si>
    <t>GNB</t>
  </si>
  <si>
    <t>Guinea-Bissau</t>
  </si>
  <si>
    <t>GHA</t>
  </si>
  <si>
    <t>Ghana</t>
  </si>
  <si>
    <t>BEN</t>
  </si>
  <si>
    <t>Benin</t>
  </si>
  <si>
    <t>BFA</t>
  </si>
  <si>
    <t>Burkina Faso</t>
  </si>
  <si>
    <t>UGA</t>
  </si>
  <si>
    <t>Uganda</t>
  </si>
  <si>
    <t>ZMB</t>
  </si>
  <si>
    <t>Zambia</t>
  </si>
  <si>
    <t>RWA</t>
  </si>
  <si>
    <t>Rwanda</t>
  </si>
  <si>
    <t>MRT</t>
  </si>
  <si>
    <t>Mauritania</t>
  </si>
  <si>
    <t>ZAF</t>
  </si>
  <si>
    <t>South Africa</t>
  </si>
  <si>
    <t>STP</t>
  </si>
  <si>
    <t>Sao Tome And Principe</t>
  </si>
  <si>
    <t>BDI</t>
  </si>
  <si>
    <t>Burundi</t>
  </si>
  <si>
    <t>LBR</t>
  </si>
  <si>
    <t>Liberia</t>
  </si>
  <si>
    <t>CIV</t>
  </si>
  <si>
    <t>Ivory Coast</t>
  </si>
  <si>
    <t>NER</t>
  </si>
  <si>
    <t>Niger</t>
  </si>
  <si>
    <t>ETH</t>
  </si>
  <si>
    <t>Ethiopia</t>
  </si>
  <si>
    <t>SLE</t>
  </si>
  <si>
    <t>Sierra Leone</t>
  </si>
  <si>
    <t>TUN</t>
  </si>
  <si>
    <t>Tunisia</t>
  </si>
  <si>
    <t>LBY</t>
  </si>
  <si>
    <t>Libya</t>
  </si>
  <si>
    <t>NGA</t>
  </si>
  <si>
    <t>Nigeria</t>
  </si>
  <si>
    <t>MAR</t>
  </si>
  <si>
    <t>Morroco</t>
  </si>
  <si>
    <t>ESH</t>
  </si>
  <si>
    <t>Western Sahara</t>
  </si>
  <si>
    <t>GNQ</t>
  </si>
  <si>
    <t>Equatorial Guinea</t>
  </si>
  <si>
    <t>EGY</t>
  </si>
  <si>
    <t>Egypt</t>
  </si>
  <si>
    <t>DZA</t>
  </si>
  <si>
    <t>Algeria</t>
  </si>
  <si>
    <t>CAF</t>
  </si>
  <si>
    <t>Central African Republic</t>
  </si>
  <si>
    <t>TGO</t>
  </si>
  <si>
    <t>Togo</t>
  </si>
  <si>
    <t>COD</t>
  </si>
  <si>
    <t>Democratic Republic of the Congo</t>
  </si>
  <si>
    <t>GMB</t>
  </si>
  <si>
    <t>The Gambia</t>
  </si>
  <si>
    <t>SSD</t>
  </si>
  <si>
    <t>South Sudan</t>
  </si>
  <si>
    <t>SEN</t>
  </si>
  <si>
    <t>Senegal</t>
  </si>
  <si>
    <t>GIN</t>
  </si>
  <si>
    <t>Guinea</t>
  </si>
  <si>
    <t>MDG</t>
  </si>
  <si>
    <t>Madagascar</t>
  </si>
  <si>
    <t>MYT</t>
  </si>
  <si>
    <t>Mayotte</t>
  </si>
  <si>
    <t>REU</t>
  </si>
  <si>
    <t>Reunion</t>
  </si>
  <si>
    <t>MUS</t>
  </si>
  <si>
    <t>Mauritius</t>
  </si>
  <si>
    <t>MOZ</t>
  </si>
  <si>
    <t>Mozambique</t>
  </si>
  <si>
    <t>COM</t>
  </si>
  <si>
    <t>Comoros</t>
  </si>
  <si>
    <t>CPV</t>
  </si>
  <si>
    <t>Cape Verde</t>
  </si>
  <si>
    <t>SOM</t>
  </si>
  <si>
    <t>Somalia</t>
  </si>
  <si>
    <t>MWI</t>
  </si>
  <si>
    <t>Malawi</t>
  </si>
  <si>
    <t>SYC</t>
  </si>
  <si>
    <t>Seychelles</t>
  </si>
  <si>
    <t>ZWE</t>
  </si>
  <si>
    <t>Zimbawue</t>
  </si>
  <si>
    <t>TLS</t>
  </si>
  <si>
    <t>Timor-Leste</t>
  </si>
  <si>
    <t>KHM</t>
  </si>
  <si>
    <t>Cambodia</t>
  </si>
  <si>
    <t>IRN</t>
  </si>
  <si>
    <t>Iran</t>
  </si>
  <si>
    <t>PRK</t>
  </si>
  <si>
    <t>North Korea</t>
  </si>
  <si>
    <t>THA</t>
  </si>
  <si>
    <t>Thailand</t>
  </si>
  <si>
    <t>NZL</t>
  </si>
  <si>
    <t>New Zealand</t>
  </si>
  <si>
    <t>IDN</t>
  </si>
  <si>
    <t>Indonesia</t>
  </si>
  <si>
    <t>TUV</t>
  </si>
  <si>
    <t>Tuvalu</t>
  </si>
  <si>
    <t>PAK</t>
  </si>
  <si>
    <t>Pakistan</t>
  </si>
  <si>
    <t>KOR</t>
  </si>
  <si>
    <t>South Korea</t>
  </si>
  <si>
    <t>LKA</t>
  </si>
  <si>
    <t>Sri Lanka</t>
  </si>
  <si>
    <t>AUS</t>
  </si>
  <si>
    <t>Australia</t>
  </si>
  <si>
    <t>PNG</t>
  </si>
  <si>
    <t>Papua New Guinea</t>
  </si>
  <si>
    <t>LAO</t>
  </si>
  <si>
    <t>Laos</t>
  </si>
  <si>
    <t>MAC</t>
  </si>
  <si>
    <t>Macau</t>
  </si>
  <si>
    <t>VNM</t>
  </si>
  <si>
    <t>Vietnam</t>
  </si>
  <si>
    <t>HKG</t>
  </si>
  <si>
    <t>Hong Kong</t>
  </si>
  <si>
    <t>JPN</t>
  </si>
  <si>
    <t>Japan</t>
  </si>
  <si>
    <t>IND</t>
  </si>
  <si>
    <t>India</t>
  </si>
  <si>
    <t>MMR</t>
  </si>
  <si>
    <t>Myanmar</t>
  </si>
  <si>
    <t>MHL</t>
  </si>
  <si>
    <t>Marshall Islands</t>
  </si>
  <si>
    <t>BGD</t>
  </si>
  <si>
    <t>Bangladesh</t>
  </si>
  <si>
    <t>TWN</t>
  </si>
  <si>
    <t>Taiwan</t>
  </si>
  <si>
    <t>FSM</t>
  </si>
  <si>
    <t>Micronesia</t>
  </si>
  <si>
    <t>FJI</t>
  </si>
  <si>
    <t>Fiji</t>
  </si>
  <si>
    <t>PYF</t>
  </si>
  <si>
    <t>French Polynesia</t>
  </si>
  <si>
    <t>SLB</t>
  </si>
  <si>
    <t>Solomon Islands</t>
  </si>
  <si>
    <t>PHL</t>
  </si>
  <si>
    <t>Philippines</t>
  </si>
  <si>
    <t>WSM</t>
  </si>
  <si>
    <t>Samoa</t>
  </si>
  <si>
    <t>VUT</t>
  </si>
  <si>
    <t>Vanuatu</t>
  </si>
  <si>
    <t>NCL</t>
  </si>
  <si>
    <t>New Caledonia</t>
  </si>
  <si>
    <t>TON</t>
  </si>
  <si>
    <t>Tonga</t>
  </si>
  <si>
    <t>PLW</t>
  </si>
  <si>
    <t>Palau</t>
  </si>
  <si>
    <t>MYS</t>
  </si>
  <si>
    <t>Malaysia</t>
  </si>
  <si>
    <t>MNG</t>
  </si>
  <si>
    <t>Mongolia</t>
  </si>
  <si>
    <t>BTN</t>
  </si>
  <si>
    <t>Bhutan</t>
  </si>
  <si>
    <t>TKM</t>
  </si>
  <si>
    <t>Turkmenistan</t>
  </si>
  <si>
    <t>CHN</t>
  </si>
  <si>
    <t>China</t>
  </si>
  <si>
    <t>NPL</t>
  </si>
  <si>
    <t>Nepal</t>
  </si>
  <si>
    <t>AFG</t>
  </si>
  <si>
    <t>Afghanistan</t>
  </si>
  <si>
    <t>BRN</t>
  </si>
  <si>
    <t>Brunei</t>
  </si>
  <si>
    <t>SGP</t>
  </si>
  <si>
    <t>Singapore</t>
  </si>
  <si>
    <t>KIR</t>
  </si>
  <si>
    <t>Kiribati</t>
  </si>
  <si>
    <t>KGZ</t>
  </si>
  <si>
    <t>Kyrgizstan</t>
  </si>
  <si>
    <t>UZB</t>
  </si>
  <si>
    <t>Uzbekistan</t>
  </si>
  <si>
    <t>TJK</t>
  </si>
  <si>
    <t>Tajikistan</t>
  </si>
  <si>
    <t>MDV</t>
  </si>
  <si>
    <t>Maldives</t>
  </si>
  <si>
    <t>KAZ</t>
  </si>
  <si>
    <t>Kazakhstan</t>
  </si>
  <si>
    <t>URY</t>
  </si>
  <si>
    <t>Uruguay</t>
  </si>
  <si>
    <t>FLK</t>
  </si>
  <si>
    <t>Falkland Islands</t>
  </si>
  <si>
    <t>SUR</t>
  </si>
  <si>
    <t>Suriname</t>
  </si>
  <si>
    <t>CHL</t>
  </si>
  <si>
    <t>Chile</t>
  </si>
  <si>
    <t>PER</t>
  </si>
  <si>
    <t>Peru</t>
  </si>
  <si>
    <t>ARG</t>
  </si>
  <si>
    <t>Argentina</t>
  </si>
  <si>
    <t>BOL</t>
  </si>
  <si>
    <t>Bolivia</t>
  </si>
  <si>
    <t>GUF</t>
  </si>
  <si>
    <t>French Guiana</t>
  </si>
  <si>
    <t>ECU</t>
  </si>
  <si>
    <t>Ecuador</t>
  </si>
  <si>
    <t>PRY</t>
  </si>
  <si>
    <t>Paraguay</t>
  </si>
  <si>
    <t>BRA</t>
  </si>
  <si>
    <t>Brazil</t>
  </si>
  <si>
    <t>CYM</t>
  </si>
  <si>
    <t>Cayman Islands</t>
  </si>
  <si>
    <t>ATG</t>
  </si>
  <si>
    <t>Antigua and Barbuda</t>
  </si>
  <si>
    <t>TCA</t>
  </si>
  <si>
    <t>Turks and Caicos Islands</t>
  </si>
  <si>
    <t>BHS</t>
  </si>
  <si>
    <t>The Bahamas</t>
  </si>
  <si>
    <t>VIR</t>
  </si>
  <si>
    <t>Virgin Islands</t>
  </si>
  <si>
    <t>VGB</t>
  </si>
  <si>
    <t>British Virgins Islands</t>
  </si>
  <si>
    <t>MSR</t>
  </si>
  <si>
    <t>Montserrat</t>
  </si>
  <si>
    <t>PRI</t>
  </si>
  <si>
    <t>Puerto Rico</t>
  </si>
  <si>
    <t>GLP</t>
  </si>
  <si>
    <t>Guadeloupe</t>
  </si>
  <si>
    <t>AIA</t>
  </si>
  <si>
    <t>Anguilla</t>
  </si>
  <si>
    <t>DMA</t>
  </si>
  <si>
    <t>Dominica</t>
  </si>
  <si>
    <t>KNA</t>
  </si>
  <si>
    <t>St Kitts and Nevis</t>
  </si>
  <si>
    <t>MTQ</t>
  </si>
  <si>
    <t>Martinique</t>
  </si>
  <si>
    <t>LCA</t>
  </si>
  <si>
    <t>St Lucia</t>
  </si>
  <si>
    <t>BMU</t>
  </si>
  <si>
    <t>Bermuda</t>
  </si>
  <si>
    <t>BLZ</t>
  </si>
  <si>
    <t>Belize</t>
  </si>
  <si>
    <t>JAM</t>
  </si>
  <si>
    <t>Jamaica</t>
  </si>
  <si>
    <t>BRB</t>
  </si>
  <si>
    <t>Barbados</t>
  </si>
  <si>
    <t>DOM</t>
  </si>
  <si>
    <t>Dominican Republic</t>
  </si>
  <si>
    <t>VCT</t>
  </si>
  <si>
    <t>St Vincent and the Grenadines</t>
  </si>
  <si>
    <t>GRD</t>
  </si>
  <si>
    <t>Grenada</t>
  </si>
  <si>
    <t>ABW</t>
  </si>
  <si>
    <t>Aruba</t>
  </si>
  <si>
    <t>HTI</t>
  </si>
  <si>
    <t>Haiti</t>
  </si>
  <si>
    <t>CUB</t>
  </si>
  <si>
    <t>Cuba</t>
  </si>
  <si>
    <t>HND</t>
  </si>
  <si>
    <t>Honduras</t>
  </si>
  <si>
    <t>TTO</t>
  </si>
  <si>
    <t xml:space="preserve">Trinidad and Tobago </t>
  </si>
  <si>
    <t>MEX</t>
  </si>
  <si>
    <t>Mexico</t>
  </si>
  <si>
    <t>NIC</t>
  </si>
  <si>
    <t>Nicaragua</t>
  </si>
  <si>
    <t>VEN</t>
  </si>
  <si>
    <t>Venezuela</t>
  </si>
  <si>
    <t>CRI</t>
  </si>
  <si>
    <t>Costa Rica</t>
  </si>
  <si>
    <t>COL</t>
  </si>
  <si>
    <t>Colombia</t>
  </si>
  <si>
    <t>PAN</t>
  </si>
  <si>
    <t>Panama</t>
  </si>
  <si>
    <t>GTM</t>
  </si>
  <si>
    <t>Guatemala</t>
  </si>
  <si>
    <t>SLV</t>
  </si>
  <si>
    <t>El Salvador</t>
  </si>
  <si>
    <t>GUY</t>
  </si>
  <si>
    <t>Guyana</t>
  </si>
  <si>
    <t>USA</t>
  </si>
  <si>
    <t>United States of America</t>
  </si>
  <si>
    <t>CAN</t>
  </si>
  <si>
    <t>Canada</t>
  </si>
  <si>
    <t>ARE</t>
  </si>
  <si>
    <t>United Arab Emirates</t>
  </si>
  <si>
    <t>OMN</t>
  </si>
  <si>
    <t>Oman</t>
  </si>
  <si>
    <t>SYR</t>
  </si>
  <si>
    <t>Syria</t>
  </si>
  <si>
    <t>SAU</t>
  </si>
  <si>
    <t>Saudi Arabia</t>
  </si>
  <si>
    <t>IRQ</t>
  </si>
  <si>
    <t>Iraq</t>
  </si>
  <si>
    <t>BHR</t>
  </si>
  <si>
    <t>Bahrain</t>
  </si>
  <si>
    <t>YEM</t>
  </si>
  <si>
    <t>Yemen</t>
  </si>
  <si>
    <t>KWT</t>
  </si>
  <si>
    <t>Kuwait</t>
  </si>
  <si>
    <t>PSE</t>
  </si>
  <si>
    <t>State of Palestine</t>
  </si>
  <si>
    <t>JOR</t>
  </si>
  <si>
    <t>Jordan</t>
  </si>
  <si>
    <t>LBN</t>
  </si>
  <si>
    <t>Lebanon</t>
  </si>
  <si>
    <t>QAT</t>
  </si>
  <si>
    <t>Qatar</t>
  </si>
  <si>
    <t>Country</t>
  </si>
  <si>
    <t>Country name</t>
  </si>
  <si>
    <t>Region</t>
  </si>
  <si>
    <t>Exposed Value (from GED)</t>
  </si>
  <si>
    <t>AAL</t>
  </si>
  <si>
    <t>PML 20 years</t>
  </si>
  <si>
    <t>PML 50 years</t>
  </si>
  <si>
    <t>PML 100 years</t>
  </si>
  <si>
    <t>PML 250 years</t>
  </si>
  <si>
    <t>PML 500 years</t>
  </si>
  <si>
    <t>PML 1000 years</t>
  </si>
  <si>
    <t>PML 1500 years</t>
  </si>
  <si>
    <t>[USD Million]</t>
  </si>
  <si>
    <t>[‰]</t>
  </si>
  <si>
    <t>[%]</t>
  </si>
  <si>
    <t>WIND RESULTS GAR15</t>
  </si>
  <si>
    <t>Latin America and the Caribbean</t>
  </si>
  <si>
    <t>PRT</t>
  </si>
  <si>
    <t>AZE</t>
  </si>
  <si>
    <t>CHE</t>
  </si>
  <si>
    <t>RUS</t>
  </si>
  <si>
    <t>LVA</t>
  </si>
  <si>
    <t>MDA</t>
  </si>
  <si>
    <t>MKD</t>
  </si>
  <si>
    <t>TUR</t>
  </si>
  <si>
    <t>ALB</t>
  </si>
  <si>
    <t>AND</t>
  </si>
  <si>
    <t>ARM</t>
  </si>
  <si>
    <t>LTU</t>
  </si>
  <si>
    <t>LUX</t>
  </si>
  <si>
    <t>IRL</t>
  </si>
  <si>
    <t>BIH</t>
  </si>
  <si>
    <t>FIN</t>
  </si>
  <si>
    <t>AUT</t>
  </si>
  <si>
    <t>CYP</t>
  </si>
  <si>
    <t>ESP</t>
  </si>
  <si>
    <t>CZE</t>
  </si>
  <si>
    <t>EST</t>
  </si>
  <si>
    <t>DNK</t>
  </si>
  <si>
    <t>DEU</t>
  </si>
  <si>
    <t>FRO</t>
  </si>
  <si>
    <t>FRA</t>
  </si>
  <si>
    <t>MLT</t>
  </si>
  <si>
    <t>GBR</t>
  </si>
  <si>
    <t>BGR</t>
  </si>
  <si>
    <t>MCO</t>
  </si>
  <si>
    <t>HRV</t>
  </si>
  <si>
    <t>BEL</t>
  </si>
  <si>
    <t>SVK</t>
  </si>
  <si>
    <t>SWE</t>
  </si>
  <si>
    <t>GEO</t>
  </si>
  <si>
    <t>GIB</t>
  </si>
  <si>
    <t>ISL</t>
  </si>
  <si>
    <t>HUN</t>
  </si>
  <si>
    <t>SMR</t>
  </si>
  <si>
    <t>POL</t>
  </si>
  <si>
    <t>SRB</t>
  </si>
  <si>
    <t>UKR</t>
  </si>
  <si>
    <t>NLD</t>
  </si>
  <si>
    <t>BLR</t>
  </si>
  <si>
    <t>ROU</t>
  </si>
  <si>
    <t>ITA</t>
  </si>
  <si>
    <t>SVN</t>
  </si>
  <si>
    <t>NOR</t>
  </si>
  <si>
    <t>GRC</t>
  </si>
  <si>
    <t>MNE</t>
  </si>
  <si>
    <t>ISR</t>
  </si>
  <si>
    <t>LIE</t>
  </si>
  <si>
    <t>Portugal</t>
  </si>
  <si>
    <t>Azerbaijan</t>
  </si>
  <si>
    <t>Switzerland</t>
  </si>
  <si>
    <t>Russia</t>
  </si>
  <si>
    <t>Latvia</t>
  </si>
  <si>
    <t>Moldova</t>
  </si>
  <si>
    <t>Macedonia</t>
  </si>
  <si>
    <t>Turkey</t>
  </si>
  <si>
    <t>Albania</t>
  </si>
  <si>
    <t>Andorra</t>
  </si>
  <si>
    <t>Armenia</t>
  </si>
  <si>
    <t>Lithuania</t>
  </si>
  <si>
    <t>Luxembourg</t>
  </si>
  <si>
    <t>Ireland</t>
  </si>
  <si>
    <t>Bosnia and Herzegovina</t>
  </si>
  <si>
    <t>Finland</t>
  </si>
  <si>
    <t>Austria</t>
  </si>
  <si>
    <t>Cyprus</t>
  </si>
  <si>
    <t>Spain</t>
  </si>
  <si>
    <t>Czech Republic</t>
  </si>
  <si>
    <t>Estonia</t>
  </si>
  <si>
    <t>Denmark</t>
  </si>
  <si>
    <t>Germany</t>
  </si>
  <si>
    <t>Faroe Islands</t>
  </si>
  <si>
    <t>France</t>
  </si>
  <si>
    <t>Malta</t>
  </si>
  <si>
    <t>United Kingdom</t>
  </si>
  <si>
    <t>Bulgaria</t>
  </si>
  <si>
    <t>Monaco</t>
  </si>
  <si>
    <t>Croatia</t>
  </si>
  <si>
    <t>Belgium</t>
  </si>
  <si>
    <t>Slovakia</t>
  </si>
  <si>
    <t>Sweden</t>
  </si>
  <si>
    <t>Georgia</t>
  </si>
  <si>
    <t>Gibraltar</t>
  </si>
  <si>
    <t>Iceland</t>
  </si>
  <si>
    <t>Hungary</t>
  </si>
  <si>
    <t>San Marino</t>
  </si>
  <si>
    <t>Poland</t>
  </si>
  <si>
    <t>Serbia</t>
  </si>
  <si>
    <t>Ukraine</t>
  </si>
  <si>
    <t>Netherlands</t>
  </si>
  <si>
    <t>Belarus</t>
  </si>
  <si>
    <t>Romania</t>
  </si>
  <si>
    <t>Italy</t>
  </si>
  <si>
    <t>Slovenia</t>
  </si>
  <si>
    <t>Norway</t>
  </si>
  <si>
    <t>Greece</t>
  </si>
  <si>
    <t>Montenegro</t>
  </si>
  <si>
    <t>Israel</t>
  </si>
  <si>
    <t>Liechtenstein</t>
  </si>
  <si>
    <t>Sub-Saharan Africa</t>
  </si>
  <si>
    <t>Middle East and North Africa</t>
  </si>
  <si>
    <t>East Asia and the Pacific</t>
  </si>
  <si>
    <t>South Asia</t>
  </si>
  <si>
    <t>Europe and Central Asia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</si>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</sst>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44" fontId="7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3" applyFont="1" applyBorder="1" applyAlignment="1">
      <alignment horizontal="center"/>
    </xf>
    <xf numFmtId="0" fontId="2" fillId="0" borderId="0" xfId="0" applyFont="1"/>
    <xf numFmtId="0" fontId="2" fillId="0" borderId="0" xfId="1" applyFont="1" applyFill="1"/>
    <xf numFmtId="44" fontId="2" fillId="0" borderId="0" xfId="7" applyFont="1"/>
    <xf numFmtId="44" fontId="2" fillId="0" borderId="0" xfId="7" applyFont="1" applyFill="1"/>
    <xf numFmtId="0" fontId="2" fillId="0" borderId="0" xfId="3" applyFont="1" applyFill="1"/>
    <xf numFmtId="4" fontId="2" fillId="0" borderId="0" xfId="7" applyNumberFormat="1" applyFont="1"/>
    <xf numFmtId="2" fontId="2" fillId="0" borderId="0" xfId="0" applyNumberFormat="1" applyFont="1"/>
    <xf numFmtId="2" fontId="2" fillId="0" borderId="0" xfId="0" applyNumberFormat="1" applyFont="1" applyBorder="1" applyAlignment="1">
      <alignment horizontal="center"/>
    </xf>
    <xf numFmtId="2" fontId="2" fillId="0" borderId="2" xfId="3" applyNumberFormat="1" applyFont="1" applyBorder="1" applyAlignment="1">
      <alignment horizontal="center"/>
    </xf>
    <xf numFmtId="2" fontId="2" fillId="0" borderId="0" xfId="7" applyNumberFormat="1" applyFont="1" applyFill="1"/>
    <xf numFmtId="2" fontId="2" fillId="0" borderId="0" xfId="3" applyNumberFormat="1" applyFont="1" applyFill="1"/>
    <xf numFmtId="2" fontId="2" fillId="0" borderId="0" xfId="0" applyNumberFormat="1" applyFont="1" applyBorder="1" applyAlignment="1">
      <alignment horizontal="center" vertical="center"/>
    </xf>
    <xf numFmtId="44" fontId="1" fillId="0" borderId="0" xfId="7" quotePrefix="1" applyFont="1"/>
    <xf numFmtId="2" fontId="1" fillId="0" borderId="0" xfId="0" quotePrefix="1" applyNumberFormat="1" applyFont="1"/>
    <xf numFmtId="44" fontId="1" fillId="0" borderId="0" xfId="7" quotePrefix="1" applyFont="1" applyFill="1"/>
    <xf numFmtId="2" fontId="1" fillId="0" borderId="0" xfId="7" quotePrefix="1" applyNumberFormat="1" applyFont="1" applyFill="1"/>
    <xf numFmtId="2" fontId="1" fillId="0" borderId="0" xfId="3" quotePrefix="1" applyNumberFormat="1" applyFont="1" applyFill="1"/>
    <xf numFmtId="0" fontId="2" fillId="0" borderId="0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8">
    <cellStyle name="Buena 2" xfId="4"/>
    <cellStyle name="Entrada 2" xfId="6"/>
    <cellStyle name="Moneda" xfId="7" builtinId="4"/>
    <cellStyle name="Moneda 2" xfId="2"/>
    <cellStyle name="Neutral 2" xfId="5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2"/>
  <sheetViews>
    <sheetView tabSelected="1" topLeftCell="G195" workbookViewId="0">
      <selection activeCell="V7" sqref="V7:V222"/>
    </sheetView>
  </sheetViews>
  <sheetFormatPr baseColWidth="10" defaultRowHeight="15" x14ac:dyDescent="0.25"/>
  <cols>
    <col min="1" max="1" width="11" style="5"/>
    <col min="2" max="2" width="7" style="5" bestFit="1" customWidth="1"/>
    <col min="3" max="3" width="27.375" style="5" bestFit="1" customWidth="1"/>
    <col min="4" max="4" width="26.25" style="5" bestFit="1" customWidth="1"/>
    <col min="5" max="5" width="21.375" style="5" bestFit="1" customWidth="1"/>
    <col min="6" max="6" width="11.125" style="5" bestFit="1" customWidth="1"/>
    <col min="7" max="7" width="10.125" style="11" bestFit="1" customWidth="1"/>
    <col min="8" max="8" width="11.125" style="5" bestFit="1" customWidth="1"/>
    <col min="9" max="9" width="10.75" style="11" bestFit="1" customWidth="1"/>
    <col min="10" max="10" width="11.125" style="5" bestFit="1" customWidth="1"/>
    <col min="11" max="11" width="10.75" style="11" bestFit="1" customWidth="1"/>
    <col min="12" max="12" width="11.625" style="5" bestFit="1" customWidth="1"/>
    <col min="13" max="13" width="11.625" style="11" bestFit="1" customWidth="1"/>
    <col min="14" max="14" width="11.625" style="5" bestFit="1" customWidth="1"/>
    <col min="15" max="15" width="11.625" style="11" bestFit="1" customWidth="1"/>
    <col min="16" max="16" width="11.625" style="5" bestFit="1" customWidth="1"/>
    <col min="17" max="17" width="11.625" style="11" bestFit="1" customWidth="1"/>
    <col min="18" max="18" width="12.5" style="5" bestFit="1" customWidth="1"/>
    <col min="19" max="19" width="12.5" style="11" bestFit="1" customWidth="1"/>
    <col min="20" max="20" width="12.5" style="5" bestFit="1" customWidth="1"/>
    <col min="21" max="21" width="12.5" style="11" bestFit="1" customWidth="1"/>
    <col min="22" max="16384" width="11" style="5"/>
  </cols>
  <sheetData>
    <row r="1" spans="2:22" x14ac:dyDescent="0.25">
      <c r="B1" s="24" t="s">
        <v>346</v>
      </c>
      <c r="C1" s="24"/>
      <c r="D1" s="24"/>
    </row>
    <row r="2" spans="2:22" x14ac:dyDescent="0.25">
      <c r="B2" s="24"/>
      <c r="C2" s="24"/>
      <c r="D2" s="24"/>
    </row>
    <row r="5" spans="2:22" x14ac:dyDescent="0.25">
      <c r="B5" s="22" t="s">
        <v>331</v>
      </c>
      <c r="C5" s="22" t="s">
        <v>332</v>
      </c>
      <c r="D5" s="22" t="s">
        <v>333</v>
      </c>
      <c r="E5" s="1" t="s">
        <v>334</v>
      </c>
      <c r="F5" s="2" t="s">
        <v>335</v>
      </c>
      <c r="G5" s="12" t="s">
        <v>335</v>
      </c>
      <c r="H5" s="3" t="s">
        <v>336</v>
      </c>
      <c r="I5" s="16" t="s">
        <v>336</v>
      </c>
      <c r="J5" s="3" t="s">
        <v>337</v>
      </c>
      <c r="K5" s="16" t="s">
        <v>337</v>
      </c>
      <c r="L5" s="3" t="s">
        <v>338</v>
      </c>
      <c r="M5" s="16" t="s">
        <v>338</v>
      </c>
      <c r="N5" s="3" t="s">
        <v>339</v>
      </c>
      <c r="O5" s="16" t="s">
        <v>339</v>
      </c>
      <c r="P5" s="3" t="s">
        <v>340</v>
      </c>
      <c r="Q5" s="16" t="s">
        <v>340</v>
      </c>
      <c r="R5" s="3" t="s">
        <v>341</v>
      </c>
      <c r="S5" s="16" t="s">
        <v>341</v>
      </c>
      <c r="T5" s="3" t="s">
        <v>342</v>
      </c>
      <c r="U5" s="16" t="s">
        <v>342</v>
      </c>
    </row>
    <row r="6" spans="2:22" ht="15.75" customHeight="1" thickBot="1" x14ac:dyDescent="0.3">
      <c r="B6" s="23"/>
      <c r="C6" s="23"/>
      <c r="D6" s="23"/>
      <c r="E6" s="4" t="s">
        <v>343</v>
      </c>
      <c r="F6" s="4" t="s">
        <v>343</v>
      </c>
      <c r="G6" s="13" t="s">
        <v>344</v>
      </c>
      <c r="H6" s="4" t="s">
        <v>343</v>
      </c>
      <c r="I6" s="13" t="s">
        <v>345</v>
      </c>
      <c r="J6" s="4" t="s">
        <v>343</v>
      </c>
      <c r="K6" s="13" t="s">
        <v>345</v>
      </c>
      <c r="L6" s="4" t="s">
        <v>343</v>
      </c>
      <c r="M6" s="13" t="s">
        <v>345</v>
      </c>
      <c r="N6" s="4" t="s">
        <v>343</v>
      </c>
      <c r="O6" s="13" t="s">
        <v>345</v>
      </c>
      <c r="P6" s="4" t="s">
        <v>343</v>
      </c>
      <c r="Q6" s="13" t="s">
        <v>345</v>
      </c>
      <c r="R6" s="4" t="s">
        <v>343</v>
      </c>
      <c r="S6" s="13" t="s">
        <v>345</v>
      </c>
      <c r="T6" s="4" t="s">
        <v>343</v>
      </c>
      <c r="U6" s="13" t="s">
        <v>345</v>
      </c>
    </row>
    <row r="7" spans="2:22" ht="15" customHeight="1" thickTop="1" x14ac:dyDescent="0.25">
      <c r="B7" s="5" t="s">
        <v>3</v>
      </c>
      <c r="C7" s="6" t="s">
        <v>4</v>
      </c>
      <c r="D7" s="6" t="s">
        <v>450</v>
      </c>
      <c r="E7" s="7">
        <v>90628.6</v>
      </c>
      <c r="F7" s="17" t="s">
        <v>2</v>
      </c>
      <c r="G7" s="18" t="s">
        <v>2</v>
      </c>
      <c r="H7" s="17" t="s">
        <v>2</v>
      </c>
      <c r="I7" s="18" t="s">
        <v>2</v>
      </c>
      <c r="J7" s="17" t="s">
        <v>2</v>
      </c>
      <c r="K7" s="18" t="s">
        <v>2</v>
      </c>
      <c r="L7" s="17" t="s">
        <v>2</v>
      </c>
      <c r="M7" s="18" t="s">
        <v>2</v>
      </c>
      <c r="N7" s="17" t="s">
        <v>2</v>
      </c>
      <c r="O7" s="18" t="s">
        <v>2</v>
      </c>
      <c r="P7" s="17" t="s">
        <v>2</v>
      </c>
      <c r="Q7" s="18" t="s">
        <v>2</v>
      </c>
      <c r="R7" s="17" t="s">
        <v>2</v>
      </c>
      <c r="S7" s="18" t="s">
        <v>2</v>
      </c>
      <c r="T7" s="17" t="s">
        <v>2</v>
      </c>
      <c r="U7" s="18" t="s">
        <v>2</v>
      </c>
      <c r="V7" s="25" t="str">
        <f>+H7&amp;","&amp;J7&amp;","&amp;L7&amp;","&amp;N7&amp;","&amp;P7&amp;","&amp;R7&amp;","&amp;T7</f>
        <v>---,---,---,---,---,---,---</v>
      </c>
    </row>
    <row r="8" spans="2:22" ht="15" customHeight="1" x14ac:dyDescent="0.25">
      <c r="B8" s="5" t="s">
        <v>9</v>
      </c>
      <c r="C8" s="6" t="s">
        <v>10</v>
      </c>
      <c r="D8" s="6" t="s">
        <v>450</v>
      </c>
      <c r="E8" s="7">
        <v>42062.7</v>
      </c>
      <c r="F8" s="17" t="s">
        <v>2</v>
      </c>
      <c r="G8" s="18" t="s">
        <v>2</v>
      </c>
      <c r="H8" s="17" t="s">
        <v>2</v>
      </c>
      <c r="I8" s="18" t="s">
        <v>2</v>
      </c>
      <c r="J8" s="17" t="s">
        <v>2</v>
      </c>
      <c r="K8" s="18" t="s">
        <v>2</v>
      </c>
      <c r="L8" s="17" t="s">
        <v>2</v>
      </c>
      <c r="M8" s="18" t="s">
        <v>2</v>
      </c>
      <c r="N8" s="17" t="s">
        <v>2</v>
      </c>
      <c r="O8" s="18" t="s">
        <v>2</v>
      </c>
      <c r="P8" s="17" t="s">
        <v>2</v>
      </c>
      <c r="Q8" s="18" t="s">
        <v>2</v>
      </c>
      <c r="R8" s="17" t="s">
        <v>2</v>
      </c>
      <c r="S8" s="18" t="s">
        <v>2</v>
      </c>
      <c r="T8" s="17" t="s">
        <v>2</v>
      </c>
      <c r="U8" s="18" t="s">
        <v>2</v>
      </c>
      <c r="V8" s="25" t="str">
        <f t="shared" ref="V8:V71" si="0">+H8&amp;","&amp;J8&amp;","&amp;L8&amp;","&amp;N8&amp;","&amp;P8&amp;","&amp;R8&amp;","&amp;T8</f>
        <v>---,---,---,---,---,---,---</v>
      </c>
    </row>
    <row r="9" spans="2:22" ht="15" customHeight="1" x14ac:dyDescent="0.25">
      <c r="B9" s="5" t="s">
        <v>5</v>
      </c>
      <c r="C9" s="6" t="s">
        <v>6</v>
      </c>
      <c r="D9" s="6" t="s">
        <v>450</v>
      </c>
      <c r="E9" s="7">
        <v>69047.7</v>
      </c>
      <c r="F9" s="17" t="s">
        <v>2</v>
      </c>
      <c r="G9" s="18" t="s">
        <v>2</v>
      </c>
      <c r="H9" s="17" t="s">
        <v>2</v>
      </c>
      <c r="I9" s="18" t="s">
        <v>2</v>
      </c>
      <c r="J9" s="17" t="s">
        <v>2</v>
      </c>
      <c r="K9" s="18" t="s">
        <v>2</v>
      </c>
      <c r="L9" s="17" t="s">
        <v>2</v>
      </c>
      <c r="M9" s="18" t="s">
        <v>2</v>
      </c>
      <c r="N9" s="17" t="s">
        <v>2</v>
      </c>
      <c r="O9" s="18" t="s">
        <v>2</v>
      </c>
      <c r="P9" s="17" t="s">
        <v>2</v>
      </c>
      <c r="Q9" s="18" t="s">
        <v>2</v>
      </c>
      <c r="R9" s="17" t="s">
        <v>2</v>
      </c>
      <c r="S9" s="18" t="s">
        <v>2</v>
      </c>
      <c r="T9" s="17" t="s">
        <v>2</v>
      </c>
      <c r="U9" s="18" t="s">
        <v>2</v>
      </c>
      <c r="V9" s="25" t="str">
        <f t="shared" si="0"/>
        <v>---,---,---,---,---,---,---</v>
      </c>
    </row>
    <row r="10" spans="2:22" ht="15" customHeight="1" x14ac:dyDescent="0.25">
      <c r="B10" s="5" t="s">
        <v>11</v>
      </c>
      <c r="C10" s="6" t="s">
        <v>12</v>
      </c>
      <c r="D10" s="6" t="s">
        <v>450</v>
      </c>
      <c r="E10" s="7">
        <v>176183</v>
      </c>
      <c r="F10" s="17" t="s">
        <v>2</v>
      </c>
      <c r="G10" s="18" t="s">
        <v>2</v>
      </c>
      <c r="H10" s="17" t="s">
        <v>2</v>
      </c>
      <c r="I10" s="18" t="s">
        <v>2</v>
      </c>
      <c r="J10" s="17" t="s">
        <v>2</v>
      </c>
      <c r="K10" s="18" t="s">
        <v>2</v>
      </c>
      <c r="L10" s="17" t="s">
        <v>2</v>
      </c>
      <c r="M10" s="18" t="s">
        <v>2</v>
      </c>
      <c r="N10" s="17" t="s">
        <v>2</v>
      </c>
      <c r="O10" s="18" t="s">
        <v>2</v>
      </c>
      <c r="P10" s="17" t="s">
        <v>2</v>
      </c>
      <c r="Q10" s="18" t="s">
        <v>2</v>
      </c>
      <c r="R10" s="17" t="s">
        <v>2</v>
      </c>
      <c r="S10" s="18" t="s">
        <v>2</v>
      </c>
      <c r="T10" s="17" t="s">
        <v>2</v>
      </c>
      <c r="U10" s="18" t="s">
        <v>2</v>
      </c>
      <c r="V10" s="25" t="str">
        <f t="shared" si="0"/>
        <v>---,---,---,---,---,---,---</v>
      </c>
    </row>
    <row r="11" spans="2:22" ht="15" customHeight="1" x14ac:dyDescent="0.25">
      <c r="B11" s="5" t="s">
        <v>13</v>
      </c>
      <c r="C11" s="6" t="s">
        <v>14</v>
      </c>
      <c r="D11" s="6" t="s">
        <v>450</v>
      </c>
      <c r="E11" s="7">
        <v>17938</v>
      </c>
      <c r="F11" s="17" t="s">
        <v>2</v>
      </c>
      <c r="G11" s="18" t="s">
        <v>2</v>
      </c>
      <c r="H11" s="17" t="s">
        <v>2</v>
      </c>
      <c r="I11" s="18" t="s">
        <v>2</v>
      </c>
      <c r="J11" s="17" t="s">
        <v>2</v>
      </c>
      <c r="K11" s="18" t="s">
        <v>2</v>
      </c>
      <c r="L11" s="17" t="s">
        <v>2</v>
      </c>
      <c r="M11" s="18" t="s">
        <v>2</v>
      </c>
      <c r="N11" s="17" t="s">
        <v>2</v>
      </c>
      <c r="O11" s="18" t="s">
        <v>2</v>
      </c>
      <c r="P11" s="17" t="s">
        <v>2</v>
      </c>
      <c r="Q11" s="18" t="s">
        <v>2</v>
      </c>
      <c r="R11" s="17" t="s">
        <v>2</v>
      </c>
      <c r="S11" s="18" t="s">
        <v>2</v>
      </c>
      <c r="T11" s="17" t="s">
        <v>2</v>
      </c>
      <c r="U11" s="18" t="s">
        <v>2</v>
      </c>
      <c r="V11" s="25" t="str">
        <f t="shared" si="0"/>
        <v>---,---,---,---,---,---,---</v>
      </c>
    </row>
    <row r="12" spans="2:22" ht="15" customHeight="1" x14ac:dyDescent="0.25">
      <c r="B12" s="5" t="s">
        <v>23</v>
      </c>
      <c r="C12" s="6" t="s">
        <v>24</v>
      </c>
      <c r="D12" s="6" t="s">
        <v>451</v>
      </c>
      <c r="E12" s="7">
        <v>4744.66</v>
      </c>
      <c r="F12" s="17" t="s">
        <v>2</v>
      </c>
      <c r="G12" s="18" t="s">
        <v>2</v>
      </c>
      <c r="H12" s="17" t="s">
        <v>2</v>
      </c>
      <c r="I12" s="18" t="s">
        <v>2</v>
      </c>
      <c r="J12" s="17" t="s">
        <v>2</v>
      </c>
      <c r="K12" s="18" t="s">
        <v>2</v>
      </c>
      <c r="L12" s="17" t="s">
        <v>2</v>
      </c>
      <c r="M12" s="18" t="s">
        <v>2</v>
      </c>
      <c r="N12" s="17" t="s">
        <v>2</v>
      </c>
      <c r="O12" s="18" t="s">
        <v>2</v>
      </c>
      <c r="P12" s="17" t="s">
        <v>2</v>
      </c>
      <c r="Q12" s="18" t="s">
        <v>2</v>
      </c>
      <c r="R12" s="17" t="s">
        <v>2</v>
      </c>
      <c r="S12" s="18" t="s">
        <v>2</v>
      </c>
      <c r="T12" s="17" t="s">
        <v>2</v>
      </c>
      <c r="U12" s="18" t="s">
        <v>2</v>
      </c>
      <c r="V12" s="25" t="str">
        <f t="shared" si="0"/>
        <v>---,---,---,---,---,---,---</v>
      </c>
    </row>
    <row r="13" spans="2:22" ht="15" customHeight="1" x14ac:dyDescent="0.25">
      <c r="B13" s="5" t="s">
        <v>29</v>
      </c>
      <c r="C13" s="6" t="s">
        <v>30</v>
      </c>
      <c r="D13" s="6" t="s">
        <v>450</v>
      </c>
      <c r="E13" s="7">
        <v>9081.7900000000009</v>
      </c>
      <c r="F13" s="17" t="s">
        <v>2</v>
      </c>
      <c r="G13" s="18" t="s">
        <v>2</v>
      </c>
      <c r="H13" s="17" t="s">
        <v>2</v>
      </c>
      <c r="I13" s="18" t="s">
        <v>2</v>
      </c>
      <c r="J13" s="17" t="s">
        <v>2</v>
      </c>
      <c r="K13" s="18" t="s">
        <v>2</v>
      </c>
      <c r="L13" s="17" t="s">
        <v>2</v>
      </c>
      <c r="M13" s="18" t="s">
        <v>2</v>
      </c>
      <c r="N13" s="17" t="s">
        <v>2</v>
      </c>
      <c r="O13" s="18" t="s">
        <v>2</v>
      </c>
      <c r="P13" s="17" t="s">
        <v>2</v>
      </c>
      <c r="Q13" s="18" t="s">
        <v>2</v>
      </c>
      <c r="R13" s="17" t="s">
        <v>2</v>
      </c>
      <c r="S13" s="18" t="s">
        <v>2</v>
      </c>
      <c r="T13" s="17" t="s">
        <v>2</v>
      </c>
      <c r="U13" s="18" t="s">
        <v>2</v>
      </c>
      <c r="V13" s="25" t="str">
        <f t="shared" si="0"/>
        <v>---,---,---,---,---,---,---</v>
      </c>
    </row>
    <row r="14" spans="2:22" ht="15" customHeight="1" x14ac:dyDescent="0.25">
      <c r="B14" s="5" t="s">
        <v>19</v>
      </c>
      <c r="C14" s="6" t="s">
        <v>20</v>
      </c>
      <c r="D14" s="6" t="s">
        <v>450</v>
      </c>
      <c r="E14" s="7">
        <v>98382.7</v>
      </c>
      <c r="F14" s="17" t="s">
        <v>2</v>
      </c>
      <c r="G14" s="18" t="s">
        <v>2</v>
      </c>
      <c r="H14" s="17" t="s">
        <v>2</v>
      </c>
      <c r="I14" s="18" t="s">
        <v>2</v>
      </c>
      <c r="J14" s="17" t="s">
        <v>2</v>
      </c>
      <c r="K14" s="18" t="s">
        <v>2</v>
      </c>
      <c r="L14" s="17" t="s">
        <v>2</v>
      </c>
      <c r="M14" s="18" t="s">
        <v>2</v>
      </c>
      <c r="N14" s="17" t="s">
        <v>2</v>
      </c>
      <c r="O14" s="18" t="s">
        <v>2</v>
      </c>
      <c r="P14" s="17" t="s">
        <v>2</v>
      </c>
      <c r="Q14" s="18" t="s">
        <v>2</v>
      </c>
      <c r="R14" s="17" t="s">
        <v>2</v>
      </c>
      <c r="S14" s="18" t="s">
        <v>2</v>
      </c>
      <c r="T14" s="17" t="s">
        <v>2</v>
      </c>
      <c r="U14" s="18" t="s">
        <v>2</v>
      </c>
      <c r="V14" s="25" t="str">
        <f t="shared" si="0"/>
        <v>---,---,---,---,---,---,---</v>
      </c>
    </row>
    <row r="15" spans="2:22" ht="15" customHeight="1" x14ac:dyDescent="0.25">
      <c r="B15" s="5" t="s">
        <v>25</v>
      </c>
      <c r="C15" s="6" t="s">
        <v>26</v>
      </c>
      <c r="D15" s="6" t="s">
        <v>450</v>
      </c>
      <c r="E15" s="7">
        <v>81683.7</v>
      </c>
      <c r="F15" s="17" t="s">
        <v>2</v>
      </c>
      <c r="G15" s="18" t="s">
        <v>2</v>
      </c>
      <c r="H15" s="17" t="s">
        <v>2</v>
      </c>
      <c r="I15" s="18" t="s">
        <v>2</v>
      </c>
      <c r="J15" s="17" t="s">
        <v>2</v>
      </c>
      <c r="K15" s="18" t="s">
        <v>2</v>
      </c>
      <c r="L15" s="17" t="s">
        <v>2</v>
      </c>
      <c r="M15" s="18" t="s">
        <v>2</v>
      </c>
      <c r="N15" s="17" t="s">
        <v>2</v>
      </c>
      <c r="O15" s="18" t="s">
        <v>2</v>
      </c>
      <c r="P15" s="17" t="s">
        <v>2</v>
      </c>
      <c r="Q15" s="18" t="s">
        <v>2</v>
      </c>
      <c r="R15" s="17" t="s">
        <v>2</v>
      </c>
      <c r="S15" s="18" t="s">
        <v>2</v>
      </c>
      <c r="T15" s="17" t="s">
        <v>2</v>
      </c>
      <c r="U15" s="18" t="s">
        <v>2</v>
      </c>
      <c r="V15" s="25" t="str">
        <f t="shared" si="0"/>
        <v>---,---,---,---,---,---,---</v>
      </c>
    </row>
    <row r="16" spans="2:22" ht="15" customHeight="1" x14ac:dyDescent="0.25">
      <c r="B16" s="5" t="s">
        <v>21</v>
      </c>
      <c r="C16" s="6" t="s">
        <v>22</v>
      </c>
      <c r="D16" s="6" t="s">
        <v>450</v>
      </c>
      <c r="E16" s="7">
        <v>120252</v>
      </c>
      <c r="F16" s="17" t="s">
        <v>2</v>
      </c>
      <c r="G16" s="18" t="s">
        <v>2</v>
      </c>
      <c r="H16" s="17" t="s">
        <v>2</v>
      </c>
      <c r="I16" s="18" t="s">
        <v>2</v>
      </c>
      <c r="J16" s="17" t="s">
        <v>2</v>
      </c>
      <c r="K16" s="18" t="s">
        <v>2</v>
      </c>
      <c r="L16" s="17" t="s">
        <v>2</v>
      </c>
      <c r="M16" s="18" t="s">
        <v>2</v>
      </c>
      <c r="N16" s="17" t="s">
        <v>2</v>
      </c>
      <c r="O16" s="18" t="s">
        <v>2</v>
      </c>
      <c r="P16" s="17" t="s">
        <v>2</v>
      </c>
      <c r="Q16" s="18" t="s">
        <v>2</v>
      </c>
      <c r="R16" s="17" t="s">
        <v>2</v>
      </c>
      <c r="S16" s="18" t="s">
        <v>2</v>
      </c>
      <c r="T16" s="17" t="s">
        <v>2</v>
      </c>
      <c r="U16" s="18" t="s">
        <v>2</v>
      </c>
      <c r="V16" s="25" t="str">
        <f t="shared" si="0"/>
        <v>---,---,---,---,---,---,---</v>
      </c>
    </row>
    <row r="17" spans="2:22" ht="15" customHeight="1" x14ac:dyDescent="0.25">
      <c r="B17" s="5" t="s">
        <v>103</v>
      </c>
      <c r="C17" s="6" t="s">
        <v>104</v>
      </c>
      <c r="D17" s="6" t="s">
        <v>450</v>
      </c>
      <c r="E17" s="7">
        <v>1426.14</v>
      </c>
      <c r="F17" s="7">
        <v>0.26</v>
      </c>
      <c r="G17" s="11">
        <v>0.18</v>
      </c>
      <c r="H17" s="7">
        <v>0.92</v>
      </c>
      <c r="I17" s="11">
        <v>0.06</v>
      </c>
      <c r="J17" s="7">
        <v>5.63</v>
      </c>
      <c r="K17" s="11">
        <v>0.39</v>
      </c>
      <c r="L17" s="7">
        <v>8.49</v>
      </c>
      <c r="M17" s="11">
        <v>0.6</v>
      </c>
      <c r="N17" s="7">
        <v>11.1</v>
      </c>
      <c r="O17" s="11">
        <v>0.78</v>
      </c>
      <c r="P17" s="7">
        <v>12.7</v>
      </c>
      <c r="Q17" s="11">
        <v>0.89</v>
      </c>
      <c r="R17" s="7">
        <v>14.14</v>
      </c>
      <c r="S17" s="11">
        <v>0.99</v>
      </c>
      <c r="T17" s="7">
        <v>15.59</v>
      </c>
      <c r="U17" s="11">
        <v>1.0900000000000001</v>
      </c>
      <c r="V17" s="25" t="str">
        <f t="shared" si="0"/>
        <v>0.92,5.63,8.49,11.1,12.7,14.14,15.59</v>
      </c>
    </row>
    <row r="18" spans="2:22" ht="15" customHeight="1" x14ac:dyDescent="0.25">
      <c r="B18" s="5" t="s">
        <v>33</v>
      </c>
      <c r="C18" s="6" t="s">
        <v>34</v>
      </c>
      <c r="D18" s="6" t="s">
        <v>450</v>
      </c>
      <c r="E18" s="7">
        <v>74174</v>
      </c>
      <c r="F18" s="17" t="s">
        <v>2</v>
      </c>
      <c r="G18" s="18" t="s">
        <v>2</v>
      </c>
      <c r="H18" s="17" t="s">
        <v>2</v>
      </c>
      <c r="I18" s="18" t="s">
        <v>2</v>
      </c>
      <c r="J18" s="17" t="s">
        <v>2</v>
      </c>
      <c r="K18" s="18" t="s">
        <v>2</v>
      </c>
      <c r="L18" s="17" t="s">
        <v>2</v>
      </c>
      <c r="M18" s="18" t="s">
        <v>2</v>
      </c>
      <c r="N18" s="17" t="s">
        <v>2</v>
      </c>
      <c r="O18" s="18" t="s">
        <v>2</v>
      </c>
      <c r="P18" s="17" t="s">
        <v>2</v>
      </c>
      <c r="Q18" s="18" t="s">
        <v>2</v>
      </c>
      <c r="R18" s="17" t="s">
        <v>2</v>
      </c>
      <c r="S18" s="18" t="s">
        <v>2</v>
      </c>
      <c r="T18" s="17" t="s">
        <v>2</v>
      </c>
      <c r="U18" s="18" t="s">
        <v>2</v>
      </c>
      <c r="V18" s="25" t="str">
        <f t="shared" si="0"/>
        <v>---,---,---,---,---,---,---</v>
      </c>
    </row>
    <row r="19" spans="2:22" ht="15" customHeight="1" x14ac:dyDescent="0.25">
      <c r="B19" s="5" t="s">
        <v>31</v>
      </c>
      <c r="C19" s="6" t="s">
        <v>32</v>
      </c>
      <c r="D19" s="6" t="s">
        <v>450</v>
      </c>
      <c r="E19" s="7">
        <v>2029.35</v>
      </c>
      <c r="F19" s="17" t="s">
        <v>2</v>
      </c>
      <c r="G19" s="18" t="s">
        <v>2</v>
      </c>
      <c r="H19" s="17" t="s">
        <v>2</v>
      </c>
      <c r="I19" s="18" t="s">
        <v>2</v>
      </c>
      <c r="J19" s="17" t="s">
        <v>2</v>
      </c>
      <c r="K19" s="18" t="s">
        <v>2</v>
      </c>
      <c r="L19" s="17" t="s">
        <v>2</v>
      </c>
      <c r="M19" s="18" t="s">
        <v>2</v>
      </c>
      <c r="N19" s="17" t="s">
        <v>2</v>
      </c>
      <c r="O19" s="18" t="s">
        <v>2</v>
      </c>
      <c r="P19" s="17" t="s">
        <v>2</v>
      </c>
      <c r="Q19" s="18" t="s">
        <v>2</v>
      </c>
      <c r="R19" s="17" t="s">
        <v>2</v>
      </c>
      <c r="S19" s="18" t="s">
        <v>2</v>
      </c>
      <c r="T19" s="17" t="s">
        <v>2</v>
      </c>
      <c r="U19" s="18" t="s">
        <v>2</v>
      </c>
      <c r="V19" s="25" t="str">
        <f t="shared" si="0"/>
        <v>---,---,---,---,---,---,---</v>
      </c>
    </row>
    <row r="20" spans="2:22" ht="15" customHeight="1" x14ac:dyDescent="0.25">
      <c r="B20" s="5" t="s">
        <v>35</v>
      </c>
      <c r="C20" s="6" t="s">
        <v>36</v>
      </c>
      <c r="D20" s="6" t="s">
        <v>450</v>
      </c>
      <c r="E20" s="7">
        <v>21971.9</v>
      </c>
      <c r="F20" s="17" t="s">
        <v>2</v>
      </c>
      <c r="G20" s="18" t="s">
        <v>2</v>
      </c>
      <c r="H20" s="17" t="s">
        <v>2</v>
      </c>
      <c r="I20" s="18" t="s">
        <v>2</v>
      </c>
      <c r="J20" s="17" t="s">
        <v>2</v>
      </c>
      <c r="K20" s="18" t="s">
        <v>2</v>
      </c>
      <c r="L20" s="17" t="s">
        <v>2</v>
      </c>
      <c r="M20" s="18" t="s">
        <v>2</v>
      </c>
      <c r="N20" s="17" t="s">
        <v>2</v>
      </c>
      <c r="O20" s="18" t="s">
        <v>2</v>
      </c>
      <c r="P20" s="17" t="s">
        <v>2</v>
      </c>
      <c r="Q20" s="18" t="s">
        <v>2</v>
      </c>
      <c r="R20" s="17" t="s">
        <v>2</v>
      </c>
      <c r="S20" s="18" t="s">
        <v>2</v>
      </c>
      <c r="T20" s="17" t="s">
        <v>2</v>
      </c>
      <c r="U20" s="18" t="s">
        <v>2</v>
      </c>
      <c r="V20" s="25" t="str">
        <f t="shared" si="0"/>
        <v>---,---,---,---,---,---,---</v>
      </c>
    </row>
    <row r="21" spans="2:22" ht="15" customHeight="1" x14ac:dyDescent="0.25">
      <c r="B21" s="5" t="s">
        <v>37</v>
      </c>
      <c r="C21" s="6" t="s">
        <v>38</v>
      </c>
      <c r="D21" s="6" t="s">
        <v>450</v>
      </c>
      <c r="E21" s="7">
        <v>24689.4</v>
      </c>
      <c r="F21" s="17" t="s">
        <v>2</v>
      </c>
      <c r="G21" s="18" t="s">
        <v>2</v>
      </c>
      <c r="H21" s="17" t="s">
        <v>2</v>
      </c>
      <c r="I21" s="18" t="s">
        <v>2</v>
      </c>
      <c r="J21" s="17" t="s">
        <v>2</v>
      </c>
      <c r="K21" s="18" t="s">
        <v>2</v>
      </c>
      <c r="L21" s="17" t="s">
        <v>2</v>
      </c>
      <c r="M21" s="18" t="s">
        <v>2</v>
      </c>
      <c r="N21" s="17" t="s">
        <v>2</v>
      </c>
      <c r="O21" s="18" t="s">
        <v>2</v>
      </c>
      <c r="P21" s="17" t="s">
        <v>2</v>
      </c>
      <c r="Q21" s="18" t="s">
        <v>2</v>
      </c>
      <c r="R21" s="17" t="s">
        <v>2</v>
      </c>
      <c r="S21" s="18" t="s">
        <v>2</v>
      </c>
      <c r="T21" s="17" t="s">
        <v>2</v>
      </c>
      <c r="U21" s="18" t="s">
        <v>2</v>
      </c>
      <c r="V21" s="25" t="str">
        <f t="shared" si="0"/>
        <v>---,---,---,---,---,---,---</v>
      </c>
    </row>
    <row r="22" spans="2:22" ht="15" customHeight="1" x14ac:dyDescent="0.25">
      <c r="B22" s="5" t="s">
        <v>95</v>
      </c>
      <c r="C22" s="6" t="s">
        <v>96</v>
      </c>
      <c r="D22" s="6" t="s">
        <v>450</v>
      </c>
      <c r="E22" s="7">
        <v>6949.04</v>
      </c>
      <c r="F22" s="7">
        <v>36.31</v>
      </c>
      <c r="G22" s="11">
        <v>5.23</v>
      </c>
      <c r="H22" s="7">
        <v>278.77</v>
      </c>
      <c r="I22" s="11">
        <v>4.01</v>
      </c>
      <c r="J22" s="7">
        <v>596.92999999999995</v>
      </c>
      <c r="K22" s="11">
        <v>8.59</v>
      </c>
      <c r="L22" s="7">
        <v>799.9</v>
      </c>
      <c r="M22" s="11">
        <v>11.51</v>
      </c>
      <c r="N22" s="7">
        <v>1007.52</v>
      </c>
      <c r="O22" s="11">
        <v>14.5</v>
      </c>
      <c r="P22" s="7">
        <v>1099.8800000000001</v>
      </c>
      <c r="Q22" s="11">
        <v>15.83</v>
      </c>
      <c r="R22" s="7">
        <v>1284.6099999999999</v>
      </c>
      <c r="S22" s="11">
        <v>18.489999999999998</v>
      </c>
      <c r="T22" s="7">
        <v>1309.95</v>
      </c>
      <c r="U22" s="11">
        <v>18.850000000000001</v>
      </c>
      <c r="V22" s="25" t="str">
        <f t="shared" si="0"/>
        <v>278.77,596.93,799.9,1007.52,1099.88,1284.61,1309.95</v>
      </c>
    </row>
    <row r="23" spans="2:22" ht="15" customHeight="1" x14ac:dyDescent="0.25">
      <c r="B23" s="5" t="s">
        <v>45</v>
      </c>
      <c r="C23" s="6" t="s">
        <v>46</v>
      </c>
      <c r="D23" s="6" t="s">
        <v>450</v>
      </c>
      <c r="E23" s="7">
        <v>11985.5</v>
      </c>
      <c r="F23" s="17" t="s">
        <v>2</v>
      </c>
      <c r="G23" s="18" t="s">
        <v>2</v>
      </c>
      <c r="H23" s="17" t="s">
        <v>2</v>
      </c>
      <c r="I23" s="18" t="s">
        <v>2</v>
      </c>
      <c r="J23" s="17" t="s">
        <v>2</v>
      </c>
      <c r="K23" s="18" t="s">
        <v>2</v>
      </c>
      <c r="L23" s="17" t="s">
        <v>2</v>
      </c>
      <c r="M23" s="18" t="s">
        <v>2</v>
      </c>
      <c r="N23" s="17" t="s">
        <v>2</v>
      </c>
      <c r="O23" s="18" t="s">
        <v>2</v>
      </c>
      <c r="P23" s="17" t="s">
        <v>2</v>
      </c>
      <c r="Q23" s="18" t="s">
        <v>2</v>
      </c>
      <c r="R23" s="17" t="s">
        <v>2</v>
      </c>
      <c r="S23" s="18" t="s">
        <v>2</v>
      </c>
      <c r="T23" s="17" t="s">
        <v>2</v>
      </c>
      <c r="U23" s="18" t="s">
        <v>2</v>
      </c>
      <c r="V23" s="25" t="str">
        <f t="shared" si="0"/>
        <v>---,---,---,---,---,---,---</v>
      </c>
    </row>
    <row r="24" spans="2:22" ht="15" customHeight="1" x14ac:dyDescent="0.25">
      <c r="B24" s="5" t="s">
        <v>55</v>
      </c>
      <c r="C24" s="6" t="s">
        <v>56</v>
      </c>
      <c r="D24" s="6" t="s">
        <v>450</v>
      </c>
      <c r="E24" s="7">
        <v>45467.6</v>
      </c>
      <c r="F24" s="17" t="s">
        <v>2</v>
      </c>
      <c r="G24" s="18" t="s">
        <v>2</v>
      </c>
      <c r="H24" s="17" t="s">
        <v>2</v>
      </c>
      <c r="I24" s="18" t="s">
        <v>2</v>
      </c>
      <c r="J24" s="17" t="s">
        <v>2</v>
      </c>
      <c r="K24" s="18" t="s">
        <v>2</v>
      </c>
      <c r="L24" s="17" t="s">
        <v>2</v>
      </c>
      <c r="M24" s="18" t="s">
        <v>2</v>
      </c>
      <c r="N24" s="17" t="s">
        <v>2</v>
      </c>
      <c r="O24" s="18" t="s">
        <v>2</v>
      </c>
      <c r="P24" s="17" t="s">
        <v>2</v>
      </c>
      <c r="Q24" s="18" t="s">
        <v>2</v>
      </c>
      <c r="R24" s="17" t="s">
        <v>2</v>
      </c>
      <c r="S24" s="18" t="s">
        <v>2</v>
      </c>
      <c r="T24" s="17" t="s">
        <v>2</v>
      </c>
      <c r="U24" s="18" t="s">
        <v>2</v>
      </c>
      <c r="V24" s="25" t="str">
        <f t="shared" si="0"/>
        <v>---,---,---,---,---,---,---</v>
      </c>
    </row>
    <row r="25" spans="2:22" ht="15" customHeight="1" x14ac:dyDescent="0.25">
      <c r="B25" s="5" t="s">
        <v>105</v>
      </c>
      <c r="C25" s="6" t="s">
        <v>106</v>
      </c>
      <c r="D25" s="6" t="s">
        <v>450</v>
      </c>
      <c r="E25" s="7">
        <v>7137.79</v>
      </c>
      <c r="F25" s="7">
        <v>0.15</v>
      </c>
      <c r="G25" s="11">
        <v>0.02</v>
      </c>
      <c r="H25" s="7" t="s">
        <v>2</v>
      </c>
      <c r="I25" s="11" t="s">
        <v>2</v>
      </c>
      <c r="J25" s="7">
        <v>0.87</v>
      </c>
      <c r="K25" s="11">
        <v>0.01</v>
      </c>
      <c r="L25" s="7">
        <v>7.06</v>
      </c>
      <c r="M25" s="11">
        <v>0.1</v>
      </c>
      <c r="N25" s="7">
        <v>10.220000000000001</v>
      </c>
      <c r="O25" s="11">
        <v>0.14000000000000001</v>
      </c>
      <c r="P25" s="7">
        <v>11.99</v>
      </c>
      <c r="Q25" s="11">
        <v>0.17</v>
      </c>
      <c r="R25" s="7">
        <v>12.73</v>
      </c>
      <c r="S25" s="11">
        <v>0.18</v>
      </c>
      <c r="T25" s="7">
        <v>13.46</v>
      </c>
      <c r="U25" s="11">
        <v>0.19</v>
      </c>
      <c r="V25" s="25" t="str">
        <f t="shared" si="0"/>
        <v>---,0.87,7.06,10.22,11.99,12.73,13.46</v>
      </c>
    </row>
    <row r="26" spans="2:22" ht="15" customHeight="1" x14ac:dyDescent="0.25">
      <c r="B26" s="5" t="s">
        <v>51</v>
      </c>
      <c r="C26" s="6" t="s">
        <v>52</v>
      </c>
      <c r="D26" s="6" t="s">
        <v>450</v>
      </c>
      <c r="E26" s="7">
        <v>3616.17</v>
      </c>
      <c r="F26" s="17" t="s">
        <v>2</v>
      </c>
      <c r="G26" s="18" t="s">
        <v>2</v>
      </c>
      <c r="H26" s="17" t="s">
        <v>2</v>
      </c>
      <c r="I26" s="18" t="s">
        <v>2</v>
      </c>
      <c r="J26" s="17" t="s">
        <v>2</v>
      </c>
      <c r="K26" s="18" t="s">
        <v>2</v>
      </c>
      <c r="L26" s="17" t="s">
        <v>2</v>
      </c>
      <c r="M26" s="18" t="s">
        <v>2</v>
      </c>
      <c r="N26" s="17" t="s">
        <v>2</v>
      </c>
      <c r="O26" s="18" t="s">
        <v>2</v>
      </c>
      <c r="P26" s="17" t="s">
        <v>2</v>
      </c>
      <c r="Q26" s="18" t="s">
        <v>2</v>
      </c>
      <c r="R26" s="17" t="s">
        <v>2</v>
      </c>
      <c r="S26" s="18" t="s">
        <v>2</v>
      </c>
      <c r="T26" s="17" t="s">
        <v>2</v>
      </c>
      <c r="U26" s="18" t="s">
        <v>2</v>
      </c>
      <c r="V26" s="25" t="str">
        <f t="shared" si="0"/>
        <v>---,---,---,---,---,---,---</v>
      </c>
    </row>
    <row r="27" spans="2:22" ht="15" customHeight="1" x14ac:dyDescent="0.25">
      <c r="B27" s="5" t="s">
        <v>59</v>
      </c>
      <c r="C27" s="6" t="s">
        <v>60</v>
      </c>
      <c r="D27" s="6" t="s">
        <v>450</v>
      </c>
      <c r="E27" s="7">
        <v>65598.899999999994</v>
      </c>
      <c r="F27" s="17" t="s">
        <v>2</v>
      </c>
      <c r="G27" s="18" t="s">
        <v>2</v>
      </c>
      <c r="H27" s="17" t="s">
        <v>2</v>
      </c>
      <c r="I27" s="18" t="s">
        <v>2</v>
      </c>
      <c r="J27" s="17" t="s">
        <v>2</v>
      </c>
      <c r="K27" s="18" t="s">
        <v>2</v>
      </c>
      <c r="L27" s="17" t="s">
        <v>2</v>
      </c>
      <c r="M27" s="18" t="s">
        <v>2</v>
      </c>
      <c r="N27" s="17" t="s">
        <v>2</v>
      </c>
      <c r="O27" s="18" t="s">
        <v>2</v>
      </c>
      <c r="P27" s="17" t="s">
        <v>2</v>
      </c>
      <c r="Q27" s="18" t="s">
        <v>2</v>
      </c>
      <c r="R27" s="17" t="s">
        <v>2</v>
      </c>
      <c r="S27" s="18" t="s">
        <v>2</v>
      </c>
      <c r="T27" s="17" t="s">
        <v>2</v>
      </c>
      <c r="U27" s="18" t="s">
        <v>2</v>
      </c>
      <c r="V27" s="25" t="str">
        <f t="shared" si="0"/>
        <v>---,---,---,---,---,---,---</v>
      </c>
    </row>
    <row r="28" spans="2:22" ht="15" customHeight="1" x14ac:dyDescent="0.25">
      <c r="B28" s="5" t="s">
        <v>53</v>
      </c>
      <c r="C28" s="6" t="s">
        <v>54</v>
      </c>
      <c r="D28" s="6" t="s">
        <v>450</v>
      </c>
      <c r="E28" s="7">
        <v>1911.24</v>
      </c>
      <c r="F28" s="17" t="s">
        <v>2</v>
      </c>
      <c r="G28" s="18" t="s">
        <v>2</v>
      </c>
      <c r="H28" s="17" t="s">
        <v>2</v>
      </c>
      <c r="I28" s="18" t="s">
        <v>2</v>
      </c>
      <c r="J28" s="17" t="s">
        <v>2</v>
      </c>
      <c r="K28" s="18" t="s">
        <v>2</v>
      </c>
      <c r="L28" s="17" t="s">
        <v>2</v>
      </c>
      <c r="M28" s="18" t="s">
        <v>2</v>
      </c>
      <c r="N28" s="17" t="s">
        <v>2</v>
      </c>
      <c r="O28" s="18" t="s">
        <v>2</v>
      </c>
      <c r="P28" s="17" t="s">
        <v>2</v>
      </c>
      <c r="Q28" s="18" t="s">
        <v>2</v>
      </c>
      <c r="R28" s="17" t="s">
        <v>2</v>
      </c>
      <c r="S28" s="18" t="s">
        <v>2</v>
      </c>
      <c r="T28" s="17" t="s">
        <v>2</v>
      </c>
      <c r="U28" s="18" t="s">
        <v>2</v>
      </c>
      <c r="V28" s="25" t="str">
        <f t="shared" si="0"/>
        <v>---,---,---,---,---,---,---</v>
      </c>
    </row>
    <row r="29" spans="2:22" ht="15" customHeight="1" x14ac:dyDescent="0.25">
      <c r="B29" s="5" t="s">
        <v>57</v>
      </c>
      <c r="C29" s="6" t="s">
        <v>58</v>
      </c>
      <c r="D29" s="6" t="s">
        <v>450</v>
      </c>
      <c r="E29" s="7">
        <v>12723.5</v>
      </c>
      <c r="F29" s="17" t="s">
        <v>2</v>
      </c>
      <c r="G29" s="18" t="s">
        <v>2</v>
      </c>
      <c r="H29" s="17" t="s">
        <v>2</v>
      </c>
      <c r="I29" s="18" t="s">
        <v>2</v>
      </c>
      <c r="J29" s="17" t="s">
        <v>2</v>
      </c>
      <c r="K29" s="18" t="s">
        <v>2</v>
      </c>
      <c r="L29" s="17" t="s">
        <v>2</v>
      </c>
      <c r="M29" s="18" t="s">
        <v>2</v>
      </c>
      <c r="N29" s="17" t="s">
        <v>2</v>
      </c>
      <c r="O29" s="18" t="s">
        <v>2</v>
      </c>
      <c r="P29" s="17" t="s">
        <v>2</v>
      </c>
      <c r="Q29" s="18" t="s">
        <v>2</v>
      </c>
      <c r="R29" s="17" t="s">
        <v>2</v>
      </c>
      <c r="S29" s="18" t="s">
        <v>2</v>
      </c>
      <c r="T29" s="17" t="s">
        <v>2</v>
      </c>
      <c r="U29" s="18" t="s">
        <v>2</v>
      </c>
      <c r="V29" s="25" t="str">
        <f t="shared" si="0"/>
        <v>---,---,---,---,---,---,---</v>
      </c>
    </row>
    <row r="30" spans="2:22" ht="15" customHeight="1" x14ac:dyDescent="0.25">
      <c r="B30" s="5" t="s">
        <v>49</v>
      </c>
      <c r="C30" s="6" t="s">
        <v>50</v>
      </c>
      <c r="D30" s="6" t="s">
        <v>450</v>
      </c>
      <c r="E30" s="7">
        <v>2122.6999999999998</v>
      </c>
      <c r="F30" s="17" t="s">
        <v>2</v>
      </c>
      <c r="G30" s="18" t="s">
        <v>2</v>
      </c>
      <c r="H30" s="17" t="s">
        <v>2</v>
      </c>
      <c r="I30" s="18" t="s">
        <v>2</v>
      </c>
      <c r="J30" s="17" t="s">
        <v>2</v>
      </c>
      <c r="K30" s="18" t="s">
        <v>2</v>
      </c>
      <c r="L30" s="17" t="s">
        <v>2</v>
      </c>
      <c r="M30" s="18" t="s">
        <v>2</v>
      </c>
      <c r="N30" s="17" t="s">
        <v>2</v>
      </c>
      <c r="O30" s="18" t="s">
        <v>2</v>
      </c>
      <c r="P30" s="17" t="s">
        <v>2</v>
      </c>
      <c r="Q30" s="18" t="s">
        <v>2</v>
      </c>
      <c r="R30" s="17" t="s">
        <v>2</v>
      </c>
      <c r="S30" s="18" t="s">
        <v>2</v>
      </c>
      <c r="T30" s="17" t="s">
        <v>2</v>
      </c>
      <c r="U30" s="18" t="s">
        <v>2</v>
      </c>
      <c r="V30" s="25" t="str">
        <f t="shared" si="0"/>
        <v>---,---,---,---,---,---,---</v>
      </c>
    </row>
    <row r="31" spans="2:22" ht="15" customHeight="1" x14ac:dyDescent="0.25">
      <c r="B31" s="5" t="s">
        <v>0</v>
      </c>
      <c r="C31" s="6" t="s">
        <v>1</v>
      </c>
      <c r="D31" s="6" t="s">
        <v>450</v>
      </c>
      <c r="E31" s="7">
        <v>13701.2</v>
      </c>
      <c r="F31" s="17" t="s">
        <v>2</v>
      </c>
      <c r="G31" s="18" t="s">
        <v>2</v>
      </c>
      <c r="H31" s="17" t="s">
        <v>2</v>
      </c>
      <c r="I31" s="18" t="s">
        <v>2</v>
      </c>
      <c r="J31" s="17" t="s">
        <v>2</v>
      </c>
      <c r="K31" s="18" t="s">
        <v>2</v>
      </c>
      <c r="L31" s="17" t="s">
        <v>2</v>
      </c>
      <c r="M31" s="18" t="s">
        <v>2</v>
      </c>
      <c r="N31" s="17" t="s">
        <v>2</v>
      </c>
      <c r="O31" s="18" t="s">
        <v>2</v>
      </c>
      <c r="P31" s="17" t="s">
        <v>2</v>
      </c>
      <c r="Q31" s="18" t="s">
        <v>2</v>
      </c>
      <c r="R31" s="17" t="s">
        <v>2</v>
      </c>
      <c r="S31" s="18" t="s">
        <v>2</v>
      </c>
      <c r="T31" s="17" t="s">
        <v>2</v>
      </c>
      <c r="U31" s="18" t="s">
        <v>2</v>
      </c>
      <c r="V31" s="25" t="str">
        <f t="shared" si="0"/>
        <v>---,---,---,---,---,---,---</v>
      </c>
    </row>
    <row r="32" spans="2:22" ht="15" customHeight="1" x14ac:dyDescent="0.25">
      <c r="B32" s="5" t="s">
        <v>111</v>
      </c>
      <c r="C32" s="6" t="s">
        <v>112</v>
      </c>
      <c r="D32" s="6" t="s">
        <v>450</v>
      </c>
      <c r="E32" s="7">
        <v>6234.98</v>
      </c>
      <c r="F32" s="17" t="s">
        <v>2</v>
      </c>
      <c r="G32" s="18" t="s">
        <v>2</v>
      </c>
      <c r="H32" s="17" t="s">
        <v>2</v>
      </c>
      <c r="I32" s="18" t="s">
        <v>2</v>
      </c>
      <c r="J32" s="17" t="s">
        <v>2</v>
      </c>
      <c r="K32" s="18" t="s">
        <v>2</v>
      </c>
      <c r="L32" s="17" t="s">
        <v>2</v>
      </c>
      <c r="M32" s="18" t="s">
        <v>2</v>
      </c>
      <c r="N32" s="17" t="s">
        <v>2</v>
      </c>
      <c r="O32" s="18" t="s">
        <v>2</v>
      </c>
      <c r="P32" s="17" t="s">
        <v>2</v>
      </c>
      <c r="Q32" s="18" t="s">
        <v>2</v>
      </c>
      <c r="R32" s="17" t="s">
        <v>2</v>
      </c>
      <c r="S32" s="18" t="s">
        <v>2</v>
      </c>
      <c r="T32" s="17" t="s">
        <v>2</v>
      </c>
      <c r="U32" s="18" t="s">
        <v>2</v>
      </c>
      <c r="V32" s="25" t="str">
        <f t="shared" si="0"/>
        <v>---,---,---,---,---,---,---</v>
      </c>
    </row>
    <row r="33" spans="2:22" ht="15" customHeight="1" x14ac:dyDescent="0.25">
      <c r="B33" s="5" t="s">
        <v>109</v>
      </c>
      <c r="C33" s="6" t="s">
        <v>110</v>
      </c>
      <c r="D33" s="6" t="s">
        <v>450</v>
      </c>
      <c r="E33" s="7">
        <v>18357</v>
      </c>
      <c r="F33" s="17" t="s">
        <v>2</v>
      </c>
      <c r="G33" s="18" t="s">
        <v>2</v>
      </c>
      <c r="H33" s="17" t="s">
        <v>2</v>
      </c>
      <c r="I33" s="18" t="s">
        <v>2</v>
      </c>
      <c r="J33" s="17" t="s">
        <v>2</v>
      </c>
      <c r="K33" s="18" t="s">
        <v>2</v>
      </c>
      <c r="L33" s="17" t="s">
        <v>2</v>
      </c>
      <c r="M33" s="18" t="s">
        <v>2</v>
      </c>
      <c r="N33" s="17" t="s">
        <v>2</v>
      </c>
      <c r="O33" s="18" t="s">
        <v>2</v>
      </c>
      <c r="P33" s="17" t="s">
        <v>2</v>
      </c>
      <c r="Q33" s="18" t="s">
        <v>2</v>
      </c>
      <c r="R33" s="17" t="s">
        <v>2</v>
      </c>
      <c r="S33" s="18" t="s">
        <v>2</v>
      </c>
      <c r="T33" s="17" t="s">
        <v>2</v>
      </c>
      <c r="U33" s="18" t="s">
        <v>2</v>
      </c>
      <c r="V33" s="25" t="str">
        <f t="shared" si="0"/>
        <v>---,---,---,---,---,---,---</v>
      </c>
    </row>
    <row r="34" spans="2:22" ht="15" customHeight="1" x14ac:dyDescent="0.25">
      <c r="B34" s="5" t="s">
        <v>101</v>
      </c>
      <c r="C34" s="6" t="s">
        <v>102</v>
      </c>
      <c r="D34" s="6" t="s">
        <v>450</v>
      </c>
      <c r="E34" s="7">
        <v>36409.4</v>
      </c>
      <c r="F34" s="7">
        <v>38.72</v>
      </c>
      <c r="G34" s="11">
        <v>1.06</v>
      </c>
      <c r="H34" s="7">
        <v>222.28</v>
      </c>
      <c r="I34" s="11">
        <v>0.61</v>
      </c>
      <c r="J34" s="7">
        <v>363.59</v>
      </c>
      <c r="K34" s="11">
        <v>1</v>
      </c>
      <c r="L34" s="7">
        <v>487.94</v>
      </c>
      <c r="M34" s="11">
        <v>1.34</v>
      </c>
      <c r="N34" s="7">
        <v>639.30999999999995</v>
      </c>
      <c r="O34" s="11">
        <v>1.76</v>
      </c>
      <c r="P34" s="7">
        <v>766.32</v>
      </c>
      <c r="Q34" s="11">
        <v>2.1</v>
      </c>
      <c r="R34" s="7">
        <v>832.04</v>
      </c>
      <c r="S34" s="11">
        <v>2.29</v>
      </c>
      <c r="T34" s="7">
        <v>897.76</v>
      </c>
      <c r="U34" s="11">
        <v>2.4700000000000002</v>
      </c>
      <c r="V34" s="25" t="str">
        <f t="shared" si="0"/>
        <v>222.28,363.59,487.94,639.31,766.32,832.04,897.76</v>
      </c>
    </row>
    <row r="35" spans="2:22" ht="15" customHeight="1" x14ac:dyDescent="0.25">
      <c r="B35" s="5" t="s">
        <v>93</v>
      </c>
      <c r="C35" s="6" t="s">
        <v>94</v>
      </c>
      <c r="D35" s="6" t="s">
        <v>450</v>
      </c>
      <c r="E35" s="7">
        <v>23496.400000000001</v>
      </c>
      <c r="F35" s="7">
        <v>194.58</v>
      </c>
      <c r="G35" s="11">
        <v>8.2799999999999994</v>
      </c>
      <c r="H35" s="7">
        <v>726.89</v>
      </c>
      <c r="I35" s="11">
        <v>3.09</v>
      </c>
      <c r="J35" s="7">
        <v>895.23</v>
      </c>
      <c r="K35" s="11">
        <v>3.81</v>
      </c>
      <c r="L35" s="7">
        <v>1061.73</v>
      </c>
      <c r="M35" s="11">
        <v>4.5199999999999996</v>
      </c>
      <c r="N35" s="7">
        <v>1182.53</v>
      </c>
      <c r="O35" s="11">
        <v>5.03</v>
      </c>
      <c r="P35" s="7">
        <v>1359.9</v>
      </c>
      <c r="Q35" s="11">
        <v>5.79</v>
      </c>
      <c r="R35" s="7">
        <v>1462.88</v>
      </c>
      <c r="S35" s="11">
        <v>6.23</v>
      </c>
      <c r="T35" s="7">
        <v>1503.86</v>
      </c>
      <c r="U35" s="11">
        <v>6.4</v>
      </c>
      <c r="V35" s="25" t="str">
        <f t="shared" si="0"/>
        <v>726.89,895.23,1061.73,1182.53,1359.9,1462.88,1503.86</v>
      </c>
    </row>
    <row r="36" spans="2:22" ht="15" customHeight="1" x14ac:dyDescent="0.25">
      <c r="B36" s="5" t="s">
        <v>27</v>
      </c>
      <c r="C36" s="6" t="s">
        <v>28</v>
      </c>
      <c r="D36" s="6" t="s">
        <v>450</v>
      </c>
      <c r="E36" s="7">
        <v>27719.200000000001</v>
      </c>
      <c r="F36" s="17" t="s">
        <v>2</v>
      </c>
      <c r="G36" s="18" t="s">
        <v>2</v>
      </c>
      <c r="H36" s="17" t="s">
        <v>2</v>
      </c>
      <c r="I36" s="18" t="s">
        <v>2</v>
      </c>
      <c r="J36" s="17" t="s">
        <v>2</v>
      </c>
      <c r="K36" s="18" t="s">
        <v>2</v>
      </c>
      <c r="L36" s="17" t="s">
        <v>2</v>
      </c>
      <c r="M36" s="18" t="s">
        <v>2</v>
      </c>
      <c r="N36" s="17" t="s">
        <v>2</v>
      </c>
      <c r="O36" s="18" t="s">
        <v>2</v>
      </c>
      <c r="P36" s="17" t="s">
        <v>2</v>
      </c>
      <c r="Q36" s="18" t="s">
        <v>2</v>
      </c>
      <c r="R36" s="17" t="s">
        <v>2</v>
      </c>
      <c r="S36" s="18" t="s">
        <v>2</v>
      </c>
      <c r="T36" s="17" t="s">
        <v>2</v>
      </c>
      <c r="U36" s="18" t="s">
        <v>2</v>
      </c>
      <c r="V36" s="25" t="str">
        <f t="shared" si="0"/>
        <v>---,---,---,---,---,---,---</v>
      </c>
    </row>
    <row r="37" spans="2:22" ht="15" customHeight="1" x14ac:dyDescent="0.25">
      <c r="B37" s="5" t="s">
        <v>97</v>
      </c>
      <c r="C37" s="6" t="s">
        <v>98</v>
      </c>
      <c r="D37" s="6" t="s">
        <v>450</v>
      </c>
      <c r="E37" s="7">
        <v>67897.7</v>
      </c>
      <c r="F37" s="7">
        <v>114.65</v>
      </c>
      <c r="G37" s="11">
        <v>1.69</v>
      </c>
      <c r="H37" s="7">
        <v>148.76</v>
      </c>
      <c r="I37" s="11">
        <v>0.22</v>
      </c>
      <c r="J37" s="7">
        <v>2696.57</v>
      </c>
      <c r="K37" s="11">
        <v>3.97</v>
      </c>
      <c r="L37" s="7">
        <v>3951.13</v>
      </c>
      <c r="M37" s="11">
        <v>5.82</v>
      </c>
      <c r="N37" s="7">
        <v>5041.84</v>
      </c>
      <c r="O37" s="11">
        <v>7.43</v>
      </c>
      <c r="P37" s="7">
        <v>5918.78</v>
      </c>
      <c r="Q37" s="11">
        <v>8.7200000000000006</v>
      </c>
      <c r="R37" s="7">
        <v>6307.5</v>
      </c>
      <c r="S37" s="11">
        <v>9.2899999999999991</v>
      </c>
      <c r="T37" s="7">
        <v>6696.21</v>
      </c>
      <c r="U37" s="11">
        <v>9.86</v>
      </c>
      <c r="V37" s="25" t="str">
        <f t="shared" si="0"/>
        <v>148.76,2696.57,3951.13,5041.84,5918.78,6307.5,6696.21</v>
      </c>
    </row>
    <row r="38" spans="2:22" ht="15" customHeight="1" x14ac:dyDescent="0.25">
      <c r="B38" s="5" t="s">
        <v>43</v>
      </c>
      <c r="C38" s="6" t="s">
        <v>44</v>
      </c>
      <c r="D38" s="6" t="s">
        <v>450</v>
      </c>
      <c r="E38" s="7">
        <v>13197.4</v>
      </c>
      <c r="F38" s="17" t="s">
        <v>2</v>
      </c>
      <c r="G38" s="18" t="s">
        <v>2</v>
      </c>
      <c r="H38" s="17" t="s">
        <v>2</v>
      </c>
      <c r="I38" s="18" t="s">
        <v>2</v>
      </c>
      <c r="J38" s="17" t="s">
        <v>2</v>
      </c>
      <c r="K38" s="18" t="s">
        <v>2</v>
      </c>
      <c r="L38" s="17" t="s">
        <v>2</v>
      </c>
      <c r="M38" s="18" t="s">
        <v>2</v>
      </c>
      <c r="N38" s="17" t="s">
        <v>2</v>
      </c>
      <c r="O38" s="18" t="s">
        <v>2</v>
      </c>
      <c r="P38" s="17" t="s">
        <v>2</v>
      </c>
      <c r="Q38" s="18" t="s">
        <v>2</v>
      </c>
      <c r="R38" s="17" t="s">
        <v>2</v>
      </c>
      <c r="S38" s="18" t="s">
        <v>2</v>
      </c>
      <c r="T38" s="17" t="s">
        <v>2</v>
      </c>
      <c r="U38" s="18" t="s">
        <v>2</v>
      </c>
      <c r="V38" s="25" t="str">
        <f t="shared" si="0"/>
        <v>---,---,---,---,---,---,---</v>
      </c>
    </row>
    <row r="39" spans="2:22" ht="15" customHeight="1" x14ac:dyDescent="0.25">
      <c r="B39" s="5" t="s">
        <v>15</v>
      </c>
      <c r="C39" s="6" t="s">
        <v>16</v>
      </c>
      <c r="D39" s="6" t="s">
        <v>450</v>
      </c>
      <c r="E39" s="7">
        <v>70368.800000000003</v>
      </c>
      <c r="F39" s="17" t="s">
        <v>2</v>
      </c>
      <c r="G39" s="18" t="s">
        <v>2</v>
      </c>
      <c r="H39" s="17" t="s">
        <v>2</v>
      </c>
      <c r="I39" s="18" t="s">
        <v>2</v>
      </c>
      <c r="J39" s="17" t="s">
        <v>2</v>
      </c>
      <c r="K39" s="18" t="s">
        <v>2</v>
      </c>
      <c r="L39" s="17" t="s">
        <v>2</v>
      </c>
      <c r="M39" s="18" t="s">
        <v>2</v>
      </c>
      <c r="N39" s="17" t="s">
        <v>2</v>
      </c>
      <c r="O39" s="18" t="s">
        <v>2</v>
      </c>
      <c r="P39" s="17" t="s">
        <v>2</v>
      </c>
      <c r="Q39" s="18" t="s">
        <v>2</v>
      </c>
      <c r="R39" s="17" t="s">
        <v>2</v>
      </c>
      <c r="S39" s="18" t="s">
        <v>2</v>
      </c>
      <c r="T39" s="17" t="s">
        <v>2</v>
      </c>
      <c r="U39" s="18" t="s">
        <v>2</v>
      </c>
      <c r="V39" s="25" t="str">
        <f t="shared" si="0"/>
        <v>---,---,---,---,---,---,---</v>
      </c>
    </row>
    <row r="40" spans="2:22" ht="15" customHeight="1" x14ac:dyDescent="0.25">
      <c r="B40" s="5" t="s">
        <v>107</v>
      </c>
      <c r="C40" s="6" t="s">
        <v>108</v>
      </c>
      <c r="D40" s="6" t="s">
        <v>450</v>
      </c>
      <c r="E40" s="7">
        <v>6408.32</v>
      </c>
      <c r="F40" s="17" t="s">
        <v>2</v>
      </c>
      <c r="G40" s="18" t="s">
        <v>2</v>
      </c>
      <c r="H40" s="17" t="s">
        <v>2</v>
      </c>
      <c r="I40" s="18" t="s">
        <v>2</v>
      </c>
      <c r="J40" s="17" t="s">
        <v>2</v>
      </c>
      <c r="K40" s="18" t="s">
        <v>2</v>
      </c>
      <c r="L40" s="17" t="s">
        <v>2</v>
      </c>
      <c r="M40" s="18" t="s">
        <v>2</v>
      </c>
      <c r="N40" s="17" t="s">
        <v>2</v>
      </c>
      <c r="O40" s="18" t="s">
        <v>2</v>
      </c>
      <c r="P40" s="17" t="s">
        <v>2</v>
      </c>
      <c r="Q40" s="18" t="s">
        <v>2</v>
      </c>
      <c r="R40" s="17" t="s">
        <v>2</v>
      </c>
      <c r="S40" s="18" t="s">
        <v>2</v>
      </c>
      <c r="T40" s="17" t="s">
        <v>2</v>
      </c>
      <c r="U40" s="18" t="s">
        <v>2</v>
      </c>
      <c r="V40" s="25" t="str">
        <f t="shared" si="0"/>
        <v>---,---,---,---,---,---,---</v>
      </c>
    </row>
    <row r="41" spans="2:22" ht="15" customHeight="1" x14ac:dyDescent="0.25">
      <c r="B41" s="5" t="s">
        <v>7</v>
      </c>
      <c r="C41" s="6" t="s">
        <v>8</v>
      </c>
      <c r="D41" s="6" t="s">
        <v>450</v>
      </c>
      <c r="E41" s="7">
        <v>26745.1</v>
      </c>
      <c r="F41" s="17" t="s">
        <v>2</v>
      </c>
      <c r="G41" s="18" t="s">
        <v>2</v>
      </c>
      <c r="H41" s="17" t="s">
        <v>2</v>
      </c>
      <c r="I41" s="18" t="s">
        <v>2</v>
      </c>
      <c r="J41" s="17" t="s">
        <v>2</v>
      </c>
      <c r="K41" s="18" t="s">
        <v>2</v>
      </c>
      <c r="L41" s="17" t="s">
        <v>2</v>
      </c>
      <c r="M41" s="18" t="s">
        <v>2</v>
      </c>
      <c r="N41" s="17" t="s">
        <v>2</v>
      </c>
      <c r="O41" s="18" t="s">
        <v>2</v>
      </c>
      <c r="P41" s="17" t="s">
        <v>2</v>
      </c>
      <c r="Q41" s="18" t="s">
        <v>2</v>
      </c>
      <c r="R41" s="17" t="s">
        <v>2</v>
      </c>
      <c r="S41" s="18" t="s">
        <v>2</v>
      </c>
      <c r="T41" s="17" t="s">
        <v>2</v>
      </c>
      <c r="U41" s="18" t="s">
        <v>2</v>
      </c>
      <c r="V41" s="25" t="str">
        <f t="shared" si="0"/>
        <v>---,---,---,---,---,---,---</v>
      </c>
    </row>
    <row r="42" spans="2:22" ht="15" customHeight="1" x14ac:dyDescent="0.25">
      <c r="B42" s="5" t="s">
        <v>61</v>
      </c>
      <c r="C42" s="6" t="s">
        <v>62</v>
      </c>
      <c r="D42" s="6" t="s">
        <v>450</v>
      </c>
      <c r="E42" s="7">
        <v>3031.82</v>
      </c>
      <c r="F42" s="17" t="s">
        <v>2</v>
      </c>
      <c r="G42" s="18" t="s">
        <v>2</v>
      </c>
      <c r="H42" s="17" t="s">
        <v>2</v>
      </c>
      <c r="I42" s="18" t="s">
        <v>2</v>
      </c>
      <c r="J42" s="17" t="s">
        <v>2</v>
      </c>
      <c r="K42" s="18" t="s">
        <v>2</v>
      </c>
      <c r="L42" s="17" t="s">
        <v>2</v>
      </c>
      <c r="M42" s="18" t="s">
        <v>2</v>
      </c>
      <c r="N42" s="17" t="s">
        <v>2</v>
      </c>
      <c r="O42" s="18" t="s">
        <v>2</v>
      </c>
      <c r="P42" s="17" t="s">
        <v>2</v>
      </c>
      <c r="Q42" s="18" t="s">
        <v>2</v>
      </c>
      <c r="R42" s="17" t="s">
        <v>2</v>
      </c>
      <c r="S42" s="18" t="s">
        <v>2</v>
      </c>
      <c r="T42" s="17" t="s">
        <v>2</v>
      </c>
      <c r="U42" s="18" t="s">
        <v>2</v>
      </c>
      <c r="V42" s="25" t="str">
        <f t="shared" si="0"/>
        <v>---,---,---,---,---,---,---</v>
      </c>
    </row>
    <row r="43" spans="2:22" ht="15" customHeight="1" x14ac:dyDescent="0.25">
      <c r="B43" s="5" t="s">
        <v>17</v>
      </c>
      <c r="C43" s="6" t="s">
        <v>18</v>
      </c>
      <c r="D43" s="6" t="s">
        <v>450</v>
      </c>
      <c r="E43" s="7">
        <v>50142.8</v>
      </c>
      <c r="F43" s="17" t="s">
        <v>2</v>
      </c>
      <c r="G43" s="18" t="s">
        <v>2</v>
      </c>
      <c r="H43" s="17" t="s">
        <v>2</v>
      </c>
      <c r="I43" s="18" t="s">
        <v>2</v>
      </c>
      <c r="J43" s="17" t="s">
        <v>2</v>
      </c>
      <c r="K43" s="18" t="s">
        <v>2</v>
      </c>
      <c r="L43" s="17" t="s">
        <v>2</v>
      </c>
      <c r="M43" s="18" t="s">
        <v>2</v>
      </c>
      <c r="N43" s="17" t="s">
        <v>2</v>
      </c>
      <c r="O43" s="18" t="s">
        <v>2</v>
      </c>
      <c r="P43" s="17" t="s">
        <v>2</v>
      </c>
      <c r="Q43" s="18" t="s">
        <v>2</v>
      </c>
      <c r="R43" s="17" t="s">
        <v>2</v>
      </c>
      <c r="S43" s="18" t="s">
        <v>2</v>
      </c>
      <c r="T43" s="17" t="s">
        <v>2</v>
      </c>
      <c r="U43" s="18" t="s">
        <v>2</v>
      </c>
      <c r="V43" s="25" t="str">
        <f t="shared" si="0"/>
        <v>---,---,---,---,---,---,---</v>
      </c>
    </row>
    <row r="44" spans="2:22" ht="15" customHeight="1" x14ac:dyDescent="0.25">
      <c r="B44" s="5" t="s">
        <v>39</v>
      </c>
      <c r="C44" s="6" t="s">
        <v>40</v>
      </c>
      <c r="D44" s="6" t="s">
        <v>450</v>
      </c>
      <c r="E44" s="7">
        <v>43697.1</v>
      </c>
      <c r="F44" s="17" t="s">
        <v>2</v>
      </c>
      <c r="G44" s="18" t="s">
        <v>2</v>
      </c>
      <c r="H44" s="17" t="s">
        <v>2</v>
      </c>
      <c r="I44" s="18" t="s">
        <v>2</v>
      </c>
      <c r="J44" s="17" t="s">
        <v>2</v>
      </c>
      <c r="K44" s="18" t="s">
        <v>2</v>
      </c>
      <c r="L44" s="17" t="s">
        <v>2</v>
      </c>
      <c r="M44" s="18" t="s">
        <v>2</v>
      </c>
      <c r="N44" s="17" t="s">
        <v>2</v>
      </c>
      <c r="O44" s="18" t="s">
        <v>2</v>
      </c>
      <c r="P44" s="17" t="s">
        <v>2</v>
      </c>
      <c r="Q44" s="18" t="s">
        <v>2</v>
      </c>
      <c r="R44" s="17" t="s">
        <v>2</v>
      </c>
      <c r="S44" s="18" t="s">
        <v>2</v>
      </c>
      <c r="T44" s="17" t="s">
        <v>2</v>
      </c>
      <c r="U44" s="18" t="s">
        <v>2</v>
      </c>
      <c r="V44" s="25" t="str">
        <f t="shared" si="0"/>
        <v>---,---,---,---,---,---,---</v>
      </c>
    </row>
    <row r="45" spans="2:22" ht="15" customHeight="1" x14ac:dyDescent="0.25">
      <c r="B45" s="5" t="s">
        <v>41</v>
      </c>
      <c r="C45" s="6" t="s">
        <v>42</v>
      </c>
      <c r="D45" s="6" t="s">
        <v>450</v>
      </c>
      <c r="E45" s="7">
        <v>48954.5</v>
      </c>
      <c r="F45" s="17" t="s">
        <v>2</v>
      </c>
      <c r="G45" s="18" t="s">
        <v>2</v>
      </c>
      <c r="H45" s="17" t="s">
        <v>2</v>
      </c>
      <c r="I45" s="18" t="s">
        <v>2</v>
      </c>
      <c r="J45" s="17" t="s">
        <v>2</v>
      </c>
      <c r="K45" s="18" t="s">
        <v>2</v>
      </c>
      <c r="L45" s="17" t="s">
        <v>2</v>
      </c>
      <c r="M45" s="18" t="s">
        <v>2</v>
      </c>
      <c r="N45" s="17" t="s">
        <v>2</v>
      </c>
      <c r="O45" s="18" t="s">
        <v>2</v>
      </c>
      <c r="P45" s="17" t="s">
        <v>2</v>
      </c>
      <c r="Q45" s="18" t="s">
        <v>2</v>
      </c>
      <c r="R45" s="17" t="s">
        <v>2</v>
      </c>
      <c r="S45" s="18" t="s">
        <v>2</v>
      </c>
      <c r="T45" s="17" t="s">
        <v>2</v>
      </c>
      <c r="U45" s="18" t="s">
        <v>2</v>
      </c>
      <c r="V45" s="25" t="str">
        <f t="shared" si="0"/>
        <v>---,---,---,---,---,---,---</v>
      </c>
    </row>
    <row r="46" spans="2:22" ht="15" customHeight="1" x14ac:dyDescent="0.25">
      <c r="B46" s="5" t="s">
        <v>63</v>
      </c>
      <c r="C46" s="6" t="s">
        <v>64</v>
      </c>
      <c r="D46" s="6" t="s">
        <v>451</v>
      </c>
      <c r="E46" s="7">
        <v>178846</v>
      </c>
      <c r="F46" s="17" t="s">
        <v>2</v>
      </c>
      <c r="G46" s="18" t="s">
        <v>2</v>
      </c>
      <c r="H46" s="17" t="s">
        <v>2</v>
      </c>
      <c r="I46" s="18" t="s">
        <v>2</v>
      </c>
      <c r="J46" s="17" t="s">
        <v>2</v>
      </c>
      <c r="K46" s="18" t="s">
        <v>2</v>
      </c>
      <c r="L46" s="17" t="s">
        <v>2</v>
      </c>
      <c r="M46" s="18" t="s">
        <v>2</v>
      </c>
      <c r="N46" s="17" t="s">
        <v>2</v>
      </c>
      <c r="O46" s="18" t="s">
        <v>2</v>
      </c>
      <c r="P46" s="17" t="s">
        <v>2</v>
      </c>
      <c r="Q46" s="18" t="s">
        <v>2</v>
      </c>
      <c r="R46" s="17" t="s">
        <v>2</v>
      </c>
      <c r="S46" s="18" t="s">
        <v>2</v>
      </c>
      <c r="T46" s="17" t="s">
        <v>2</v>
      </c>
      <c r="U46" s="18" t="s">
        <v>2</v>
      </c>
      <c r="V46" s="25" t="str">
        <f t="shared" si="0"/>
        <v>---,---,---,---,---,---,---</v>
      </c>
    </row>
    <row r="47" spans="2:22" ht="15" customHeight="1" x14ac:dyDescent="0.25">
      <c r="B47" s="5" t="s">
        <v>47</v>
      </c>
      <c r="C47" s="6" t="s">
        <v>48</v>
      </c>
      <c r="D47" s="6" t="s">
        <v>450</v>
      </c>
      <c r="E47" s="7">
        <v>1282850</v>
      </c>
      <c r="F47" s="17" t="s">
        <v>2</v>
      </c>
      <c r="G47" s="18" t="s">
        <v>2</v>
      </c>
      <c r="H47" s="17" t="s">
        <v>2</v>
      </c>
      <c r="I47" s="18" t="s">
        <v>2</v>
      </c>
      <c r="J47" s="17" t="s">
        <v>2</v>
      </c>
      <c r="K47" s="18" t="s">
        <v>2</v>
      </c>
      <c r="L47" s="17" t="s">
        <v>2</v>
      </c>
      <c r="M47" s="18" t="s">
        <v>2</v>
      </c>
      <c r="N47" s="17" t="s">
        <v>2</v>
      </c>
      <c r="O47" s="18" t="s">
        <v>2</v>
      </c>
      <c r="P47" s="17" t="s">
        <v>2</v>
      </c>
      <c r="Q47" s="18" t="s">
        <v>2</v>
      </c>
      <c r="R47" s="17" t="s">
        <v>2</v>
      </c>
      <c r="S47" s="18" t="s">
        <v>2</v>
      </c>
      <c r="T47" s="17" t="s">
        <v>2</v>
      </c>
      <c r="U47" s="18" t="s">
        <v>2</v>
      </c>
      <c r="V47" s="25" t="str">
        <f t="shared" si="0"/>
        <v>---,---,---,---,---,---,---</v>
      </c>
    </row>
    <row r="48" spans="2:22" ht="15" customHeight="1" x14ac:dyDescent="0.25">
      <c r="B48" s="5" t="s">
        <v>65</v>
      </c>
      <c r="C48" s="6" t="s">
        <v>66</v>
      </c>
      <c r="D48" s="6" t="s">
        <v>451</v>
      </c>
      <c r="E48" s="7">
        <v>73757.399999999994</v>
      </c>
      <c r="F48" s="17" t="s">
        <v>2</v>
      </c>
      <c r="G48" s="18" t="s">
        <v>2</v>
      </c>
      <c r="H48" s="17" t="s">
        <v>2</v>
      </c>
      <c r="I48" s="18" t="s">
        <v>2</v>
      </c>
      <c r="J48" s="17" t="s">
        <v>2</v>
      </c>
      <c r="K48" s="18" t="s">
        <v>2</v>
      </c>
      <c r="L48" s="17" t="s">
        <v>2</v>
      </c>
      <c r="M48" s="18" t="s">
        <v>2</v>
      </c>
      <c r="N48" s="17" t="s">
        <v>2</v>
      </c>
      <c r="O48" s="18" t="s">
        <v>2</v>
      </c>
      <c r="P48" s="17" t="s">
        <v>2</v>
      </c>
      <c r="Q48" s="18" t="s">
        <v>2</v>
      </c>
      <c r="R48" s="17" t="s">
        <v>2</v>
      </c>
      <c r="S48" s="18" t="s">
        <v>2</v>
      </c>
      <c r="T48" s="17" t="s">
        <v>2</v>
      </c>
      <c r="U48" s="18" t="s">
        <v>2</v>
      </c>
      <c r="V48" s="25" t="str">
        <f t="shared" si="0"/>
        <v>---,---,---,---,---,---,---</v>
      </c>
    </row>
    <row r="49" spans="2:22" ht="15" customHeight="1" x14ac:dyDescent="0.25">
      <c r="B49" s="5" t="s">
        <v>99</v>
      </c>
      <c r="C49" s="6" t="s">
        <v>100</v>
      </c>
      <c r="D49" s="6" t="s">
        <v>450</v>
      </c>
      <c r="E49" s="7">
        <v>44217.9</v>
      </c>
      <c r="F49" s="7">
        <v>57.15</v>
      </c>
      <c r="G49" s="11">
        <v>1.29</v>
      </c>
      <c r="H49" s="7">
        <v>269.95</v>
      </c>
      <c r="I49" s="11">
        <v>0.61</v>
      </c>
      <c r="J49" s="7">
        <v>831.07</v>
      </c>
      <c r="K49" s="11">
        <v>1.88</v>
      </c>
      <c r="L49" s="7">
        <v>1262.25</v>
      </c>
      <c r="M49" s="11">
        <v>2.85</v>
      </c>
      <c r="N49" s="7">
        <v>1657.26</v>
      </c>
      <c r="O49" s="11">
        <v>3.75</v>
      </c>
      <c r="P49" s="7">
        <v>1835.08</v>
      </c>
      <c r="Q49" s="11">
        <v>4.1500000000000004</v>
      </c>
      <c r="R49" s="7">
        <v>2172.35</v>
      </c>
      <c r="S49" s="11">
        <v>4.91</v>
      </c>
      <c r="T49" s="7">
        <v>2212.69</v>
      </c>
      <c r="U49" s="11">
        <v>5</v>
      </c>
      <c r="V49" s="25" t="str">
        <f t="shared" si="0"/>
        <v>269.95,831.07,1262.25,1657.26,1835.08,2172.35,2212.69</v>
      </c>
    </row>
    <row r="50" spans="2:22" ht="15" customHeight="1" x14ac:dyDescent="0.25">
      <c r="B50" s="5" t="s">
        <v>69</v>
      </c>
      <c r="C50" s="6" t="s">
        <v>70</v>
      </c>
      <c r="D50" s="6" t="s">
        <v>451</v>
      </c>
      <c r="E50" s="7">
        <v>374846</v>
      </c>
      <c r="F50" s="17" t="s">
        <v>2</v>
      </c>
      <c r="G50" s="18" t="s">
        <v>2</v>
      </c>
      <c r="H50" s="17" t="s">
        <v>2</v>
      </c>
      <c r="I50" s="18" t="s">
        <v>2</v>
      </c>
      <c r="J50" s="17" t="s">
        <v>2</v>
      </c>
      <c r="K50" s="18" t="s">
        <v>2</v>
      </c>
      <c r="L50" s="17" t="s">
        <v>2</v>
      </c>
      <c r="M50" s="18" t="s">
        <v>2</v>
      </c>
      <c r="N50" s="17" t="s">
        <v>2</v>
      </c>
      <c r="O50" s="18" t="s">
        <v>2</v>
      </c>
      <c r="P50" s="17" t="s">
        <v>2</v>
      </c>
      <c r="Q50" s="18" t="s">
        <v>2</v>
      </c>
      <c r="R50" s="17" t="s">
        <v>2</v>
      </c>
      <c r="S50" s="18" t="s">
        <v>2</v>
      </c>
      <c r="T50" s="17" t="s">
        <v>2</v>
      </c>
      <c r="U50" s="18" t="s">
        <v>2</v>
      </c>
      <c r="V50" s="25" t="str">
        <f t="shared" si="0"/>
        <v>---,---,---,---,---,---,---</v>
      </c>
    </row>
    <row r="51" spans="2:22" ht="15" customHeight="1" x14ac:dyDescent="0.25">
      <c r="B51" s="5" t="s">
        <v>67</v>
      </c>
      <c r="C51" s="6" t="s">
        <v>68</v>
      </c>
      <c r="D51" s="6" t="s">
        <v>450</v>
      </c>
      <c r="E51" s="7">
        <v>592030</v>
      </c>
      <c r="F51" s="17" t="s">
        <v>2</v>
      </c>
      <c r="G51" s="18" t="s">
        <v>2</v>
      </c>
      <c r="H51" s="17" t="s">
        <v>2</v>
      </c>
      <c r="I51" s="18" t="s">
        <v>2</v>
      </c>
      <c r="J51" s="17" t="s">
        <v>2</v>
      </c>
      <c r="K51" s="18" t="s">
        <v>2</v>
      </c>
      <c r="L51" s="17" t="s">
        <v>2</v>
      </c>
      <c r="M51" s="18" t="s">
        <v>2</v>
      </c>
      <c r="N51" s="17" t="s">
        <v>2</v>
      </c>
      <c r="O51" s="18" t="s">
        <v>2</v>
      </c>
      <c r="P51" s="17" t="s">
        <v>2</v>
      </c>
      <c r="Q51" s="18" t="s">
        <v>2</v>
      </c>
      <c r="R51" s="17" t="s">
        <v>2</v>
      </c>
      <c r="S51" s="18" t="s">
        <v>2</v>
      </c>
      <c r="T51" s="17" t="s">
        <v>2</v>
      </c>
      <c r="U51" s="18" t="s">
        <v>2</v>
      </c>
      <c r="V51" s="25" t="str">
        <f t="shared" si="0"/>
        <v>---,---,---,---,---,---,---</v>
      </c>
    </row>
    <row r="52" spans="2:22" ht="15" customHeight="1" x14ac:dyDescent="0.25">
      <c r="B52" s="5" t="s">
        <v>79</v>
      </c>
      <c r="C52" s="6" t="s">
        <v>80</v>
      </c>
      <c r="D52" s="6" t="s">
        <v>450</v>
      </c>
      <c r="E52" s="7">
        <v>3893.74</v>
      </c>
      <c r="F52" s="17" t="s">
        <v>2</v>
      </c>
      <c r="G52" s="18" t="s">
        <v>2</v>
      </c>
      <c r="H52" s="17" t="s">
        <v>2</v>
      </c>
      <c r="I52" s="18" t="s">
        <v>2</v>
      </c>
      <c r="J52" s="17" t="s">
        <v>2</v>
      </c>
      <c r="K52" s="18" t="s">
        <v>2</v>
      </c>
      <c r="L52" s="17" t="s">
        <v>2</v>
      </c>
      <c r="M52" s="18" t="s">
        <v>2</v>
      </c>
      <c r="N52" s="17" t="s">
        <v>2</v>
      </c>
      <c r="O52" s="18" t="s">
        <v>2</v>
      </c>
      <c r="P52" s="17" t="s">
        <v>2</v>
      </c>
      <c r="Q52" s="18" t="s">
        <v>2</v>
      </c>
      <c r="R52" s="17" t="s">
        <v>2</v>
      </c>
      <c r="S52" s="18" t="s">
        <v>2</v>
      </c>
      <c r="T52" s="17" t="s">
        <v>2</v>
      </c>
      <c r="U52" s="18" t="s">
        <v>2</v>
      </c>
      <c r="V52" s="25" t="str">
        <f t="shared" si="0"/>
        <v>---,---,---,---,---,---,---</v>
      </c>
    </row>
    <row r="53" spans="2:22" ht="15" customHeight="1" x14ac:dyDescent="0.25">
      <c r="B53" s="5" t="s">
        <v>77</v>
      </c>
      <c r="C53" s="6" t="s">
        <v>78</v>
      </c>
      <c r="D53" s="6" t="s">
        <v>451</v>
      </c>
      <c r="E53" s="7">
        <v>899206</v>
      </c>
      <c r="F53" s="17" t="s">
        <v>2</v>
      </c>
      <c r="G53" s="18" t="s">
        <v>2</v>
      </c>
      <c r="H53" s="17" t="s">
        <v>2</v>
      </c>
      <c r="I53" s="18" t="s">
        <v>2</v>
      </c>
      <c r="J53" s="17" t="s">
        <v>2</v>
      </c>
      <c r="K53" s="18" t="s">
        <v>2</v>
      </c>
      <c r="L53" s="17" t="s">
        <v>2</v>
      </c>
      <c r="M53" s="18" t="s">
        <v>2</v>
      </c>
      <c r="N53" s="17" t="s">
        <v>2</v>
      </c>
      <c r="O53" s="18" t="s">
        <v>2</v>
      </c>
      <c r="P53" s="17" t="s">
        <v>2</v>
      </c>
      <c r="Q53" s="18" t="s">
        <v>2</v>
      </c>
      <c r="R53" s="17" t="s">
        <v>2</v>
      </c>
      <c r="S53" s="18" t="s">
        <v>2</v>
      </c>
      <c r="T53" s="17" t="s">
        <v>2</v>
      </c>
      <c r="U53" s="18" t="s">
        <v>2</v>
      </c>
      <c r="V53" s="25" t="str">
        <f t="shared" si="0"/>
        <v>---,---,---,---,---,---,---</v>
      </c>
    </row>
    <row r="54" spans="2:22" ht="15" customHeight="1" x14ac:dyDescent="0.25">
      <c r="B54" s="5" t="s">
        <v>75</v>
      </c>
      <c r="C54" s="6" t="s">
        <v>76</v>
      </c>
      <c r="D54" s="6" t="s">
        <v>451</v>
      </c>
      <c r="E54" s="7">
        <v>617149</v>
      </c>
      <c r="F54" s="17" t="s">
        <v>2</v>
      </c>
      <c r="G54" s="18" t="s">
        <v>2</v>
      </c>
      <c r="H54" s="17" t="s">
        <v>2</v>
      </c>
      <c r="I54" s="18" t="s">
        <v>2</v>
      </c>
      <c r="J54" s="17" t="s">
        <v>2</v>
      </c>
      <c r="K54" s="18" t="s">
        <v>2</v>
      </c>
      <c r="L54" s="17" t="s">
        <v>2</v>
      </c>
      <c r="M54" s="18" t="s">
        <v>2</v>
      </c>
      <c r="N54" s="17" t="s">
        <v>2</v>
      </c>
      <c r="O54" s="18" t="s">
        <v>2</v>
      </c>
      <c r="P54" s="17" t="s">
        <v>2</v>
      </c>
      <c r="Q54" s="18" t="s">
        <v>2</v>
      </c>
      <c r="R54" s="17" t="s">
        <v>2</v>
      </c>
      <c r="S54" s="18" t="s">
        <v>2</v>
      </c>
      <c r="T54" s="17" t="s">
        <v>2</v>
      </c>
      <c r="U54" s="18" t="s">
        <v>2</v>
      </c>
      <c r="V54" s="25" t="str">
        <f t="shared" si="0"/>
        <v>---,---,---,---,---,---,---</v>
      </c>
    </row>
    <row r="55" spans="2:22" ht="15" customHeight="1" x14ac:dyDescent="0.25">
      <c r="B55" s="5" t="s">
        <v>71</v>
      </c>
      <c r="C55" s="6" t="s">
        <v>72</v>
      </c>
      <c r="D55" s="6" t="s">
        <v>451</v>
      </c>
      <c r="E55" s="7">
        <v>3690.88</v>
      </c>
      <c r="F55" s="17" t="s">
        <v>2</v>
      </c>
      <c r="G55" s="18" t="s">
        <v>2</v>
      </c>
      <c r="H55" s="17" t="s">
        <v>2</v>
      </c>
      <c r="I55" s="18" t="s">
        <v>2</v>
      </c>
      <c r="J55" s="17" t="s">
        <v>2</v>
      </c>
      <c r="K55" s="18" t="s">
        <v>2</v>
      </c>
      <c r="L55" s="17" t="s">
        <v>2</v>
      </c>
      <c r="M55" s="18" t="s">
        <v>2</v>
      </c>
      <c r="N55" s="17" t="s">
        <v>2</v>
      </c>
      <c r="O55" s="18" t="s">
        <v>2</v>
      </c>
      <c r="P55" s="17" t="s">
        <v>2</v>
      </c>
      <c r="Q55" s="18" t="s">
        <v>2</v>
      </c>
      <c r="R55" s="17" t="s">
        <v>2</v>
      </c>
      <c r="S55" s="18" t="s">
        <v>2</v>
      </c>
      <c r="T55" s="17" t="s">
        <v>2</v>
      </c>
      <c r="U55" s="18" t="s">
        <v>2</v>
      </c>
      <c r="V55" s="25" t="str">
        <f t="shared" si="0"/>
        <v>---,---,---,---,---,---,---</v>
      </c>
    </row>
    <row r="56" spans="2:22" ht="15" customHeight="1" x14ac:dyDescent="0.25">
      <c r="B56" s="5" t="s">
        <v>73</v>
      </c>
      <c r="C56" s="6" t="s">
        <v>74</v>
      </c>
      <c r="D56" s="6" t="s">
        <v>450</v>
      </c>
      <c r="E56" s="7">
        <v>20061.400000000001</v>
      </c>
      <c r="F56" s="17" t="s">
        <v>2</v>
      </c>
      <c r="G56" s="18" t="s">
        <v>2</v>
      </c>
      <c r="H56" s="17" t="s">
        <v>2</v>
      </c>
      <c r="I56" s="18" t="s">
        <v>2</v>
      </c>
      <c r="J56" s="17" t="s">
        <v>2</v>
      </c>
      <c r="K56" s="18" t="s">
        <v>2</v>
      </c>
      <c r="L56" s="17" t="s">
        <v>2</v>
      </c>
      <c r="M56" s="18" t="s">
        <v>2</v>
      </c>
      <c r="N56" s="17" t="s">
        <v>2</v>
      </c>
      <c r="O56" s="18" t="s">
        <v>2</v>
      </c>
      <c r="P56" s="17" t="s">
        <v>2</v>
      </c>
      <c r="Q56" s="18" t="s">
        <v>2</v>
      </c>
      <c r="R56" s="17" t="s">
        <v>2</v>
      </c>
      <c r="S56" s="18" t="s">
        <v>2</v>
      </c>
      <c r="T56" s="17" t="s">
        <v>2</v>
      </c>
      <c r="U56" s="18" t="s">
        <v>2</v>
      </c>
      <c r="V56" s="25" t="str">
        <f t="shared" si="0"/>
        <v>---,---,---,---,---,---,---</v>
      </c>
    </row>
    <row r="57" spans="2:22" ht="15" customHeight="1" x14ac:dyDescent="0.25">
      <c r="B57" s="5" t="s">
        <v>91</v>
      </c>
      <c r="C57" s="6" t="s">
        <v>92</v>
      </c>
      <c r="D57" s="6" t="s">
        <v>450</v>
      </c>
      <c r="E57" s="7">
        <v>13665.9</v>
      </c>
      <c r="F57" s="17" t="s">
        <v>2</v>
      </c>
      <c r="G57" s="18" t="s">
        <v>2</v>
      </c>
      <c r="H57" s="17" t="s">
        <v>2</v>
      </c>
      <c r="I57" s="18" t="s">
        <v>2</v>
      </c>
      <c r="J57" s="17" t="s">
        <v>2</v>
      </c>
      <c r="K57" s="18" t="s">
        <v>2</v>
      </c>
      <c r="L57" s="17" t="s">
        <v>2</v>
      </c>
      <c r="M57" s="18" t="s">
        <v>2</v>
      </c>
      <c r="N57" s="17" t="s">
        <v>2</v>
      </c>
      <c r="O57" s="18" t="s">
        <v>2</v>
      </c>
      <c r="P57" s="17" t="s">
        <v>2</v>
      </c>
      <c r="Q57" s="18" t="s">
        <v>2</v>
      </c>
      <c r="R57" s="17" t="s">
        <v>2</v>
      </c>
      <c r="S57" s="18" t="s">
        <v>2</v>
      </c>
      <c r="T57" s="17" t="s">
        <v>2</v>
      </c>
      <c r="U57" s="18" t="s">
        <v>2</v>
      </c>
      <c r="V57" s="25" t="str">
        <f t="shared" si="0"/>
        <v>---,---,---,---,---,---,---</v>
      </c>
    </row>
    <row r="58" spans="2:22" ht="15" customHeight="1" x14ac:dyDescent="0.25">
      <c r="B58" s="5" t="s">
        <v>85</v>
      </c>
      <c r="C58" s="6" t="s">
        <v>86</v>
      </c>
      <c r="D58" s="6" t="s">
        <v>450</v>
      </c>
      <c r="E58" s="7">
        <v>2097.61</v>
      </c>
      <c r="F58" s="17" t="s">
        <v>2</v>
      </c>
      <c r="G58" s="18" t="s">
        <v>2</v>
      </c>
      <c r="H58" s="17" t="s">
        <v>2</v>
      </c>
      <c r="I58" s="18" t="s">
        <v>2</v>
      </c>
      <c r="J58" s="17" t="s">
        <v>2</v>
      </c>
      <c r="K58" s="18" t="s">
        <v>2</v>
      </c>
      <c r="L58" s="17" t="s">
        <v>2</v>
      </c>
      <c r="M58" s="18" t="s">
        <v>2</v>
      </c>
      <c r="N58" s="17" t="s">
        <v>2</v>
      </c>
      <c r="O58" s="18" t="s">
        <v>2</v>
      </c>
      <c r="P58" s="17" t="s">
        <v>2</v>
      </c>
      <c r="Q58" s="18" t="s">
        <v>2</v>
      </c>
      <c r="R58" s="17" t="s">
        <v>2</v>
      </c>
      <c r="S58" s="18" t="s">
        <v>2</v>
      </c>
      <c r="T58" s="17" t="s">
        <v>2</v>
      </c>
      <c r="U58" s="18" t="s">
        <v>2</v>
      </c>
      <c r="V58" s="25" t="str">
        <f t="shared" si="0"/>
        <v>---,---,---,---,---,---,---</v>
      </c>
    </row>
    <row r="59" spans="2:22" ht="15" customHeight="1" x14ac:dyDescent="0.25">
      <c r="B59" s="5" t="s">
        <v>89</v>
      </c>
      <c r="C59" s="6" t="s">
        <v>90</v>
      </c>
      <c r="D59" s="6" t="s">
        <v>450</v>
      </c>
      <c r="E59" s="7">
        <v>35335.199999999997</v>
      </c>
      <c r="F59" s="17" t="s">
        <v>2</v>
      </c>
      <c r="G59" s="18" t="s">
        <v>2</v>
      </c>
      <c r="H59" s="17" t="s">
        <v>2</v>
      </c>
      <c r="I59" s="18" t="s">
        <v>2</v>
      </c>
      <c r="J59" s="17" t="s">
        <v>2</v>
      </c>
      <c r="K59" s="18" t="s">
        <v>2</v>
      </c>
      <c r="L59" s="17" t="s">
        <v>2</v>
      </c>
      <c r="M59" s="18" t="s">
        <v>2</v>
      </c>
      <c r="N59" s="17" t="s">
        <v>2</v>
      </c>
      <c r="O59" s="18" t="s">
        <v>2</v>
      </c>
      <c r="P59" s="17" t="s">
        <v>2</v>
      </c>
      <c r="Q59" s="18" t="s">
        <v>2</v>
      </c>
      <c r="R59" s="17" t="s">
        <v>2</v>
      </c>
      <c r="S59" s="18" t="s">
        <v>2</v>
      </c>
      <c r="T59" s="17" t="s">
        <v>2</v>
      </c>
      <c r="U59" s="18" t="s">
        <v>2</v>
      </c>
      <c r="V59" s="25" t="str">
        <f t="shared" si="0"/>
        <v>---,---,---,---,---,---,---</v>
      </c>
    </row>
    <row r="60" spans="2:22" ht="15" customHeight="1" x14ac:dyDescent="0.25">
      <c r="B60" s="5" t="s">
        <v>87</v>
      </c>
      <c r="C60" s="6" t="s">
        <v>88</v>
      </c>
      <c r="D60" s="6" t="s">
        <v>450</v>
      </c>
      <c r="E60" s="7">
        <v>19958.3</v>
      </c>
      <c r="F60" s="17" t="s">
        <v>2</v>
      </c>
      <c r="G60" s="18" t="s">
        <v>2</v>
      </c>
      <c r="H60" s="17" t="s">
        <v>2</v>
      </c>
      <c r="I60" s="18" t="s">
        <v>2</v>
      </c>
      <c r="J60" s="17" t="s">
        <v>2</v>
      </c>
      <c r="K60" s="18" t="s">
        <v>2</v>
      </c>
      <c r="L60" s="17" t="s">
        <v>2</v>
      </c>
      <c r="M60" s="18" t="s">
        <v>2</v>
      </c>
      <c r="N60" s="17" t="s">
        <v>2</v>
      </c>
      <c r="O60" s="18" t="s">
        <v>2</v>
      </c>
      <c r="P60" s="17" t="s">
        <v>2</v>
      </c>
      <c r="Q60" s="18" t="s">
        <v>2</v>
      </c>
      <c r="R60" s="17" t="s">
        <v>2</v>
      </c>
      <c r="S60" s="18" t="s">
        <v>2</v>
      </c>
      <c r="T60" s="17" t="s">
        <v>2</v>
      </c>
      <c r="U60" s="18" t="s">
        <v>2</v>
      </c>
      <c r="V60" s="25" t="str">
        <f t="shared" si="0"/>
        <v>---,---,---,---,---,---,---</v>
      </c>
    </row>
    <row r="61" spans="2:22" ht="15" customHeight="1" x14ac:dyDescent="0.25">
      <c r="B61" s="5" t="s">
        <v>81</v>
      </c>
      <c r="C61" s="6" t="s">
        <v>82</v>
      </c>
      <c r="D61" s="6" t="s">
        <v>450</v>
      </c>
      <c r="E61" s="7">
        <v>12513.7</v>
      </c>
      <c r="F61" s="17" t="s">
        <v>2</v>
      </c>
      <c r="G61" s="18" t="s">
        <v>2</v>
      </c>
      <c r="H61" s="17" t="s">
        <v>2</v>
      </c>
      <c r="I61" s="18" t="s">
        <v>2</v>
      </c>
      <c r="J61" s="17" t="s">
        <v>2</v>
      </c>
      <c r="K61" s="18" t="s">
        <v>2</v>
      </c>
      <c r="L61" s="17" t="s">
        <v>2</v>
      </c>
      <c r="M61" s="18" t="s">
        <v>2</v>
      </c>
      <c r="N61" s="17" t="s">
        <v>2</v>
      </c>
      <c r="O61" s="18" t="s">
        <v>2</v>
      </c>
      <c r="P61" s="17" t="s">
        <v>2</v>
      </c>
      <c r="Q61" s="18" t="s">
        <v>2</v>
      </c>
      <c r="R61" s="17" t="s">
        <v>2</v>
      </c>
      <c r="S61" s="18" t="s">
        <v>2</v>
      </c>
      <c r="T61" s="17" t="s">
        <v>2</v>
      </c>
      <c r="U61" s="18" t="s">
        <v>2</v>
      </c>
      <c r="V61" s="25" t="str">
        <f t="shared" si="0"/>
        <v>---,---,---,---,---,---,---</v>
      </c>
    </row>
    <row r="62" spans="2:22" ht="15" customHeight="1" x14ac:dyDescent="0.25">
      <c r="B62" s="5" t="s">
        <v>113</v>
      </c>
      <c r="C62" s="6" t="s">
        <v>114</v>
      </c>
      <c r="D62" s="6" t="s">
        <v>450</v>
      </c>
      <c r="E62" s="7">
        <v>22038.1</v>
      </c>
      <c r="F62" s="17" t="s">
        <v>2</v>
      </c>
      <c r="G62" s="18" t="s">
        <v>2</v>
      </c>
      <c r="H62" s="17" t="s">
        <v>2</v>
      </c>
      <c r="I62" s="18" t="s">
        <v>2</v>
      </c>
      <c r="J62" s="17" t="s">
        <v>2</v>
      </c>
      <c r="K62" s="18" t="s">
        <v>2</v>
      </c>
      <c r="L62" s="17" t="s">
        <v>2</v>
      </c>
      <c r="M62" s="18" t="s">
        <v>2</v>
      </c>
      <c r="N62" s="17" t="s">
        <v>2</v>
      </c>
      <c r="O62" s="18" t="s">
        <v>2</v>
      </c>
      <c r="P62" s="17" t="s">
        <v>2</v>
      </c>
      <c r="Q62" s="18" t="s">
        <v>2</v>
      </c>
      <c r="R62" s="17" t="s">
        <v>2</v>
      </c>
      <c r="S62" s="18" t="s">
        <v>2</v>
      </c>
      <c r="T62" s="17" t="s">
        <v>2</v>
      </c>
      <c r="U62" s="18" t="s">
        <v>2</v>
      </c>
      <c r="V62" s="25" t="str">
        <f t="shared" si="0"/>
        <v>---,---,---,---,---,---,---</v>
      </c>
    </row>
    <row r="63" spans="2:22" ht="15" customHeight="1" x14ac:dyDescent="0.25">
      <c r="B63" s="5" t="s">
        <v>83</v>
      </c>
      <c r="C63" s="6" t="s">
        <v>84</v>
      </c>
      <c r="D63" s="6" t="s">
        <v>450</v>
      </c>
      <c r="E63" s="7">
        <v>27402</v>
      </c>
      <c r="F63" s="17" t="s">
        <v>2</v>
      </c>
      <c r="G63" s="18" t="s">
        <v>2</v>
      </c>
      <c r="H63" s="17" t="s">
        <v>2</v>
      </c>
      <c r="I63" s="18" t="s">
        <v>2</v>
      </c>
      <c r="J63" s="17" t="s">
        <v>2</v>
      </c>
      <c r="K63" s="18" t="s">
        <v>2</v>
      </c>
      <c r="L63" s="17" t="s">
        <v>2</v>
      </c>
      <c r="M63" s="18" t="s">
        <v>2</v>
      </c>
      <c r="N63" s="17" t="s">
        <v>2</v>
      </c>
      <c r="O63" s="18" t="s">
        <v>2</v>
      </c>
      <c r="P63" s="17" t="s">
        <v>2</v>
      </c>
      <c r="Q63" s="18" t="s">
        <v>2</v>
      </c>
      <c r="R63" s="17" t="s">
        <v>2</v>
      </c>
      <c r="S63" s="18" t="s">
        <v>2</v>
      </c>
      <c r="T63" s="17" t="s">
        <v>2</v>
      </c>
      <c r="U63" s="18" t="s">
        <v>2</v>
      </c>
      <c r="V63" s="25" t="str">
        <f t="shared" si="0"/>
        <v>---,---,---,---,---,---,---</v>
      </c>
    </row>
    <row r="64" spans="2:22" ht="15" customHeight="1" x14ac:dyDescent="0.25">
      <c r="B64" s="9" t="s">
        <v>115</v>
      </c>
      <c r="C64" s="9" t="s">
        <v>116</v>
      </c>
      <c r="D64" s="6" t="s">
        <v>452</v>
      </c>
      <c r="E64" s="7">
        <v>12524.2</v>
      </c>
      <c r="F64" s="19" t="s">
        <v>2</v>
      </c>
      <c r="G64" s="20" t="s">
        <v>2</v>
      </c>
      <c r="H64" s="19" t="s">
        <v>2</v>
      </c>
      <c r="I64" s="20" t="s">
        <v>2</v>
      </c>
      <c r="J64" s="19" t="s">
        <v>2</v>
      </c>
      <c r="K64" s="20" t="s">
        <v>2</v>
      </c>
      <c r="L64" s="19" t="s">
        <v>2</v>
      </c>
      <c r="M64" s="20" t="s">
        <v>2</v>
      </c>
      <c r="N64" s="19" t="s">
        <v>2</v>
      </c>
      <c r="O64" s="20" t="s">
        <v>2</v>
      </c>
      <c r="P64" s="19" t="s">
        <v>2</v>
      </c>
      <c r="Q64" s="20" t="s">
        <v>2</v>
      </c>
      <c r="R64" s="19" t="s">
        <v>2</v>
      </c>
      <c r="S64" s="20" t="s">
        <v>2</v>
      </c>
      <c r="T64" s="19" t="s">
        <v>2</v>
      </c>
      <c r="U64" s="20" t="s">
        <v>2</v>
      </c>
      <c r="V64" s="25" t="str">
        <f t="shared" si="0"/>
        <v>---,---,---,---,---,---,---</v>
      </c>
    </row>
    <row r="65" spans="2:22" ht="15" customHeight="1" x14ac:dyDescent="0.25">
      <c r="B65" s="9" t="s">
        <v>117</v>
      </c>
      <c r="C65" s="9" t="s">
        <v>118</v>
      </c>
      <c r="D65" s="6" t="s">
        <v>452</v>
      </c>
      <c r="E65" s="7">
        <v>27390.5</v>
      </c>
      <c r="F65" s="8">
        <v>0.01</v>
      </c>
      <c r="G65" s="14">
        <v>0</v>
      </c>
      <c r="H65" s="8" t="s">
        <v>2</v>
      </c>
      <c r="I65" s="14" t="s">
        <v>2</v>
      </c>
      <c r="J65" s="8">
        <v>0.14000000000000001</v>
      </c>
      <c r="K65" s="14">
        <v>0</v>
      </c>
      <c r="L65" s="8">
        <v>0.24</v>
      </c>
      <c r="M65" s="14">
        <v>0</v>
      </c>
      <c r="N65" s="8">
        <v>0.33</v>
      </c>
      <c r="O65" s="14">
        <v>0</v>
      </c>
      <c r="P65" s="8">
        <v>0.35</v>
      </c>
      <c r="Q65" s="14">
        <v>0</v>
      </c>
      <c r="R65" s="8">
        <v>0.4</v>
      </c>
      <c r="S65" s="14">
        <v>0</v>
      </c>
      <c r="T65" s="8">
        <v>0.44</v>
      </c>
      <c r="U65" s="14">
        <v>0</v>
      </c>
      <c r="V65" s="25" t="str">
        <f t="shared" si="0"/>
        <v>---,0.14,0.24,0.33,0.35,0.4,0.44</v>
      </c>
    </row>
    <row r="66" spans="2:22" ht="15" customHeight="1" x14ac:dyDescent="0.25">
      <c r="B66" s="9" t="s">
        <v>119</v>
      </c>
      <c r="C66" s="9" t="s">
        <v>120</v>
      </c>
      <c r="D66" s="6" t="s">
        <v>451</v>
      </c>
      <c r="E66" s="7">
        <v>2067640</v>
      </c>
      <c r="F66" s="19" t="s">
        <v>2</v>
      </c>
      <c r="G66" s="20" t="s">
        <v>2</v>
      </c>
      <c r="H66" s="19" t="s">
        <v>2</v>
      </c>
      <c r="I66" s="20" t="s">
        <v>2</v>
      </c>
      <c r="J66" s="19" t="s">
        <v>2</v>
      </c>
      <c r="K66" s="20" t="s">
        <v>2</v>
      </c>
      <c r="L66" s="19" t="s">
        <v>2</v>
      </c>
      <c r="M66" s="20" t="s">
        <v>2</v>
      </c>
      <c r="N66" s="19" t="s">
        <v>2</v>
      </c>
      <c r="O66" s="20" t="s">
        <v>2</v>
      </c>
      <c r="P66" s="19" t="s">
        <v>2</v>
      </c>
      <c r="Q66" s="20" t="s">
        <v>2</v>
      </c>
      <c r="R66" s="19" t="s">
        <v>2</v>
      </c>
      <c r="S66" s="20" t="s">
        <v>2</v>
      </c>
      <c r="T66" s="19" t="s">
        <v>2</v>
      </c>
      <c r="U66" s="20" t="s">
        <v>2</v>
      </c>
      <c r="V66" s="25" t="str">
        <f t="shared" si="0"/>
        <v>---,---,---,---,---,---,---</v>
      </c>
    </row>
    <row r="67" spans="2:22" ht="15" customHeight="1" x14ac:dyDescent="0.25">
      <c r="B67" s="9" t="s">
        <v>121</v>
      </c>
      <c r="C67" s="9" t="s">
        <v>122</v>
      </c>
      <c r="D67" s="6" t="s">
        <v>452</v>
      </c>
      <c r="E67" s="7">
        <v>77982.100000000006</v>
      </c>
      <c r="F67" s="19" t="s">
        <v>2</v>
      </c>
      <c r="G67" s="20" t="s">
        <v>2</v>
      </c>
      <c r="H67" s="19" t="s">
        <v>2</v>
      </c>
      <c r="I67" s="20" t="s">
        <v>2</v>
      </c>
      <c r="J67" s="19" t="s">
        <v>2</v>
      </c>
      <c r="K67" s="20" t="s">
        <v>2</v>
      </c>
      <c r="L67" s="19" t="s">
        <v>2</v>
      </c>
      <c r="M67" s="20" t="s">
        <v>2</v>
      </c>
      <c r="N67" s="19" t="s">
        <v>2</v>
      </c>
      <c r="O67" s="20" t="s">
        <v>2</v>
      </c>
      <c r="P67" s="19" t="s">
        <v>2</v>
      </c>
      <c r="Q67" s="20" t="s">
        <v>2</v>
      </c>
      <c r="R67" s="19" t="s">
        <v>2</v>
      </c>
      <c r="S67" s="20" t="s">
        <v>2</v>
      </c>
      <c r="T67" s="19" t="s">
        <v>2</v>
      </c>
      <c r="U67" s="20" t="s">
        <v>2</v>
      </c>
      <c r="V67" s="25" t="str">
        <f t="shared" si="0"/>
        <v>---,---,---,---,---,---,---</v>
      </c>
    </row>
    <row r="68" spans="2:22" ht="15" customHeight="1" x14ac:dyDescent="0.25">
      <c r="B68" s="9" t="s">
        <v>123</v>
      </c>
      <c r="C68" s="9" t="s">
        <v>124</v>
      </c>
      <c r="D68" s="6" t="s">
        <v>452</v>
      </c>
      <c r="E68" s="7">
        <v>1379000</v>
      </c>
      <c r="F68" s="8">
        <v>0.02</v>
      </c>
      <c r="G68" s="14">
        <v>0</v>
      </c>
      <c r="H68" s="8" t="s">
        <v>2</v>
      </c>
      <c r="I68" s="14" t="s">
        <v>2</v>
      </c>
      <c r="J68" s="8" t="s">
        <v>2</v>
      </c>
      <c r="K68" s="14" t="s">
        <v>2</v>
      </c>
      <c r="L68" s="8" t="s">
        <v>2</v>
      </c>
      <c r="M68" s="14" t="s">
        <v>2</v>
      </c>
      <c r="N68" s="8" t="s">
        <v>2</v>
      </c>
      <c r="O68" s="14" t="s">
        <v>2</v>
      </c>
      <c r="P68" s="8" t="s">
        <v>2</v>
      </c>
      <c r="Q68" s="14" t="s">
        <v>2</v>
      </c>
      <c r="R68" s="8" t="s">
        <v>2</v>
      </c>
      <c r="S68" s="14" t="s">
        <v>2</v>
      </c>
      <c r="T68" s="8" t="s">
        <v>2</v>
      </c>
      <c r="U68" s="14" t="s">
        <v>2</v>
      </c>
      <c r="V68" s="25" t="str">
        <f t="shared" si="0"/>
        <v>---,---,---,---,---,---,---</v>
      </c>
    </row>
    <row r="69" spans="2:22" ht="15" customHeight="1" x14ac:dyDescent="0.25">
      <c r="B69" s="9" t="s">
        <v>125</v>
      </c>
      <c r="C69" s="9" t="s">
        <v>126</v>
      </c>
      <c r="D69" s="6" t="s">
        <v>452</v>
      </c>
      <c r="E69" s="7">
        <v>679705</v>
      </c>
      <c r="F69" s="8">
        <v>1.05</v>
      </c>
      <c r="G69" s="14">
        <v>0</v>
      </c>
      <c r="H69" s="8" t="s">
        <v>2</v>
      </c>
      <c r="I69" s="14" t="s">
        <v>2</v>
      </c>
      <c r="J69" s="8">
        <v>27.32</v>
      </c>
      <c r="K69" s="14">
        <v>0</v>
      </c>
      <c r="L69" s="8">
        <v>44.16</v>
      </c>
      <c r="M69" s="14">
        <v>0.01</v>
      </c>
      <c r="N69" s="8">
        <v>57</v>
      </c>
      <c r="O69" s="14">
        <v>0.01</v>
      </c>
      <c r="P69" s="8">
        <v>64.430000000000007</v>
      </c>
      <c r="Q69" s="14">
        <v>0.01</v>
      </c>
      <c r="R69" s="8">
        <v>73.3</v>
      </c>
      <c r="S69" s="14">
        <v>0.01</v>
      </c>
      <c r="T69" s="8">
        <v>74.849999999999994</v>
      </c>
      <c r="U69" s="14">
        <v>0.01</v>
      </c>
      <c r="V69" s="25" t="str">
        <f t="shared" si="0"/>
        <v>---,27.32,44.16,57,64.43,73.3,74.85</v>
      </c>
    </row>
    <row r="70" spans="2:22" ht="15" customHeight="1" x14ac:dyDescent="0.25">
      <c r="B70" s="9" t="s">
        <v>127</v>
      </c>
      <c r="C70" s="9" t="s">
        <v>128</v>
      </c>
      <c r="D70" s="6" t="s">
        <v>452</v>
      </c>
      <c r="E70" s="7">
        <v>2827830</v>
      </c>
      <c r="F70" s="19" t="s">
        <v>2</v>
      </c>
      <c r="G70" s="20" t="s">
        <v>2</v>
      </c>
      <c r="H70" s="19" t="s">
        <v>2</v>
      </c>
      <c r="I70" s="20" t="s">
        <v>2</v>
      </c>
      <c r="J70" s="19" t="s">
        <v>2</v>
      </c>
      <c r="K70" s="20" t="s">
        <v>2</v>
      </c>
      <c r="L70" s="19" t="s">
        <v>2</v>
      </c>
      <c r="M70" s="20" t="s">
        <v>2</v>
      </c>
      <c r="N70" s="19" t="s">
        <v>2</v>
      </c>
      <c r="O70" s="20" t="s">
        <v>2</v>
      </c>
      <c r="P70" s="19" t="s">
        <v>2</v>
      </c>
      <c r="Q70" s="20" t="s">
        <v>2</v>
      </c>
      <c r="R70" s="19" t="s">
        <v>2</v>
      </c>
      <c r="S70" s="20" t="s">
        <v>2</v>
      </c>
      <c r="T70" s="19" t="s">
        <v>2</v>
      </c>
      <c r="U70" s="20" t="s">
        <v>2</v>
      </c>
      <c r="V70" s="25" t="str">
        <f t="shared" si="0"/>
        <v>---,---,---,---,---,---,---</v>
      </c>
    </row>
    <row r="71" spans="2:22" ht="15" customHeight="1" x14ac:dyDescent="0.25">
      <c r="B71" s="9" t="s">
        <v>129</v>
      </c>
      <c r="C71" s="9" t="s">
        <v>130</v>
      </c>
      <c r="D71" s="6" t="s">
        <v>452</v>
      </c>
      <c r="E71" s="7">
        <v>123.265</v>
      </c>
      <c r="F71" s="19" t="s">
        <v>2</v>
      </c>
      <c r="G71" s="20" t="s">
        <v>2</v>
      </c>
      <c r="H71" s="19" t="s">
        <v>2</v>
      </c>
      <c r="I71" s="20" t="s">
        <v>2</v>
      </c>
      <c r="J71" s="19" t="s">
        <v>2</v>
      </c>
      <c r="K71" s="20" t="s">
        <v>2</v>
      </c>
      <c r="L71" s="19" t="s">
        <v>2</v>
      </c>
      <c r="M71" s="20" t="s">
        <v>2</v>
      </c>
      <c r="N71" s="19" t="s">
        <v>2</v>
      </c>
      <c r="O71" s="20" t="s">
        <v>2</v>
      </c>
      <c r="P71" s="19" t="s">
        <v>2</v>
      </c>
      <c r="Q71" s="20" t="s">
        <v>2</v>
      </c>
      <c r="R71" s="19" t="s">
        <v>2</v>
      </c>
      <c r="S71" s="20" t="s">
        <v>2</v>
      </c>
      <c r="T71" s="19" t="s">
        <v>2</v>
      </c>
      <c r="U71" s="20" t="s">
        <v>2</v>
      </c>
      <c r="V71" s="25" t="str">
        <f t="shared" si="0"/>
        <v>---,---,---,---,---,---,---</v>
      </c>
    </row>
    <row r="72" spans="2:22" ht="15" customHeight="1" x14ac:dyDescent="0.25">
      <c r="B72" s="9" t="s">
        <v>131</v>
      </c>
      <c r="C72" s="9" t="s">
        <v>132</v>
      </c>
      <c r="D72" s="6" t="s">
        <v>453</v>
      </c>
      <c r="E72" s="7">
        <v>502344</v>
      </c>
      <c r="F72" s="8">
        <v>7.5</v>
      </c>
      <c r="G72" s="14">
        <v>0.01</v>
      </c>
      <c r="H72" s="8" t="s">
        <v>2</v>
      </c>
      <c r="I72" s="14" t="s">
        <v>2</v>
      </c>
      <c r="J72" s="8">
        <v>173.3</v>
      </c>
      <c r="K72" s="14">
        <v>0.03</v>
      </c>
      <c r="L72" s="8">
        <v>220.79</v>
      </c>
      <c r="M72" s="14">
        <v>0.04</v>
      </c>
      <c r="N72" s="8">
        <v>265.18</v>
      </c>
      <c r="O72" s="14">
        <v>0.05</v>
      </c>
      <c r="P72" s="8">
        <v>309.38</v>
      </c>
      <c r="Q72" s="14">
        <v>0.06</v>
      </c>
      <c r="R72" s="8">
        <v>325.77</v>
      </c>
      <c r="S72" s="14">
        <v>0.06</v>
      </c>
      <c r="T72" s="8">
        <v>342.15</v>
      </c>
      <c r="U72" s="14">
        <v>7.0000000000000007E-2</v>
      </c>
      <c r="V72" s="25" t="str">
        <f t="shared" ref="V72:V135" si="1">+H72&amp;","&amp;J72&amp;","&amp;L72&amp;","&amp;N72&amp;","&amp;P72&amp;","&amp;R72&amp;","&amp;T72</f>
        <v>---,173.3,220.79,265.18,309.38,325.77,342.15</v>
      </c>
    </row>
    <row r="73" spans="2:22" ht="15" customHeight="1" x14ac:dyDescent="0.25">
      <c r="B73" s="9" t="s">
        <v>133</v>
      </c>
      <c r="C73" s="9" t="s">
        <v>134</v>
      </c>
      <c r="D73" s="6" t="s">
        <v>452</v>
      </c>
      <c r="E73" s="7">
        <v>5538600</v>
      </c>
      <c r="F73" s="8">
        <v>64.150000000000006</v>
      </c>
      <c r="G73" s="14">
        <v>0.01</v>
      </c>
      <c r="H73" s="8">
        <v>339.87</v>
      </c>
      <c r="I73" s="14">
        <v>0.01</v>
      </c>
      <c r="J73" s="8">
        <v>849.52</v>
      </c>
      <c r="K73" s="14">
        <v>0.02</v>
      </c>
      <c r="L73" s="8">
        <v>1105.1300000000001</v>
      </c>
      <c r="M73" s="14">
        <v>0.02</v>
      </c>
      <c r="N73" s="8">
        <v>1408.73</v>
      </c>
      <c r="O73" s="14">
        <v>0.03</v>
      </c>
      <c r="P73" s="8">
        <v>1499.89</v>
      </c>
      <c r="Q73" s="14">
        <v>0.03</v>
      </c>
      <c r="R73" s="8">
        <v>1680.13</v>
      </c>
      <c r="S73" s="14">
        <v>0.03</v>
      </c>
      <c r="T73" s="8">
        <v>1860.37</v>
      </c>
      <c r="U73" s="14">
        <v>0.03</v>
      </c>
      <c r="V73" s="25" t="str">
        <f t="shared" si="1"/>
        <v>339.87,849.52,1105.13,1408.73,1499.89,1680.13,1860.37</v>
      </c>
    </row>
    <row r="74" spans="2:22" ht="15" customHeight="1" x14ac:dyDescent="0.25">
      <c r="B74" s="9" t="s">
        <v>135</v>
      </c>
      <c r="C74" s="9" t="s">
        <v>136</v>
      </c>
      <c r="D74" s="6" t="s">
        <v>453</v>
      </c>
      <c r="E74" s="7">
        <v>208274</v>
      </c>
      <c r="F74" s="8">
        <v>1.7</v>
      </c>
      <c r="G74" s="14">
        <v>0.01</v>
      </c>
      <c r="H74" s="8">
        <v>1.79</v>
      </c>
      <c r="I74" s="14">
        <v>0</v>
      </c>
      <c r="J74" s="8">
        <v>37.1</v>
      </c>
      <c r="K74" s="14">
        <v>0.02</v>
      </c>
      <c r="L74" s="8">
        <v>45.35</v>
      </c>
      <c r="M74" s="14">
        <v>0.02</v>
      </c>
      <c r="N74" s="8">
        <v>52.28</v>
      </c>
      <c r="O74" s="14">
        <v>0.03</v>
      </c>
      <c r="P74" s="8">
        <v>59.81</v>
      </c>
      <c r="Q74" s="14">
        <v>0.03</v>
      </c>
      <c r="R74" s="8">
        <v>64.52</v>
      </c>
      <c r="S74" s="14">
        <v>0.03</v>
      </c>
      <c r="T74" s="8">
        <v>65.62</v>
      </c>
      <c r="U74" s="14">
        <v>0.03</v>
      </c>
      <c r="V74" s="25" t="str">
        <f t="shared" si="1"/>
        <v>1.79,37.1,45.35,52.28,59.81,64.52,65.62</v>
      </c>
    </row>
    <row r="75" spans="2:22" ht="15" customHeight="1" x14ac:dyDescent="0.25">
      <c r="B75" s="9" t="s">
        <v>137</v>
      </c>
      <c r="C75" s="9" t="s">
        <v>138</v>
      </c>
      <c r="D75" s="6" t="s">
        <v>452</v>
      </c>
      <c r="E75" s="7">
        <v>6616530</v>
      </c>
      <c r="F75" s="8">
        <v>129.22999999999999</v>
      </c>
      <c r="G75" s="14">
        <v>0.02</v>
      </c>
      <c r="H75" s="8">
        <v>401.03</v>
      </c>
      <c r="I75" s="14">
        <v>0.01</v>
      </c>
      <c r="J75" s="8">
        <v>1495.5</v>
      </c>
      <c r="K75" s="14">
        <v>0.02</v>
      </c>
      <c r="L75" s="8">
        <v>2071.0700000000002</v>
      </c>
      <c r="M75" s="14">
        <v>0.03</v>
      </c>
      <c r="N75" s="8">
        <v>2498.77</v>
      </c>
      <c r="O75" s="14">
        <v>0.04</v>
      </c>
      <c r="P75" s="8">
        <v>2932.4</v>
      </c>
      <c r="Q75" s="14">
        <v>0.04</v>
      </c>
      <c r="R75" s="8">
        <v>3048.13</v>
      </c>
      <c r="S75" s="14">
        <v>0.05</v>
      </c>
      <c r="T75" s="8">
        <v>3163.87</v>
      </c>
      <c r="U75" s="14">
        <v>0.05</v>
      </c>
      <c r="V75" s="25" t="str">
        <f t="shared" si="1"/>
        <v>401.03,1495.5,2071.07,2498.77,2932.4,3048.13,3163.87</v>
      </c>
    </row>
    <row r="76" spans="2:22" ht="15" customHeight="1" x14ac:dyDescent="0.25">
      <c r="B76" s="9" t="s">
        <v>139</v>
      </c>
      <c r="C76" s="9" t="s">
        <v>140</v>
      </c>
      <c r="D76" s="6" t="s">
        <v>452</v>
      </c>
      <c r="E76" s="7">
        <v>47017.9</v>
      </c>
      <c r="F76" s="8">
        <v>0.87</v>
      </c>
      <c r="G76" s="14">
        <v>0.02</v>
      </c>
      <c r="H76" s="8">
        <v>5.98</v>
      </c>
      <c r="I76" s="14">
        <v>0.01</v>
      </c>
      <c r="J76" s="8">
        <v>15</v>
      </c>
      <c r="K76" s="14">
        <v>0.03</v>
      </c>
      <c r="L76" s="8">
        <v>17.420000000000002</v>
      </c>
      <c r="M76" s="14">
        <v>0.04</v>
      </c>
      <c r="N76" s="8">
        <v>21.11</v>
      </c>
      <c r="O76" s="14">
        <v>0.04</v>
      </c>
      <c r="P76" s="8">
        <v>21.73</v>
      </c>
      <c r="Q76" s="14">
        <v>0.05</v>
      </c>
      <c r="R76" s="8">
        <v>22.97</v>
      </c>
      <c r="S76" s="14">
        <v>0.05</v>
      </c>
      <c r="T76" s="8">
        <v>24.2</v>
      </c>
      <c r="U76" s="14">
        <v>0.05</v>
      </c>
      <c r="V76" s="25" t="str">
        <f t="shared" si="1"/>
        <v>5.98,15,17.42,21.11,21.73,22.97,24.2</v>
      </c>
    </row>
    <row r="77" spans="2:22" ht="15" customHeight="1" x14ac:dyDescent="0.25">
      <c r="B77" s="9" t="s">
        <v>141</v>
      </c>
      <c r="C77" s="9" t="s">
        <v>142</v>
      </c>
      <c r="D77" s="6" t="s">
        <v>452</v>
      </c>
      <c r="E77" s="7">
        <v>21925.599999999999</v>
      </c>
      <c r="F77" s="8">
        <v>0.35</v>
      </c>
      <c r="G77" s="14">
        <v>0.02</v>
      </c>
      <c r="H77" s="8">
        <v>2.52</v>
      </c>
      <c r="I77" s="14">
        <v>0.01</v>
      </c>
      <c r="J77" s="8">
        <v>4.25</v>
      </c>
      <c r="K77" s="14">
        <v>0.02</v>
      </c>
      <c r="L77" s="8">
        <v>5.18</v>
      </c>
      <c r="M77" s="14">
        <v>0.02</v>
      </c>
      <c r="N77" s="8">
        <v>6.26</v>
      </c>
      <c r="O77" s="14">
        <v>0.03</v>
      </c>
      <c r="P77" s="8">
        <v>7.44</v>
      </c>
      <c r="Q77" s="14">
        <v>0.03</v>
      </c>
      <c r="R77" s="8">
        <v>7.84</v>
      </c>
      <c r="S77" s="14">
        <v>0.04</v>
      </c>
      <c r="T77" s="8">
        <v>8.23</v>
      </c>
      <c r="U77" s="14">
        <v>0.04</v>
      </c>
      <c r="V77" s="25" t="str">
        <f t="shared" si="1"/>
        <v>2.52,4.25,5.18,6.26,7.44,7.84,8.23</v>
      </c>
    </row>
    <row r="78" spans="2:22" ht="15" customHeight="1" x14ac:dyDescent="0.25">
      <c r="B78" s="9" t="s">
        <v>143</v>
      </c>
      <c r="C78" s="9" t="s">
        <v>144</v>
      </c>
      <c r="D78" s="6" t="s">
        <v>452</v>
      </c>
      <c r="E78" s="7">
        <v>56709.1</v>
      </c>
      <c r="F78" s="8">
        <v>2.1800000000000002</v>
      </c>
      <c r="G78" s="14">
        <v>0.04</v>
      </c>
      <c r="H78" s="8">
        <v>12.89</v>
      </c>
      <c r="I78" s="14">
        <v>0.02</v>
      </c>
      <c r="J78" s="8">
        <v>21.89</v>
      </c>
      <c r="K78" s="14">
        <v>0.04</v>
      </c>
      <c r="L78" s="8">
        <v>35.54</v>
      </c>
      <c r="M78" s="14">
        <v>0.06</v>
      </c>
      <c r="N78" s="8">
        <v>47.87</v>
      </c>
      <c r="O78" s="14">
        <v>0.08</v>
      </c>
      <c r="P78" s="8">
        <v>57.79</v>
      </c>
      <c r="Q78" s="14">
        <v>0.1</v>
      </c>
      <c r="R78" s="8">
        <v>60.61</v>
      </c>
      <c r="S78" s="14">
        <v>0.11</v>
      </c>
      <c r="T78" s="8">
        <v>63.07</v>
      </c>
      <c r="U78" s="14">
        <v>0.11</v>
      </c>
      <c r="V78" s="25" t="str">
        <f t="shared" si="1"/>
        <v>12.89,21.89,35.54,47.87,57.79,60.61,63.07</v>
      </c>
    </row>
    <row r="79" spans="2:22" ht="15" customHeight="1" x14ac:dyDescent="0.25">
      <c r="B79" s="9" t="s">
        <v>145</v>
      </c>
      <c r="C79" s="9" t="s">
        <v>146</v>
      </c>
      <c r="D79" s="6" t="s">
        <v>452</v>
      </c>
      <c r="E79" s="7">
        <v>487574</v>
      </c>
      <c r="F79" s="8">
        <v>35.14</v>
      </c>
      <c r="G79" s="14">
        <v>7.0000000000000007E-2</v>
      </c>
      <c r="H79" s="8">
        <v>140.63999999999999</v>
      </c>
      <c r="I79" s="14">
        <v>0.03</v>
      </c>
      <c r="J79" s="8">
        <v>289.10000000000002</v>
      </c>
      <c r="K79" s="14">
        <v>0.06</v>
      </c>
      <c r="L79" s="8">
        <v>621.19000000000005</v>
      </c>
      <c r="M79" s="14">
        <v>0.13</v>
      </c>
      <c r="N79" s="8">
        <v>876.13</v>
      </c>
      <c r="O79" s="14">
        <v>0.18</v>
      </c>
      <c r="P79" s="8">
        <v>1072.2</v>
      </c>
      <c r="Q79" s="14">
        <v>0.22</v>
      </c>
      <c r="R79" s="8">
        <v>1147.8699999999999</v>
      </c>
      <c r="S79" s="14">
        <v>0.24</v>
      </c>
      <c r="T79" s="8">
        <v>1223.53</v>
      </c>
      <c r="U79" s="14">
        <v>0.25</v>
      </c>
      <c r="V79" s="25" t="str">
        <f t="shared" si="1"/>
        <v>140.64,289.1,621.19,876.13,1072.2,1147.87,1223.53</v>
      </c>
    </row>
    <row r="80" spans="2:22" ht="15" customHeight="1" x14ac:dyDescent="0.25">
      <c r="B80" s="9" t="s">
        <v>147</v>
      </c>
      <c r="C80" s="9" t="s">
        <v>148</v>
      </c>
      <c r="D80" s="6" t="s">
        <v>452</v>
      </c>
      <c r="E80" s="7">
        <v>1250060</v>
      </c>
      <c r="F80" s="8">
        <v>113.44</v>
      </c>
      <c r="G80" s="14">
        <v>0.09</v>
      </c>
      <c r="H80" s="8">
        <v>772.67</v>
      </c>
      <c r="I80" s="14">
        <v>0.06</v>
      </c>
      <c r="J80" s="8">
        <v>1094.77</v>
      </c>
      <c r="K80" s="14">
        <v>0.09</v>
      </c>
      <c r="L80" s="8">
        <v>1349.65</v>
      </c>
      <c r="M80" s="14">
        <v>0.11</v>
      </c>
      <c r="N80" s="8">
        <v>1729.68</v>
      </c>
      <c r="O80" s="14">
        <v>0.14000000000000001</v>
      </c>
      <c r="P80" s="8">
        <v>1996.14</v>
      </c>
      <c r="Q80" s="14">
        <v>0.16</v>
      </c>
      <c r="R80" s="8">
        <v>2282.23</v>
      </c>
      <c r="S80" s="14">
        <v>0.18</v>
      </c>
      <c r="T80" s="8">
        <v>2375.31</v>
      </c>
      <c r="U80" s="14">
        <v>0.19</v>
      </c>
      <c r="V80" s="25" t="str">
        <f t="shared" si="1"/>
        <v>772.67,1094.77,1349.65,1729.68,1996.14,2282.23,2375.31</v>
      </c>
    </row>
    <row r="81" spans="2:22" ht="15" customHeight="1" x14ac:dyDescent="0.25">
      <c r="B81" s="9" t="s">
        <v>149</v>
      </c>
      <c r="C81" s="9" t="s">
        <v>150</v>
      </c>
      <c r="D81" s="6" t="s">
        <v>452</v>
      </c>
      <c r="E81" s="7">
        <v>39255200</v>
      </c>
      <c r="F81" s="8">
        <v>4533.3500000000004</v>
      </c>
      <c r="G81" s="14">
        <v>0.12</v>
      </c>
      <c r="H81" s="8">
        <v>11867.43</v>
      </c>
      <c r="I81" s="14">
        <v>0.03</v>
      </c>
      <c r="J81" s="8">
        <v>22861.42</v>
      </c>
      <c r="K81" s="14">
        <v>0.06</v>
      </c>
      <c r="L81" s="8">
        <v>33925.57</v>
      </c>
      <c r="M81" s="14">
        <v>0.09</v>
      </c>
      <c r="N81" s="8">
        <v>46339.5</v>
      </c>
      <c r="O81" s="14">
        <v>0.12</v>
      </c>
      <c r="P81" s="8">
        <v>55105.9</v>
      </c>
      <c r="Q81" s="14">
        <v>0.14000000000000001</v>
      </c>
      <c r="R81" s="8">
        <v>62223.25</v>
      </c>
      <c r="S81" s="14">
        <v>0.16</v>
      </c>
      <c r="T81" s="8">
        <v>69340.61</v>
      </c>
      <c r="U81" s="14">
        <v>0.18</v>
      </c>
      <c r="V81" s="25" t="str">
        <f t="shared" si="1"/>
        <v>11867.43,22861.42,33925.57,46339.5,55105.9,62223.25,69340.61</v>
      </c>
    </row>
    <row r="82" spans="2:22" ht="15" customHeight="1" x14ac:dyDescent="0.25">
      <c r="B82" s="9" t="s">
        <v>151</v>
      </c>
      <c r="C82" s="9" t="s">
        <v>152</v>
      </c>
      <c r="D82" s="6" t="s">
        <v>453</v>
      </c>
      <c r="E82" s="7">
        <v>5769370</v>
      </c>
      <c r="F82" s="8">
        <v>1160.44</v>
      </c>
      <c r="G82" s="14">
        <v>0.2</v>
      </c>
      <c r="H82" s="8">
        <v>10062.93</v>
      </c>
      <c r="I82" s="14">
        <v>0.17</v>
      </c>
      <c r="J82" s="8">
        <v>16330.44</v>
      </c>
      <c r="K82" s="14">
        <v>0.28000000000000003</v>
      </c>
      <c r="L82" s="8">
        <v>20139.23</v>
      </c>
      <c r="M82" s="14">
        <v>0.35</v>
      </c>
      <c r="N82" s="8">
        <v>23949</v>
      </c>
      <c r="O82" s="14">
        <v>0.42</v>
      </c>
      <c r="P82" s="8">
        <v>28081.57</v>
      </c>
      <c r="Q82" s="14">
        <v>0.49</v>
      </c>
      <c r="R82" s="8">
        <v>29608.06</v>
      </c>
      <c r="S82" s="14">
        <v>0.51</v>
      </c>
      <c r="T82" s="8">
        <v>31134.55</v>
      </c>
      <c r="U82" s="14">
        <v>0.54</v>
      </c>
      <c r="V82" s="25" t="str">
        <f t="shared" si="1"/>
        <v>10062.93,16330.44,20139.23,23949,28081.57,29608.06,31134.55</v>
      </c>
    </row>
    <row r="83" spans="2:22" ht="15" customHeight="1" x14ac:dyDescent="0.25">
      <c r="B83" s="9" t="s">
        <v>153</v>
      </c>
      <c r="C83" s="9" t="s">
        <v>154</v>
      </c>
      <c r="D83" s="6" t="s">
        <v>452</v>
      </c>
      <c r="E83" s="7">
        <v>195390</v>
      </c>
      <c r="F83" s="8">
        <v>41.76</v>
      </c>
      <c r="G83" s="14">
        <v>0.21</v>
      </c>
      <c r="H83" s="8">
        <v>245.37</v>
      </c>
      <c r="I83" s="14">
        <v>0.13</v>
      </c>
      <c r="J83" s="8">
        <v>352.48</v>
      </c>
      <c r="K83" s="14">
        <v>0.18</v>
      </c>
      <c r="L83" s="8">
        <v>418.69</v>
      </c>
      <c r="M83" s="14">
        <v>0.21</v>
      </c>
      <c r="N83" s="8">
        <v>467.52</v>
      </c>
      <c r="O83" s="14">
        <v>0.24</v>
      </c>
      <c r="P83" s="8">
        <v>509.1</v>
      </c>
      <c r="Q83" s="14">
        <v>0.26</v>
      </c>
      <c r="R83" s="8">
        <v>589.11</v>
      </c>
      <c r="S83" s="14">
        <v>0.3</v>
      </c>
      <c r="T83" s="8">
        <v>592</v>
      </c>
      <c r="U83" s="14">
        <v>0.3</v>
      </c>
      <c r="V83" s="25" t="str">
        <f t="shared" si="1"/>
        <v>245.37,352.48,418.69,467.52,509.1,589.11,592</v>
      </c>
    </row>
    <row r="84" spans="2:22" ht="15" customHeight="1" x14ac:dyDescent="0.25">
      <c r="B84" s="9" t="s">
        <v>155</v>
      </c>
      <c r="C84" s="9" t="s">
        <v>156</v>
      </c>
      <c r="D84" s="6" t="s">
        <v>452</v>
      </c>
      <c r="E84" s="7">
        <v>766.31399999999996</v>
      </c>
      <c r="F84" s="8">
        <v>0.25</v>
      </c>
      <c r="G84" s="14">
        <v>0.33</v>
      </c>
      <c r="H84" s="8">
        <v>1.96</v>
      </c>
      <c r="I84" s="14">
        <v>0.26</v>
      </c>
      <c r="J84" s="8">
        <v>3.43</v>
      </c>
      <c r="K84" s="14">
        <v>0.45</v>
      </c>
      <c r="L84" s="8">
        <v>4.5999999999999996</v>
      </c>
      <c r="M84" s="14">
        <v>0.6</v>
      </c>
      <c r="N84" s="8">
        <v>5.73</v>
      </c>
      <c r="O84" s="14">
        <v>0.75</v>
      </c>
      <c r="P84" s="8">
        <v>6.37</v>
      </c>
      <c r="Q84" s="14">
        <v>0.83</v>
      </c>
      <c r="R84" s="8">
        <v>7.26</v>
      </c>
      <c r="S84" s="14">
        <v>0.95</v>
      </c>
      <c r="T84" s="8">
        <v>7.32</v>
      </c>
      <c r="U84" s="14">
        <v>0.96</v>
      </c>
      <c r="V84" s="25" t="str">
        <f t="shared" si="1"/>
        <v>1.96,3.43,4.6,5.73,6.37,7.26,7.32</v>
      </c>
    </row>
    <row r="85" spans="2:22" ht="15" customHeight="1" x14ac:dyDescent="0.25">
      <c r="B85" s="9" t="s">
        <v>157</v>
      </c>
      <c r="C85" s="9" t="s">
        <v>158</v>
      </c>
      <c r="D85" s="6" t="s">
        <v>453</v>
      </c>
      <c r="E85" s="7">
        <v>381432</v>
      </c>
      <c r="F85" s="8">
        <v>465.85</v>
      </c>
      <c r="G85" s="14">
        <v>1.22</v>
      </c>
      <c r="H85" s="8">
        <v>452.77</v>
      </c>
      <c r="I85" s="14">
        <v>0.12</v>
      </c>
      <c r="J85" s="8">
        <v>9705.84</v>
      </c>
      <c r="K85" s="14">
        <v>2.54</v>
      </c>
      <c r="L85" s="8">
        <v>13545.05</v>
      </c>
      <c r="M85" s="14">
        <v>3.55</v>
      </c>
      <c r="N85" s="8">
        <v>17810.98</v>
      </c>
      <c r="O85" s="14">
        <v>4.67</v>
      </c>
      <c r="P85" s="8">
        <v>19852.02</v>
      </c>
      <c r="Q85" s="14">
        <v>5.2</v>
      </c>
      <c r="R85" s="8">
        <v>23479.03</v>
      </c>
      <c r="S85" s="14">
        <v>6.16</v>
      </c>
      <c r="T85" s="8">
        <v>24083.06</v>
      </c>
      <c r="U85" s="14">
        <v>6.31</v>
      </c>
      <c r="V85" s="25" t="str">
        <f t="shared" si="1"/>
        <v>452.77,9705.84,13545.05,17810.98,19852.02,23479.03,24083.06</v>
      </c>
    </row>
    <row r="86" spans="2:22" ht="15" customHeight="1" x14ac:dyDescent="0.25">
      <c r="B86" s="9" t="s">
        <v>159</v>
      </c>
      <c r="C86" s="9" t="s">
        <v>160</v>
      </c>
      <c r="D86" s="6" t="s">
        <v>452</v>
      </c>
      <c r="E86" s="7">
        <v>1680400</v>
      </c>
      <c r="F86" s="8">
        <v>2913.48</v>
      </c>
      <c r="G86" s="14">
        <v>1.73</v>
      </c>
      <c r="H86" s="8">
        <v>10594.3</v>
      </c>
      <c r="I86" s="14">
        <v>0.63</v>
      </c>
      <c r="J86" s="8">
        <v>14313.72</v>
      </c>
      <c r="K86" s="14">
        <v>0.85</v>
      </c>
      <c r="L86" s="8">
        <v>16708.2</v>
      </c>
      <c r="M86" s="14">
        <v>0.99</v>
      </c>
      <c r="N86" s="8">
        <v>20736.599999999999</v>
      </c>
      <c r="O86" s="14">
        <v>1.23</v>
      </c>
      <c r="P86" s="8">
        <v>21899.39</v>
      </c>
      <c r="Q86" s="14">
        <v>1.3</v>
      </c>
      <c r="R86" s="8">
        <v>24224.98</v>
      </c>
      <c r="S86" s="14">
        <v>1.44</v>
      </c>
      <c r="T86" s="8">
        <v>26550.560000000001</v>
      </c>
      <c r="U86" s="14">
        <v>1.58</v>
      </c>
      <c r="V86" s="25" t="str">
        <f t="shared" si="1"/>
        <v>10594.3,14313.72,16708.2,20736.6,21899.39,24224.98,26550.56</v>
      </c>
    </row>
    <row r="87" spans="2:22" ht="15" customHeight="1" x14ac:dyDescent="0.25">
      <c r="B87" s="9" t="s">
        <v>161</v>
      </c>
      <c r="C87" s="9" t="s">
        <v>162</v>
      </c>
      <c r="D87" s="6" t="s">
        <v>452</v>
      </c>
      <c r="E87" s="7">
        <v>1347.82</v>
      </c>
      <c r="F87" s="8">
        <v>4.3099999999999996</v>
      </c>
      <c r="G87" s="14">
        <v>3.2</v>
      </c>
      <c r="H87" s="8">
        <v>23.11</v>
      </c>
      <c r="I87" s="14">
        <v>1.71</v>
      </c>
      <c r="J87" s="8">
        <v>49.94</v>
      </c>
      <c r="K87" s="14">
        <v>3.71</v>
      </c>
      <c r="L87" s="8">
        <v>88.02</v>
      </c>
      <c r="M87" s="14">
        <v>6.53</v>
      </c>
      <c r="N87" s="8">
        <v>141.21</v>
      </c>
      <c r="O87" s="14">
        <v>10.48</v>
      </c>
      <c r="P87" s="8">
        <v>165.61</v>
      </c>
      <c r="Q87" s="14">
        <v>12.29</v>
      </c>
      <c r="R87" s="8">
        <v>194.82</v>
      </c>
      <c r="S87" s="14">
        <v>14.45</v>
      </c>
      <c r="T87" s="8">
        <v>202.36</v>
      </c>
      <c r="U87" s="14">
        <v>15.01</v>
      </c>
      <c r="V87" s="25" t="str">
        <f t="shared" si="1"/>
        <v>23.11,49.94,88.02,141.21,165.61,194.82,202.36</v>
      </c>
    </row>
    <row r="88" spans="2:22" ht="15" customHeight="1" x14ac:dyDescent="0.25">
      <c r="B88" s="9" t="s">
        <v>163</v>
      </c>
      <c r="C88" s="9" t="s">
        <v>164</v>
      </c>
      <c r="D88" s="6" t="s">
        <v>452</v>
      </c>
      <c r="E88" s="7">
        <v>11571</v>
      </c>
      <c r="F88" s="8">
        <v>45.22</v>
      </c>
      <c r="G88" s="14">
        <v>3.91</v>
      </c>
      <c r="H88" s="8">
        <v>307.98</v>
      </c>
      <c r="I88" s="14">
        <v>2.66</v>
      </c>
      <c r="J88" s="8">
        <v>753.59</v>
      </c>
      <c r="K88" s="14">
        <v>6.51</v>
      </c>
      <c r="L88" s="8">
        <v>961.3</v>
      </c>
      <c r="M88" s="14">
        <v>8.31</v>
      </c>
      <c r="N88" s="8">
        <v>1172.67</v>
      </c>
      <c r="O88" s="14">
        <v>10.130000000000001</v>
      </c>
      <c r="P88" s="8">
        <v>1288.3699999999999</v>
      </c>
      <c r="Q88" s="14">
        <v>11.13</v>
      </c>
      <c r="R88" s="8">
        <v>1386.68</v>
      </c>
      <c r="S88" s="14">
        <v>11.98</v>
      </c>
      <c r="T88" s="8">
        <v>1484.99</v>
      </c>
      <c r="U88" s="14">
        <v>12.83</v>
      </c>
      <c r="V88" s="25" t="str">
        <f t="shared" si="1"/>
        <v>307.98,753.59,961.3,1172.67,1288.37,1386.68,1484.99</v>
      </c>
    </row>
    <row r="89" spans="2:22" ht="15" customHeight="1" x14ac:dyDescent="0.25">
      <c r="B89" s="9" t="s">
        <v>165</v>
      </c>
      <c r="C89" s="9" t="s">
        <v>166</v>
      </c>
      <c r="D89" s="6" t="s">
        <v>452</v>
      </c>
      <c r="E89" s="7">
        <v>22002</v>
      </c>
      <c r="F89" s="8">
        <v>104.08</v>
      </c>
      <c r="G89" s="14">
        <v>4.7300000000000004</v>
      </c>
      <c r="H89" s="8">
        <v>246.82</v>
      </c>
      <c r="I89" s="14">
        <v>1.1200000000000001</v>
      </c>
      <c r="J89" s="8">
        <v>1965.36</v>
      </c>
      <c r="K89" s="14">
        <v>8.93</v>
      </c>
      <c r="L89" s="8">
        <v>2716.03</v>
      </c>
      <c r="M89" s="14">
        <v>12.34</v>
      </c>
      <c r="N89" s="8">
        <v>3598.98</v>
      </c>
      <c r="O89" s="14">
        <v>16.36</v>
      </c>
      <c r="P89" s="8">
        <v>4265.2299999999996</v>
      </c>
      <c r="Q89" s="14">
        <v>19.39</v>
      </c>
      <c r="R89" s="8">
        <v>4837.63</v>
      </c>
      <c r="S89" s="14">
        <v>21.99</v>
      </c>
      <c r="T89" s="8">
        <v>5410.02</v>
      </c>
      <c r="U89" s="14">
        <v>24.59</v>
      </c>
      <c r="V89" s="25" t="str">
        <f t="shared" si="1"/>
        <v>246.82,1965.36,2716.03,3598.98,4265.23,4837.63,5410.02</v>
      </c>
    </row>
    <row r="90" spans="2:22" ht="15" customHeight="1" x14ac:dyDescent="0.25">
      <c r="B90" s="9" t="s">
        <v>167</v>
      </c>
      <c r="C90" s="9" t="s">
        <v>168</v>
      </c>
      <c r="D90" s="6" t="s">
        <v>452</v>
      </c>
      <c r="E90" s="7">
        <v>3693.47</v>
      </c>
      <c r="F90" s="8">
        <v>21.24</v>
      </c>
      <c r="G90" s="14">
        <v>5.75</v>
      </c>
      <c r="H90" s="8">
        <v>52.89</v>
      </c>
      <c r="I90" s="14">
        <v>1.43</v>
      </c>
      <c r="J90" s="8">
        <v>481.55</v>
      </c>
      <c r="K90" s="14">
        <v>13.04</v>
      </c>
      <c r="L90" s="8">
        <v>741.67</v>
      </c>
      <c r="M90" s="14">
        <v>20.079999999999998</v>
      </c>
      <c r="N90" s="8">
        <v>884.7</v>
      </c>
      <c r="O90" s="14">
        <v>23.95</v>
      </c>
      <c r="P90" s="8">
        <v>985.64</v>
      </c>
      <c r="Q90" s="14">
        <v>26.69</v>
      </c>
      <c r="R90" s="8">
        <v>1022.88</v>
      </c>
      <c r="S90" s="14">
        <v>27.69</v>
      </c>
      <c r="T90" s="8">
        <v>1060.1099999999999</v>
      </c>
      <c r="U90" s="14">
        <v>28.7</v>
      </c>
      <c r="V90" s="25" t="str">
        <f t="shared" si="1"/>
        <v>52.89,481.55,741.67,884.7,985.64,1022.88,1060.11</v>
      </c>
    </row>
    <row r="91" spans="2:22" ht="15" customHeight="1" x14ac:dyDescent="0.25">
      <c r="B91" s="9" t="s">
        <v>169</v>
      </c>
      <c r="C91" s="9" t="s">
        <v>170</v>
      </c>
      <c r="D91" s="6" t="s">
        <v>452</v>
      </c>
      <c r="E91" s="7">
        <v>566949</v>
      </c>
      <c r="F91" s="8">
        <v>4071.51</v>
      </c>
      <c r="G91" s="14">
        <v>7.18</v>
      </c>
      <c r="H91" s="8">
        <v>13456.31</v>
      </c>
      <c r="I91" s="14">
        <v>2.37</v>
      </c>
      <c r="J91" s="8">
        <v>18350.419999999998</v>
      </c>
      <c r="K91" s="14">
        <v>3.24</v>
      </c>
      <c r="L91" s="8">
        <v>21890.05</v>
      </c>
      <c r="M91" s="14">
        <v>3.86</v>
      </c>
      <c r="N91" s="8">
        <v>26833.42</v>
      </c>
      <c r="O91" s="14">
        <v>4.7300000000000004</v>
      </c>
      <c r="P91" s="8">
        <v>29207.14</v>
      </c>
      <c r="Q91" s="14">
        <v>5.15</v>
      </c>
      <c r="R91" s="8">
        <v>32395.48</v>
      </c>
      <c r="S91" s="14">
        <v>5.71</v>
      </c>
      <c r="T91" s="8">
        <v>35583.82</v>
      </c>
      <c r="U91" s="14">
        <v>6.28</v>
      </c>
      <c r="V91" s="25" t="str">
        <f t="shared" si="1"/>
        <v>13456.31,18350.42,21890.05,26833.42,29207.14,32395.48,35583.82</v>
      </c>
    </row>
    <row r="92" spans="2:22" ht="15" customHeight="1" x14ac:dyDescent="0.25">
      <c r="B92" s="9" t="s">
        <v>171</v>
      </c>
      <c r="C92" s="9" t="s">
        <v>172</v>
      </c>
      <c r="D92" s="6" t="s">
        <v>452</v>
      </c>
      <c r="E92" s="7">
        <v>1930.49</v>
      </c>
      <c r="F92" s="8">
        <v>14.29</v>
      </c>
      <c r="G92" s="14">
        <v>7.4</v>
      </c>
      <c r="H92" s="8">
        <v>30.27</v>
      </c>
      <c r="I92" s="14">
        <v>1.57</v>
      </c>
      <c r="J92" s="8">
        <v>378.56</v>
      </c>
      <c r="K92" s="14">
        <v>19.61</v>
      </c>
      <c r="L92" s="8">
        <v>496.65</v>
      </c>
      <c r="M92" s="14">
        <v>25.73</v>
      </c>
      <c r="N92" s="8">
        <v>554.09</v>
      </c>
      <c r="O92" s="14">
        <v>28.7</v>
      </c>
      <c r="P92" s="8">
        <v>647.04</v>
      </c>
      <c r="Q92" s="14">
        <v>33.520000000000003</v>
      </c>
      <c r="R92" s="8">
        <v>649.54999999999995</v>
      </c>
      <c r="S92" s="14">
        <v>33.65</v>
      </c>
      <c r="T92" s="8">
        <v>652.05999999999995</v>
      </c>
      <c r="U92" s="14">
        <v>33.78</v>
      </c>
      <c r="V92" s="25" t="str">
        <f t="shared" si="1"/>
        <v>30.27,378.56,496.65,554.09,647.04,649.55,652.06</v>
      </c>
    </row>
    <row r="93" spans="2:22" ht="15" customHeight="1" x14ac:dyDescent="0.25">
      <c r="B93" s="9" t="s">
        <v>173</v>
      </c>
      <c r="C93" s="9" t="s">
        <v>174</v>
      </c>
      <c r="D93" s="6" t="s">
        <v>452</v>
      </c>
      <c r="E93" s="7">
        <v>2809.61</v>
      </c>
      <c r="F93" s="8">
        <v>35.049999999999997</v>
      </c>
      <c r="G93" s="14">
        <v>12.47</v>
      </c>
      <c r="H93" s="8">
        <v>253.09</v>
      </c>
      <c r="I93" s="14">
        <v>9.01</v>
      </c>
      <c r="J93" s="8">
        <v>445</v>
      </c>
      <c r="K93" s="14">
        <v>15.84</v>
      </c>
      <c r="L93" s="8">
        <v>544.87</v>
      </c>
      <c r="M93" s="14">
        <v>19.39</v>
      </c>
      <c r="N93" s="8">
        <v>582.91</v>
      </c>
      <c r="O93" s="14">
        <v>20.75</v>
      </c>
      <c r="P93" s="8">
        <v>619.87</v>
      </c>
      <c r="Q93" s="14">
        <v>22.06</v>
      </c>
      <c r="R93" s="8">
        <v>693.8</v>
      </c>
      <c r="S93" s="14">
        <v>24.69</v>
      </c>
      <c r="T93" s="8">
        <v>741.15</v>
      </c>
      <c r="U93" s="14">
        <v>26.38</v>
      </c>
      <c r="V93" s="25" t="str">
        <f t="shared" si="1"/>
        <v>253.09,445,544.87,582.91,619.87,693.8,741.15</v>
      </c>
    </row>
    <row r="94" spans="2:22" ht="15" customHeight="1" x14ac:dyDescent="0.25">
      <c r="B94" s="9" t="s">
        <v>175</v>
      </c>
      <c r="C94" s="9" t="s">
        <v>176</v>
      </c>
      <c r="D94" s="6" t="s">
        <v>452</v>
      </c>
      <c r="E94" s="7">
        <v>17113.3</v>
      </c>
      <c r="F94" s="8">
        <v>221.95</v>
      </c>
      <c r="G94" s="14">
        <v>12.97</v>
      </c>
      <c r="H94" s="8">
        <v>749.05</v>
      </c>
      <c r="I94" s="14">
        <v>4.38</v>
      </c>
      <c r="J94" s="8">
        <v>3448.79</v>
      </c>
      <c r="K94" s="14">
        <v>20.149999999999999</v>
      </c>
      <c r="L94" s="8">
        <v>4496.84</v>
      </c>
      <c r="M94" s="14">
        <v>26.28</v>
      </c>
      <c r="N94" s="8">
        <v>5670.62</v>
      </c>
      <c r="O94" s="14">
        <v>33.14</v>
      </c>
      <c r="P94" s="8">
        <v>6346.91</v>
      </c>
      <c r="Q94" s="14">
        <v>37.090000000000003</v>
      </c>
      <c r="R94" s="8">
        <v>7256.69</v>
      </c>
      <c r="S94" s="14">
        <v>42.4</v>
      </c>
      <c r="T94" s="8">
        <v>7333.58</v>
      </c>
      <c r="U94" s="14">
        <v>42.85</v>
      </c>
      <c r="V94" s="25" t="str">
        <f t="shared" si="1"/>
        <v>749.05,3448.79,4496.84,5670.62,6346.91,7256.69,7333.58</v>
      </c>
    </row>
    <row r="95" spans="2:22" ht="15" customHeight="1" x14ac:dyDescent="0.25">
      <c r="B95" s="9" t="s">
        <v>177</v>
      </c>
      <c r="C95" s="9" t="s">
        <v>178</v>
      </c>
      <c r="D95" s="6" t="s">
        <v>452</v>
      </c>
      <c r="E95" s="7">
        <v>1303.32</v>
      </c>
      <c r="F95" s="8">
        <v>18.03</v>
      </c>
      <c r="G95" s="14">
        <v>13.83</v>
      </c>
      <c r="H95" s="8">
        <v>71.34</v>
      </c>
      <c r="I95" s="14">
        <v>5.47</v>
      </c>
      <c r="J95" s="8">
        <v>256.83999999999997</v>
      </c>
      <c r="K95" s="14">
        <v>19.71</v>
      </c>
      <c r="L95" s="8">
        <v>407.77</v>
      </c>
      <c r="M95" s="14">
        <v>31.29</v>
      </c>
      <c r="N95" s="8">
        <v>492.67</v>
      </c>
      <c r="O95" s="14">
        <v>37.799999999999997</v>
      </c>
      <c r="P95" s="8">
        <v>572.54</v>
      </c>
      <c r="Q95" s="14">
        <v>43.93</v>
      </c>
      <c r="R95" s="8">
        <v>583.71</v>
      </c>
      <c r="S95" s="14">
        <v>44.79</v>
      </c>
      <c r="T95" s="8">
        <v>594.89</v>
      </c>
      <c r="U95" s="14">
        <v>45.64</v>
      </c>
      <c r="V95" s="25" t="str">
        <f t="shared" si="1"/>
        <v>71.34,256.84,407.77,492.67,572.54,583.71,594.89</v>
      </c>
    </row>
    <row r="96" spans="2:22" ht="15" customHeight="1" x14ac:dyDescent="0.25">
      <c r="B96" s="9" t="s">
        <v>179</v>
      </c>
      <c r="C96" s="9" t="s">
        <v>180</v>
      </c>
      <c r="D96" s="6" t="s">
        <v>452</v>
      </c>
      <c r="E96" s="7">
        <v>780.06700000000001</v>
      </c>
      <c r="F96" s="8">
        <v>11.88</v>
      </c>
      <c r="G96" s="14">
        <v>15.23</v>
      </c>
      <c r="H96" s="8">
        <v>35.92</v>
      </c>
      <c r="I96" s="14">
        <v>4.6100000000000003</v>
      </c>
      <c r="J96" s="8">
        <v>233.44</v>
      </c>
      <c r="K96" s="14">
        <v>29.93</v>
      </c>
      <c r="L96" s="8">
        <v>422.63</v>
      </c>
      <c r="M96" s="14">
        <v>54.18</v>
      </c>
      <c r="N96" s="8">
        <v>463.98</v>
      </c>
      <c r="O96" s="14">
        <v>59.48</v>
      </c>
      <c r="P96" s="8">
        <v>499.22</v>
      </c>
      <c r="Q96" s="14">
        <v>64</v>
      </c>
      <c r="R96" s="8">
        <v>569.69000000000005</v>
      </c>
      <c r="S96" s="14">
        <v>73.03</v>
      </c>
      <c r="T96" s="8" t="s">
        <v>2</v>
      </c>
      <c r="U96" s="14" t="s">
        <v>2</v>
      </c>
      <c r="V96" s="25" t="str">
        <f t="shared" si="1"/>
        <v>35.92,233.44,422.63,463.98,499.22,569.69,---</v>
      </c>
    </row>
    <row r="97" spans="2:22" ht="15" customHeight="1" x14ac:dyDescent="0.25">
      <c r="B97" s="9" t="s">
        <v>181</v>
      </c>
      <c r="C97" s="9" t="s">
        <v>182</v>
      </c>
      <c r="D97" s="6" t="s">
        <v>452</v>
      </c>
      <c r="E97" s="7">
        <v>1170980</v>
      </c>
      <c r="F97" s="19" t="s">
        <v>2</v>
      </c>
      <c r="G97" s="20" t="s">
        <v>2</v>
      </c>
      <c r="H97" s="19" t="s">
        <v>2</v>
      </c>
      <c r="I97" s="20" t="s">
        <v>2</v>
      </c>
      <c r="J97" s="19" t="s">
        <v>2</v>
      </c>
      <c r="K97" s="20" t="s">
        <v>2</v>
      </c>
      <c r="L97" s="19" t="s">
        <v>2</v>
      </c>
      <c r="M97" s="20" t="s">
        <v>2</v>
      </c>
      <c r="N97" s="19" t="s">
        <v>2</v>
      </c>
      <c r="O97" s="20" t="s">
        <v>2</v>
      </c>
      <c r="P97" s="19" t="s">
        <v>2</v>
      </c>
      <c r="Q97" s="20" t="s">
        <v>2</v>
      </c>
      <c r="R97" s="19" t="s">
        <v>2</v>
      </c>
      <c r="S97" s="20" t="s">
        <v>2</v>
      </c>
      <c r="T97" s="19" t="s">
        <v>2</v>
      </c>
      <c r="U97" s="20" t="s">
        <v>2</v>
      </c>
      <c r="V97" s="25" t="str">
        <f t="shared" si="1"/>
        <v>---,---,---,---,---,---,---</v>
      </c>
    </row>
    <row r="98" spans="2:22" ht="15" customHeight="1" x14ac:dyDescent="0.25">
      <c r="B98" s="9" t="s">
        <v>183</v>
      </c>
      <c r="C98" s="9" t="s">
        <v>184</v>
      </c>
      <c r="D98" s="6" t="s">
        <v>452</v>
      </c>
      <c r="E98" s="7">
        <v>36587.599999999999</v>
      </c>
      <c r="F98" s="19" t="s">
        <v>2</v>
      </c>
      <c r="G98" s="20" t="s">
        <v>2</v>
      </c>
      <c r="H98" s="19" t="s">
        <v>2</v>
      </c>
      <c r="I98" s="20" t="s">
        <v>2</v>
      </c>
      <c r="J98" s="19" t="s">
        <v>2</v>
      </c>
      <c r="K98" s="20" t="s">
        <v>2</v>
      </c>
      <c r="L98" s="19" t="s">
        <v>2</v>
      </c>
      <c r="M98" s="20" t="s">
        <v>2</v>
      </c>
      <c r="N98" s="19" t="s">
        <v>2</v>
      </c>
      <c r="O98" s="20" t="s">
        <v>2</v>
      </c>
      <c r="P98" s="19" t="s">
        <v>2</v>
      </c>
      <c r="Q98" s="20" t="s">
        <v>2</v>
      </c>
      <c r="R98" s="19" t="s">
        <v>2</v>
      </c>
      <c r="S98" s="20" t="s">
        <v>2</v>
      </c>
      <c r="T98" s="19" t="s">
        <v>2</v>
      </c>
      <c r="U98" s="20" t="s">
        <v>2</v>
      </c>
      <c r="V98" s="25" t="str">
        <f t="shared" si="1"/>
        <v>---,---,---,---,---,---,---</v>
      </c>
    </row>
    <row r="99" spans="2:22" ht="15" customHeight="1" x14ac:dyDescent="0.25">
      <c r="B99" s="9" t="s">
        <v>185</v>
      </c>
      <c r="C99" s="9" t="s">
        <v>186</v>
      </c>
      <c r="D99" s="6" t="s">
        <v>453</v>
      </c>
      <c r="E99" s="7">
        <v>11083.7</v>
      </c>
      <c r="F99" s="19" t="s">
        <v>2</v>
      </c>
      <c r="G99" s="20" t="s">
        <v>2</v>
      </c>
      <c r="H99" s="19" t="s">
        <v>2</v>
      </c>
      <c r="I99" s="20" t="s">
        <v>2</v>
      </c>
      <c r="J99" s="19" t="s">
        <v>2</v>
      </c>
      <c r="K99" s="20" t="s">
        <v>2</v>
      </c>
      <c r="L99" s="19" t="s">
        <v>2</v>
      </c>
      <c r="M99" s="20" t="s">
        <v>2</v>
      </c>
      <c r="N99" s="19" t="s">
        <v>2</v>
      </c>
      <c r="O99" s="20" t="s">
        <v>2</v>
      </c>
      <c r="P99" s="19" t="s">
        <v>2</v>
      </c>
      <c r="Q99" s="20" t="s">
        <v>2</v>
      </c>
      <c r="R99" s="19" t="s">
        <v>2</v>
      </c>
      <c r="S99" s="20" t="s">
        <v>2</v>
      </c>
      <c r="T99" s="19" t="s">
        <v>2</v>
      </c>
      <c r="U99" s="20" t="s">
        <v>2</v>
      </c>
      <c r="V99" s="25" t="str">
        <f t="shared" si="1"/>
        <v>---,---,---,---,---,---,---</v>
      </c>
    </row>
    <row r="100" spans="2:22" ht="15" customHeight="1" x14ac:dyDescent="0.25">
      <c r="B100" s="9" t="s">
        <v>187</v>
      </c>
      <c r="C100" s="9" t="s">
        <v>188</v>
      </c>
      <c r="D100" s="6" t="s">
        <v>454</v>
      </c>
      <c r="E100" s="7">
        <v>36127</v>
      </c>
      <c r="F100" s="19" t="s">
        <v>2</v>
      </c>
      <c r="G100" s="20" t="s">
        <v>2</v>
      </c>
      <c r="H100" s="19" t="s">
        <v>2</v>
      </c>
      <c r="I100" s="20" t="s">
        <v>2</v>
      </c>
      <c r="J100" s="19" t="s">
        <v>2</v>
      </c>
      <c r="K100" s="20" t="s">
        <v>2</v>
      </c>
      <c r="L100" s="19" t="s">
        <v>2</v>
      </c>
      <c r="M100" s="20" t="s">
        <v>2</v>
      </c>
      <c r="N100" s="19" t="s">
        <v>2</v>
      </c>
      <c r="O100" s="20" t="s">
        <v>2</v>
      </c>
      <c r="P100" s="19" t="s">
        <v>2</v>
      </c>
      <c r="Q100" s="20" t="s">
        <v>2</v>
      </c>
      <c r="R100" s="19" t="s">
        <v>2</v>
      </c>
      <c r="S100" s="20" t="s">
        <v>2</v>
      </c>
      <c r="T100" s="19" t="s">
        <v>2</v>
      </c>
      <c r="U100" s="20" t="s">
        <v>2</v>
      </c>
      <c r="V100" s="25" t="str">
        <f t="shared" si="1"/>
        <v>---,---,---,---,---,---,---</v>
      </c>
    </row>
    <row r="101" spans="2:22" ht="15" customHeight="1" x14ac:dyDescent="0.25">
      <c r="B101" s="9" t="s">
        <v>189</v>
      </c>
      <c r="C101" s="9" t="s">
        <v>190</v>
      </c>
      <c r="D101" s="6" t="s">
        <v>452</v>
      </c>
      <c r="E101" s="7">
        <v>31726100</v>
      </c>
      <c r="F101" s="8">
        <v>1271.05</v>
      </c>
      <c r="G101" s="14">
        <v>0.04</v>
      </c>
      <c r="H101" s="8">
        <v>4532.9399999999996</v>
      </c>
      <c r="I101" s="14">
        <v>0.01</v>
      </c>
      <c r="J101" s="8">
        <v>8306.8700000000008</v>
      </c>
      <c r="K101" s="14">
        <v>0.03</v>
      </c>
      <c r="L101" s="8">
        <v>12962.98</v>
      </c>
      <c r="M101" s="14">
        <v>0.04</v>
      </c>
      <c r="N101" s="8">
        <v>18469.099999999999</v>
      </c>
      <c r="O101" s="14">
        <v>0.06</v>
      </c>
      <c r="P101" s="8">
        <v>22534.45</v>
      </c>
      <c r="Q101" s="14">
        <v>7.0000000000000007E-2</v>
      </c>
      <c r="R101" s="8">
        <v>24644.54</v>
      </c>
      <c r="S101" s="14">
        <v>0.08</v>
      </c>
      <c r="T101" s="8">
        <v>26754.62</v>
      </c>
      <c r="U101" s="14">
        <v>0.08</v>
      </c>
      <c r="V101" s="25" t="str">
        <f t="shared" si="1"/>
        <v>4532.94,8306.87,12962.98,18469.1,22534.45,24644.54,26754.62</v>
      </c>
    </row>
    <row r="102" spans="2:22" ht="15" customHeight="1" x14ac:dyDescent="0.25">
      <c r="B102" s="9" t="s">
        <v>191</v>
      </c>
      <c r="C102" s="9" t="s">
        <v>192</v>
      </c>
      <c r="D102" s="6" t="s">
        <v>453</v>
      </c>
      <c r="E102" s="7">
        <v>53996.6</v>
      </c>
      <c r="F102" s="19" t="s">
        <v>2</v>
      </c>
      <c r="G102" s="20" t="s">
        <v>2</v>
      </c>
      <c r="H102" s="19" t="s">
        <v>2</v>
      </c>
      <c r="I102" s="20" t="s">
        <v>2</v>
      </c>
      <c r="J102" s="19" t="s">
        <v>2</v>
      </c>
      <c r="K102" s="20" t="s">
        <v>2</v>
      </c>
      <c r="L102" s="19" t="s">
        <v>2</v>
      </c>
      <c r="M102" s="20" t="s">
        <v>2</v>
      </c>
      <c r="N102" s="19" t="s">
        <v>2</v>
      </c>
      <c r="O102" s="20" t="s">
        <v>2</v>
      </c>
      <c r="P102" s="19" t="s">
        <v>2</v>
      </c>
      <c r="Q102" s="20" t="s">
        <v>2</v>
      </c>
      <c r="R102" s="19" t="s">
        <v>2</v>
      </c>
      <c r="S102" s="20" t="s">
        <v>2</v>
      </c>
      <c r="T102" s="19" t="s">
        <v>2</v>
      </c>
      <c r="U102" s="20" t="s">
        <v>2</v>
      </c>
      <c r="V102" s="25" t="str">
        <f t="shared" si="1"/>
        <v>---,---,---,---,---,---,---</v>
      </c>
    </row>
    <row r="103" spans="2:22" ht="15" customHeight="1" x14ac:dyDescent="0.25">
      <c r="B103" s="9" t="s">
        <v>193</v>
      </c>
      <c r="C103" s="9" t="s">
        <v>194</v>
      </c>
      <c r="D103" s="6" t="s">
        <v>453</v>
      </c>
      <c r="E103" s="7">
        <v>60187.9</v>
      </c>
      <c r="F103" s="19" t="s">
        <v>2</v>
      </c>
      <c r="G103" s="20" t="s">
        <v>2</v>
      </c>
      <c r="H103" s="19" t="s">
        <v>2</v>
      </c>
      <c r="I103" s="20" t="s">
        <v>2</v>
      </c>
      <c r="J103" s="19" t="s">
        <v>2</v>
      </c>
      <c r="K103" s="20" t="s">
        <v>2</v>
      </c>
      <c r="L103" s="19" t="s">
        <v>2</v>
      </c>
      <c r="M103" s="20" t="s">
        <v>2</v>
      </c>
      <c r="N103" s="19" t="s">
        <v>2</v>
      </c>
      <c r="O103" s="20" t="s">
        <v>2</v>
      </c>
      <c r="P103" s="19" t="s">
        <v>2</v>
      </c>
      <c r="Q103" s="20" t="s">
        <v>2</v>
      </c>
      <c r="R103" s="19" t="s">
        <v>2</v>
      </c>
      <c r="S103" s="20" t="s">
        <v>2</v>
      </c>
      <c r="T103" s="19" t="s">
        <v>2</v>
      </c>
      <c r="U103" s="20" t="s">
        <v>2</v>
      </c>
      <c r="V103" s="25" t="str">
        <f t="shared" si="1"/>
        <v>---,---,---,---,---,---,---</v>
      </c>
    </row>
    <row r="104" spans="2:22" ht="15" customHeight="1" x14ac:dyDescent="0.25">
      <c r="B104" s="9" t="s">
        <v>195</v>
      </c>
      <c r="C104" s="9" t="s">
        <v>196</v>
      </c>
      <c r="D104" s="6" t="s">
        <v>452</v>
      </c>
      <c r="E104" s="7">
        <v>71236.5</v>
      </c>
      <c r="F104" s="19" t="s">
        <v>2</v>
      </c>
      <c r="G104" s="20" t="s">
        <v>2</v>
      </c>
      <c r="H104" s="19" t="s">
        <v>2</v>
      </c>
      <c r="I104" s="20" t="s">
        <v>2</v>
      </c>
      <c r="J104" s="19" t="s">
        <v>2</v>
      </c>
      <c r="K104" s="20" t="s">
        <v>2</v>
      </c>
      <c r="L104" s="19" t="s">
        <v>2</v>
      </c>
      <c r="M104" s="20" t="s">
        <v>2</v>
      </c>
      <c r="N104" s="19" t="s">
        <v>2</v>
      </c>
      <c r="O104" s="20" t="s">
        <v>2</v>
      </c>
      <c r="P104" s="19" t="s">
        <v>2</v>
      </c>
      <c r="Q104" s="20" t="s">
        <v>2</v>
      </c>
      <c r="R104" s="19" t="s">
        <v>2</v>
      </c>
      <c r="S104" s="20" t="s">
        <v>2</v>
      </c>
      <c r="T104" s="19" t="s">
        <v>2</v>
      </c>
      <c r="U104" s="20" t="s">
        <v>2</v>
      </c>
      <c r="V104" s="25" t="str">
        <f t="shared" si="1"/>
        <v>---,---,---,---,---,---,---</v>
      </c>
    </row>
    <row r="105" spans="2:22" ht="15" customHeight="1" x14ac:dyDescent="0.25">
      <c r="B105" s="9" t="s">
        <v>197</v>
      </c>
      <c r="C105" s="9" t="s">
        <v>198</v>
      </c>
      <c r="D105" s="6" t="s">
        <v>452</v>
      </c>
      <c r="E105" s="7">
        <v>1126580</v>
      </c>
      <c r="F105" s="19" t="s">
        <v>2</v>
      </c>
      <c r="G105" s="20" t="s">
        <v>2</v>
      </c>
      <c r="H105" s="19" t="s">
        <v>2</v>
      </c>
      <c r="I105" s="20" t="s">
        <v>2</v>
      </c>
      <c r="J105" s="19" t="s">
        <v>2</v>
      </c>
      <c r="K105" s="20" t="s">
        <v>2</v>
      </c>
      <c r="L105" s="19" t="s">
        <v>2</v>
      </c>
      <c r="M105" s="20" t="s">
        <v>2</v>
      </c>
      <c r="N105" s="19" t="s">
        <v>2</v>
      </c>
      <c r="O105" s="20" t="s">
        <v>2</v>
      </c>
      <c r="P105" s="19" t="s">
        <v>2</v>
      </c>
      <c r="Q105" s="20" t="s">
        <v>2</v>
      </c>
      <c r="R105" s="19" t="s">
        <v>2</v>
      </c>
      <c r="S105" s="20" t="s">
        <v>2</v>
      </c>
      <c r="T105" s="19" t="s">
        <v>2</v>
      </c>
      <c r="U105" s="20" t="s">
        <v>2</v>
      </c>
      <c r="V105" s="25" t="str">
        <f t="shared" si="1"/>
        <v>---,---,---,---,---,---,---</v>
      </c>
    </row>
    <row r="106" spans="2:22" ht="15" customHeight="1" x14ac:dyDescent="0.25">
      <c r="B106" s="9" t="s">
        <v>199</v>
      </c>
      <c r="C106" s="9" t="s">
        <v>200</v>
      </c>
      <c r="D106" s="6" t="s">
        <v>452</v>
      </c>
      <c r="E106" s="7">
        <v>595.11500000000001</v>
      </c>
      <c r="F106" s="19" t="s">
        <v>2</v>
      </c>
      <c r="G106" s="20" t="s">
        <v>2</v>
      </c>
      <c r="H106" s="19" t="s">
        <v>2</v>
      </c>
      <c r="I106" s="20" t="s">
        <v>2</v>
      </c>
      <c r="J106" s="19" t="s">
        <v>2</v>
      </c>
      <c r="K106" s="20" t="s">
        <v>2</v>
      </c>
      <c r="L106" s="19" t="s">
        <v>2</v>
      </c>
      <c r="M106" s="20" t="s">
        <v>2</v>
      </c>
      <c r="N106" s="19" t="s">
        <v>2</v>
      </c>
      <c r="O106" s="20" t="s">
        <v>2</v>
      </c>
      <c r="P106" s="19" t="s">
        <v>2</v>
      </c>
      <c r="Q106" s="20" t="s">
        <v>2</v>
      </c>
      <c r="R106" s="19" t="s">
        <v>2</v>
      </c>
      <c r="S106" s="20" t="s">
        <v>2</v>
      </c>
      <c r="T106" s="19" t="s">
        <v>2</v>
      </c>
      <c r="U106" s="20" t="s">
        <v>2</v>
      </c>
      <c r="V106" s="25" t="str">
        <f t="shared" si="1"/>
        <v>---,---,---,---,---,---,---</v>
      </c>
    </row>
    <row r="107" spans="2:22" ht="15" customHeight="1" x14ac:dyDescent="0.25">
      <c r="B107" s="9" t="s">
        <v>201</v>
      </c>
      <c r="C107" s="9" t="s">
        <v>202</v>
      </c>
      <c r="D107" s="6" t="s">
        <v>454</v>
      </c>
      <c r="E107" s="7">
        <v>18466.599999999999</v>
      </c>
      <c r="F107" s="19" t="s">
        <v>2</v>
      </c>
      <c r="G107" s="20" t="s">
        <v>2</v>
      </c>
      <c r="H107" s="19" t="s">
        <v>2</v>
      </c>
      <c r="I107" s="20" t="s">
        <v>2</v>
      </c>
      <c r="J107" s="19" t="s">
        <v>2</v>
      </c>
      <c r="K107" s="20" t="s">
        <v>2</v>
      </c>
      <c r="L107" s="19" t="s">
        <v>2</v>
      </c>
      <c r="M107" s="20" t="s">
        <v>2</v>
      </c>
      <c r="N107" s="19" t="s">
        <v>2</v>
      </c>
      <c r="O107" s="20" t="s">
        <v>2</v>
      </c>
      <c r="P107" s="19" t="s">
        <v>2</v>
      </c>
      <c r="Q107" s="20" t="s">
        <v>2</v>
      </c>
      <c r="R107" s="19" t="s">
        <v>2</v>
      </c>
      <c r="S107" s="20" t="s">
        <v>2</v>
      </c>
      <c r="T107" s="19" t="s">
        <v>2</v>
      </c>
      <c r="U107" s="20" t="s">
        <v>2</v>
      </c>
      <c r="V107" s="25" t="str">
        <f t="shared" si="1"/>
        <v>---,---,---,---,---,---,---</v>
      </c>
    </row>
    <row r="108" spans="2:22" ht="15" customHeight="1" x14ac:dyDescent="0.25">
      <c r="B108" s="9" t="s">
        <v>203</v>
      </c>
      <c r="C108" s="9" t="s">
        <v>204</v>
      </c>
      <c r="D108" s="6" t="s">
        <v>454</v>
      </c>
      <c r="E108" s="7">
        <v>151891</v>
      </c>
      <c r="F108" s="19" t="s">
        <v>2</v>
      </c>
      <c r="G108" s="20" t="s">
        <v>2</v>
      </c>
      <c r="H108" s="19" t="s">
        <v>2</v>
      </c>
      <c r="I108" s="20" t="s">
        <v>2</v>
      </c>
      <c r="J108" s="19" t="s">
        <v>2</v>
      </c>
      <c r="K108" s="20" t="s">
        <v>2</v>
      </c>
      <c r="L108" s="19" t="s">
        <v>2</v>
      </c>
      <c r="M108" s="20" t="s">
        <v>2</v>
      </c>
      <c r="N108" s="19" t="s">
        <v>2</v>
      </c>
      <c r="O108" s="20" t="s">
        <v>2</v>
      </c>
      <c r="P108" s="19" t="s">
        <v>2</v>
      </c>
      <c r="Q108" s="20" t="s">
        <v>2</v>
      </c>
      <c r="R108" s="19" t="s">
        <v>2</v>
      </c>
      <c r="S108" s="20" t="s">
        <v>2</v>
      </c>
      <c r="T108" s="19" t="s">
        <v>2</v>
      </c>
      <c r="U108" s="20" t="s">
        <v>2</v>
      </c>
      <c r="V108" s="25" t="str">
        <f t="shared" si="1"/>
        <v>---,---,---,---,---,---,---</v>
      </c>
    </row>
    <row r="109" spans="2:22" ht="15" customHeight="1" x14ac:dyDescent="0.25">
      <c r="B109" s="9" t="s">
        <v>205</v>
      </c>
      <c r="C109" s="9" t="s">
        <v>206</v>
      </c>
      <c r="D109" s="6" t="s">
        <v>454</v>
      </c>
      <c r="E109" s="7">
        <v>20536.900000000001</v>
      </c>
      <c r="F109" s="19" t="s">
        <v>2</v>
      </c>
      <c r="G109" s="20" t="s">
        <v>2</v>
      </c>
      <c r="H109" s="19" t="s">
        <v>2</v>
      </c>
      <c r="I109" s="20" t="s">
        <v>2</v>
      </c>
      <c r="J109" s="19" t="s">
        <v>2</v>
      </c>
      <c r="K109" s="20" t="s">
        <v>2</v>
      </c>
      <c r="L109" s="19" t="s">
        <v>2</v>
      </c>
      <c r="M109" s="20" t="s">
        <v>2</v>
      </c>
      <c r="N109" s="19" t="s">
        <v>2</v>
      </c>
      <c r="O109" s="20" t="s">
        <v>2</v>
      </c>
      <c r="P109" s="19" t="s">
        <v>2</v>
      </c>
      <c r="Q109" s="20" t="s">
        <v>2</v>
      </c>
      <c r="R109" s="19" t="s">
        <v>2</v>
      </c>
      <c r="S109" s="20" t="s">
        <v>2</v>
      </c>
      <c r="T109" s="19" t="s">
        <v>2</v>
      </c>
      <c r="U109" s="20" t="s">
        <v>2</v>
      </c>
      <c r="V109" s="25" t="str">
        <f t="shared" si="1"/>
        <v>---,---,---,---,---,---,---</v>
      </c>
    </row>
    <row r="110" spans="2:22" ht="15" customHeight="1" x14ac:dyDescent="0.25">
      <c r="B110" s="9" t="s">
        <v>207</v>
      </c>
      <c r="C110" s="9" t="s">
        <v>208</v>
      </c>
      <c r="D110" s="6" t="s">
        <v>453</v>
      </c>
      <c r="E110" s="7">
        <v>7443.12</v>
      </c>
      <c r="F110" s="19" t="s">
        <v>2</v>
      </c>
      <c r="G110" s="20" t="s">
        <v>2</v>
      </c>
      <c r="H110" s="19" t="s">
        <v>2</v>
      </c>
      <c r="I110" s="20" t="s">
        <v>2</v>
      </c>
      <c r="J110" s="19" t="s">
        <v>2</v>
      </c>
      <c r="K110" s="20" t="s">
        <v>2</v>
      </c>
      <c r="L110" s="19" t="s">
        <v>2</v>
      </c>
      <c r="M110" s="20" t="s">
        <v>2</v>
      </c>
      <c r="N110" s="19" t="s">
        <v>2</v>
      </c>
      <c r="O110" s="20" t="s">
        <v>2</v>
      </c>
      <c r="P110" s="19" t="s">
        <v>2</v>
      </c>
      <c r="Q110" s="20" t="s">
        <v>2</v>
      </c>
      <c r="R110" s="19" t="s">
        <v>2</v>
      </c>
      <c r="S110" s="20" t="s">
        <v>2</v>
      </c>
      <c r="T110" s="19" t="s">
        <v>2</v>
      </c>
      <c r="U110" s="20" t="s">
        <v>2</v>
      </c>
      <c r="V110" s="25" t="str">
        <f t="shared" si="1"/>
        <v>---,---,---,---,---,---,---</v>
      </c>
    </row>
    <row r="111" spans="2:22" ht="15" customHeight="1" x14ac:dyDescent="0.25">
      <c r="B111" s="9" t="s">
        <v>209</v>
      </c>
      <c r="C111" s="9" t="s">
        <v>210</v>
      </c>
      <c r="D111" s="6" t="s">
        <v>454</v>
      </c>
      <c r="E111" s="7">
        <v>734310</v>
      </c>
      <c r="F111" s="19" t="s">
        <v>2</v>
      </c>
      <c r="G111" s="20" t="s">
        <v>2</v>
      </c>
      <c r="H111" s="19" t="s">
        <v>2</v>
      </c>
      <c r="I111" s="20" t="s">
        <v>2</v>
      </c>
      <c r="J111" s="19" t="s">
        <v>2</v>
      </c>
      <c r="K111" s="20" t="s">
        <v>2</v>
      </c>
      <c r="L111" s="19" t="s">
        <v>2</v>
      </c>
      <c r="M111" s="20" t="s">
        <v>2</v>
      </c>
      <c r="N111" s="19" t="s">
        <v>2</v>
      </c>
      <c r="O111" s="20" t="s">
        <v>2</v>
      </c>
      <c r="P111" s="19" t="s">
        <v>2</v>
      </c>
      <c r="Q111" s="20" t="s">
        <v>2</v>
      </c>
      <c r="R111" s="19" t="s">
        <v>2</v>
      </c>
      <c r="S111" s="20" t="s">
        <v>2</v>
      </c>
      <c r="T111" s="19" t="s">
        <v>2</v>
      </c>
      <c r="U111" s="20" t="s">
        <v>2</v>
      </c>
      <c r="V111" s="25" t="str">
        <f t="shared" si="1"/>
        <v>---,---,---,---,---,---,---</v>
      </c>
    </row>
    <row r="112" spans="2:22" x14ac:dyDescent="0.25">
      <c r="B112" s="9" t="s">
        <v>211</v>
      </c>
      <c r="C112" s="9" t="s">
        <v>212</v>
      </c>
      <c r="D112" s="6" t="s">
        <v>347</v>
      </c>
      <c r="E112" s="7">
        <v>116460</v>
      </c>
      <c r="F112" s="19" t="s">
        <v>2</v>
      </c>
      <c r="G112" s="21" t="s">
        <v>2</v>
      </c>
      <c r="H112" s="19" t="s">
        <v>2</v>
      </c>
      <c r="I112" s="21" t="s">
        <v>2</v>
      </c>
      <c r="J112" s="19" t="s">
        <v>2</v>
      </c>
      <c r="K112" s="21" t="s">
        <v>2</v>
      </c>
      <c r="L112" s="19" t="s">
        <v>2</v>
      </c>
      <c r="M112" s="21" t="s">
        <v>2</v>
      </c>
      <c r="N112" s="19" t="s">
        <v>2</v>
      </c>
      <c r="O112" s="21" t="s">
        <v>2</v>
      </c>
      <c r="P112" s="19" t="s">
        <v>2</v>
      </c>
      <c r="Q112" s="21" t="s">
        <v>2</v>
      </c>
      <c r="R112" s="19" t="s">
        <v>2</v>
      </c>
      <c r="S112" s="21" t="s">
        <v>2</v>
      </c>
      <c r="T112" s="19" t="s">
        <v>2</v>
      </c>
      <c r="U112" s="21" t="s">
        <v>2</v>
      </c>
      <c r="V112" s="25" t="str">
        <f t="shared" si="1"/>
        <v>---,---,---,---,---,---,---</v>
      </c>
    </row>
    <row r="113" spans="2:22" x14ac:dyDescent="0.25">
      <c r="B113" s="9" t="s">
        <v>213</v>
      </c>
      <c r="C113" s="9" t="s">
        <v>214</v>
      </c>
      <c r="D113" s="6" t="s">
        <v>347</v>
      </c>
      <c r="E113" s="7">
        <v>44.9375</v>
      </c>
      <c r="F113" s="19" t="s">
        <v>2</v>
      </c>
      <c r="G113" s="21" t="s">
        <v>2</v>
      </c>
      <c r="H113" s="19" t="s">
        <v>2</v>
      </c>
      <c r="I113" s="21" t="s">
        <v>2</v>
      </c>
      <c r="J113" s="19" t="s">
        <v>2</v>
      </c>
      <c r="K113" s="21" t="s">
        <v>2</v>
      </c>
      <c r="L113" s="19" t="s">
        <v>2</v>
      </c>
      <c r="M113" s="21" t="s">
        <v>2</v>
      </c>
      <c r="N113" s="19" t="s">
        <v>2</v>
      </c>
      <c r="O113" s="21" t="s">
        <v>2</v>
      </c>
      <c r="P113" s="19" t="s">
        <v>2</v>
      </c>
      <c r="Q113" s="21" t="s">
        <v>2</v>
      </c>
      <c r="R113" s="19" t="s">
        <v>2</v>
      </c>
      <c r="S113" s="21" t="s">
        <v>2</v>
      </c>
      <c r="T113" s="19" t="s">
        <v>2</v>
      </c>
      <c r="U113" s="21" t="s">
        <v>2</v>
      </c>
      <c r="V113" s="25" t="str">
        <f t="shared" si="1"/>
        <v>---,---,---,---,---,---,---</v>
      </c>
    </row>
    <row r="114" spans="2:22" x14ac:dyDescent="0.25">
      <c r="B114" s="9" t="s">
        <v>215</v>
      </c>
      <c r="C114" s="9" t="s">
        <v>216</v>
      </c>
      <c r="D114" s="6" t="s">
        <v>347</v>
      </c>
      <c r="E114" s="7">
        <v>9620.16</v>
      </c>
      <c r="F114" s="19" t="s">
        <v>2</v>
      </c>
      <c r="G114" s="21" t="s">
        <v>2</v>
      </c>
      <c r="H114" s="19" t="s">
        <v>2</v>
      </c>
      <c r="I114" s="21" t="s">
        <v>2</v>
      </c>
      <c r="J114" s="19" t="s">
        <v>2</v>
      </c>
      <c r="K114" s="21" t="s">
        <v>2</v>
      </c>
      <c r="L114" s="19" t="s">
        <v>2</v>
      </c>
      <c r="M114" s="21" t="s">
        <v>2</v>
      </c>
      <c r="N114" s="19" t="s">
        <v>2</v>
      </c>
      <c r="O114" s="21" t="s">
        <v>2</v>
      </c>
      <c r="P114" s="19" t="s">
        <v>2</v>
      </c>
      <c r="Q114" s="21" t="s">
        <v>2</v>
      </c>
      <c r="R114" s="19" t="s">
        <v>2</v>
      </c>
      <c r="S114" s="21" t="s">
        <v>2</v>
      </c>
      <c r="T114" s="19" t="s">
        <v>2</v>
      </c>
      <c r="U114" s="21" t="s">
        <v>2</v>
      </c>
      <c r="V114" s="25" t="str">
        <f t="shared" si="1"/>
        <v>---,---,---,---,---,---,---</v>
      </c>
    </row>
    <row r="115" spans="2:22" x14ac:dyDescent="0.25">
      <c r="B115" s="9" t="s">
        <v>217</v>
      </c>
      <c r="C115" s="9" t="s">
        <v>218</v>
      </c>
      <c r="D115" s="6" t="s">
        <v>347</v>
      </c>
      <c r="E115" s="7">
        <v>784154</v>
      </c>
      <c r="F115" s="19" t="s">
        <v>2</v>
      </c>
      <c r="G115" s="21" t="s">
        <v>2</v>
      </c>
      <c r="H115" s="19" t="s">
        <v>2</v>
      </c>
      <c r="I115" s="21" t="s">
        <v>2</v>
      </c>
      <c r="J115" s="19" t="s">
        <v>2</v>
      </c>
      <c r="K115" s="21" t="s">
        <v>2</v>
      </c>
      <c r="L115" s="19" t="s">
        <v>2</v>
      </c>
      <c r="M115" s="21" t="s">
        <v>2</v>
      </c>
      <c r="N115" s="19" t="s">
        <v>2</v>
      </c>
      <c r="O115" s="21" t="s">
        <v>2</v>
      </c>
      <c r="P115" s="19" t="s">
        <v>2</v>
      </c>
      <c r="Q115" s="21" t="s">
        <v>2</v>
      </c>
      <c r="R115" s="19" t="s">
        <v>2</v>
      </c>
      <c r="S115" s="21" t="s">
        <v>2</v>
      </c>
      <c r="T115" s="19" t="s">
        <v>2</v>
      </c>
      <c r="U115" s="21" t="s">
        <v>2</v>
      </c>
      <c r="V115" s="25" t="str">
        <f t="shared" si="1"/>
        <v>---,---,---,---,---,---,---</v>
      </c>
    </row>
    <row r="116" spans="2:22" x14ac:dyDescent="0.25">
      <c r="B116" s="9" t="s">
        <v>219</v>
      </c>
      <c r="C116" s="9" t="s">
        <v>220</v>
      </c>
      <c r="D116" s="6" t="s">
        <v>347</v>
      </c>
      <c r="E116" s="7">
        <v>692345</v>
      </c>
      <c r="F116" s="19" t="s">
        <v>2</v>
      </c>
      <c r="G116" s="21" t="s">
        <v>2</v>
      </c>
      <c r="H116" s="19" t="s">
        <v>2</v>
      </c>
      <c r="I116" s="21" t="s">
        <v>2</v>
      </c>
      <c r="J116" s="19" t="s">
        <v>2</v>
      </c>
      <c r="K116" s="21" t="s">
        <v>2</v>
      </c>
      <c r="L116" s="19" t="s">
        <v>2</v>
      </c>
      <c r="M116" s="21" t="s">
        <v>2</v>
      </c>
      <c r="N116" s="19" t="s">
        <v>2</v>
      </c>
      <c r="O116" s="21" t="s">
        <v>2</v>
      </c>
      <c r="P116" s="19" t="s">
        <v>2</v>
      </c>
      <c r="Q116" s="21" t="s">
        <v>2</v>
      </c>
      <c r="R116" s="19" t="s">
        <v>2</v>
      </c>
      <c r="S116" s="21" t="s">
        <v>2</v>
      </c>
      <c r="T116" s="19" t="s">
        <v>2</v>
      </c>
      <c r="U116" s="21" t="s">
        <v>2</v>
      </c>
      <c r="V116" s="25" t="str">
        <f t="shared" si="1"/>
        <v>---,---,---,---,---,---,---</v>
      </c>
    </row>
    <row r="117" spans="2:22" x14ac:dyDescent="0.25">
      <c r="B117" s="9" t="s">
        <v>221</v>
      </c>
      <c r="C117" s="9" t="s">
        <v>222</v>
      </c>
      <c r="D117" s="6" t="s">
        <v>347</v>
      </c>
      <c r="E117" s="7">
        <v>1380560</v>
      </c>
      <c r="F117" s="19" t="s">
        <v>2</v>
      </c>
      <c r="G117" s="21" t="s">
        <v>2</v>
      </c>
      <c r="H117" s="19" t="s">
        <v>2</v>
      </c>
      <c r="I117" s="21" t="s">
        <v>2</v>
      </c>
      <c r="J117" s="19" t="s">
        <v>2</v>
      </c>
      <c r="K117" s="21" t="s">
        <v>2</v>
      </c>
      <c r="L117" s="19" t="s">
        <v>2</v>
      </c>
      <c r="M117" s="21" t="s">
        <v>2</v>
      </c>
      <c r="N117" s="19" t="s">
        <v>2</v>
      </c>
      <c r="O117" s="21" t="s">
        <v>2</v>
      </c>
      <c r="P117" s="19" t="s">
        <v>2</v>
      </c>
      <c r="Q117" s="21" t="s">
        <v>2</v>
      </c>
      <c r="R117" s="19" t="s">
        <v>2</v>
      </c>
      <c r="S117" s="21" t="s">
        <v>2</v>
      </c>
      <c r="T117" s="19" t="s">
        <v>2</v>
      </c>
      <c r="U117" s="21" t="s">
        <v>2</v>
      </c>
      <c r="V117" s="25" t="str">
        <f t="shared" si="1"/>
        <v>---,---,---,---,---,---,---</v>
      </c>
    </row>
    <row r="118" spans="2:22" x14ac:dyDescent="0.25">
      <c r="B118" s="9" t="s">
        <v>223</v>
      </c>
      <c r="C118" s="9" t="s">
        <v>224</v>
      </c>
      <c r="D118" s="6" t="s">
        <v>347</v>
      </c>
      <c r="E118" s="7">
        <v>60590</v>
      </c>
      <c r="F118" s="19" t="s">
        <v>2</v>
      </c>
      <c r="G118" s="21" t="s">
        <v>2</v>
      </c>
      <c r="H118" s="19" t="s">
        <v>2</v>
      </c>
      <c r="I118" s="21" t="s">
        <v>2</v>
      </c>
      <c r="J118" s="19" t="s">
        <v>2</v>
      </c>
      <c r="K118" s="21" t="s">
        <v>2</v>
      </c>
      <c r="L118" s="19" t="s">
        <v>2</v>
      </c>
      <c r="M118" s="21" t="s">
        <v>2</v>
      </c>
      <c r="N118" s="19" t="s">
        <v>2</v>
      </c>
      <c r="O118" s="21" t="s">
        <v>2</v>
      </c>
      <c r="P118" s="19" t="s">
        <v>2</v>
      </c>
      <c r="Q118" s="21" t="s">
        <v>2</v>
      </c>
      <c r="R118" s="19" t="s">
        <v>2</v>
      </c>
      <c r="S118" s="21" t="s">
        <v>2</v>
      </c>
      <c r="T118" s="19" t="s">
        <v>2</v>
      </c>
      <c r="U118" s="21" t="s">
        <v>2</v>
      </c>
      <c r="V118" s="25" t="str">
        <f t="shared" si="1"/>
        <v>---,---,---,---,---,---,---</v>
      </c>
    </row>
    <row r="119" spans="2:22" x14ac:dyDescent="0.25">
      <c r="B119" s="9" t="s">
        <v>225</v>
      </c>
      <c r="C119" s="9" t="s">
        <v>226</v>
      </c>
      <c r="D119" s="6" t="s">
        <v>347</v>
      </c>
      <c r="E119" s="7">
        <v>16800.400000000001</v>
      </c>
      <c r="F119" s="19" t="s">
        <v>2</v>
      </c>
      <c r="G119" s="21" t="s">
        <v>2</v>
      </c>
      <c r="H119" s="19" t="s">
        <v>2</v>
      </c>
      <c r="I119" s="21" t="s">
        <v>2</v>
      </c>
      <c r="J119" s="19" t="s">
        <v>2</v>
      </c>
      <c r="K119" s="21" t="s">
        <v>2</v>
      </c>
      <c r="L119" s="19" t="s">
        <v>2</v>
      </c>
      <c r="M119" s="21" t="s">
        <v>2</v>
      </c>
      <c r="N119" s="19" t="s">
        <v>2</v>
      </c>
      <c r="O119" s="21" t="s">
        <v>2</v>
      </c>
      <c r="P119" s="19" t="s">
        <v>2</v>
      </c>
      <c r="Q119" s="21" t="s">
        <v>2</v>
      </c>
      <c r="R119" s="19" t="s">
        <v>2</v>
      </c>
      <c r="S119" s="21" t="s">
        <v>2</v>
      </c>
      <c r="T119" s="19" t="s">
        <v>2</v>
      </c>
      <c r="U119" s="21" t="s">
        <v>2</v>
      </c>
      <c r="V119" s="25" t="str">
        <f t="shared" si="1"/>
        <v>---,---,---,---,---,---,---</v>
      </c>
    </row>
    <row r="120" spans="2:22" x14ac:dyDescent="0.25">
      <c r="B120" s="9" t="s">
        <v>227</v>
      </c>
      <c r="C120" s="9" t="s">
        <v>228</v>
      </c>
      <c r="D120" s="6" t="s">
        <v>347</v>
      </c>
      <c r="E120" s="7">
        <v>282705</v>
      </c>
      <c r="F120" s="19" t="s">
        <v>2</v>
      </c>
      <c r="G120" s="21" t="s">
        <v>2</v>
      </c>
      <c r="H120" s="19" t="s">
        <v>2</v>
      </c>
      <c r="I120" s="21" t="s">
        <v>2</v>
      </c>
      <c r="J120" s="19" t="s">
        <v>2</v>
      </c>
      <c r="K120" s="21" t="s">
        <v>2</v>
      </c>
      <c r="L120" s="19" t="s">
        <v>2</v>
      </c>
      <c r="M120" s="21" t="s">
        <v>2</v>
      </c>
      <c r="N120" s="19" t="s">
        <v>2</v>
      </c>
      <c r="O120" s="21" t="s">
        <v>2</v>
      </c>
      <c r="P120" s="19" t="s">
        <v>2</v>
      </c>
      <c r="Q120" s="21" t="s">
        <v>2</v>
      </c>
      <c r="R120" s="19" t="s">
        <v>2</v>
      </c>
      <c r="S120" s="21" t="s">
        <v>2</v>
      </c>
      <c r="T120" s="19" t="s">
        <v>2</v>
      </c>
      <c r="U120" s="21" t="s">
        <v>2</v>
      </c>
      <c r="V120" s="25" t="str">
        <f t="shared" si="1"/>
        <v>---,---,---,---,---,---,---</v>
      </c>
    </row>
    <row r="121" spans="2:22" x14ac:dyDescent="0.25">
      <c r="B121" s="9" t="s">
        <v>229</v>
      </c>
      <c r="C121" s="9" t="s">
        <v>230</v>
      </c>
      <c r="D121" s="6" t="s">
        <v>347</v>
      </c>
      <c r="E121" s="7">
        <v>92568.6</v>
      </c>
      <c r="F121" s="19" t="s">
        <v>2</v>
      </c>
      <c r="G121" s="21" t="s">
        <v>2</v>
      </c>
      <c r="H121" s="19" t="s">
        <v>2</v>
      </c>
      <c r="I121" s="21" t="s">
        <v>2</v>
      </c>
      <c r="J121" s="19" t="s">
        <v>2</v>
      </c>
      <c r="K121" s="21" t="s">
        <v>2</v>
      </c>
      <c r="L121" s="19" t="s">
        <v>2</v>
      </c>
      <c r="M121" s="21" t="s">
        <v>2</v>
      </c>
      <c r="N121" s="19" t="s">
        <v>2</v>
      </c>
      <c r="O121" s="21" t="s">
        <v>2</v>
      </c>
      <c r="P121" s="19" t="s">
        <v>2</v>
      </c>
      <c r="Q121" s="21" t="s">
        <v>2</v>
      </c>
      <c r="R121" s="19" t="s">
        <v>2</v>
      </c>
      <c r="S121" s="21" t="s">
        <v>2</v>
      </c>
      <c r="T121" s="19" t="s">
        <v>2</v>
      </c>
      <c r="U121" s="21" t="s">
        <v>2</v>
      </c>
      <c r="V121" s="25" t="str">
        <f t="shared" si="1"/>
        <v>---,---,---,---,---,---,---</v>
      </c>
    </row>
    <row r="122" spans="2:22" x14ac:dyDescent="0.25">
      <c r="B122" s="9" t="s">
        <v>231</v>
      </c>
      <c r="C122" s="9" t="s">
        <v>232</v>
      </c>
      <c r="D122" s="6" t="s">
        <v>347</v>
      </c>
      <c r="E122" s="7">
        <v>6817410</v>
      </c>
      <c r="F122" s="19" t="s">
        <v>2</v>
      </c>
      <c r="G122" s="21" t="s">
        <v>2</v>
      </c>
      <c r="H122" s="19" t="s">
        <v>2</v>
      </c>
      <c r="I122" s="21" t="s">
        <v>2</v>
      </c>
      <c r="J122" s="19" t="s">
        <v>2</v>
      </c>
      <c r="K122" s="21" t="s">
        <v>2</v>
      </c>
      <c r="L122" s="19" t="s">
        <v>2</v>
      </c>
      <c r="M122" s="21" t="s">
        <v>2</v>
      </c>
      <c r="N122" s="19" t="s">
        <v>2</v>
      </c>
      <c r="O122" s="21" t="s">
        <v>2</v>
      </c>
      <c r="P122" s="19" t="s">
        <v>2</v>
      </c>
      <c r="Q122" s="21" t="s">
        <v>2</v>
      </c>
      <c r="R122" s="19" t="s">
        <v>2</v>
      </c>
      <c r="S122" s="21" t="s">
        <v>2</v>
      </c>
      <c r="T122" s="19" t="s">
        <v>2</v>
      </c>
      <c r="U122" s="21" t="s">
        <v>2</v>
      </c>
      <c r="V122" s="25" t="str">
        <f t="shared" si="1"/>
        <v>---,---,---,---,---,---,---</v>
      </c>
    </row>
    <row r="123" spans="2:22" x14ac:dyDescent="0.25">
      <c r="B123" s="9" t="s">
        <v>233</v>
      </c>
      <c r="C123" s="9" t="s">
        <v>234</v>
      </c>
      <c r="D123" s="6" t="s">
        <v>347</v>
      </c>
      <c r="E123" s="7">
        <v>8554.0300000000007</v>
      </c>
      <c r="F123" s="8">
        <v>315.81</v>
      </c>
      <c r="G123" s="15">
        <v>36.92</v>
      </c>
      <c r="H123" s="8">
        <v>1627.1</v>
      </c>
      <c r="I123" s="15">
        <v>19.02</v>
      </c>
      <c r="J123" s="8">
        <v>4244.32</v>
      </c>
      <c r="K123" s="15">
        <v>49.62</v>
      </c>
      <c r="L123" s="8" t="s">
        <v>2</v>
      </c>
      <c r="M123" s="15" t="s">
        <v>2</v>
      </c>
      <c r="N123" s="8" t="s">
        <v>2</v>
      </c>
      <c r="O123" s="15" t="s">
        <v>2</v>
      </c>
      <c r="P123" s="8" t="s">
        <v>2</v>
      </c>
      <c r="Q123" s="15" t="s">
        <v>2</v>
      </c>
      <c r="R123" s="8" t="s">
        <v>2</v>
      </c>
      <c r="S123" s="15" t="s">
        <v>2</v>
      </c>
      <c r="T123" s="8" t="s">
        <v>2</v>
      </c>
      <c r="U123" s="15" t="s">
        <v>2</v>
      </c>
      <c r="V123" s="25" t="str">
        <f t="shared" si="1"/>
        <v>1627.1,4244.32,---,---,---,---,---</v>
      </c>
    </row>
    <row r="124" spans="2:22" x14ac:dyDescent="0.25">
      <c r="B124" s="9" t="s">
        <v>235</v>
      </c>
      <c r="C124" s="9" t="s">
        <v>236</v>
      </c>
      <c r="D124" s="6" t="s">
        <v>347</v>
      </c>
      <c r="E124" s="7">
        <v>6257.29</v>
      </c>
      <c r="F124" s="8">
        <v>171.57</v>
      </c>
      <c r="G124" s="15">
        <v>27.42</v>
      </c>
      <c r="H124" s="8">
        <v>876.67</v>
      </c>
      <c r="I124" s="15">
        <v>14.01</v>
      </c>
      <c r="J124" s="8">
        <v>3056.16</v>
      </c>
      <c r="K124" s="15">
        <v>48.84</v>
      </c>
      <c r="L124" s="8">
        <v>3814.43</v>
      </c>
      <c r="M124" s="15">
        <v>60.96</v>
      </c>
      <c r="N124" s="8">
        <v>4319.25</v>
      </c>
      <c r="O124" s="15">
        <v>69.03</v>
      </c>
      <c r="P124" s="8" t="s">
        <v>2</v>
      </c>
      <c r="Q124" s="15" t="s">
        <v>2</v>
      </c>
      <c r="R124" s="8" t="s">
        <v>2</v>
      </c>
      <c r="S124" s="15" t="s">
        <v>2</v>
      </c>
      <c r="T124" s="8" t="s">
        <v>2</v>
      </c>
      <c r="U124" s="15" t="s">
        <v>2</v>
      </c>
      <c r="V124" s="25" t="str">
        <f t="shared" si="1"/>
        <v>876.67,3056.16,3814.43,4319.25,---,---,---</v>
      </c>
    </row>
    <row r="125" spans="2:22" x14ac:dyDescent="0.25">
      <c r="B125" s="9" t="s">
        <v>237</v>
      </c>
      <c r="C125" s="9" t="s">
        <v>238</v>
      </c>
      <c r="D125" s="6" t="s">
        <v>347</v>
      </c>
      <c r="E125" s="7">
        <v>1049.28</v>
      </c>
      <c r="F125" s="8">
        <v>20.61</v>
      </c>
      <c r="G125" s="15">
        <v>19.64</v>
      </c>
      <c r="H125" s="8">
        <v>103.6</v>
      </c>
      <c r="I125" s="15">
        <v>9.8699999999999992</v>
      </c>
      <c r="J125" s="8">
        <v>377.63</v>
      </c>
      <c r="K125" s="15">
        <v>35.99</v>
      </c>
      <c r="L125" s="8">
        <v>524.11</v>
      </c>
      <c r="M125" s="15">
        <v>49.95</v>
      </c>
      <c r="N125" s="8">
        <v>602.15</v>
      </c>
      <c r="O125" s="15">
        <v>57.39</v>
      </c>
      <c r="P125" s="8">
        <v>648.87</v>
      </c>
      <c r="Q125" s="15">
        <v>61.84</v>
      </c>
      <c r="R125" s="8">
        <v>742.31</v>
      </c>
      <c r="S125" s="15">
        <v>70.739999999999995</v>
      </c>
      <c r="T125" s="8" t="s">
        <v>2</v>
      </c>
      <c r="U125" s="15" t="s">
        <v>2</v>
      </c>
      <c r="V125" s="25" t="str">
        <f t="shared" si="1"/>
        <v>103.6,377.63,524.11,602.15,648.87,742.31,---</v>
      </c>
    </row>
    <row r="126" spans="2:22" x14ac:dyDescent="0.25">
      <c r="B126" s="9" t="s">
        <v>239</v>
      </c>
      <c r="C126" s="9" t="s">
        <v>240</v>
      </c>
      <c r="D126" s="6" t="s">
        <v>347</v>
      </c>
      <c r="E126" s="7">
        <v>45743.7</v>
      </c>
      <c r="F126" s="8">
        <v>846.32</v>
      </c>
      <c r="G126" s="15">
        <v>18.5</v>
      </c>
      <c r="H126" s="8">
        <v>5444.7</v>
      </c>
      <c r="I126" s="15">
        <v>11.9</v>
      </c>
      <c r="J126" s="8">
        <v>11651.31</v>
      </c>
      <c r="K126" s="15">
        <v>25.47</v>
      </c>
      <c r="L126" s="8">
        <v>16596.060000000001</v>
      </c>
      <c r="M126" s="15">
        <v>36.28</v>
      </c>
      <c r="N126" s="8">
        <v>20455.599999999999</v>
      </c>
      <c r="O126" s="15">
        <v>44.72</v>
      </c>
      <c r="P126" s="8">
        <v>21536.93</v>
      </c>
      <c r="Q126" s="15">
        <v>47.08</v>
      </c>
      <c r="R126" s="8">
        <v>23699.59</v>
      </c>
      <c r="S126" s="15">
        <v>51.81</v>
      </c>
      <c r="T126" s="8">
        <v>25862.25</v>
      </c>
      <c r="U126" s="15">
        <v>56.54</v>
      </c>
      <c r="V126" s="25" t="str">
        <f t="shared" si="1"/>
        <v>5444.7,11651.31,16596.06,20455.6,21536.93,23699.59,25862.25</v>
      </c>
    </row>
    <row r="127" spans="2:22" x14ac:dyDescent="0.25">
      <c r="B127" s="9" t="s">
        <v>241</v>
      </c>
      <c r="C127" s="9" t="s">
        <v>242</v>
      </c>
      <c r="D127" s="6" t="s">
        <v>347</v>
      </c>
      <c r="E127" s="7">
        <v>5344.44</v>
      </c>
      <c r="F127" s="8">
        <v>94.27</v>
      </c>
      <c r="G127" s="15">
        <v>17.64</v>
      </c>
      <c r="H127" s="8">
        <v>383.9</v>
      </c>
      <c r="I127" s="15">
        <v>7.18</v>
      </c>
      <c r="J127" s="8">
        <v>1588.18</v>
      </c>
      <c r="K127" s="15">
        <v>29.72</v>
      </c>
      <c r="L127" s="8">
        <v>2211.83</v>
      </c>
      <c r="M127" s="15">
        <v>41.39</v>
      </c>
      <c r="N127" s="8">
        <v>2487.8200000000002</v>
      </c>
      <c r="O127" s="15">
        <v>46.55</v>
      </c>
      <c r="P127" s="8">
        <v>2741.95</v>
      </c>
      <c r="Q127" s="15">
        <v>51.3</v>
      </c>
      <c r="R127" s="8">
        <v>3110.95</v>
      </c>
      <c r="S127" s="15">
        <v>58.21</v>
      </c>
      <c r="T127" s="8">
        <v>3114.4</v>
      </c>
      <c r="U127" s="15">
        <v>58.27</v>
      </c>
      <c r="V127" s="25" t="str">
        <f t="shared" si="1"/>
        <v>383.9,1588.18,2211.83,2487.82,2741.95,3110.95,3114.4</v>
      </c>
    </row>
    <row r="128" spans="2:22" x14ac:dyDescent="0.25">
      <c r="B128" s="9" t="s">
        <v>243</v>
      </c>
      <c r="C128" s="9" t="s">
        <v>244</v>
      </c>
      <c r="D128" s="6" t="s">
        <v>347</v>
      </c>
      <c r="E128" s="7">
        <v>3849.5</v>
      </c>
      <c r="F128" s="8">
        <v>66.12</v>
      </c>
      <c r="G128" s="15">
        <v>17.18</v>
      </c>
      <c r="H128" s="8">
        <v>419.63</v>
      </c>
      <c r="I128" s="15">
        <v>10.9</v>
      </c>
      <c r="J128" s="8">
        <v>883.42</v>
      </c>
      <c r="K128" s="15">
        <v>22.95</v>
      </c>
      <c r="L128" s="8">
        <v>1185.3499999999999</v>
      </c>
      <c r="M128" s="15">
        <v>30.79</v>
      </c>
      <c r="N128" s="8">
        <v>1466.96</v>
      </c>
      <c r="O128" s="15">
        <v>38.11</v>
      </c>
      <c r="P128" s="8">
        <v>1725.7</v>
      </c>
      <c r="Q128" s="15">
        <v>44.83</v>
      </c>
      <c r="R128" s="8">
        <v>1775.29</v>
      </c>
      <c r="S128" s="15">
        <v>46.12</v>
      </c>
      <c r="T128" s="8">
        <v>1824.88</v>
      </c>
      <c r="U128" s="15">
        <v>47.41</v>
      </c>
      <c r="V128" s="25" t="str">
        <f t="shared" si="1"/>
        <v>419.63,883.42,1185.35,1466.96,1725.7,1775.29,1824.88</v>
      </c>
    </row>
    <row r="129" spans="2:22" x14ac:dyDescent="0.25">
      <c r="B129" s="9" t="s">
        <v>245</v>
      </c>
      <c r="C129" s="9" t="s">
        <v>246</v>
      </c>
      <c r="D129" s="6" t="s">
        <v>347</v>
      </c>
      <c r="E129" s="7">
        <v>158.42099999999999</v>
      </c>
      <c r="F129" s="8">
        <v>2.56</v>
      </c>
      <c r="G129" s="15">
        <v>16.18</v>
      </c>
      <c r="H129" s="8">
        <v>10.66</v>
      </c>
      <c r="I129" s="15">
        <v>6.73</v>
      </c>
      <c r="J129" s="8">
        <v>41.91</v>
      </c>
      <c r="K129" s="15">
        <v>26.45</v>
      </c>
      <c r="L129" s="8">
        <v>64.930000000000007</v>
      </c>
      <c r="M129" s="15">
        <v>40.99</v>
      </c>
      <c r="N129" s="8">
        <v>88.74</v>
      </c>
      <c r="O129" s="15">
        <v>56.02</v>
      </c>
      <c r="P129" s="8">
        <v>93.58</v>
      </c>
      <c r="Q129" s="15">
        <v>59.07</v>
      </c>
      <c r="R129" s="8">
        <v>102.09</v>
      </c>
      <c r="S129" s="15">
        <v>64.44</v>
      </c>
      <c r="T129" s="8">
        <v>110.61</v>
      </c>
      <c r="U129" s="15">
        <v>69.819999999999993</v>
      </c>
      <c r="V129" s="25" t="str">
        <f t="shared" si="1"/>
        <v>10.66,41.91,64.93,88.74,93.58,102.09,110.61</v>
      </c>
    </row>
    <row r="130" spans="2:22" x14ac:dyDescent="0.25">
      <c r="B130" s="9" t="s">
        <v>247</v>
      </c>
      <c r="C130" s="9" t="s">
        <v>248</v>
      </c>
      <c r="D130" s="6" t="s">
        <v>347</v>
      </c>
      <c r="E130" s="7">
        <v>259030</v>
      </c>
      <c r="F130" s="8">
        <v>4035.05</v>
      </c>
      <c r="G130" s="15">
        <v>15.58</v>
      </c>
      <c r="H130" s="8">
        <v>16326.16</v>
      </c>
      <c r="I130" s="15">
        <v>6.3</v>
      </c>
      <c r="J130" s="8">
        <v>48439</v>
      </c>
      <c r="K130" s="15">
        <v>18.7</v>
      </c>
      <c r="L130" s="8">
        <v>99156.800000000003</v>
      </c>
      <c r="M130" s="15">
        <v>38.28</v>
      </c>
      <c r="N130" s="8">
        <v>155361.35</v>
      </c>
      <c r="O130" s="15">
        <v>59.98</v>
      </c>
      <c r="P130" s="8">
        <v>157946.43</v>
      </c>
      <c r="Q130" s="15">
        <v>60.98</v>
      </c>
      <c r="R130" s="8">
        <v>163116.57999999999</v>
      </c>
      <c r="S130" s="15">
        <v>62.97</v>
      </c>
      <c r="T130" s="8">
        <v>168286.73</v>
      </c>
      <c r="U130" s="15">
        <v>64.97</v>
      </c>
      <c r="V130" s="25" t="str">
        <f t="shared" si="1"/>
        <v>16326.16,48439,99156.8,155361.35,157946.43,163116.58,168286.73</v>
      </c>
    </row>
    <row r="131" spans="2:22" x14ac:dyDescent="0.25">
      <c r="B131" s="9" t="s">
        <v>249</v>
      </c>
      <c r="C131" s="9" t="s">
        <v>250</v>
      </c>
      <c r="D131" s="6" t="s">
        <v>347</v>
      </c>
      <c r="E131" s="7">
        <v>41119.1</v>
      </c>
      <c r="F131" s="8">
        <v>563.47</v>
      </c>
      <c r="G131" s="15">
        <v>13.7</v>
      </c>
      <c r="H131" s="8">
        <v>2161.1999999999998</v>
      </c>
      <c r="I131" s="15">
        <v>5.26</v>
      </c>
      <c r="J131" s="8">
        <v>10628.97</v>
      </c>
      <c r="K131" s="15">
        <v>25.85</v>
      </c>
      <c r="L131" s="8">
        <v>15108.87</v>
      </c>
      <c r="M131" s="15">
        <v>36.74</v>
      </c>
      <c r="N131" s="8">
        <v>19213.25</v>
      </c>
      <c r="O131" s="15">
        <v>46.73</v>
      </c>
      <c r="P131" s="8">
        <v>21398.94</v>
      </c>
      <c r="Q131" s="15">
        <v>52.04</v>
      </c>
      <c r="R131" s="8">
        <v>24515.25</v>
      </c>
      <c r="S131" s="15">
        <v>59.62</v>
      </c>
      <c r="T131" s="8">
        <v>24567.71</v>
      </c>
      <c r="U131" s="15">
        <v>59.75</v>
      </c>
      <c r="V131" s="25" t="str">
        <f t="shared" si="1"/>
        <v>2161.2,10628.97,15108.87,19213.25,21398.94,24515.25,24567.71</v>
      </c>
    </row>
    <row r="132" spans="2:22" x14ac:dyDescent="0.25">
      <c r="B132" s="9" t="s">
        <v>251</v>
      </c>
      <c r="C132" s="9" t="s">
        <v>252</v>
      </c>
      <c r="D132" s="6" t="s">
        <v>347</v>
      </c>
      <c r="E132" s="7">
        <v>865.49599999999998</v>
      </c>
      <c r="F132" s="8">
        <v>10.65</v>
      </c>
      <c r="G132" s="15">
        <v>12.3</v>
      </c>
      <c r="H132" s="8">
        <v>52.45</v>
      </c>
      <c r="I132" s="15">
        <v>6.06</v>
      </c>
      <c r="J132" s="8">
        <v>133.37</v>
      </c>
      <c r="K132" s="15">
        <v>15.41</v>
      </c>
      <c r="L132" s="8">
        <v>270.27999999999997</v>
      </c>
      <c r="M132" s="15">
        <v>31.23</v>
      </c>
      <c r="N132" s="8">
        <v>383.49</v>
      </c>
      <c r="O132" s="15">
        <v>44.31</v>
      </c>
      <c r="P132" s="8">
        <v>419.78</v>
      </c>
      <c r="Q132" s="15">
        <v>48.5</v>
      </c>
      <c r="R132" s="8">
        <v>492.36</v>
      </c>
      <c r="S132" s="15">
        <v>56.89</v>
      </c>
      <c r="T132" s="8">
        <v>497.56</v>
      </c>
      <c r="U132" s="15">
        <v>57.49</v>
      </c>
      <c r="V132" s="25" t="str">
        <f t="shared" si="1"/>
        <v>52.45,133.37,270.28,383.49,419.78,492.36,497.56</v>
      </c>
    </row>
    <row r="133" spans="2:22" x14ac:dyDescent="0.25">
      <c r="B133" s="9" t="s">
        <v>253</v>
      </c>
      <c r="C133" s="9" t="s">
        <v>254</v>
      </c>
      <c r="D133" s="6" t="s">
        <v>347</v>
      </c>
      <c r="E133" s="7">
        <v>2027.94</v>
      </c>
      <c r="F133" s="8">
        <v>23.83</v>
      </c>
      <c r="G133" s="15">
        <v>11.75</v>
      </c>
      <c r="H133" s="8">
        <v>106.8</v>
      </c>
      <c r="I133" s="15">
        <v>5.27</v>
      </c>
      <c r="J133" s="8">
        <v>344.45</v>
      </c>
      <c r="K133" s="15">
        <v>16.989999999999998</v>
      </c>
      <c r="L133" s="8">
        <v>528.03</v>
      </c>
      <c r="M133" s="15">
        <v>26.04</v>
      </c>
      <c r="N133" s="8">
        <v>1007.38</v>
      </c>
      <c r="O133" s="15">
        <v>49.67</v>
      </c>
      <c r="P133" s="8">
        <v>1153.1500000000001</v>
      </c>
      <c r="Q133" s="15">
        <v>56.86</v>
      </c>
      <c r="R133" s="8">
        <v>1162.81</v>
      </c>
      <c r="S133" s="15">
        <v>57.34</v>
      </c>
      <c r="T133" s="8">
        <v>1172.47</v>
      </c>
      <c r="U133" s="15">
        <v>57.82</v>
      </c>
      <c r="V133" s="25" t="str">
        <f t="shared" si="1"/>
        <v>106.8,344.45,528.03,1007.38,1153.15,1162.81,1172.47</v>
      </c>
    </row>
    <row r="134" spans="2:22" x14ac:dyDescent="0.25">
      <c r="B134" s="9" t="s">
        <v>255</v>
      </c>
      <c r="C134" s="9" t="s">
        <v>256</v>
      </c>
      <c r="D134" s="6" t="s">
        <v>347</v>
      </c>
      <c r="E134" s="7">
        <v>4112.0600000000004</v>
      </c>
      <c r="F134" s="8">
        <v>38.880000000000003</v>
      </c>
      <c r="G134" s="15">
        <v>9.4499999999999993</v>
      </c>
      <c r="H134" s="8">
        <v>171.7</v>
      </c>
      <c r="I134" s="15">
        <v>4.18</v>
      </c>
      <c r="J134" s="8">
        <v>626.36</v>
      </c>
      <c r="K134" s="15">
        <v>15.23</v>
      </c>
      <c r="L134" s="8">
        <v>901.45</v>
      </c>
      <c r="M134" s="15">
        <v>21.92</v>
      </c>
      <c r="N134" s="8">
        <v>1254.07</v>
      </c>
      <c r="O134" s="15">
        <v>30.5</v>
      </c>
      <c r="P134" s="8">
        <v>1448.02</v>
      </c>
      <c r="Q134" s="15">
        <v>35.21</v>
      </c>
      <c r="R134" s="8">
        <v>1656.09</v>
      </c>
      <c r="S134" s="15">
        <v>40.270000000000003</v>
      </c>
      <c r="T134" s="8">
        <v>1812.66</v>
      </c>
      <c r="U134" s="15">
        <v>44.08</v>
      </c>
      <c r="V134" s="25" t="str">
        <f t="shared" si="1"/>
        <v>171.7,626.36,901.45,1254.07,1448.02,1656.09,1812.66</v>
      </c>
    </row>
    <row r="135" spans="2:22" x14ac:dyDescent="0.25">
      <c r="B135" s="9" t="s">
        <v>257</v>
      </c>
      <c r="C135" s="9" t="s">
        <v>258</v>
      </c>
      <c r="D135" s="6" t="s">
        <v>347</v>
      </c>
      <c r="E135" s="7">
        <v>39559.9</v>
      </c>
      <c r="F135" s="8">
        <v>257.35000000000002</v>
      </c>
      <c r="G135" s="15">
        <v>6.51</v>
      </c>
      <c r="H135" s="8">
        <v>781.25</v>
      </c>
      <c r="I135" s="15">
        <v>1.97</v>
      </c>
      <c r="J135" s="8">
        <v>3268.98</v>
      </c>
      <c r="K135" s="15">
        <v>8.26</v>
      </c>
      <c r="L135" s="8">
        <v>6671.59</v>
      </c>
      <c r="M135" s="15">
        <v>16.86</v>
      </c>
      <c r="N135" s="8">
        <v>13990.26</v>
      </c>
      <c r="O135" s="15">
        <v>35.36</v>
      </c>
      <c r="P135" s="8">
        <v>17977.759999999998</v>
      </c>
      <c r="Q135" s="15">
        <v>45.44</v>
      </c>
      <c r="R135" s="8">
        <v>19166.439999999999</v>
      </c>
      <c r="S135" s="15">
        <v>48.45</v>
      </c>
      <c r="T135" s="8">
        <v>20355.12</v>
      </c>
      <c r="U135" s="15">
        <v>51.45</v>
      </c>
      <c r="V135" s="25" t="str">
        <f t="shared" si="1"/>
        <v>781.25,3268.98,6671.59,13990.26,17977.76,19166.44,20355.12</v>
      </c>
    </row>
    <row r="136" spans="2:22" x14ac:dyDescent="0.25">
      <c r="B136" s="9" t="s">
        <v>259</v>
      </c>
      <c r="C136" s="9" t="s">
        <v>260</v>
      </c>
      <c r="D136" s="6" t="s">
        <v>347</v>
      </c>
      <c r="E136" s="7">
        <v>3361.85</v>
      </c>
      <c r="F136" s="8">
        <v>20.420000000000002</v>
      </c>
      <c r="G136" s="15">
        <v>6.07</v>
      </c>
      <c r="H136" s="8">
        <v>98.79</v>
      </c>
      <c r="I136" s="15">
        <v>2.94</v>
      </c>
      <c r="J136" s="8">
        <v>268.31</v>
      </c>
      <c r="K136" s="15">
        <v>7.98</v>
      </c>
      <c r="L136" s="8">
        <v>517.28</v>
      </c>
      <c r="M136" s="15">
        <v>15.39</v>
      </c>
      <c r="N136" s="8">
        <v>905.87</v>
      </c>
      <c r="O136" s="15">
        <v>26.95</v>
      </c>
      <c r="P136" s="8">
        <v>1132.52</v>
      </c>
      <c r="Q136" s="15">
        <v>33.69</v>
      </c>
      <c r="R136" s="8">
        <v>1228.54</v>
      </c>
      <c r="S136" s="15">
        <v>36.54</v>
      </c>
      <c r="T136" s="8">
        <v>1324.56</v>
      </c>
      <c r="U136" s="15">
        <v>39.4</v>
      </c>
      <c r="V136" s="25" t="str">
        <f t="shared" ref="V136:V199" si="2">+H136&amp;","&amp;J136&amp;","&amp;L136&amp;","&amp;N136&amp;","&amp;P136&amp;","&amp;R136&amp;","&amp;T136</f>
        <v>98.79,268.31,517.28,905.87,1132.52,1228.54,1324.56</v>
      </c>
    </row>
    <row r="137" spans="2:22" ht="15" customHeight="1" x14ac:dyDescent="0.25">
      <c r="B137" s="9" t="s">
        <v>261</v>
      </c>
      <c r="C137" s="9" t="s">
        <v>262</v>
      </c>
      <c r="D137" s="6" t="s">
        <v>455</v>
      </c>
      <c r="E137" s="7">
        <v>10451.9</v>
      </c>
      <c r="F137" s="8">
        <v>61.19</v>
      </c>
      <c r="G137" s="15">
        <v>5.85</v>
      </c>
      <c r="H137" s="8">
        <v>323.60000000000002</v>
      </c>
      <c r="I137" s="15">
        <v>3.1</v>
      </c>
      <c r="J137" s="8">
        <v>711.34</v>
      </c>
      <c r="K137" s="15">
        <v>6.81</v>
      </c>
      <c r="L137" s="8">
        <v>1227.9100000000001</v>
      </c>
      <c r="M137" s="15">
        <v>11.75</v>
      </c>
      <c r="N137" s="8">
        <v>2382.21</v>
      </c>
      <c r="O137" s="15">
        <v>22.79</v>
      </c>
      <c r="P137" s="8">
        <v>3182.84</v>
      </c>
      <c r="Q137" s="15">
        <v>30.45</v>
      </c>
      <c r="R137" s="8">
        <v>3722.22</v>
      </c>
      <c r="S137" s="15">
        <v>35.61</v>
      </c>
      <c r="T137" s="8">
        <v>3926.06</v>
      </c>
      <c r="U137" s="15">
        <v>37.56</v>
      </c>
      <c r="V137" s="25" t="str">
        <f t="shared" si="2"/>
        <v>323.6,711.34,1227.91,2382.21,3182.84,3722.22,3926.06</v>
      </c>
    </row>
    <row r="138" spans="2:22" x14ac:dyDescent="0.25">
      <c r="B138" s="9" t="s">
        <v>263</v>
      </c>
      <c r="C138" s="9" t="s">
        <v>264</v>
      </c>
      <c r="D138" s="6" t="s">
        <v>347</v>
      </c>
      <c r="E138" s="7">
        <v>5994.43</v>
      </c>
      <c r="F138" s="8">
        <v>28.15</v>
      </c>
      <c r="G138" s="15">
        <v>4.7</v>
      </c>
      <c r="H138" s="8">
        <v>49.54</v>
      </c>
      <c r="I138" s="15">
        <v>0.83</v>
      </c>
      <c r="J138" s="8">
        <v>513.63</v>
      </c>
      <c r="K138" s="15">
        <v>8.57</v>
      </c>
      <c r="L138" s="8">
        <v>815.2</v>
      </c>
      <c r="M138" s="15">
        <v>13.6</v>
      </c>
      <c r="N138" s="8">
        <v>1259.01</v>
      </c>
      <c r="O138" s="15">
        <v>21</v>
      </c>
      <c r="P138" s="8">
        <v>1547.03</v>
      </c>
      <c r="Q138" s="15">
        <v>25.81</v>
      </c>
      <c r="R138" s="8">
        <v>1754.13</v>
      </c>
      <c r="S138" s="15">
        <v>29.26</v>
      </c>
      <c r="T138" s="8">
        <v>1960.06</v>
      </c>
      <c r="U138" s="15">
        <v>32.700000000000003</v>
      </c>
      <c r="V138" s="25" t="str">
        <f t="shared" si="2"/>
        <v>49.54,513.63,815.2,1259.01,1547.03,1754.13,1960.06</v>
      </c>
    </row>
    <row r="139" spans="2:22" x14ac:dyDescent="0.25">
      <c r="B139" s="9" t="s">
        <v>265</v>
      </c>
      <c r="C139" s="9" t="s">
        <v>266</v>
      </c>
      <c r="D139" s="6" t="s">
        <v>347</v>
      </c>
      <c r="E139" s="7">
        <v>70711.399999999994</v>
      </c>
      <c r="F139" s="8">
        <v>307.49</v>
      </c>
      <c r="G139" s="15">
        <v>4.3499999999999996</v>
      </c>
      <c r="H139" s="8">
        <v>1127.0899999999999</v>
      </c>
      <c r="I139" s="15">
        <v>1.59</v>
      </c>
      <c r="J139" s="8">
        <v>2618.48</v>
      </c>
      <c r="K139" s="15">
        <v>3.7</v>
      </c>
      <c r="L139" s="8">
        <v>8541.92</v>
      </c>
      <c r="M139" s="15">
        <v>12.08</v>
      </c>
      <c r="N139" s="8">
        <v>18059.98</v>
      </c>
      <c r="O139" s="15">
        <v>25.54</v>
      </c>
      <c r="P139" s="8">
        <v>21419.59</v>
      </c>
      <c r="Q139" s="15">
        <v>30.29</v>
      </c>
      <c r="R139" s="8">
        <v>24091.7</v>
      </c>
      <c r="S139" s="15">
        <v>34.07</v>
      </c>
      <c r="T139" s="8">
        <v>24819.62</v>
      </c>
      <c r="U139" s="15">
        <v>35.1</v>
      </c>
      <c r="V139" s="25" t="str">
        <f t="shared" si="2"/>
        <v>1127.09,2618.48,8541.92,18059.98,21419.59,24091.7,24819.62</v>
      </c>
    </row>
    <row r="140" spans="2:22" x14ac:dyDescent="0.25">
      <c r="B140" s="9" t="s">
        <v>267</v>
      </c>
      <c r="C140" s="9" t="s">
        <v>268</v>
      </c>
      <c r="D140" s="6" t="s">
        <v>347</v>
      </c>
      <c r="E140" s="7">
        <v>14036.5</v>
      </c>
      <c r="F140" s="8">
        <v>35.47</v>
      </c>
      <c r="G140" s="15">
        <v>2.5299999999999998</v>
      </c>
      <c r="H140" s="8">
        <v>81.36</v>
      </c>
      <c r="I140" s="15">
        <v>0.57999999999999996</v>
      </c>
      <c r="J140" s="8">
        <v>559.01</v>
      </c>
      <c r="K140" s="15">
        <v>3.98</v>
      </c>
      <c r="L140" s="8">
        <v>1013.51</v>
      </c>
      <c r="M140" s="15">
        <v>7.22</v>
      </c>
      <c r="N140" s="8">
        <v>1738.23</v>
      </c>
      <c r="O140" s="15">
        <v>12.38</v>
      </c>
      <c r="P140" s="8">
        <v>2157.0300000000002</v>
      </c>
      <c r="Q140" s="15">
        <v>15.37</v>
      </c>
      <c r="R140" s="8">
        <v>2443.84</v>
      </c>
      <c r="S140" s="15">
        <v>17.41</v>
      </c>
      <c r="T140" s="8">
        <v>2730.64</v>
      </c>
      <c r="U140" s="15">
        <v>19.45</v>
      </c>
      <c r="V140" s="25" t="str">
        <f t="shared" si="2"/>
        <v>81.36,559.01,1013.51,1738.23,2157.03,2443.84,2730.64</v>
      </c>
    </row>
    <row r="141" spans="2:22" x14ac:dyDescent="0.25">
      <c r="B141" s="9" t="s">
        <v>269</v>
      </c>
      <c r="C141" s="9" t="s">
        <v>270</v>
      </c>
      <c r="D141" s="6" t="s">
        <v>347</v>
      </c>
      <c r="E141" s="7">
        <v>202173</v>
      </c>
      <c r="F141" s="8">
        <v>509.16</v>
      </c>
      <c r="G141" s="15">
        <v>2.52</v>
      </c>
      <c r="H141" s="8">
        <v>1455.33</v>
      </c>
      <c r="I141" s="15">
        <v>0.72</v>
      </c>
      <c r="J141" s="8">
        <v>6992.64</v>
      </c>
      <c r="K141" s="15">
        <v>3.46</v>
      </c>
      <c r="L141" s="8">
        <v>16523.64</v>
      </c>
      <c r="M141" s="15">
        <v>8.17</v>
      </c>
      <c r="N141" s="8">
        <v>23386.37</v>
      </c>
      <c r="O141" s="15">
        <v>11.57</v>
      </c>
      <c r="P141" s="8">
        <v>28441.88</v>
      </c>
      <c r="Q141" s="15">
        <v>14.07</v>
      </c>
      <c r="R141" s="8">
        <v>29879.85</v>
      </c>
      <c r="S141" s="15">
        <v>14.78</v>
      </c>
      <c r="T141" s="8">
        <v>31317.81</v>
      </c>
      <c r="U141" s="15">
        <v>15.49</v>
      </c>
      <c r="V141" s="25" t="str">
        <f t="shared" si="2"/>
        <v>1455.33,6992.64,16523.64,23386.37,28441.88,29879.85,31317.81</v>
      </c>
    </row>
    <row r="142" spans="2:22" x14ac:dyDescent="0.25">
      <c r="B142" s="9" t="s">
        <v>271</v>
      </c>
      <c r="C142" s="9" t="s">
        <v>272</v>
      </c>
      <c r="D142" s="6" t="s">
        <v>347</v>
      </c>
      <c r="E142" s="7">
        <v>2645.41</v>
      </c>
      <c r="F142" s="8">
        <v>6.58</v>
      </c>
      <c r="G142" s="15">
        <v>2.4900000000000002</v>
      </c>
      <c r="H142" s="8">
        <v>20.78</v>
      </c>
      <c r="I142" s="15">
        <v>0.79</v>
      </c>
      <c r="J142" s="8">
        <v>92.02</v>
      </c>
      <c r="K142" s="15">
        <v>3.48</v>
      </c>
      <c r="L142" s="8">
        <v>118.77</v>
      </c>
      <c r="M142" s="15">
        <v>4.49</v>
      </c>
      <c r="N142" s="8">
        <v>395.71</v>
      </c>
      <c r="O142" s="15">
        <v>14.96</v>
      </c>
      <c r="P142" s="8">
        <v>517.39</v>
      </c>
      <c r="Q142" s="15">
        <v>19.559999999999999</v>
      </c>
      <c r="R142" s="8">
        <v>621.94000000000005</v>
      </c>
      <c r="S142" s="15">
        <v>23.51</v>
      </c>
      <c r="T142" s="8">
        <v>656.16</v>
      </c>
      <c r="U142" s="15">
        <v>24.8</v>
      </c>
      <c r="V142" s="25" t="str">
        <f t="shared" si="2"/>
        <v>20.78,92.02,118.77,395.71,517.39,621.94,656.16</v>
      </c>
    </row>
    <row r="143" spans="2:22" x14ac:dyDescent="0.25">
      <c r="B143" s="9" t="s">
        <v>273</v>
      </c>
      <c r="C143" s="9" t="s">
        <v>274</v>
      </c>
      <c r="D143" s="6" t="s">
        <v>347</v>
      </c>
      <c r="E143" s="7">
        <v>4536.1899999999996</v>
      </c>
      <c r="F143" s="8">
        <v>10.119999999999999</v>
      </c>
      <c r="G143" s="15">
        <v>2.23</v>
      </c>
      <c r="H143" s="8">
        <v>13.87</v>
      </c>
      <c r="I143" s="15">
        <v>0.31</v>
      </c>
      <c r="J143" s="8">
        <v>119.61</v>
      </c>
      <c r="K143" s="15">
        <v>2.64</v>
      </c>
      <c r="L143" s="8">
        <v>258.81</v>
      </c>
      <c r="M143" s="15">
        <v>5.71</v>
      </c>
      <c r="N143" s="8">
        <v>753.58</v>
      </c>
      <c r="O143" s="15">
        <v>16.61</v>
      </c>
      <c r="P143" s="8">
        <v>915.64</v>
      </c>
      <c r="Q143" s="15">
        <v>20.190000000000001</v>
      </c>
      <c r="R143" s="8">
        <v>1011.88</v>
      </c>
      <c r="S143" s="15">
        <v>22.31</v>
      </c>
      <c r="T143" s="8">
        <v>1108.1199999999999</v>
      </c>
      <c r="U143" s="15">
        <v>24.43</v>
      </c>
      <c r="V143" s="25" t="str">
        <f t="shared" si="2"/>
        <v>13.87,119.61,258.81,753.58,915.64,1011.88,1108.12</v>
      </c>
    </row>
    <row r="144" spans="2:22" x14ac:dyDescent="0.25">
      <c r="B144" s="9" t="s">
        <v>275</v>
      </c>
      <c r="C144" s="9" t="s">
        <v>276</v>
      </c>
      <c r="D144" s="6" t="s">
        <v>347</v>
      </c>
      <c r="E144" s="7">
        <v>8909.3799999999992</v>
      </c>
      <c r="F144" s="8">
        <v>13.3</v>
      </c>
      <c r="G144" s="15">
        <v>1.49</v>
      </c>
      <c r="H144" s="8">
        <v>54.86</v>
      </c>
      <c r="I144" s="15">
        <v>0.62</v>
      </c>
      <c r="J144" s="8">
        <v>169.87</v>
      </c>
      <c r="K144" s="15">
        <v>1.91</v>
      </c>
      <c r="L144" s="8">
        <v>362.31</v>
      </c>
      <c r="M144" s="15">
        <v>4.07</v>
      </c>
      <c r="N144" s="8">
        <v>700.15</v>
      </c>
      <c r="O144" s="15">
        <v>7.86</v>
      </c>
      <c r="P144" s="8">
        <v>855.18</v>
      </c>
      <c r="Q144" s="15">
        <v>9.6</v>
      </c>
      <c r="R144" s="8">
        <v>1024.02</v>
      </c>
      <c r="S144" s="15">
        <v>11.49</v>
      </c>
      <c r="T144" s="8">
        <v>1069.98</v>
      </c>
      <c r="U144" s="15">
        <v>12.01</v>
      </c>
      <c r="V144" s="25" t="str">
        <f t="shared" si="2"/>
        <v>54.86,169.87,362.31,700.15,855.18,1024.02,1069.98</v>
      </c>
    </row>
    <row r="145" spans="2:22" x14ac:dyDescent="0.25">
      <c r="B145" s="9" t="s">
        <v>277</v>
      </c>
      <c r="C145" s="9" t="s">
        <v>278</v>
      </c>
      <c r="D145" s="6" t="s">
        <v>347</v>
      </c>
      <c r="E145" s="7">
        <v>28268.6</v>
      </c>
      <c r="F145" s="8">
        <v>40.65</v>
      </c>
      <c r="G145" s="15">
        <v>1.44</v>
      </c>
      <c r="H145" s="8">
        <v>161.33000000000001</v>
      </c>
      <c r="I145" s="15">
        <v>0.56999999999999995</v>
      </c>
      <c r="J145" s="8">
        <v>418.42</v>
      </c>
      <c r="K145" s="15">
        <v>1.48</v>
      </c>
      <c r="L145" s="8">
        <v>822.42</v>
      </c>
      <c r="M145" s="15">
        <v>2.91</v>
      </c>
      <c r="N145" s="8">
        <v>1918.58</v>
      </c>
      <c r="O145" s="15">
        <v>6.79</v>
      </c>
      <c r="P145" s="8">
        <v>2634.78</v>
      </c>
      <c r="Q145" s="15">
        <v>9.32</v>
      </c>
      <c r="R145" s="8">
        <v>3205.53</v>
      </c>
      <c r="S145" s="15">
        <v>11.34</v>
      </c>
      <c r="T145" s="8">
        <v>3456.45</v>
      </c>
      <c r="U145" s="15">
        <v>12.23</v>
      </c>
      <c r="V145" s="25" t="str">
        <f t="shared" si="2"/>
        <v>161.33,418.42,822.42,1918.58,2634.78,3205.53,3456.45</v>
      </c>
    </row>
    <row r="146" spans="2:22" x14ac:dyDescent="0.25">
      <c r="B146" s="9" t="s">
        <v>279</v>
      </c>
      <c r="C146" s="9" t="s">
        <v>280</v>
      </c>
      <c r="D146" s="6" t="s">
        <v>347</v>
      </c>
      <c r="E146" s="7">
        <v>174919</v>
      </c>
      <c r="F146" s="8">
        <v>182.37</v>
      </c>
      <c r="G146" s="15">
        <v>1.04</v>
      </c>
      <c r="H146" s="8">
        <v>996.73</v>
      </c>
      <c r="I146" s="15">
        <v>0.56999999999999995</v>
      </c>
      <c r="J146" s="8">
        <v>1886.15</v>
      </c>
      <c r="K146" s="15">
        <v>1.08</v>
      </c>
      <c r="L146" s="8">
        <v>2333.5</v>
      </c>
      <c r="M146" s="15">
        <v>1.33</v>
      </c>
      <c r="N146" s="8">
        <v>2884.76</v>
      </c>
      <c r="O146" s="15">
        <v>1.65</v>
      </c>
      <c r="P146" s="8">
        <v>3445.33</v>
      </c>
      <c r="Q146" s="15">
        <v>1.97</v>
      </c>
      <c r="R146" s="8">
        <v>3658.94</v>
      </c>
      <c r="S146" s="15">
        <v>2.09</v>
      </c>
      <c r="T146" s="8">
        <v>3843.59</v>
      </c>
      <c r="U146" s="15">
        <v>2.2000000000000002</v>
      </c>
      <c r="V146" s="25" t="str">
        <f t="shared" si="2"/>
        <v>996.73,1886.15,2333.5,2884.76,3445.33,3658.94,3843.59</v>
      </c>
    </row>
    <row r="147" spans="2:22" x14ac:dyDescent="0.25">
      <c r="B147" s="9" t="s">
        <v>281</v>
      </c>
      <c r="C147" s="9" t="s">
        <v>282</v>
      </c>
      <c r="D147" s="6" t="s">
        <v>347</v>
      </c>
      <c r="E147" s="7">
        <v>77974.8</v>
      </c>
      <c r="F147" s="8">
        <v>20.99</v>
      </c>
      <c r="G147" s="15">
        <v>0.27</v>
      </c>
      <c r="H147" s="8">
        <v>37.46</v>
      </c>
      <c r="I147" s="15">
        <v>0.05</v>
      </c>
      <c r="J147" s="8">
        <v>284.32</v>
      </c>
      <c r="K147" s="15">
        <v>0.36</v>
      </c>
      <c r="L147" s="8">
        <v>575.55999999999995</v>
      </c>
      <c r="M147" s="15">
        <v>0.74</v>
      </c>
      <c r="N147" s="8">
        <v>1230</v>
      </c>
      <c r="O147" s="15">
        <v>1.58</v>
      </c>
      <c r="P147" s="8">
        <v>1639.16</v>
      </c>
      <c r="Q147" s="15">
        <v>2.1</v>
      </c>
      <c r="R147" s="8">
        <v>1932.04</v>
      </c>
      <c r="S147" s="15">
        <v>2.48</v>
      </c>
      <c r="T147" s="8">
        <v>2155.35</v>
      </c>
      <c r="U147" s="15">
        <v>2.76</v>
      </c>
      <c r="V147" s="25" t="str">
        <f t="shared" si="2"/>
        <v>37.46,284.32,575.56,1230,1639.16,1932.04,2155.35</v>
      </c>
    </row>
    <row r="148" spans="2:22" x14ac:dyDescent="0.25">
      <c r="B148" s="9" t="s">
        <v>283</v>
      </c>
      <c r="C148" s="9" t="s">
        <v>284</v>
      </c>
      <c r="D148" s="6" t="s">
        <v>347</v>
      </c>
      <c r="E148" s="7">
        <v>68647.899999999994</v>
      </c>
      <c r="F148" s="8">
        <v>12.62</v>
      </c>
      <c r="G148" s="15">
        <v>0.18</v>
      </c>
      <c r="H148" s="8">
        <v>12.04</v>
      </c>
      <c r="I148" s="15">
        <v>0.02</v>
      </c>
      <c r="J148" s="8">
        <v>122.66</v>
      </c>
      <c r="K148" s="15">
        <v>0.18</v>
      </c>
      <c r="L148" s="8">
        <v>233.25</v>
      </c>
      <c r="M148" s="15">
        <v>0.34</v>
      </c>
      <c r="N148" s="8">
        <v>1111.18</v>
      </c>
      <c r="O148" s="15">
        <v>1.62</v>
      </c>
      <c r="P148" s="8">
        <v>1348.61</v>
      </c>
      <c r="Q148" s="15">
        <v>1.96</v>
      </c>
      <c r="R148" s="8">
        <v>1511.67</v>
      </c>
      <c r="S148" s="15">
        <v>2.2000000000000002</v>
      </c>
      <c r="T148" s="8">
        <v>1579.18</v>
      </c>
      <c r="U148" s="15">
        <v>2.2999999999999998</v>
      </c>
      <c r="V148" s="25" t="str">
        <f t="shared" si="2"/>
        <v>12.04,122.66,233.25,1111.18,1348.61,1511.67,1579.18</v>
      </c>
    </row>
    <row r="149" spans="2:22" x14ac:dyDescent="0.25">
      <c r="B149" s="9" t="s">
        <v>285</v>
      </c>
      <c r="C149" s="9" t="s">
        <v>286</v>
      </c>
      <c r="D149" s="6" t="s">
        <v>347</v>
      </c>
      <c r="E149" s="7">
        <v>4513850</v>
      </c>
      <c r="F149" s="8">
        <v>613.02</v>
      </c>
      <c r="G149" s="15">
        <v>0.14000000000000001</v>
      </c>
      <c r="H149" s="8">
        <v>1903.38</v>
      </c>
      <c r="I149" s="15">
        <v>0.04</v>
      </c>
      <c r="J149" s="8">
        <v>6332.4</v>
      </c>
      <c r="K149" s="15">
        <v>0.14000000000000001</v>
      </c>
      <c r="L149" s="8">
        <v>13376.75</v>
      </c>
      <c r="M149" s="15">
        <v>0.3</v>
      </c>
      <c r="N149" s="8">
        <v>18112.759999999998</v>
      </c>
      <c r="O149" s="15">
        <v>0.4</v>
      </c>
      <c r="P149" s="8">
        <v>21542.799999999999</v>
      </c>
      <c r="Q149" s="15">
        <v>0.48</v>
      </c>
      <c r="R149" s="8">
        <v>25216.82</v>
      </c>
      <c r="S149" s="15">
        <v>0.56000000000000005</v>
      </c>
      <c r="T149" s="8">
        <v>27955.25</v>
      </c>
      <c r="U149" s="15">
        <v>0.62</v>
      </c>
      <c r="V149" s="25" t="str">
        <f t="shared" si="2"/>
        <v>1903.38,6332.4,13376.75,18112.76,21542.8,25216.82,27955.25</v>
      </c>
    </row>
    <row r="150" spans="2:22" x14ac:dyDescent="0.25">
      <c r="B150" s="9" t="s">
        <v>287</v>
      </c>
      <c r="C150" s="9" t="s">
        <v>288</v>
      </c>
      <c r="D150" s="6" t="s">
        <v>347</v>
      </c>
      <c r="E150" s="7">
        <v>35973.800000000003</v>
      </c>
      <c r="F150" s="8">
        <v>2.52</v>
      </c>
      <c r="G150" s="15">
        <v>7.0000000000000007E-2</v>
      </c>
      <c r="H150" s="8">
        <v>4.46</v>
      </c>
      <c r="I150" s="15">
        <v>0.01</v>
      </c>
      <c r="J150" s="8">
        <v>21.06</v>
      </c>
      <c r="K150" s="15">
        <v>0.06</v>
      </c>
      <c r="L150" s="8">
        <v>82.39</v>
      </c>
      <c r="M150" s="15">
        <v>0.23</v>
      </c>
      <c r="N150" s="8">
        <v>175.23</v>
      </c>
      <c r="O150" s="15">
        <v>0.49</v>
      </c>
      <c r="P150" s="8">
        <v>231.99</v>
      </c>
      <c r="Q150" s="15">
        <v>0.64</v>
      </c>
      <c r="R150" s="8">
        <v>263.73</v>
      </c>
      <c r="S150" s="15">
        <v>0.73</v>
      </c>
      <c r="T150" s="8">
        <v>292.5</v>
      </c>
      <c r="U150" s="15">
        <v>0.81</v>
      </c>
      <c r="V150" s="25" t="str">
        <f t="shared" si="2"/>
        <v>4.46,21.06,82.39,175.23,231.99,263.73,292.5</v>
      </c>
    </row>
    <row r="151" spans="2:22" x14ac:dyDescent="0.25">
      <c r="B151" s="9" t="s">
        <v>289</v>
      </c>
      <c r="C151" s="9" t="s">
        <v>290</v>
      </c>
      <c r="D151" s="6" t="s">
        <v>347</v>
      </c>
      <c r="E151" s="7">
        <v>1154530</v>
      </c>
      <c r="F151" s="8">
        <v>21.56</v>
      </c>
      <c r="G151" s="15">
        <v>0.02</v>
      </c>
      <c r="H151" s="8">
        <v>18.04</v>
      </c>
      <c r="I151" s="15">
        <v>0</v>
      </c>
      <c r="J151" s="8">
        <v>117.68</v>
      </c>
      <c r="K151" s="15">
        <v>0.01</v>
      </c>
      <c r="L151" s="8">
        <v>930.58</v>
      </c>
      <c r="M151" s="15">
        <v>0.08</v>
      </c>
      <c r="N151" s="8">
        <v>1448.66</v>
      </c>
      <c r="O151" s="15">
        <v>0.13</v>
      </c>
      <c r="P151" s="8">
        <v>1663.08</v>
      </c>
      <c r="Q151" s="15">
        <v>0.14000000000000001</v>
      </c>
      <c r="R151" s="8">
        <v>1953.2</v>
      </c>
      <c r="S151" s="15">
        <v>0.17</v>
      </c>
      <c r="T151" s="8">
        <v>1996.45</v>
      </c>
      <c r="U151" s="15">
        <v>0.17</v>
      </c>
      <c r="V151" s="25" t="str">
        <f t="shared" si="2"/>
        <v>18.04,117.68,930.58,1448.66,1663.08,1953.2,1996.45</v>
      </c>
    </row>
    <row r="152" spans="2:22" x14ac:dyDescent="0.25">
      <c r="B152" s="9" t="s">
        <v>291</v>
      </c>
      <c r="C152" s="9" t="s">
        <v>292</v>
      </c>
      <c r="D152" s="6" t="s">
        <v>347</v>
      </c>
      <c r="E152" s="7">
        <v>140412</v>
      </c>
      <c r="F152" s="19" t="s">
        <v>2</v>
      </c>
      <c r="G152" s="21" t="s">
        <v>2</v>
      </c>
      <c r="H152" s="19" t="s">
        <v>2</v>
      </c>
      <c r="I152" s="21" t="s">
        <v>2</v>
      </c>
      <c r="J152" s="19" t="s">
        <v>2</v>
      </c>
      <c r="K152" s="21" t="s">
        <v>2</v>
      </c>
      <c r="L152" s="19" t="s">
        <v>2</v>
      </c>
      <c r="M152" s="21" t="s">
        <v>2</v>
      </c>
      <c r="N152" s="19" t="s">
        <v>2</v>
      </c>
      <c r="O152" s="21" t="s">
        <v>2</v>
      </c>
      <c r="P152" s="19" t="s">
        <v>2</v>
      </c>
      <c r="Q152" s="21" t="s">
        <v>2</v>
      </c>
      <c r="R152" s="19" t="s">
        <v>2</v>
      </c>
      <c r="S152" s="21" t="s">
        <v>2</v>
      </c>
      <c r="T152" s="19" t="s">
        <v>2</v>
      </c>
      <c r="U152" s="21" t="s">
        <v>2</v>
      </c>
      <c r="V152" s="25" t="str">
        <f t="shared" si="2"/>
        <v>---,---,---,---,---,---,---</v>
      </c>
    </row>
    <row r="153" spans="2:22" x14ac:dyDescent="0.25">
      <c r="B153" s="9" t="s">
        <v>293</v>
      </c>
      <c r="C153" s="9" t="s">
        <v>294</v>
      </c>
      <c r="D153" s="6" t="s">
        <v>347</v>
      </c>
      <c r="E153" s="7">
        <v>944577</v>
      </c>
      <c r="F153" s="19" t="s">
        <v>2</v>
      </c>
      <c r="G153" s="21" t="s">
        <v>2</v>
      </c>
      <c r="H153" s="19" t="s">
        <v>2</v>
      </c>
      <c r="I153" s="21" t="s">
        <v>2</v>
      </c>
      <c r="J153" s="19" t="s">
        <v>2</v>
      </c>
      <c r="K153" s="21" t="s">
        <v>2</v>
      </c>
      <c r="L153" s="19" t="s">
        <v>2</v>
      </c>
      <c r="M153" s="21" t="s">
        <v>2</v>
      </c>
      <c r="N153" s="19" t="s">
        <v>2</v>
      </c>
      <c r="O153" s="21" t="s">
        <v>2</v>
      </c>
      <c r="P153" s="19" t="s">
        <v>2</v>
      </c>
      <c r="Q153" s="21" t="s">
        <v>2</v>
      </c>
      <c r="R153" s="19" t="s">
        <v>2</v>
      </c>
      <c r="S153" s="21" t="s">
        <v>2</v>
      </c>
      <c r="T153" s="19" t="s">
        <v>2</v>
      </c>
      <c r="U153" s="21" t="s">
        <v>2</v>
      </c>
      <c r="V153" s="25" t="str">
        <f t="shared" si="2"/>
        <v>---,---,---,---,---,---,---</v>
      </c>
    </row>
    <row r="154" spans="2:22" x14ac:dyDescent="0.25">
      <c r="B154" s="9" t="s">
        <v>295</v>
      </c>
      <c r="C154" s="9" t="s">
        <v>296</v>
      </c>
      <c r="D154" s="6" t="s">
        <v>347</v>
      </c>
      <c r="E154" s="7">
        <v>124687</v>
      </c>
      <c r="F154" s="19" t="s">
        <v>2</v>
      </c>
      <c r="G154" s="21" t="s">
        <v>2</v>
      </c>
      <c r="H154" s="19" t="s">
        <v>2</v>
      </c>
      <c r="I154" s="21" t="s">
        <v>2</v>
      </c>
      <c r="J154" s="19" t="s">
        <v>2</v>
      </c>
      <c r="K154" s="21" t="s">
        <v>2</v>
      </c>
      <c r="L154" s="19" t="s">
        <v>2</v>
      </c>
      <c r="M154" s="21" t="s">
        <v>2</v>
      </c>
      <c r="N154" s="19" t="s">
        <v>2</v>
      </c>
      <c r="O154" s="21" t="s">
        <v>2</v>
      </c>
      <c r="P154" s="19" t="s">
        <v>2</v>
      </c>
      <c r="Q154" s="21" t="s">
        <v>2</v>
      </c>
      <c r="R154" s="19" t="s">
        <v>2</v>
      </c>
      <c r="S154" s="21" t="s">
        <v>2</v>
      </c>
      <c r="T154" s="19" t="s">
        <v>2</v>
      </c>
      <c r="U154" s="21" t="s">
        <v>2</v>
      </c>
      <c r="V154" s="25" t="str">
        <f t="shared" si="2"/>
        <v>---,---,---,---,---,---,---</v>
      </c>
    </row>
    <row r="155" spans="2:22" x14ac:dyDescent="0.25">
      <c r="B155" s="9" t="s">
        <v>297</v>
      </c>
      <c r="C155" s="9" t="s">
        <v>298</v>
      </c>
      <c r="D155" s="6" t="s">
        <v>347</v>
      </c>
      <c r="E155" s="7">
        <v>172912</v>
      </c>
      <c r="F155" s="19" t="s">
        <v>2</v>
      </c>
      <c r="G155" s="21" t="s">
        <v>2</v>
      </c>
      <c r="H155" s="19" t="s">
        <v>2</v>
      </c>
      <c r="I155" s="21" t="s">
        <v>2</v>
      </c>
      <c r="J155" s="19" t="s">
        <v>2</v>
      </c>
      <c r="K155" s="21" t="s">
        <v>2</v>
      </c>
      <c r="L155" s="19" t="s">
        <v>2</v>
      </c>
      <c r="M155" s="21" t="s">
        <v>2</v>
      </c>
      <c r="N155" s="19" t="s">
        <v>2</v>
      </c>
      <c r="O155" s="21" t="s">
        <v>2</v>
      </c>
      <c r="P155" s="19" t="s">
        <v>2</v>
      </c>
      <c r="Q155" s="21" t="s">
        <v>2</v>
      </c>
      <c r="R155" s="19" t="s">
        <v>2</v>
      </c>
      <c r="S155" s="21" t="s">
        <v>2</v>
      </c>
      <c r="T155" s="19" t="s">
        <v>2</v>
      </c>
      <c r="U155" s="21" t="s">
        <v>2</v>
      </c>
      <c r="V155" s="25" t="str">
        <f t="shared" si="2"/>
        <v>---,---,---,---,---,---,---</v>
      </c>
    </row>
    <row r="156" spans="2:22" x14ac:dyDescent="0.25">
      <c r="B156" s="9" t="s">
        <v>299</v>
      </c>
      <c r="C156" s="9" t="s">
        <v>300</v>
      </c>
      <c r="D156" s="6" t="s">
        <v>347</v>
      </c>
      <c r="E156" s="7">
        <v>71580.5</v>
      </c>
      <c r="F156" s="19" t="s">
        <v>2</v>
      </c>
      <c r="G156" s="21" t="s">
        <v>2</v>
      </c>
      <c r="H156" s="19" t="s">
        <v>2</v>
      </c>
      <c r="I156" s="21" t="s">
        <v>2</v>
      </c>
      <c r="J156" s="19" t="s">
        <v>2</v>
      </c>
      <c r="K156" s="21" t="s">
        <v>2</v>
      </c>
      <c r="L156" s="19" t="s">
        <v>2</v>
      </c>
      <c r="M156" s="21" t="s">
        <v>2</v>
      </c>
      <c r="N156" s="19" t="s">
        <v>2</v>
      </c>
      <c r="O156" s="21" t="s">
        <v>2</v>
      </c>
      <c r="P156" s="19" t="s">
        <v>2</v>
      </c>
      <c r="Q156" s="21" t="s">
        <v>2</v>
      </c>
      <c r="R156" s="19" t="s">
        <v>2</v>
      </c>
      <c r="S156" s="21" t="s">
        <v>2</v>
      </c>
      <c r="T156" s="19" t="s">
        <v>2</v>
      </c>
      <c r="U156" s="21" t="s">
        <v>2</v>
      </c>
      <c r="V156" s="25" t="str">
        <f t="shared" si="2"/>
        <v>---,---,---,---,---,---,---</v>
      </c>
    </row>
    <row r="157" spans="2:22" x14ac:dyDescent="0.25">
      <c r="B157" s="9" t="s">
        <v>301</v>
      </c>
      <c r="C157" s="9" t="s">
        <v>302</v>
      </c>
      <c r="D157" s="6" t="s">
        <v>347</v>
      </c>
      <c r="E157" s="7">
        <v>8076.05</v>
      </c>
      <c r="F157" s="19" t="s">
        <v>2</v>
      </c>
      <c r="G157" s="21" t="s">
        <v>2</v>
      </c>
      <c r="H157" s="19" t="s">
        <v>2</v>
      </c>
      <c r="I157" s="21" t="s">
        <v>2</v>
      </c>
      <c r="J157" s="19" t="s">
        <v>2</v>
      </c>
      <c r="K157" s="21" t="s">
        <v>2</v>
      </c>
      <c r="L157" s="19" t="s">
        <v>2</v>
      </c>
      <c r="M157" s="21" t="s">
        <v>2</v>
      </c>
      <c r="N157" s="19" t="s">
        <v>2</v>
      </c>
      <c r="O157" s="21" t="s">
        <v>2</v>
      </c>
      <c r="P157" s="19" t="s">
        <v>2</v>
      </c>
      <c r="Q157" s="21" t="s">
        <v>2</v>
      </c>
      <c r="R157" s="19" t="s">
        <v>2</v>
      </c>
      <c r="S157" s="21" t="s">
        <v>2</v>
      </c>
      <c r="T157" s="19" t="s">
        <v>2</v>
      </c>
      <c r="U157" s="21" t="s">
        <v>2</v>
      </c>
      <c r="V157" s="25" t="str">
        <f t="shared" si="2"/>
        <v>---,---,---,---,---,---,---</v>
      </c>
    </row>
    <row r="158" spans="2:22" ht="15" customHeight="1" x14ac:dyDescent="0.25">
      <c r="B158" s="9" t="s">
        <v>303</v>
      </c>
      <c r="C158" s="9" t="s">
        <v>304</v>
      </c>
      <c r="D158" s="6" t="s">
        <v>455</v>
      </c>
      <c r="E158" s="7">
        <v>54922500</v>
      </c>
      <c r="F158" s="8">
        <v>19778.349999999999</v>
      </c>
      <c r="G158" s="15">
        <v>0.36</v>
      </c>
      <c r="H158" s="8">
        <v>82084.94</v>
      </c>
      <c r="I158" s="15">
        <v>0.15</v>
      </c>
      <c r="J158" s="8">
        <v>165837.16</v>
      </c>
      <c r="K158" s="15">
        <v>0.3</v>
      </c>
      <c r="L158" s="8">
        <v>217870.83</v>
      </c>
      <c r="M158" s="15">
        <v>0.39</v>
      </c>
      <c r="N158" s="8">
        <v>262718.45</v>
      </c>
      <c r="O158" s="15">
        <v>0.48</v>
      </c>
      <c r="P158" s="8">
        <v>293927.09999999998</v>
      </c>
      <c r="Q158" s="15">
        <v>0.53</v>
      </c>
      <c r="R158" s="8">
        <v>316953.44</v>
      </c>
      <c r="S158" s="15">
        <v>0.56999999999999995</v>
      </c>
      <c r="T158" s="8">
        <v>339979.77</v>
      </c>
      <c r="U158" s="15">
        <v>0.61</v>
      </c>
      <c r="V158" s="25" t="str">
        <f t="shared" si="2"/>
        <v>82084.94,165837.16,217870.83,262718.45,293927.1,316953.44,339979.77</v>
      </c>
    </row>
    <row r="159" spans="2:22" ht="15" customHeight="1" x14ac:dyDescent="0.25">
      <c r="B159" s="9" t="s">
        <v>305</v>
      </c>
      <c r="C159" s="9" t="s">
        <v>306</v>
      </c>
      <c r="D159" s="6" t="s">
        <v>455</v>
      </c>
      <c r="E159" s="7">
        <v>6291920</v>
      </c>
      <c r="F159" s="8">
        <v>97.47</v>
      </c>
      <c r="G159" s="15">
        <v>0.02</v>
      </c>
      <c r="H159" s="8">
        <v>529.83000000000004</v>
      </c>
      <c r="I159" s="15">
        <v>0.01</v>
      </c>
      <c r="J159" s="8">
        <v>1339.33</v>
      </c>
      <c r="K159" s="15">
        <v>0.02</v>
      </c>
      <c r="L159" s="8">
        <v>2167.85</v>
      </c>
      <c r="M159" s="15">
        <v>0.03</v>
      </c>
      <c r="N159" s="8">
        <v>2857.12</v>
      </c>
      <c r="O159" s="15">
        <v>0.05</v>
      </c>
      <c r="P159" s="8">
        <v>3472.24</v>
      </c>
      <c r="Q159" s="15">
        <v>0.06</v>
      </c>
      <c r="R159" s="8">
        <v>3790.75</v>
      </c>
      <c r="S159" s="15">
        <v>0.06</v>
      </c>
      <c r="T159" s="8">
        <v>3965.29</v>
      </c>
      <c r="U159" s="15">
        <v>0.06</v>
      </c>
      <c r="V159" s="25" t="str">
        <f t="shared" si="2"/>
        <v>529.83,1339.33,2167.85,2857.12,3472.24,3790.75,3965.29</v>
      </c>
    </row>
    <row r="160" spans="2:22" ht="15" customHeight="1" x14ac:dyDescent="0.25">
      <c r="B160" s="9" t="s">
        <v>307</v>
      </c>
      <c r="C160" s="9" t="s">
        <v>308</v>
      </c>
      <c r="D160" s="6" t="s">
        <v>451</v>
      </c>
      <c r="E160" s="7">
        <v>1282120</v>
      </c>
      <c r="F160" s="19" t="s">
        <v>2</v>
      </c>
      <c r="G160" s="21" t="s">
        <v>2</v>
      </c>
      <c r="H160" s="19" t="s">
        <v>2</v>
      </c>
      <c r="I160" s="21" t="s">
        <v>2</v>
      </c>
      <c r="J160" s="19" t="s">
        <v>2</v>
      </c>
      <c r="K160" s="21" t="s">
        <v>2</v>
      </c>
      <c r="L160" s="19" t="s">
        <v>2</v>
      </c>
      <c r="M160" s="21" t="s">
        <v>2</v>
      </c>
      <c r="N160" s="19" t="s">
        <v>2</v>
      </c>
      <c r="O160" s="21" t="s">
        <v>2</v>
      </c>
      <c r="P160" s="19" t="s">
        <v>2</v>
      </c>
      <c r="Q160" s="21" t="s">
        <v>2</v>
      </c>
      <c r="R160" s="19" t="s">
        <v>2</v>
      </c>
      <c r="S160" s="21" t="s">
        <v>2</v>
      </c>
      <c r="T160" s="19" t="s">
        <v>2</v>
      </c>
      <c r="U160" s="21" t="s">
        <v>2</v>
      </c>
      <c r="V160" s="25" t="str">
        <f t="shared" si="2"/>
        <v>---,---,---,---,---,---,---</v>
      </c>
    </row>
    <row r="161" spans="2:22" ht="15" customHeight="1" x14ac:dyDescent="0.25">
      <c r="B161" s="9" t="s">
        <v>309</v>
      </c>
      <c r="C161" s="9" t="s">
        <v>310</v>
      </c>
      <c r="D161" s="6" t="s">
        <v>451</v>
      </c>
      <c r="E161" s="7">
        <v>202534</v>
      </c>
      <c r="F161" s="8">
        <v>8.9700000000000006</v>
      </c>
      <c r="G161" s="15">
        <v>0.04</v>
      </c>
      <c r="H161" s="8">
        <v>4.92</v>
      </c>
      <c r="I161" s="15">
        <v>0</v>
      </c>
      <c r="J161" s="8">
        <v>199.46</v>
      </c>
      <c r="K161" s="15">
        <v>0.1</v>
      </c>
      <c r="L161" s="8">
        <v>200.82</v>
      </c>
      <c r="M161" s="15">
        <v>0.1</v>
      </c>
      <c r="N161" s="8">
        <v>204.9</v>
      </c>
      <c r="O161" s="15">
        <v>0.1</v>
      </c>
      <c r="P161" s="8">
        <v>211.71</v>
      </c>
      <c r="Q161" s="15">
        <v>0.1</v>
      </c>
      <c r="R161" s="8">
        <v>225.32</v>
      </c>
      <c r="S161" s="15">
        <v>0.11</v>
      </c>
      <c r="T161" s="8">
        <v>238.93</v>
      </c>
      <c r="U161" s="15">
        <v>0.12</v>
      </c>
      <c r="V161" s="25" t="str">
        <f t="shared" si="2"/>
        <v>4.92,199.46,200.82,204.9,211.71,225.32,238.93</v>
      </c>
    </row>
    <row r="162" spans="2:22" ht="15" customHeight="1" x14ac:dyDescent="0.25">
      <c r="B162" s="9" t="s">
        <v>311</v>
      </c>
      <c r="C162" s="9" t="s">
        <v>312</v>
      </c>
      <c r="D162" s="6" t="s">
        <v>451</v>
      </c>
      <c r="E162" s="7">
        <v>204643</v>
      </c>
      <c r="F162" s="19" t="s">
        <v>2</v>
      </c>
      <c r="G162" s="21" t="s">
        <v>2</v>
      </c>
      <c r="H162" s="19" t="s">
        <v>2</v>
      </c>
      <c r="I162" s="21" t="s">
        <v>2</v>
      </c>
      <c r="J162" s="19" t="s">
        <v>2</v>
      </c>
      <c r="K162" s="21" t="s">
        <v>2</v>
      </c>
      <c r="L162" s="19" t="s">
        <v>2</v>
      </c>
      <c r="M162" s="21" t="s">
        <v>2</v>
      </c>
      <c r="N162" s="19" t="s">
        <v>2</v>
      </c>
      <c r="O162" s="21" t="s">
        <v>2</v>
      </c>
      <c r="P162" s="19" t="s">
        <v>2</v>
      </c>
      <c r="Q162" s="21" t="s">
        <v>2</v>
      </c>
      <c r="R162" s="19" t="s">
        <v>2</v>
      </c>
      <c r="S162" s="21" t="s">
        <v>2</v>
      </c>
      <c r="T162" s="19" t="s">
        <v>2</v>
      </c>
      <c r="U162" s="21" t="s">
        <v>2</v>
      </c>
      <c r="V162" s="25" t="str">
        <f t="shared" si="2"/>
        <v>---,---,---,---,---,---,---</v>
      </c>
    </row>
    <row r="163" spans="2:22" ht="15" customHeight="1" x14ac:dyDescent="0.25">
      <c r="B163" s="9" t="s">
        <v>313</v>
      </c>
      <c r="C163" s="9" t="s">
        <v>314</v>
      </c>
      <c r="D163" s="6" t="s">
        <v>451</v>
      </c>
      <c r="E163" s="7">
        <v>2141420</v>
      </c>
      <c r="F163" s="19" t="s">
        <v>2</v>
      </c>
      <c r="G163" s="21" t="s">
        <v>2</v>
      </c>
      <c r="H163" s="19" t="s">
        <v>2</v>
      </c>
      <c r="I163" s="21" t="s">
        <v>2</v>
      </c>
      <c r="J163" s="19" t="s">
        <v>2</v>
      </c>
      <c r="K163" s="21" t="s">
        <v>2</v>
      </c>
      <c r="L163" s="19" t="s">
        <v>2</v>
      </c>
      <c r="M163" s="21" t="s">
        <v>2</v>
      </c>
      <c r="N163" s="19" t="s">
        <v>2</v>
      </c>
      <c r="O163" s="21" t="s">
        <v>2</v>
      </c>
      <c r="P163" s="19" t="s">
        <v>2</v>
      </c>
      <c r="Q163" s="21" t="s">
        <v>2</v>
      </c>
      <c r="R163" s="19" t="s">
        <v>2</v>
      </c>
      <c r="S163" s="21" t="s">
        <v>2</v>
      </c>
      <c r="T163" s="19" t="s">
        <v>2</v>
      </c>
      <c r="U163" s="21" t="s">
        <v>2</v>
      </c>
      <c r="V163" s="25" t="str">
        <f t="shared" si="2"/>
        <v>---,---,---,---,---,---,---</v>
      </c>
    </row>
    <row r="164" spans="2:22" ht="15" customHeight="1" x14ac:dyDescent="0.25">
      <c r="B164" s="9" t="s">
        <v>315</v>
      </c>
      <c r="C164" s="9" t="s">
        <v>316</v>
      </c>
      <c r="D164" s="6" t="s">
        <v>451</v>
      </c>
      <c r="E164" s="7">
        <v>132500</v>
      </c>
      <c r="F164" s="19" t="s">
        <v>2</v>
      </c>
      <c r="G164" s="21" t="s">
        <v>2</v>
      </c>
      <c r="H164" s="19" t="s">
        <v>2</v>
      </c>
      <c r="I164" s="21" t="s">
        <v>2</v>
      </c>
      <c r="J164" s="19" t="s">
        <v>2</v>
      </c>
      <c r="K164" s="21" t="s">
        <v>2</v>
      </c>
      <c r="L164" s="19" t="s">
        <v>2</v>
      </c>
      <c r="M164" s="21" t="s">
        <v>2</v>
      </c>
      <c r="N164" s="19" t="s">
        <v>2</v>
      </c>
      <c r="O164" s="21" t="s">
        <v>2</v>
      </c>
      <c r="P164" s="19" t="s">
        <v>2</v>
      </c>
      <c r="Q164" s="21" t="s">
        <v>2</v>
      </c>
      <c r="R164" s="19" t="s">
        <v>2</v>
      </c>
      <c r="S164" s="21" t="s">
        <v>2</v>
      </c>
      <c r="T164" s="19" t="s">
        <v>2</v>
      </c>
      <c r="U164" s="21" t="s">
        <v>2</v>
      </c>
      <c r="V164" s="25" t="str">
        <f t="shared" si="2"/>
        <v>---,---,---,---,---,---,---</v>
      </c>
    </row>
    <row r="165" spans="2:22" ht="15" customHeight="1" x14ac:dyDescent="0.25">
      <c r="B165" s="9" t="s">
        <v>317</v>
      </c>
      <c r="C165" s="9" t="s">
        <v>318</v>
      </c>
      <c r="D165" s="6" t="s">
        <v>451</v>
      </c>
      <c r="E165" s="7">
        <v>103503</v>
      </c>
      <c r="F165" s="19" t="s">
        <v>2</v>
      </c>
      <c r="G165" s="21" t="s">
        <v>2</v>
      </c>
      <c r="H165" s="19" t="s">
        <v>2</v>
      </c>
      <c r="I165" s="21" t="s">
        <v>2</v>
      </c>
      <c r="J165" s="19" t="s">
        <v>2</v>
      </c>
      <c r="K165" s="21" t="s">
        <v>2</v>
      </c>
      <c r="L165" s="19" t="s">
        <v>2</v>
      </c>
      <c r="M165" s="21" t="s">
        <v>2</v>
      </c>
      <c r="N165" s="19" t="s">
        <v>2</v>
      </c>
      <c r="O165" s="21" t="s">
        <v>2</v>
      </c>
      <c r="P165" s="19" t="s">
        <v>2</v>
      </c>
      <c r="Q165" s="21" t="s">
        <v>2</v>
      </c>
      <c r="R165" s="19" t="s">
        <v>2</v>
      </c>
      <c r="S165" s="21" t="s">
        <v>2</v>
      </c>
      <c r="T165" s="19" t="s">
        <v>2</v>
      </c>
      <c r="U165" s="21" t="s">
        <v>2</v>
      </c>
      <c r="V165" s="25" t="str">
        <f t="shared" si="2"/>
        <v>---,---,---,---,---,---,---</v>
      </c>
    </row>
    <row r="166" spans="2:22" ht="15" customHeight="1" x14ac:dyDescent="0.25">
      <c r="B166" s="9" t="s">
        <v>319</v>
      </c>
      <c r="C166" s="9" t="s">
        <v>320</v>
      </c>
      <c r="D166" s="6" t="s">
        <v>451</v>
      </c>
      <c r="E166" s="7">
        <v>79113.600000000006</v>
      </c>
      <c r="F166" s="19" t="s">
        <v>2</v>
      </c>
      <c r="G166" s="21" t="s">
        <v>2</v>
      </c>
      <c r="H166" s="19" t="s">
        <v>2</v>
      </c>
      <c r="I166" s="21" t="s">
        <v>2</v>
      </c>
      <c r="J166" s="19" t="s">
        <v>2</v>
      </c>
      <c r="K166" s="21" t="s">
        <v>2</v>
      </c>
      <c r="L166" s="19" t="s">
        <v>2</v>
      </c>
      <c r="M166" s="21" t="s">
        <v>2</v>
      </c>
      <c r="N166" s="19" t="s">
        <v>2</v>
      </c>
      <c r="O166" s="21" t="s">
        <v>2</v>
      </c>
      <c r="P166" s="19" t="s">
        <v>2</v>
      </c>
      <c r="Q166" s="21" t="s">
        <v>2</v>
      </c>
      <c r="R166" s="19" t="s">
        <v>2</v>
      </c>
      <c r="S166" s="21" t="s">
        <v>2</v>
      </c>
      <c r="T166" s="19" t="s">
        <v>2</v>
      </c>
      <c r="U166" s="21" t="s">
        <v>2</v>
      </c>
      <c r="V166" s="25" t="str">
        <f t="shared" si="2"/>
        <v>---,---,---,---,---,---,---</v>
      </c>
    </row>
    <row r="167" spans="2:22" ht="15" customHeight="1" x14ac:dyDescent="0.25">
      <c r="B167" s="9" t="s">
        <v>321</v>
      </c>
      <c r="C167" s="9" t="s">
        <v>322</v>
      </c>
      <c r="D167" s="6" t="s">
        <v>451</v>
      </c>
      <c r="E167" s="7">
        <v>469418</v>
      </c>
      <c r="F167" s="19" t="s">
        <v>2</v>
      </c>
      <c r="G167" s="21" t="s">
        <v>2</v>
      </c>
      <c r="H167" s="19" t="s">
        <v>2</v>
      </c>
      <c r="I167" s="21" t="s">
        <v>2</v>
      </c>
      <c r="J167" s="19" t="s">
        <v>2</v>
      </c>
      <c r="K167" s="21" t="s">
        <v>2</v>
      </c>
      <c r="L167" s="19" t="s">
        <v>2</v>
      </c>
      <c r="M167" s="21" t="s">
        <v>2</v>
      </c>
      <c r="N167" s="19" t="s">
        <v>2</v>
      </c>
      <c r="O167" s="21" t="s">
        <v>2</v>
      </c>
      <c r="P167" s="19" t="s">
        <v>2</v>
      </c>
      <c r="Q167" s="21" t="s">
        <v>2</v>
      </c>
      <c r="R167" s="19" t="s">
        <v>2</v>
      </c>
      <c r="S167" s="21" t="s">
        <v>2</v>
      </c>
      <c r="T167" s="19" t="s">
        <v>2</v>
      </c>
      <c r="U167" s="21" t="s">
        <v>2</v>
      </c>
      <c r="V167" s="25" t="str">
        <f t="shared" si="2"/>
        <v>---,---,---,---,---,---,---</v>
      </c>
    </row>
    <row r="168" spans="2:22" ht="15" customHeight="1" x14ac:dyDescent="0.25">
      <c r="B168" s="9" t="s">
        <v>323</v>
      </c>
      <c r="C168" s="9" t="s">
        <v>324</v>
      </c>
      <c r="D168" s="6" t="s">
        <v>451</v>
      </c>
      <c r="E168" s="7">
        <v>69454.3</v>
      </c>
      <c r="F168" s="19" t="s">
        <v>2</v>
      </c>
      <c r="G168" s="21" t="s">
        <v>2</v>
      </c>
      <c r="H168" s="19" t="s">
        <v>2</v>
      </c>
      <c r="I168" s="21" t="s">
        <v>2</v>
      </c>
      <c r="J168" s="19" t="s">
        <v>2</v>
      </c>
      <c r="K168" s="21" t="s">
        <v>2</v>
      </c>
      <c r="L168" s="19" t="s">
        <v>2</v>
      </c>
      <c r="M168" s="21" t="s">
        <v>2</v>
      </c>
      <c r="N168" s="19" t="s">
        <v>2</v>
      </c>
      <c r="O168" s="21" t="s">
        <v>2</v>
      </c>
      <c r="P168" s="19" t="s">
        <v>2</v>
      </c>
      <c r="Q168" s="21" t="s">
        <v>2</v>
      </c>
      <c r="R168" s="19" t="s">
        <v>2</v>
      </c>
      <c r="S168" s="21" t="s">
        <v>2</v>
      </c>
      <c r="T168" s="19" t="s">
        <v>2</v>
      </c>
      <c r="U168" s="21" t="s">
        <v>2</v>
      </c>
      <c r="V168" s="25" t="str">
        <f t="shared" si="2"/>
        <v>---,---,---,---,---,---,---</v>
      </c>
    </row>
    <row r="169" spans="2:22" ht="15" customHeight="1" x14ac:dyDescent="0.25">
      <c r="B169" s="9" t="s">
        <v>325</v>
      </c>
      <c r="C169" s="9" t="s">
        <v>326</v>
      </c>
      <c r="D169" s="6" t="s">
        <v>451</v>
      </c>
      <c r="E169" s="7">
        <v>121481</v>
      </c>
      <c r="F169" s="19" t="s">
        <v>2</v>
      </c>
      <c r="G169" s="21" t="s">
        <v>2</v>
      </c>
      <c r="H169" s="19" t="s">
        <v>2</v>
      </c>
      <c r="I169" s="21" t="s">
        <v>2</v>
      </c>
      <c r="J169" s="19" t="s">
        <v>2</v>
      </c>
      <c r="K169" s="21" t="s">
        <v>2</v>
      </c>
      <c r="L169" s="19" t="s">
        <v>2</v>
      </c>
      <c r="M169" s="21" t="s">
        <v>2</v>
      </c>
      <c r="N169" s="19" t="s">
        <v>2</v>
      </c>
      <c r="O169" s="21" t="s">
        <v>2</v>
      </c>
      <c r="P169" s="19" t="s">
        <v>2</v>
      </c>
      <c r="Q169" s="21" t="s">
        <v>2</v>
      </c>
      <c r="R169" s="19" t="s">
        <v>2</v>
      </c>
      <c r="S169" s="21" t="s">
        <v>2</v>
      </c>
      <c r="T169" s="19" t="s">
        <v>2</v>
      </c>
      <c r="U169" s="21" t="s">
        <v>2</v>
      </c>
      <c r="V169" s="25" t="str">
        <f t="shared" si="2"/>
        <v>---,---,---,---,---,---,---</v>
      </c>
    </row>
    <row r="170" spans="2:22" ht="15" customHeight="1" x14ac:dyDescent="0.25">
      <c r="B170" s="9" t="s">
        <v>327</v>
      </c>
      <c r="C170" s="9" t="s">
        <v>328</v>
      </c>
      <c r="D170" s="6" t="s">
        <v>451</v>
      </c>
      <c r="E170" s="7">
        <v>207724</v>
      </c>
      <c r="F170" s="19" t="s">
        <v>2</v>
      </c>
      <c r="G170" s="21" t="s">
        <v>2</v>
      </c>
      <c r="H170" s="19" t="s">
        <v>2</v>
      </c>
      <c r="I170" s="21" t="s">
        <v>2</v>
      </c>
      <c r="J170" s="19" t="s">
        <v>2</v>
      </c>
      <c r="K170" s="21" t="s">
        <v>2</v>
      </c>
      <c r="L170" s="19" t="s">
        <v>2</v>
      </c>
      <c r="M170" s="21" t="s">
        <v>2</v>
      </c>
      <c r="N170" s="19" t="s">
        <v>2</v>
      </c>
      <c r="O170" s="21" t="s">
        <v>2</v>
      </c>
      <c r="P170" s="19" t="s">
        <v>2</v>
      </c>
      <c r="Q170" s="21" t="s">
        <v>2</v>
      </c>
      <c r="R170" s="19" t="s">
        <v>2</v>
      </c>
      <c r="S170" s="21" t="s">
        <v>2</v>
      </c>
      <c r="T170" s="19" t="s">
        <v>2</v>
      </c>
      <c r="U170" s="21" t="s">
        <v>2</v>
      </c>
      <c r="V170" s="25" t="str">
        <f t="shared" si="2"/>
        <v>---,---,---,---,---,---,---</v>
      </c>
    </row>
    <row r="171" spans="2:22" ht="15" customHeight="1" x14ac:dyDescent="0.25">
      <c r="B171" s="9" t="s">
        <v>329</v>
      </c>
      <c r="C171" s="9" t="s">
        <v>330</v>
      </c>
      <c r="D171" s="6" t="s">
        <v>451</v>
      </c>
      <c r="E171" s="7">
        <v>624818</v>
      </c>
      <c r="F171" s="19" t="s">
        <v>2</v>
      </c>
      <c r="G171" s="21" t="s">
        <v>2</v>
      </c>
      <c r="H171" s="19" t="s">
        <v>2</v>
      </c>
      <c r="I171" s="21" t="s">
        <v>2</v>
      </c>
      <c r="J171" s="19" t="s">
        <v>2</v>
      </c>
      <c r="K171" s="21" t="s">
        <v>2</v>
      </c>
      <c r="L171" s="19" t="s">
        <v>2</v>
      </c>
      <c r="M171" s="21" t="s">
        <v>2</v>
      </c>
      <c r="N171" s="19" t="s">
        <v>2</v>
      </c>
      <c r="O171" s="21" t="s">
        <v>2</v>
      </c>
      <c r="P171" s="19" t="s">
        <v>2</v>
      </c>
      <c r="Q171" s="21" t="s">
        <v>2</v>
      </c>
      <c r="R171" s="19" t="s">
        <v>2</v>
      </c>
      <c r="S171" s="21" t="s">
        <v>2</v>
      </c>
      <c r="T171" s="19" t="s">
        <v>2</v>
      </c>
      <c r="U171" s="21" t="s">
        <v>2</v>
      </c>
      <c r="V171" s="25" t="str">
        <f t="shared" si="2"/>
        <v>---,---,---,---,---,---,---</v>
      </c>
    </row>
    <row r="172" spans="2:22" ht="15" customHeight="1" x14ac:dyDescent="0.25">
      <c r="B172" s="5" t="s">
        <v>348</v>
      </c>
      <c r="C172" s="5" t="s">
        <v>399</v>
      </c>
      <c r="D172" s="6" t="s">
        <v>454</v>
      </c>
      <c r="E172" s="7">
        <v>1054340</v>
      </c>
      <c r="F172" s="17" t="s">
        <v>2</v>
      </c>
      <c r="G172" s="18" t="s">
        <v>2</v>
      </c>
      <c r="H172" s="17" t="s">
        <v>2</v>
      </c>
      <c r="I172" s="18" t="s">
        <v>2</v>
      </c>
      <c r="J172" s="17" t="s">
        <v>2</v>
      </c>
      <c r="K172" s="18" t="s">
        <v>2</v>
      </c>
      <c r="L172" s="17" t="s">
        <v>2</v>
      </c>
      <c r="M172" s="18" t="s">
        <v>2</v>
      </c>
      <c r="N172" s="17" t="s">
        <v>2</v>
      </c>
      <c r="O172" s="18" t="s">
        <v>2</v>
      </c>
      <c r="P172" s="17" t="s">
        <v>2</v>
      </c>
      <c r="Q172" s="18" t="s">
        <v>2</v>
      </c>
      <c r="R172" s="17" t="s">
        <v>2</v>
      </c>
      <c r="S172" s="18" t="s">
        <v>2</v>
      </c>
      <c r="T172" s="17" t="s">
        <v>2</v>
      </c>
      <c r="U172" s="18" t="s">
        <v>2</v>
      </c>
      <c r="V172" s="25" t="str">
        <f t="shared" si="2"/>
        <v>---,---,---,---,---,---,---</v>
      </c>
    </row>
    <row r="173" spans="2:22" ht="15" customHeight="1" x14ac:dyDescent="0.25">
      <c r="B173" s="5" t="s">
        <v>349</v>
      </c>
      <c r="C173" s="5" t="s">
        <v>400</v>
      </c>
      <c r="D173" s="6" t="s">
        <v>454</v>
      </c>
      <c r="E173" s="7">
        <v>192784</v>
      </c>
      <c r="F173" s="17" t="s">
        <v>2</v>
      </c>
      <c r="G173" s="18" t="s">
        <v>2</v>
      </c>
      <c r="H173" s="17" t="s">
        <v>2</v>
      </c>
      <c r="I173" s="18" t="s">
        <v>2</v>
      </c>
      <c r="J173" s="17" t="s">
        <v>2</v>
      </c>
      <c r="K173" s="18" t="s">
        <v>2</v>
      </c>
      <c r="L173" s="17" t="s">
        <v>2</v>
      </c>
      <c r="M173" s="18" t="s">
        <v>2</v>
      </c>
      <c r="N173" s="17" t="s">
        <v>2</v>
      </c>
      <c r="O173" s="18" t="s">
        <v>2</v>
      </c>
      <c r="P173" s="17" t="s">
        <v>2</v>
      </c>
      <c r="Q173" s="18" t="s">
        <v>2</v>
      </c>
      <c r="R173" s="17" t="s">
        <v>2</v>
      </c>
      <c r="S173" s="18" t="s">
        <v>2</v>
      </c>
      <c r="T173" s="17" t="s">
        <v>2</v>
      </c>
      <c r="U173" s="18" t="s">
        <v>2</v>
      </c>
      <c r="V173" s="25" t="str">
        <f t="shared" si="2"/>
        <v>---,---,---,---,---,---,---</v>
      </c>
    </row>
    <row r="174" spans="2:22" ht="15" customHeight="1" x14ac:dyDescent="0.25">
      <c r="B174" s="5" t="s">
        <v>350</v>
      </c>
      <c r="C174" s="5" t="s">
        <v>401</v>
      </c>
      <c r="D174" s="6" t="s">
        <v>454</v>
      </c>
      <c r="E174" s="7">
        <v>3421610</v>
      </c>
      <c r="F174" s="17" t="s">
        <v>2</v>
      </c>
      <c r="G174" s="18" t="s">
        <v>2</v>
      </c>
      <c r="H174" s="17" t="s">
        <v>2</v>
      </c>
      <c r="I174" s="18" t="s">
        <v>2</v>
      </c>
      <c r="J174" s="17" t="s">
        <v>2</v>
      </c>
      <c r="K174" s="18" t="s">
        <v>2</v>
      </c>
      <c r="L174" s="17" t="s">
        <v>2</v>
      </c>
      <c r="M174" s="18" t="s">
        <v>2</v>
      </c>
      <c r="N174" s="17" t="s">
        <v>2</v>
      </c>
      <c r="O174" s="18" t="s">
        <v>2</v>
      </c>
      <c r="P174" s="17" t="s">
        <v>2</v>
      </c>
      <c r="Q174" s="18" t="s">
        <v>2</v>
      </c>
      <c r="R174" s="17" t="s">
        <v>2</v>
      </c>
      <c r="S174" s="18" t="s">
        <v>2</v>
      </c>
      <c r="T174" s="17" t="s">
        <v>2</v>
      </c>
      <c r="U174" s="18" t="s">
        <v>2</v>
      </c>
      <c r="V174" s="25" t="str">
        <f t="shared" si="2"/>
        <v>---,---,---,---,---,---,---</v>
      </c>
    </row>
    <row r="175" spans="2:22" ht="15" customHeight="1" x14ac:dyDescent="0.25">
      <c r="B175" s="5" t="s">
        <v>351</v>
      </c>
      <c r="C175" s="5" t="s">
        <v>402</v>
      </c>
      <c r="D175" s="6" t="s">
        <v>454</v>
      </c>
      <c r="E175" s="7">
        <v>6325790</v>
      </c>
      <c r="F175" s="17" t="s">
        <v>2</v>
      </c>
      <c r="G175" s="18" t="s">
        <v>2</v>
      </c>
      <c r="H175" s="17" t="s">
        <v>2</v>
      </c>
      <c r="I175" s="18" t="s">
        <v>2</v>
      </c>
      <c r="J175" s="17" t="s">
        <v>2</v>
      </c>
      <c r="K175" s="18" t="s">
        <v>2</v>
      </c>
      <c r="L175" s="17" t="s">
        <v>2</v>
      </c>
      <c r="M175" s="18" t="s">
        <v>2</v>
      </c>
      <c r="N175" s="17" t="s">
        <v>2</v>
      </c>
      <c r="O175" s="18" t="s">
        <v>2</v>
      </c>
      <c r="P175" s="17" t="s">
        <v>2</v>
      </c>
      <c r="Q175" s="18" t="s">
        <v>2</v>
      </c>
      <c r="R175" s="17" t="s">
        <v>2</v>
      </c>
      <c r="S175" s="18" t="s">
        <v>2</v>
      </c>
      <c r="T175" s="17" t="s">
        <v>2</v>
      </c>
      <c r="U175" s="18" t="s">
        <v>2</v>
      </c>
      <c r="V175" s="25" t="str">
        <f t="shared" si="2"/>
        <v>---,---,---,---,---,---,---</v>
      </c>
    </row>
    <row r="176" spans="2:22" ht="15" customHeight="1" x14ac:dyDescent="0.25">
      <c r="B176" s="5" t="s">
        <v>352</v>
      </c>
      <c r="C176" s="5" t="s">
        <v>403</v>
      </c>
      <c r="D176" s="6" t="s">
        <v>454</v>
      </c>
      <c r="E176" s="7">
        <v>95608.8</v>
      </c>
      <c r="F176" s="17" t="s">
        <v>2</v>
      </c>
      <c r="G176" s="18" t="s">
        <v>2</v>
      </c>
      <c r="H176" s="17" t="s">
        <v>2</v>
      </c>
      <c r="I176" s="18" t="s">
        <v>2</v>
      </c>
      <c r="J176" s="17" t="s">
        <v>2</v>
      </c>
      <c r="K176" s="18" t="s">
        <v>2</v>
      </c>
      <c r="L176" s="17" t="s">
        <v>2</v>
      </c>
      <c r="M176" s="18" t="s">
        <v>2</v>
      </c>
      <c r="N176" s="17" t="s">
        <v>2</v>
      </c>
      <c r="O176" s="18" t="s">
        <v>2</v>
      </c>
      <c r="P176" s="17" t="s">
        <v>2</v>
      </c>
      <c r="Q176" s="18" t="s">
        <v>2</v>
      </c>
      <c r="R176" s="17" t="s">
        <v>2</v>
      </c>
      <c r="S176" s="18" t="s">
        <v>2</v>
      </c>
      <c r="T176" s="17" t="s">
        <v>2</v>
      </c>
      <c r="U176" s="18" t="s">
        <v>2</v>
      </c>
      <c r="V176" s="25" t="str">
        <f t="shared" si="2"/>
        <v>---,---,---,---,---,---,---</v>
      </c>
    </row>
    <row r="177" spans="2:22" ht="15" customHeight="1" x14ac:dyDescent="0.25">
      <c r="B177" s="5" t="s">
        <v>353</v>
      </c>
      <c r="C177" s="5" t="s">
        <v>404</v>
      </c>
      <c r="D177" s="6" t="s">
        <v>454</v>
      </c>
      <c r="E177" s="7">
        <v>33762.699999999997</v>
      </c>
      <c r="F177" s="17" t="s">
        <v>2</v>
      </c>
      <c r="G177" s="18" t="s">
        <v>2</v>
      </c>
      <c r="H177" s="17" t="s">
        <v>2</v>
      </c>
      <c r="I177" s="18" t="s">
        <v>2</v>
      </c>
      <c r="J177" s="17" t="s">
        <v>2</v>
      </c>
      <c r="K177" s="18" t="s">
        <v>2</v>
      </c>
      <c r="L177" s="17" t="s">
        <v>2</v>
      </c>
      <c r="M177" s="18" t="s">
        <v>2</v>
      </c>
      <c r="N177" s="17" t="s">
        <v>2</v>
      </c>
      <c r="O177" s="18" t="s">
        <v>2</v>
      </c>
      <c r="P177" s="17" t="s">
        <v>2</v>
      </c>
      <c r="Q177" s="18" t="s">
        <v>2</v>
      </c>
      <c r="R177" s="17" t="s">
        <v>2</v>
      </c>
      <c r="S177" s="18" t="s">
        <v>2</v>
      </c>
      <c r="T177" s="17" t="s">
        <v>2</v>
      </c>
      <c r="U177" s="18" t="s">
        <v>2</v>
      </c>
      <c r="V177" s="25" t="str">
        <f t="shared" si="2"/>
        <v>---,---,---,---,---,---,---</v>
      </c>
    </row>
    <row r="178" spans="2:22" ht="15" customHeight="1" x14ac:dyDescent="0.25">
      <c r="B178" s="5" t="s">
        <v>354</v>
      </c>
      <c r="C178" s="5" t="s">
        <v>405</v>
      </c>
      <c r="D178" s="6" t="s">
        <v>454</v>
      </c>
      <c r="E178" s="7">
        <v>32996.400000000001</v>
      </c>
      <c r="F178" s="17" t="s">
        <v>2</v>
      </c>
      <c r="G178" s="18" t="s">
        <v>2</v>
      </c>
      <c r="H178" s="17" t="s">
        <v>2</v>
      </c>
      <c r="I178" s="18" t="s">
        <v>2</v>
      </c>
      <c r="J178" s="17" t="s">
        <v>2</v>
      </c>
      <c r="K178" s="18" t="s">
        <v>2</v>
      </c>
      <c r="L178" s="17" t="s">
        <v>2</v>
      </c>
      <c r="M178" s="18" t="s">
        <v>2</v>
      </c>
      <c r="N178" s="17" t="s">
        <v>2</v>
      </c>
      <c r="O178" s="18" t="s">
        <v>2</v>
      </c>
      <c r="P178" s="17" t="s">
        <v>2</v>
      </c>
      <c r="Q178" s="18" t="s">
        <v>2</v>
      </c>
      <c r="R178" s="17" t="s">
        <v>2</v>
      </c>
      <c r="S178" s="18" t="s">
        <v>2</v>
      </c>
      <c r="T178" s="17" t="s">
        <v>2</v>
      </c>
      <c r="U178" s="18" t="s">
        <v>2</v>
      </c>
      <c r="V178" s="25" t="str">
        <f t="shared" si="2"/>
        <v>---,---,---,---,---,---,---</v>
      </c>
    </row>
    <row r="179" spans="2:22" ht="15" customHeight="1" x14ac:dyDescent="0.25">
      <c r="B179" s="5" t="s">
        <v>355</v>
      </c>
      <c r="C179" s="5" t="s">
        <v>406</v>
      </c>
      <c r="D179" s="6" t="s">
        <v>454</v>
      </c>
      <c r="E179" s="7">
        <v>1947250</v>
      </c>
      <c r="F179" s="17" t="s">
        <v>2</v>
      </c>
      <c r="G179" s="18" t="s">
        <v>2</v>
      </c>
      <c r="H179" s="17" t="s">
        <v>2</v>
      </c>
      <c r="I179" s="18" t="s">
        <v>2</v>
      </c>
      <c r="J179" s="17" t="s">
        <v>2</v>
      </c>
      <c r="K179" s="18" t="s">
        <v>2</v>
      </c>
      <c r="L179" s="17" t="s">
        <v>2</v>
      </c>
      <c r="M179" s="18" t="s">
        <v>2</v>
      </c>
      <c r="N179" s="17" t="s">
        <v>2</v>
      </c>
      <c r="O179" s="18" t="s">
        <v>2</v>
      </c>
      <c r="P179" s="17" t="s">
        <v>2</v>
      </c>
      <c r="Q179" s="18" t="s">
        <v>2</v>
      </c>
      <c r="R179" s="17" t="s">
        <v>2</v>
      </c>
      <c r="S179" s="18" t="s">
        <v>2</v>
      </c>
      <c r="T179" s="17" t="s">
        <v>2</v>
      </c>
      <c r="U179" s="18" t="s">
        <v>2</v>
      </c>
      <c r="V179" s="25" t="str">
        <f t="shared" si="2"/>
        <v>---,---,---,---,---,---,---</v>
      </c>
    </row>
    <row r="180" spans="2:22" ht="15" customHeight="1" x14ac:dyDescent="0.25">
      <c r="B180" s="5" t="s">
        <v>356</v>
      </c>
      <c r="C180" s="5" t="s">
        <v>407</v>
      </c>
      <c r="D180" s="6" t="s">
        <v>454</v>
      </c>
      <c r="E180" s="7">
        <v>40459.699999999997</v>
      </c>
      <c r="F180" s="17" t="s">
        <v>2</v>
      </c>
      <c r="G180" s="18" t="s">
        <v>2</v>
      </c>
      <c r="H180" s="17" t="s">
        <v>2</v>
      </c>
      <c r="I180" s="18" t="s">
        <v>2</v>
      </c>
      <c r="J180" s="17" t="s">
        <v>2</v>
      </c>
      <c r="K180" s="18" t="s">
        <v>2</v>
      </c>
      <c r="L180" s="17" t="s">
        <v>2</v>
      </c>
      <c r="M180" s="18" t="s">
        <v>2</v>
      </c>
      <c r="N180" s="17" t="s">
        <v>2</v>
      </c>
      <c r="O180" s="18" t="s">
        <v>2</v>
      </c>
      <c r="P180" s="17" t="s">
        <v>2</v>
      </c>
      <c r="Q180" s="18" t="s">
        <v>2</v>
      </c>
      <c r="R180" s="17" t="s">
        <v>2</v>
      </c>
      <c r="S180" s="18" t="s">
        <v>2</v>
      </c>
      <c r="T180" s="17" t="s">
        <v>2</v>
      </c>
      <c r="U180" s="18" t="s">
        <v>2</v>
      </c>
      <c r="V180" s="25" t="str">
        <f t="shared" si="2"/>
        <v>---,---,---,---,---,---,---</v>
      </c>
    </row>
    <row r="181" spans="2:22" ht="15" customHeight="1" x14ac:dyDescent="0.25">
      <c r="B181" s="5" t="s">
        <v>357</v>
      </c>
      <c r="C181" s="5" t="s">
        <v>408</v>
      </c>
      <c r="D181" s="6" t="s">
        <v>454</v>
      </c>
      <c r="E181" s="7">
        <v>8381.65</v>
      </c>
      <c r="F181" s="17" t="s">
        <v>2</v>
      </c>
      <c r="G181" s="18" t="s">
        <v>2</v>
      </c>
      <c r="H181" s="17" t="s">
        <v>2</v>
      </c>
      <c r="I181" s="18" t="s">
        <v>2</v>
      </c>
      <c r="J181" s="17" t="s">
        <v>2</v>
      </c>
      <c r="K181" s="18" t="s">
        <v>2</v>
      </c>
      <c r="L181" s="17" t="s">
        <v>2</v>
      </c>
      <c r="M181" s="18" t="s">
        <v>2</v>
      </c>
      <c r="N181" s="17" t="s">
        <v>2</v>
      </c>
      <c r="O181" s="18" t="s">
        <v>2</v>
      </c>
      <c r="P181" s="17" t="s">
        <v>2</v>
      </c>
      <c r="Q181" s="18" t="s">
        <v>2</v>
      </c>
      <c r="R181" s="17" t="s">
        <v>2</v>
      </c>
      <c r="S181" s="18" t="s">
        <v>2</v>
      </c>
      <c r="T181" s="17" t="s">
        <v>2</v>
      </c>
      <c r="U181" s="18" t="s">
        <v>2</v>
      </c>
      <c r="V181" s="25" t="str">
        <f t="shared" si="2"/>
        <v>---,---,---,---,---,---,---</v>
      </c>
    </row>
    <row r="182" spans="2:22" ht="15" customHeight="1" x14ac:dyDescent="0.25">
      <c r="B182" s="5" t="s">
        <v>358</v>
      </c>
      <c r="C182" s="5" t="s">
        <v>409</v>
      </c>
      <c r="D182" s="6" t="s">
        <v>454</v>
      </c>
      <c r="E182" s="7">
        <v>22895.200000000001</v>
      </c>
      <c r="F182" s="17" t="s">
        <v>2</v>
      </c>
      <c r="G182" s="18" t="s">
        <v>2</v>
      </c>
      <c r="H182" s="17" t="s">
        <v>2</v>
      </c>
      <c r="I182" s="18" t="s">
        <v>2</v>
      </c>
      <c r="J182" s="17" t="s">
        <v>2</v>
      </c>
      <c r="K182" s="18" t="s">
        <v>2</v>
      </c>
      <c r="L182" s="17" t="s">
        <v>2</v>
      </c>
      <c r="M182" s="18" t="s">
        <v>2</v>
      </c>
      <c r="N182" s="17" t="s">
        <v>2</v>
      </c>
      <c r="O182" s="18" t="s">
        <v>2</v>
      </c>
      <c r="P182" s="17" t="s">
        <v>2</v>
      </c>
      <c r="Q182" s="18" t="s">
        <v>2</v>
      </c>
      <c r="R182" s="17" t="s">
        <v>2</v>
      </c>
      <c r="S182" s="18" t="s">
        <v>2</v>
      </c>
      <c r="T182" s="17" t="s">
        <v>2</v>
      </c>
      <c r="U182" s="18" t="s">
        <v>2</v>
      </c>
      <c r="V182" s="25" t="str">
        <f t="shared" si="2"/>
        <v>---,---,---,---,---,---,---</v>
      </c>
    </row>
    <row r="183" spans="2:22" ht="15" customHeight="1" x14ac:dyDescent="0.25">
      <c r="B183" s="5" t="s">
        <v>359</v>
      </c>
      <c r="C183" s="5" t="s">
        <v>410</v>
      </c>
      <c r="D183" s="6" t="s">
        <v>454</v>
      </c>
      <c r="E183" s="7">
        <v>135614</v>
      </c>
      <c r="F183" s="17" t="s">
        <v>2</v>
      </c>
      <c r="G183" s="18" t="s">
        <v>2</v>
      </c>
      <c r="H183" s="17" t="s">
        <v>2</v>
      </c>
      <c r="I183" s="18" t="s">
        <v>2</v>
      </c>
      <c r="J183" s="17" t="s">
        <v>2</v>
      </c>
      <c r="K183" s="18" t="s">
        <v>2</v>
      </c>
      <c r="L183" s="17" t="s">
        <v>2</v>
      </c>
      <c r="M183" s="18" t="s">
        <v>2</v>
      </c>
      <c r="N183" s="17" t="s">
        <v>2</v>
      </c>
      <c r="O183" s="18" t="s">
        <v>2</v>
      </c>
      <c r="P183" s="17" t="s">
        <v>2</v>
      </c>
      <c r="Q183" s="18" t="s">
        <v>2</v>
      </c>
      <c r="R183" s="17" t="s">
        <v>2</v>
      </c>
      <c r="S183" s="18" t="s">
        <v>2</v>
      </c>
      <c r="T183" s="17" t="s">
        <v>2</v>
      </c>
      <c r="U183" s="18" t="s">
        <v>2</v>
      </c>
      <c r="V183" s="25" t="str">
        <f t="shared" si="2"/>
        <v>---,---,---,---,---,---,---</v>
      </c>
    </row>
    <row r="184" spans="2:22" ht="15" customHeight="1" x14ac:dyDescent="0.25">
      <c r="B184" s="5" t="s">
        <v>360</v>
      </c>
      <c r="C184" s="5" t="s">
        <v>411</v>
      </c>
      <c r="D184" s="6" t="s">
        <v>454</v>
      </c>
      <c r="E184" s="7">
        <v>201131</v>
      </c>
      <c r="F184" s="17" t="s">
        <v>2</v>
      </c>
      <c r="G184" s="18" t="s">
        <v>2</v>
      </c>
      <c r="H184" s="17" t="s">
        <v>2</v>
      </c>
      <c r="I184" s="18" t="s">
        <v>2</v>
      </c>
      <c r="J184" s="17" t="s">
        <v>2</v>
      </c>
      <c r="K184" s="18" t="s">
        <v>2</v>
      </c>
      <c r="L184" s="17" t="s">
        <v>2</v>
      </c>
      <c r="M184" s="18" t="s">
        <v>2</v>
      </c>
      <c r="N184" s="17" t="s">
        <v>2</v>
      </c>
      <c r="O184" s="18" t="s">
        <v>2</v>
      </c>
      <c r="P184" s="17" t="s">
        <v>2</v>
      </c>
      <c r="Q184" s="18" t="s">
        <v>2</v>
      </c>
      <c r="R184" s="17" t="s">
        <v>2</v>
      </c>
      <c r="S184" s="18" t="s">
        <v>2</v>
      </c>
      <c r="T184" s="17" t="s">
        <v>2</v>
      </c>
      <c r="U184" s="18" t="s">
        <v>2</v>
      </c>
      <c r="V184" s="25" t="str">
        <f t="shared" si="2"/>
        <v>---,---,---,---,---,---,---</v>
      </c>
    </row>
    <row r="185" spans="2:22" ht="15" customHeight="1" x14ac:dyDescent="0.25">
      <c r="B185" s="5" t="s">
        <v>361</v>
      </c>
      <c r="C185" s="5" t="s">
        <v>412</v>
      </c>
      <c r="D185" s="6" t="s">
        <v>454</v>
      </c>
      <c r="E185" s="7">
        <v>778822</v>
      </c>
      <c r="F185" s="17" t="s">
        <v>2</v>
      </c>
      <c r="G185" s="18" t="s">
        <v>2</v>
      </c>
      <c r="H185" s="17" t="s">
        <v>2</v>
      </c>
      <c r="I185" s="18" t="s">
        <v>2</v>
      </c>
      <c r="J185" s="17" t="s">
        <v>2</v>
      </c>
      <c r="K185" s="18" t="s">
        <v>2</v>
      </c>
      <c r="L185" s="17" t="s">
        <v>2</v>
      </c>
      <c r="M185" s="18" t="s">
        <v>2</v>
      </c>
      <c r="N185" s="17" t="s">
        <v>2</v>
      </c>
      <c r="O185" s="18" t="s">
        <v>2</v>
      </c>
      <c r="P185" s="17" t="s">
        <v>2</v>
      </c>
      <c r="Q185" s="18" t="s">
        <v>2</v>
      </c>
      <c r="R185" s="17" t="s">
        <v>2</v>
      </c>
      <c r="S185" s="18" t="s">
        <v>2</v>
      </c>
      <c r="T185" s="17" t="s">
        <v>2</v>
      </c>
      <c r="U185" s="18" t="s">
        <v>2</v>
      </c>
      <c r="V185" s="25" t="str">
        <f t="shared" si="2"/>
        <v>---,---,---,---,---,---,---</v>
      </c>
    </row>
    <row r="186" spans="2:22" ht="15" customHeight="1" x14ac:dyDescent="0.25">
      <c r="B186" s="5" t="s">
        <v>362</v>
      </c>
      <c r="C186" s="5" t="s">
        <v>413</v>
      </c>
      <c r="D186" s="6" t="s">
        <v>454</v>
      </c>
      <c r="E186" s="7">
        <v>30656.2</v>
      </c>
      <c r="F186" s="17" t="s">
        <v>2</v>
      </c>
      <c r="G186" s="18" t="s">
        <v>2</v>
      </c>
      <c r="H186" s="17" t="s">
        <v>2</v>
      </c>
      <c r="I186" s="18" t="s">
        <v>2</v>
      </c>
      <c r="J186" s="17" t="s">
        <v>2</v>
      </c>
      <c r="K186" s="18" t="s">
        <v>2</v>
      </c>
      <c r="L186" s="17" t="s">
        <v>2</v>
      </c>
      <c r="M186" s="18" t="s">
        <v>2</v>
      </c>
      <c r="N186" s="17" t="s">
        <v>2</v>
      </c>
      <c r="O186" s="18" t="s">
        <v>2</v>
      </c>
      <c r="P186" s="17" t="s">
        <v>2</v>
      </c>
      <c r="Q186" s="18" t="s">
        <v>2</v>
      </c>
      <c r="R186" s="17" t="s">
        <v>2</v>
      </c>
      <c r="S186" s="18" t="s">
        <v>2</v>
      </c>
      <c r="T186" s="17" t="s">
        <v>2</v>
      </c>
      <c r="U186" s="18" t="s">
        <v>2</v>
      </c>
      <c r="V186" s="25" t="str">
        <f t="shared" si="2"/>
        <v>---,---,---,---,---,---,---</v>
      </c>
    </row>
    <row r="187" spans="2:22" ht="15" customHeight="1" x14ac:dyDescent="0.25">
      <c r="B187" s="5" t="s">
        <v>363</v>
      </c>
      <c r="C187" s="5" t="s">
        <v>414</v>
      </c>
      <c r="D187" s="6" t="s">
        <v>454</v>
      </c>
      <c r="E187" s="7">
        <v>965383</v>
      </c>
      <c r="F187" s="17" t="s">
        <v>2</v>
      </c>
      <c r="G187" s="18" t="s">
        <v>2</v>
      </c>
      <c r="H187" s="17" t="s">
        <v>2</v>
      </c>
      <c r="I187" s="18" t="s">
        <v>2</v>
      </c>
      <c r="J187" s="17" t="s">
        <v>2</v>
      </c>
      <c r="K187" s="18" t="s">
        <v>2</v>
      </c>
      <c r="L187" s="17" t="s">
        <v>2</v>
      </c>
      <c r="M187" s="18" t="s">
        <v>2</v>
      </c>
      <c r="N187" s="17" t="s">
        <v>2</v>
      </c>
      <c r="O187" s="18" t="s">
        <v>2</v>
      </c>
      <c r="P187" s="17" t="s">
        <v>2</v>
      </c>
      <c r="Q187" s="18" t="s">
        <v>2</v>
      </c>
      <c r="R187" s="17" t="s">
        <v>2</v>
      </c>
      <c r="S187" s="18" t="s">
        <v>2</v>
      </c>
      <c r="T187" s="17" t="s">
        <v>2</v>
      </c>
      <c r="U187" s="18" t="s">
        <v>2</v>
      </c>
      <c r="V187" s="25" t="str">
        <f t="shared" si="2"/>
        <v>---,---,---,---,---,---,---</v>
      </c>
    </row>
    <row r="188" spans="2:22" ht="15" customHeight="1" x14ac:dyDescent="0.25">
      <c r="B188" s="5" t="s">
        <v>364</v>
      </c>
      <c r="C188" s="5" t="s">
        <v>415</v>
      </c>
      <c r="D188" s="6" t="s">
        <v>454</v>
      </c>
      <c r="E188" s="7">
        <v>1801470</v>
      </c>
      <c r="F188" s="17" t="s">
        <v>2</v>
      </c>
      <c r="G188" s="18" t="s">
        <v>2</v>
      </c>
      <c r="H188" s="17" t="s">
        <v>2</v>
      </c>
      <c r="I188" s="18" t="s">
        <v>2</v>
      </c>
      <c r="J188" s="17" t="s">
        <v>2</v>
      </c>
      <c r="K188" s="18" t="s">
        <v>2</v>
      </c>
      <c r="L188" s="17" t="s">
        <v>2</v>
      </c>
      <c r="M188" s="18" t="s">
        <v>2</v>
      </c>
      <c r="N188" s="17" t="s">
        <v>2</v>
      </c>
      <c r="O188" s="18" t="s">
        <v>2</v>
      </c>
      <c r="P188" s="17" t="s">
        <v>2</v>
      </c>
      <c r="Q188" s="18" t="s">
        <v>2</v>
      </c>
      <c r="R188" s="17" t="s">
        <v>2</v>
      </c>
      <c r="S188" s="18" t="s">
        <v>2</v>
      </c>
      <c r="T188" s="17" t="s">
        <v>2</v>
      </c>
      <c r="U188" s="18" t="s">
        <v>2</v>
      </c>
      <c r="V188" s="25" t="str">
        <f t="shared" si="2"/>
        <v>---,---,---,---,---,---,---</v>
      </c>
    </row>
    <row r="189" spans="2:22" ht="15" customHeight="1" x14ac:dyDescent="0.25">
      <c r="B189" s="5" t="s">
        <v>365</v>
      </c>
      <c r="C189" s="5" t="s">
        <v>416</v>
      </c>
      <c r="D189" s="6" t="s">
        <v>454</v>
      </c>
      <c r="E189" s="7">
        <v>71610.5</v>
      </c>
      <c r="F189" s="17" t="s">
        <v>2</v>
      </c>
      <c r="G189" s="18" t="s">
        <v>2</v>
      </c>
      <c r="H189" s="17" t="s">
        <v>2</v>
      </c>
      <c r="I189" s="18" t="s">
        <v>2</v>
      </c>
      <c r="J189" s="17" t="s">
        <v>2</v>
      </c>
      <c r="K189" s="18" t="s">
        <v>2</v>
      </c>
      <c r="L189" s="17" t="s">
        <v>2</v>
      </c>
      <c r="M189" s="18" t="s">
        <v>2</v>
      </c>
      <c r="N189" s="17" t="s">
        <v>2</v>
      </c>
      <c r="O189" s="18" t="s">
        <v>2</v>
      </c>
      <c r="P189" s="17" t="s">
        <v>2</v>
      </c>
      <c r="Q189" s="18" t="s">
        <v>2</v>
      </c>
      <c r="R189" s="17" t="s">
        <v>2</v>
      </c>
      <c r="S189" s="18" t="s">
        <v>2</v>
      </c>
      <c r="T189" s="17" t="s">
        <v>2</v>
      </c>
      <c r="U189" s="18" t="s">
        <v>2</v>
      </c>
      <c r="V189" s="25" t="str">
        <f t="shared" si="2"/>
        <v>---,---,---,---,---,---,---</v>
      </c>
    </row>
    <row r="190" spans="2:22" ht="15" customHeight="1" x14ac:dyDescent="0.25">
      <c r="B190" s="5" t="s">
        <v>366</v>
      </c>
      <c r="C190" s="5" t="s">
        <v>417</v>
      </c>
      <c r="D190" s="6" t="s">
        <v>454</v>
      </c>
      <c r="E190" s="7">
        <v>6233960</v>
      </c>
      <c r="F190" s="17" t="s">
        <v>2</v>
      </c>
      <c r="G190" s="18" t="s">
        <v>2</v>
      </c>
      <c r="H190" s="17" t="s">
        <v>2</v>
      </c>
      <c r="I190" s="18" t="s">
        <v>2</v>
      </c>
      <c r="J190" s="17" t="s">
        <v>2</v>
      </c>
      <c r="K190" s="18" t="s">
        <v>2</v>
      </c>
      <c r="L190" s="17" t="s">
        <v>2</v>
      </c>
      <c r="M190" s="18" t="s">
        <v>2</v>
      </c>
      <c r="N190" s="17" t="s">
        <v>2</v>
      </c>
      <c r="O190" s="18" t="s">
        <v>2</v>
      </c>
      <c r="P190" s="17" t="s">
        <v>2</v>
      </c>
      <c r="Q190" s="18" t="s">
        <v>2</v>
      </c>
      <c r="R190" s="17" t="s">
        <v>2</v>
      </c>
      <c r="S190" s="18" t="s">
        <v>2</v>
      </c>
      <c r="T190" s="17" t="s">
        <v>2</v>
      </c>
      <c r="U190" s="18" t="s">
        <v>2</v>
      </c>
      <c r="V190" s="25" t="str">
        <f t="shared" si="2"/>
        <v>---,---,---,---,---,---,---</v>
      </c>
    </row>
    <row r="191" spans="2:22" ht="15" customHeight="1" x14ac:dyDescent="0.25">
      <c r="B191" s="5" t="s">
        <v>367</v>
      </c>
      <c r="C191" s="5" t="s">
        <v>418</v>
      </c>
      <c r="D191" s="6" t="s">
        <v>454</v>
      </c>
      <c r="E191" s="7">
        <v>1007260</v>
      </c>
      <c r="F191" s="17" t="s">
        <v>2</v>
      </c>
      <c r="G191" s="18" t="s">
        <v>2</v>
      </c>
      <c r="H191" s="17" t="s">
        <v>2</v>
      </c>
      <c r="I191" s="18" t="s">
        <v>2</v>
      </c>
      <c r="J191" s="17" t="s">
        <v>2</v>
      </c>
      <c r="K191" s="18" t="s">
        <v>2</v>
      </c>
      <c r="L191" s="17" t="s">
        <v>2</v>
      </c>
      <c r="M191" s="18" t="s">
        <v>2</v>
      </c>
      <c r="N191" s="17" t="s">
        <v>2</v>
      </c>
      <c r="O191" s="18" t="s">
        <v>2</v>
      </c>
      <c r="P191" s="17" t="s">
        <v>2</v>
      </c>
      <c r="Q191" s="18" t="s">
        <v>2</v>
      </c>
      <c r="R191" s="17" t="s">
        <v>2</v>
      </c>
      <c r="S191" s="18" t="s">
        <v>2</v>
      </c>
      <c r="T191" s="17" t="s">
        <v>2</v>
      </c>
      <c r="U191" s="18" t="s">
        <v>2</v>
      </c>
      <c r="V191" s="25" t="str">
        <f t="shared" si="2"/>
        <v>---,---,---,---,---,---,---</v>
      </c>
    </row>
    <row r="192" spans="2:22" ht="15" customHeight="1" x14ac:dyDescent="0.25">
      <c r="B192" s="5" t="s">
        <v>368</v>
      </c>
      <c r="C192" s="5" t="s">
        <v>419</v>
      </c>
      <c r="D192" s="6" t="s">
        <v>454</v>
      </c>
      <c r="E192" s="7">
        <v>79617.3</v>
      </c>
      <c r="F192" s="17" t="s">
        <v>2</v>
      </c>
      <c r="G192" s="18" t="s">
        <v>2</v>
      </c>
      <c r="H192" s="17" t="s">
        <v>2</v>
      </c>
      <c r="I192" s="18" t="s">
        <v>2</v>
      </c>
      <c r="J192" s="17" t="s">
        <v>2</v>
      </c>
      <c r="K192" s="18" t="s">
        <v>2</v>
      </c>
      <c r="L192" s="17" t="s">
        <v>2</v>
      </c>
      <c r="M192" s="18" t="s">
        <v>2</v>
      </c>
      <c r="N192" s="17" t="s">
        <v>2</v>
      </c>
      <c r="O192" s="18" t="s">
        <v>2</v>
      </c>
      <c r="P192" s="17" t="s">
        <v>2</v>
      </c>
      <c r="Q192" s="18" t="s">
        <v>2</v>
      </c>
      <c r="R192" s="17" t="s">
        <v>2</v>
      </c>
      <c r="S192" s="18" t="s">
        <v>2</v>
      </c>
      <c r="T192" s="17" t="s">
        <v>2</v>
      </c>
      <c r="U192" s="18" t="s">
        <v>2</v>
      </c>
      <c r="V192" s="25" t="str">
        <f t="shared" si="2"/>
        <v>---,---,---,---,---,---,---</v>
      </c>
    </row>
    <row r="193" spans="2:22" ht="15" customHeight="1" x14ac:dyDescent="0.25">
      <c r="B193" s="5" t="s">
        <v>369</v>
      </c>
      <c r="C193" s="5" t="s">
        <v>420</v>
      </c>
      <c r="D193" s="6" t="s">
        <v>454</v>
      </c>
      <c r="E193" s="7">
        <v>1346390</v>
      </c>
      <c r="F193" s="17" t="s">
        <v>2</v>
      </c>
      <c r="G193" s="18" t="s">
        <v>2</v>
      </c>
      <c r="H193" s="17" t="s">
        <v>2</v>
      </c>
      <c r="I193" s="18" t="s">
        <v>2</v>
      </c>
      <c r="J193" s="17" t="s">
        <v>2</v>
      </c>
      <c r="K193" s="18" t="s">
        <v>2</v>
      </c>
      <c r="L193" s="17" t="s">
        <v>2</v>
      </c>
      <c r="M193" s="18" t="s">
        <v>2</v>
      </c>
      <c r="N193" s="17" t="s">
        <v>2</v>
      </c>
      <c r="O193" s="18" t="s">
        <v>2</v>
      </c>
      <c r="P193" s="17" t="s">
        <v>2</v>
      </c>
      <c r="Q193" s="18" t="s">
        <v>2</v>
      </c>
      <c r="R193" s="17" t="s">
        <v>2</v>
      </c>
      <c r="S193" s="18" t="s">
        <v>2</v>
      </c>
      <c r="T193" s="17" t="s">
        <v>2</v>
      </c>
      <c r="U193" s="18" t="s">
        <v>2</v>
      </c>
      <c r="V193" s="25" t="str">
        <f t="shared" si="2"/>
        <v>---,---,---,---,---,---,---</v>
      </c>
    </row>
    <row r="194" spans="2:22" ht="15" customHeight="1" x14ac:dyDescent="0.25">
      <c r="B194" s="5" t="s">
        <v>370</v>
      </c>
      <c r="C194" s="5" t="s">
        <v>421</v>
      </c>
      <c r="D194" s="6" t="s">
        <v>454</v>
      </c>
      <c r="E194" s="7">
        <v>15114900</v>
      </c>
      <c r="F194" s="17" t="s">
        <v>2</v>
      </c>
      <c r="G194" s="18" t="s">
        <v>2</v>
      </c>
      <c r="H194" s="17" t="s">
        <v>2</v>
      </c>
      <c r="I194" s="18" t="s">
        <v>2</v>
      </c>
      <c r="J194" s="17" t="s">
        <v>2</v>
      </c>
      <c r="K194" s="18" t="s">
        <v>2</v>
      </c>
      <c r="L194" s="17" t="s">
        <v>2</v>
      </c>
      <c r="M194" s="18" t="s">
        <v>2</v>
      </c>
      <c r="N194" s="17" t="s">
        <v>2</v>
      </c>
      <c r="O194" s="18" t="s">
        <v>2</v>
      </c>
      <c r="P194" s="17" t="s">
        <v>2</v>
      </c>
      <c r="Q194" s="18" t="s">
        <v>2</v>
      </c>
      <c r="R194" s="17" t="s">
        <v>2</v>
      </c>
      <c r="S194" s="18" t="s">
        <v>2</v>
      </c>
      <c r="T194" s="17" t="s">
        <v>2</v>
      </c>
      <c r="U194" s="18" t="s">
        <v>2</v>
      </c>
      <c r="V194" s="25" t="str">
        <f t="shared" si="2"/>
        <v>---,---,---,---,---,---,---</v>
      </c>
    </row>
    <row r="195" spans="2:22" ht="15" customHeight="1" x14ac:dyDescent="0.25">
      <c r="B195" s="5" t="s">
        <v>371</v>
      </c>
      <c r="C195" s="5" t="s">
        <v>422</v>
      </c>
      <c r="D195" s="6" t="s">
        <v>454</v>
      </c>
      <c r="E195" s="7">
        <v>9272.3700000000008</v>
      </c>
      <c r="F195" s="7">
        <v>1.1299999999999999</v>
      </c>
      <c r="G195" s="11">
        <v>0.12</v>
      </c>
      <c r="H195" s="7" t="s">
        <v>2</v>
      </c>
      <c r="I195" s="11" t="s">
        <v>2</v>
      </c>
      <c r="J195" s="7">
        <v>0.12</v>
      </c>
      <c r="K195" s="11">
        <v>0</v>
      </c>
      <c r="L195" s="7">
        <v>0.64</v>
      </c>
      <c r="M195" s="11">
        <v>0.01</v>
      </c>
      <c r="N195" s="7">
        <v>147.43</v>
      </c>
      <c r="O195" s="11">
        <v>1.59</v>
      </c>
      <c r="P195" s="7">
        <v>199.02</v>
      </c>
      <c r="Q195" s="11">
        <v>2.15</v>
      </c>
      <c r="R195" s="7">
        <v>239.48</v>
      </c>
      <c r="S195" s="11">
        <v>2.58</v>
      </c>
      <c r="T195" s="7">
        <v>259.54000000000002</v>
      </c>
      <c r="U195" s="11">
        <v>2.8</v>
      </c>
      <c r="V195" s="25" t="str">
        <f t="shared" si="2"/>
        <v>---,0.12,0.64,147.43,199.02,239.48,259.54</v>
      </c>
    </row>
    <row r="196" spans="2:22" ht="15" customHeight="1" x14ac:dyDescent="0.25">
      <c r="B196" s="5" t="s">
        <v>372</v>
      </c>
      <c r="C196" s="5" t="s">
        <v>423</v>
      </c>
      <c r="D196" s="6" t="s">
        <v>454</v>
      </c>
      <c r="E196" s="7">
        <v>10329400</v>
      </c>
      <c r="F196" s="17" t="s">
        <v>2</v>
      </c>
      <c r="G196" s="18" t="s">
        <v>2</v>
      </c>
      <c r="H196" s="17" t="s">
        <v>2</v>
      </c>
      <c r="I196" s="18" t="s">
        <v>2</v>
      </c>
      <c r="J196" s="17" t="s">
        <v>2</v>
      </c>
      <c r="K196" s="18" t="s">
        <v>2</v>
      </c>
      <c r="L196" s="17" t="s">
        <v>2</v>
      </c>
      <c r="M196" s="18" t="s">
        <v>2</v>
      </c>
      <c r="N196" s="17" t="s">
        <v>2</v>
      </c>
      <c r="O196" s="18" t="s">
        <v>2</v>
      </c>
      <c r="P196" s="17" t="s">
        <v>2</v>
      </c>
      <c r="Q196" s="18" t="s">
        <v>2</v>
      </c>
      <c r="R196" s="17" t="s">
        <v>2</v>
      </c>
      <c r="S196" s="18" t="s">
        <v>2</v>
      </c>
      <c r="T196" s="17" t="s">
        <v>2</v>
      </c>
      <c r="U196" s="18" t="s">
        <v>2</v>
      </c>
      <c r="V196" s="25" t="str">
        <f t="shared" si="2"/>
        <v>---,---,---,---,---,---,---</v>
      </c>
    </row>
    <row r="197" spans="2:22" ht="15" customHeight="1" x14ac:dyDescent="0.25">
      <c r="B197" s="5" t="s">
        <v>373</v>
      </c>
      <c r="C197" s="5" t="s">
        <v>424</v>
      </c>
      <c r="D197" s="6" t="s">
        <v>451</v>
      </c>
      <c r="E197" s="7">
        <v>36990.199999999997</v>
      </c>
      <c r="F197" s="17" t="s">
        <v>2</v>
      </c>
      <c r="G197" s="18" t="s">
        <v>2</v>
      </c>
      <c r="H197" s="17" t="s">
        <v>2</v>
      </c>
      <c r="I197" s="18" t="s">
        <v>2</v>
      </c>
      <c r="J197" s="17" t="s">
        <v>2</v>
      </c>
      <c r="K197" s="18" t="s">
        <v>2</v>
      </c>
      <c r="L197" s="17" t="s">
        <v>2</v>
      </c>
      <c r="M197" s="18" t="s">
        <v>2</v>
      </c>
      <c r="N197" s="17" t="s">
        <v>2</v>
      </c>
      <c r="O197" s="18" t="s">
        <v>2</v>
      </c>
      <c r="P197" s="17" t="s">
        <v>2</v>
      </c>
      <c r="Q197" s="18" t="s">
        <v>2</v>
      </c>
      <c r="R197" s="17" t="s">
        <v>2</v>
      </c>
      <c r="S197" s="18" t="s">
        <v>2</v>
      </c>
      <c r="T197" s="17" t="s">
        <v>2</v>
      </c>
      <c r="U197" s="18" t="s">
        <v>2</v>
      </c>
      <c r="V197" s="25" t="str">
        <f t="shared" si="2"/>
        <v>---,---,---,---,---,---,---</v>
      </c>
    </row>
    <row r="198" spans="2:22" ht="15" customHeight="1" x14ac:dyDescent="0.25">
      <c r="B198" s="5" t="s">
        <v>374</v>
      </c>
      <c r="C198" s="5" t="s">
        <v>425</v>
      </c>
      <c r="D198" s="6" t="s">
        <v>454</v>
      </c>
      <c r="E198" s="7">
        <v>7806800</v>
      </c>
      <c r="F198" s="17" t="s">
        <v>2</v>
      </c>
      <c r="G198" s="18" t="s">
        <v>2</v>
      </c>
      <c r="H198" s="17" t="s">
        <v>2</v>
      </c>
      <c r="I198" s="18" t="s">
        <v>2</v>
      </c>
      <c r="J198" s="17" t="s">
        <v>2</v>
      </c>
      <c r="K198" s="18" t="s">
        <v>2</v>
      </c>
      <c r="L198" s="17" t="s">
        <v>2</v>
      </c>
      <c r="M198" s="18" t="s">
        <v>2</v>
      </c>
      <c r="N198" s="17" t="s">
        <v>2</v>
      </c>
      <c r="O198" s="18" t="s">
        <v>2</v>
      </c>
      <c r="P198" s="17" t="s">
        <v>2</v>
      </c>
      <c r="Q198" s="18" t="s">
        <v>2</v>
      </c>
      <c r="R198" s="17" t="s">
        <v>2</v>
      </c>
      <c r="S198" s="18" t="s">
        <v>2</v>
      </c>
      <c r="T198" s="17" t="s">
        <v>2</v>
      </c>
      <c r="U198" s="18" t="s">
        <v>2</v>
      </c>
      <c r="V198" s="25" t="str">
        <f t="shared" si="2"/>
        <v>---,---,---,---,---,---,---</v>
      </c>
    </row>
    <row r="199" spans="2:22" ht="15" customHeight="1" x14ac:dyDescent="0.25">
      <c r="B199" s="5" t="s">
        <v>375</v>
      </c>
      <c r="C199" s="5" t="s">
        <v>426</v>
      </c>
      <c r="D199" s="6" t="s">
        <v>454</v>
      </c>
      <c r="E199" s="7">
        <v>163822</v>
      </c>
      <c r="F199" s="17" t="s">
        <v>2</v>
      </c>
      <c r="G199" s="18" t="s">
        <v>2</v>
      </c>
      <c r="H199" s="17" t="s">
        <v>2</v>
      </c>
      <c r="I199" s="18" t="s">
        <v>2</v>
      </c>
      <c r="J199" s="17" t="s">
        <v>2</v>
      </c>
      <c r="K199" s="18" t="s">
        <v>2</v>
      </c>
      <c r="L199" s="17" t="s">
        <v>2</v>
      </c>
      <c r="M199" s="18" t="s">
        <v>2</v>
      </c>
      <c r="N199" s="17" t="s">
        <v>2</v>
      </c>
      <c r="O199" s="18" t="s">
        <v>2</v>
      </c>
      <c r="P199" s="17" t="s">
        <v>2</v>
      </c>
      <c r="Q199" s="18" t="s">
        <v>2</v>
      </c>
      <c r="R199" s="17" t="s">
        <v>2</v>
      </c>
      <c r="S199" s="18" t="s">
        <v>2</v>
      </c>
      <c r="T199" s="17" t="s">
        <v>2</v>
      </c>
      <c r="U199" s="18" t="s">
        <v>2</v>
      </c>
      <c r="V199" s="25" t="str">
        <f t="shared" si="2"/>
        <v>---,---,---,---,---,---,---</v>
      </c>
    </row>
    <row r="200" spans="2:22" ht="15" customHeight="1" x14ac:dyDescent="0.25">
      <c r="B200" s="5" t="s">
        <v>376</v>
      </c>
      <c r="C200" s="5" t="s">
        <v>427</v>
      </c>
      <c r="D200" s="6" t="s">
        <v>454</v>
      </c>
      <c r="E200" s="7">
        <v>20716.400000000001</v>
      </c>
      <c r="F200" s="17" t="s">
        <v>2</v>
      </c>
      <c r="G200" s="18" t="s">
        <v>2</v>
      </c>
      <c r="H200" s="17" t="s">
        <v>2</v>
      </c>
      <c r="I200" s="18" t="s">
        <v>2</v>
      </c>
      <c r="J200" s="17" t="s">
        <v>2</v>
      </c>
      <c r="K200" s="18" t="s">
        <v>2</v>
      </c>
      <c r="L200" s="17" t="s">
        <v>2</v>
      </c>
      <c r="M200" s="18" t="s">
        <v>2</v>
      </c>
      <c r="N200" s="17" t="s">
        <v>2</v>
      </c>
      <c r="O200" s="18" t="s">
        <v>2</v>
      </c>
      <c r="P200" s="17" t="s">
        <v>2</v>
      </c>
      <c r="Q200" s="18" t="s">
        <v>2</v>
      </c>
      <c r="R200" s="17" t="s">
        <v>2</v>
      </c>
      <c r="S200" s="18" t="s">
        <v>2</v>
      </c>
      <c r="T200" s="17" t="s">
        <v>2</v>
      </c>
      <c r="U200" s="18" t="s">
        <v>2</v>
      </c>
      <c r="V200" s="25" t="str">
        <f t="shared" ref="V200:V222" si="3">+H200&amp;","&amp;J200&amp;","&amp;L200&amp;","&amp;N200&amp;","&amp;P200&amp;","&amp;R200&amp;","&amp;T200</f>
        <v>---,---,---,---,---,---,---</v>
      </c>
    </row>
    <row r="201" spans="2:22" ht="15" customHeight="1" x14ac:dyDescent="0.25">
      <c r="B201" s="5" t="s">
        <v>377</v>
      </c>
      <c r="C201" s="5" t="s">
        <v>428</v>
      </c>
      <c r="D201" s="6" t="s">
        <v>454</v>
      </c>
      <c r="E201" s="7">
        <v>188114</v>
      </c>
      <c r="F201" s="17" t="s">
        <v>2</v>
      </c>
      <c r="G201" s="18" t="s">
        <v>2</v>
      </c>
      <c r="H201" s="17" t="s">
        <v>2</v>
      </c>
      <c r="I201" s="18" t="s">
        <v>2</v>
      </c>
      <c r="J201" s="17" t="s">
        <v>2</v>
      </c>
      <c r="K201" s="18" t="s">
        <v>2</v>
      </c>
      <c r="L201" s="17" t="s">
        <v>2</v>
      </c>
      <c r="M201" s="18" t="s">
        <v>2</v>
      </c>
      <c r="N201" s="17" t="s">
        <v>2</v>
      </c>
      <c r="O201" s="18" t="s">
        <v>2</v>
      </c>
      <c r="P201" s="17" t="s">
        <v>2</v>
      </c>
      <c r="Q201" s="18" t="s">
        <v>2</v>
      </c>
      <c r="R201" s="17" t="s">
        <v>2</v>
      </c>
      <c r="S201" s="18" t="s">
        <v>2</v>
      </c>
      <c r="T201" s="17" t="s">
        <v>2</v>
      </c>
      <c r="U201" s="18" t="s">
        <v>2</v>
      </c>
      <c r="V201" s="25" t="str">
        <f t="shared" si="3"/>
        <v>---,---,---,---,---,---,---</v>
      </c>
    </row>
    <row r="202" spans="2:22" ht="15" customHeight="1" x14ac:dyDescent="0.25">
      <c r="B202" s="5" t="s">
        <v>378</v>
      </c>
      <c r="C202" s="5" t="s">
        <v>429</v>
      </c>
      <c r="D202" s="6" t="s">
        <v>454</v>
      </c>
      <c r="E202" s="7">
        <v>1980550</v>
      </c>
      <c r="F202" s="17" t="s">
        <v>2</v>
      </c>
      <c r="G202" s="18" t="s">
        <v>2</v>
      </c>
      <c r="H202" s="17" t="s">
        <v>2</v>
      </c>
      <c r="I202" s="18" t="s">
        <v>2</v>
      </c>
      <c r="J202" s="17" t="s">
        <v>2</v>
      </c>
      <c r="K202" s="18" t="s">
        <v>2</v>
      </c>
      <c r="L202" s="17" t="s">
        <v>2</v>
      </c>
      <c r="M202" s="18" t="s">
        <v>2</v>
      </c>
      <c r="N202" s="17" t="s">
        <v>2</v>
      </c>
      <c r="O202" s="18" t="s">
        <v>2</v>
      </c>
      <c r="P202" s="17" t="s">
        <v>2</v>
      </c>
      <c r="Q202" s="18" t="s">
        <v>2</v>
      </c>
      <c r="R202" s="17" t="s">
        <v>2</v>
      </c>
      <c r="S202" s="18" t="s">
        <v>2</v>
      </c>
      <c r="T202" s="17" t="s">
        <v>2</v>
      </c>
      <c r="U202" s="18" t="s">
        <v>2</v>
      </c>
      <c r="V202" s="25" t="str">
        <f t="shared" si="3"/>
        <v>---,---,---,---,---,---,---</v>
      </c>
    </row>
    <row r="203" spans="2:22" ht="15" customHeight="1" x14ac:dyDescent="0.25">
      <c r="B203" s="5" t="s">
        <v>379</v>
      </c>
      <c r="C203" s="5" t="s">
        <v>430</v>
      </c>
      <c r="D203" s="6" t="s">
        <v>454</v>
      </c>
      <c r="E203" s="7">
        <v>414783</v>
      </c>
      <c r="F203" s="17" t="s">
        <v>2</v>
      </c>
      <c r="G203" s="18" t="s">
        <v>2</v>
      </c>
      <c r="H203" s="17" t="s">
        <v>2</v>
      </c>
      <c r="I203" s="18" t="s">
        <v>2</v>
      </c>
      <c r="J203" s="17" t="s">
        <v>2</v>
      </c>
      <c r="K203" s="18" t="s">
        <v>2</v>
      </c>
      <c r="L203" s="17" t="s">
        <v>2</v>
      </c>
      <c r="M203" s="18" t="s">
        <v>2</v>
      </c>
      <c r="N203" s="17" t="s">
        <v>2</v>
      </c>
      <c r="O203" s="18" t="s">
        <v>2</v>
      </c>
      <c r="P203" s="17" t="s">
        <v>2</v>
      </c>
      <c r="Q203" s="18" t="s">
        <v>2</v>
      </c>
      <c r="R203" s="17" t="s">
        <v>2</v>
      </c>
      <c r="S203" s="18" t="s">
        <v>2</v>
      </c>
      <c r="T203" s="17" t="s">
        <v>2</v>
      </c>
      <c r="U203" s="18" t="s">
        <v>2</v>
      </c>
      <c r="V203" s="25" t="str">
        <f t="shared" si="3"/>
        <v>---,---,---,---,---,---,---</v>
      </c>
    </row>
    <row r="204" spans="2:22" ht="15" customHeight="1" x14ac:dyDescent="0.25">
      <c r="B204" s="5" t="s">
        <v>380</v>
      </c>
      <c r="C204" s="5" t="s">
        <v>431</v>
      </c>
      <c r="D204" s="6" t="s">
        <v>454</v>
      </c>
      <c r="E204" s="7">
        <v>1747500</v>
      </c>
      <c r="F204" s="17" t="s">
        <v>2</v>
      </c>
      <c r="G204" s="18" t="s">
        <v>2</v>
      </c>
      <c r="H204" s="17" t="s">
        <v>2</v>
      </c>
      <c r="I204" s="18" t="s">
        <v>2</v>
      </c>
      <c r="J204" s="17" t="s">
        <v>2</v>
      </c>
      <c r="K204" s="18" t="s">
        <v>2</v>
      </c>
      <c r="L204" s="17" t="s">
        <v>2</v>
      </c>
      <c r="M204" s="18" t="s">
        <v>2</v>
      </c>
      <c r="N204" s="17" t="s">
        <v>2</v>
      </c>
      <c r="O204" s="18" t="s">
        <v>2</v>
      </c>
      <c r="P204" s="17" t="s">
        <v>2</v>
      </c>
      <c r="Q204" s="18" t="s">
        <v>2</v>
      </c>
      <c r="R204" s="17" t="s">
        <v>2</v>
      </c>
      <c r="S204" s="18" t="s">
        <v>2</v>
      </c>
      <c r="T204" s="17" t="s">
        <v>2</v>
      </c>
      <c r="U204" s="18" t="s">
        <v>2</v>
      </c>
      <c r="V204" s="25" t="str">
        <f t="shared" si="3"/>
        <v>---,---,---,---,---,---,---</v>
      </c>
    </row>
    <row r="205" spans="2:22" ht="15" customHeight="1" x14ac:dyDescent="0.25">
      <c r="B205" s="5" t="s">
        <v>381</v>
      </c>
      <c r="C205" s="5" t="s">
        <v>432</v>
      </c>
      <c r="D205" s="6" t="s">
        <v>454</v>
      </c>
      <c r="E205" s="7">
        <v>53823.5</v>
      </c>
      <c r="F205" s="17" t="s">
        <v>2</v>
      </c>
      <c r="G205" s="18" t="s">
        <v>2</v>
      </c>
      <c r="H205" s="17" t="s">
        <v>2</v>
      </c>
      <c r="I205" s="18" t="s">
        <v>2</v>
      </c>
      <c r="J205" s="17" t="s">
        <v>2</v>
      </c>
      <c r="K205" s="18" t="s">
        <v>2</v>
      </c>
      <c r="L205" s="17" t="s">
        <v>2</v>
      </c>
      <c r="M205" s="18" t="s">
        <v>2</v>
      </c>
      <c r="N205" s="17" t="s">
        <v>2</v>
      </c>
      <c r="O205" s="18" t="s">
        <v>2</v>
      </c>
      <c r="P205" s="17" t="s">
        <v>2</v>
      </c>
      <c r="Q205" s="18" t="s">
        <v>2</v>
      </c>
      <c r="R205" s="17" t="s">
        <v>2</v>
      </c>
      <c r="S205" s="18" t="s">
        <v>2</v>
      </c>
      <c r="T205" s="17" t="s">
        <v>2</v>
      </c>
      <c r="U205" s="18" t="s">
        <v>2</v>
      </c>
      <c r="V205" s="25" t="str">
        <f t="shared" si="3"/>
        <v>---,---,---,---,---,---,---</v>
      </c>
    </row>
    <row r="206" spans="2:22" ht="15" customHeight="1" x14ac:dyDescent="0.25">
      <c r="B206" s="5" t="s">
        <v>382</v>
      </c>
      <c r="C206" s="5" t="s">
        <v>433</v>
      </c>
      <c r="D206" s="6" t="s">
        <v>454</v>
      </c>
      <c r="E206" s="7">
        <v>4042.19</v>
      </c>
      <c r="F206" s="17" t="s">
        <v>2</v>
      </c>
      <c r="G206" s="18" t="s">
        <v>2</v>
      </c>
      <c r="H206" s="17" t="s">
        <v>2</v>
      </c>
      <c r="I206" s="18" t="s">
        <v>2</v>
      </c>
      <c r="J206" s="17" t="s">
        <v>2</v>
      </c>
      <c r="K206" s="18" t="s">
        <v>2</v>
      </c>
      <c r="L206" s="17" t="s">
        <v>2</v>
      </c>
      <c r="M206" s="18" t="s">
        <v>2</v>
      </c>
      <c r="N206" s="17" t="s">
        <v>2</v>
      </c>
      <c r="O206" s="18" t="s">
        <v>2</v>
      </c>
      <c r="P206" s="17" t="s">
        <v>2</v>
      </c>
      <c r="Q206" s="18" t="s">
        <v>2</v>
      </c>
      <c r="R206" s="17" t="s">
        <v>2</v>
      </c>
      <c r="S206" s="18" t="s">
        <v>2</v>
      </c>
      <c r="T206" s="17" t="s">
        <v>2</v>
      </c>
      <c r="U206" s="18" t="s">
        <v>2</v>
      </c>
      <c r="V206" s="25" t="str">
        <f t="shared" si="3"/>
        <v>---,---,---,---,---,---,---</v>
      </c>
    </row>
    <row r="207" spans="2:22" ht="15" customHeight="1" x14ac:dyDescent="0.25">
      <c r="B207" s="5" t="s">
        <v>383</v>
      </c>
      <c r="C207" s="5" t="s">
        <v>434</v>
      </c>
      <c r="D207" s="6" t="s">
        <v>454</v>
      </c>
      <c r="E207" s="7">
        <v>57291.7</v>
      </c>
      <c r="F207" s="17" t="s">
        <v>2</v>
      </c>
      <c r="G207" s="18" t="s">
        <v>2</v>
      </c>
      <c r="H207" s="17" t="s">
        <v>2</v>
      </c>
      <c r="I207" s="18" t="s">
        <v>2</v>
      </c>
      <c r="J207" s="17" t="s">
        <v>2</v>
      </c>
      <c r="K207" s="18" t="s">
        <v>2</v>
      </c>
      <c r="L207" s="17" t="s">
        <v>2</v>
      </c>
      <c r="M207" s="18" t="s">
        <v>2</v>
      </c>
      <c r="N207" s="17" t="s">
        <v>2</v>
      </c>
      <c r="O207" s="18" t="s">
        <v>2</v>
      </c>
      <c r="P207" s="17" t="s">
        <v>2</v>
      </c>
      <c r="Q207" s="18" t="s">
        <v>2</v>
      </c>
      <c r="R207" s="17" t="s">
        <v>2</v>
      </c>
      <c r="S207" s="18" t="s">
        <v>2</v>
      </c>
      <c r="T207" s="17" t="s">
        <v>2</v>
      </c>
      <c r="U207" s="18" t="s">
        <v>2</v>
      </c>
      <c r="V207" s="25" t="str">
        <f t="shared" si="3"/>
        <v>---,---,---,---,---,---,---</v>
      </c>
    </row>
    <row r="208" spans="2:22" ht="15" customHeight="1" x14ac:dyDescent="0.25">
      <c r="B208" s="5" t="s">
        <v>384</v>
      </c>
      <c r="C208" s="5" t="s">
        <v>435</v>
      </c>
      <c r="D208" s="6" t="s">
        <v>454</v>
      </c>
      <c r="E208" s="7">
        <v>562480</v>
      </c>
      <c r="F208" s="17" t="s">
        <v>2</v>
      </c>
      <c r="G208" s="18" t="s">
        <v>2</v>
      </c>
      <c r="H208" s="17" t="s">
        <v>2</v>
      </c>
      <c r="I208" s="18" t="s">
        <v>2</v>
      </c>
      <c r="J208" s="17" t="s">
        <v>2</v>
      </c>
      <c r="K208" s="18" t="s">
        <v>2</v>
      </c>
      <c r="L208" s="17" t="s">
        <v>2</v>
      </c>
      <c r="M208" s="18" t="s">
        <v>2</v>
      </c>
      <c r="N208" s="17" t="s">
        <v>2</v>
      </c>
      <c r="O208" s="18" t="s">
        <v>2</v>
      </c>
      <c r="P208" s="17" t="s">
        <v>2</v>
      </c>
      <c r="Q208" s="18" t="s">
        <v>2</v>
      </c>
      <c r="R208" s="17" t="s">
        <v>2</v>
      </c>
      <c r="S208" s="18" t="s">
        <v>2</v>
      </c>
      <c r="T208" s="17" t="s">
        <v>2</v>
      </c>
      <c r="U208" s="18" t="s">
        <v>2</v>
      </c>
      <c r="V208" s="25" t="str">
        <f t="shared" si="3"/>
        <v>---,---,---,---,---,---,---</v>
      </c>
    </row>
    <row r="209" spans="2:22" ht="15" customHeight="1" x14ac:dyDescent="0.25">
      <c r="B209" s="5" t="s">
        <v>385</v>
      </c>
      <c r="C209" s="5" t="s">
        <v>436</v>
      </c>
      <c r="D209" s="6" t="s">
        <v>454</v>
      </c>
      <c r="E209" s="7">
        <v>4049.35</v>
      </c>
      <c r="F209" s="17" t="s">
        <v>2</v>
      </c>
      <c r="G209" s="18" t="s">
        <v>2</v>
      </c>
      <c r="H209" s="17" t="s">
        <v>2</v>
      </c>
      <c r="I209" s="18" t="s">
        <v>2</v>
      </c>
      <c r="J209" s="17" t="s">
        <v>2</v>
      </c>
      <c r="K209" s="18" t="s">
        <v>2</v>
      </c>
      <c r="L209" s="17" t="s">
        <v>2</v>
      </c>
      <c r="M209" s="18" t="s">
        <v>2</v>
      </c>
      <c r="N209" s="17" t="s">
        <v>2</v>
      </c>
      <c r="O209" s="18" t="s">
        <v>2</v>
      </c>
      <c r="P209" s="17" t="s">
        <v>2</v>
      </c>
      <c r="Q209" s="18" t="s">
        <v>2</v>
      </c>
      <c r="R209" s="17" t="s">
        <v>2</v>
      </c>
      <c r="S209" s="18" t="s">
        <v>2</v>
      </c>
      <c r="T209" s="17" t="s">
        <v>2</v>
      </c>
      <c r="U209" s="18" t="s">
        <v>2</v>
      </c>
      <c r="V209" s="25" t="str">
        <f t="shared" si="3"/>
        <v>---,---,---,---,---,---,---</v>
      </c>
    </row>
    <row r="210" spans="2:22" ht="15" customHeight="1" x14ac:dyDescent="0.25">
      <c r="B210" s="5" t="s">
        <v>386</v>
      </c>
      <c r="C210" s="5" t="s">
        <v>437</v>
      </c>
      <c r="D210" s="6" t="s">
        <v>454</v>
      </c>
      <c r="E210" s="7">
        <v>1614720</v>
      </c>
      <c r="F210" s="17" t="s">
        <v>2</v>
      </c>
      <c r="G210" s="18" t="s">
        <v>2</v>
      </c>
      <c r="H210" s="17" t="s">
        <v>2</v>
      </c>
      <c r="I210" s="18" t="s">
        <v>2</v>
      </c>
      <c r="J210" s="17" t="s">
        <v>2</v>
      </c>
      <c r="K210" s="18" t="s">
        <v>2</v>
      </c>
      <c r="L210" s="17" t="s">
        <v>2</v>
      </c>
      <c r="M210" s="18" t="s">
        <v>2</v>
      </c>
      <c r="N210" s="17" t="s">
        <v>2</v>
      </c>
      <c r="O210" s="18" t="s">
        <v>2</v>
      </c>
      <c r="P210" s="17" t="s">
        <v>2</v>
      </c>
      <c r="Q210" s="18" t="s">
        <v>2</v>
      </c>
      <c r="R210" s="17" t="s">
        <v>2</v>
      </c>
      <c r="S210" s="18" t="s">
        <v>2</v>
      </c>
      <c r="T210" s="17" t="s">
        <v>2</v>
      </c>
      <c r="U210" s="18" t="s">
        <v>2</v>
      </c>
      <c r="V210" s="25" t="str">
        <f t="shared" si="3"/>
        <v>---,---,---,---,---,---,---</v>
      </c>
    </row>
    <row r="211" spans="2:22" ht="15" customHeight="1" x14ac:dyDescent="0.25">
      <c r="B211" s="5" t="s">
        <v>387</v>
      </c>
      <c r="C211" s="5" t="s">
        <v>438</v>
      </c>
      <c r="D211" s="6" t="s">
        <v>454</v>
      </c>
      <c r="E211" s="7">
        <v>57317.2</v>
      </c>
      <c r="F211" s="17" t="s">
        <v>2</v>
      </c>
      <c r="G211" s="18" t="s">
        <v>2</v>
      </c>
      <c r="H211" s="17" t="s">
        <v>2</v>
      </c>
      <c r="I211" s="18" t="s">
        <v>2</v>
      </c>
      <c r="J211" s="17" t="s">
        <v>2</v>
      </c>
      <c r="K211" s="18" t="s">
        <v>2</v>
      </c>
      <c r="L211" s="17" t="s">
        <v>2</v>
      </c>
      <c r="M211" s="18" t="s">
        <v>2</v>
      </c>
      <c r="N211" s="17" t="s">
        <v>2</v>
      </c>
      <c r="O211" s="18" t="s">
        <v>2</v>
      </c>
      <c r="P211" s="17" t="s">
        <v>2</v>
      </c>
      <c r="Q211" s="18" t="s">
        <v>2</v>
      </c>
      <c r="R211" s="17" t="s">
        <v>2</v>
      </c>
      <c r="S211" s="18" t="s">
        <v>2</v>
      </c>
      <c r="T211" s="17" t="s">
        <v>2</v>
      </c>
      <c r="U211" s="18" t="s">
        <v>2</v>
      </c>
      <c r="V211" s="25" t="str">
        <f t="shared" si="3"/>
        <v>---,---,---,---,---,---,---</v>
      </c>
    </row>
    <row r="212" spans="2:22" ht="15" customHeight="1" x14ac:dyDescent="0.25">
      <c r="B212" s="5" t="s">
        <v>388</v>
      </c>
      <c r="C212" s="5" t="s">
        <v>439</v>
      </c>
      <c r="D212" s="6" t="s">
        <v>454</v>
      </c>
      <c r="E212" s="7">
        <v>676834</v>
      </c>
      <c r="F212" s="17" t="s">
        <v>2</v>
      </c>
      <c r="G212" s="18" t="s">
        <v>2</v>
      </c>
      <c r="H212" s="17" t="s">
        <v>2</v>
      </c>
      <c r="I212" s="18" t="s">
        <v>2</v>
      </c>
      <c r="J212" s="17" t="s">
        <v>2</v>
      </c>
      <c r="K212" s="18" t="s">
        <v>2</v>
      </c>
      <c r="L212" s="17" t="s">
        <v>2</v>
      </c>
      <c r="M212" s="18" t="s">
        <v>2</v>
      </c>
      <c r="N212" s="17" t="s">
        <v>2</v>
      </c>
      <c r="O212" s="18" t="s">
        <v>2</v>
      </c>
      <c r="P212" s="17" t="s">
        <v>2</v>
      </c>
      <c r="Q212" s="18" t="s">
        <v>2</v>
      </c>
      <c r="R212" s="17" t="s">
        <v>2</v>
      </c>
      <c r="S212" s="18" t="s">
        <v>2</v>
      </c>
      <c r="T212" s="17" t="s">
        <v>2</v>
      </c>
      <c r="U212" s="18" t="s">
        <v>2</v>
      </c>
      <c r="V212" s="25" t="str">
        <f t="shared" si="3"/>
        <v>---,---,---,---,---,---,---</v>
      </c>
    </row>
    <row r="213" spans="2:22" ht="15" customHeight="1" x14ac:dyDescent="0.25">
      <c r="B213" s="5" t="s">
        <v>389</v>
      </c>
      <c r="C213" s="5" t="s">
        <v>440</v>
      </c>
      <c r="D213" s="6" t="s">
        <v>454</v>
      </c>
      <c r="E213" s="7">
        <v>3410960</v>
      </c>
      <c r="F213" s="17" t="s">
        <v>2</v>
      </c>
      <c r="G213" s="18" t="s">
        <v>2</v>
      </c>
      <c r="H213" s="17" t="s">
        <v>2</v>
      </c>
      <c r="I213" s="18" t="s">
        <v>2</v>
      </c>
      <c r="J213" s="17" t="s">
        <v>2</v>
      </c>
      <c r="K213" s="18" t="s">
        <v>2</v>
      </c>
      <c r="L213" s="17" t="s">
        <v>2</v>
      </c>
      <c r="M213" s="18" t="s">
        <v>2</v>
      </c>
      <c r="N213" s="17" t="s">
        <v>2</v>
      </c>
      <c r="O213" s="18" t="s">
        <v>2</v>
      </c>
      <c r="P213" s="17" t="s">
        <v>2</v>
      </c>
      <c r="Q213" s="18" t="s">
        <v>2</v>
      </c>
      <c r="R213" s="17" t="s">
        <v>2</v>
      </c>
      <c r="S213" s="18" t="s">
        <v>2</v>
      </c>
      <c r="T213" s="17" t="s">
        <v>2</v>
      </c>
      <c r="U213" s="18" t="s">
        <v>2</v>
      </c>
      <c r="V213" s="25" t="str">
        <f t="shared" si="3"/>
        <v>---,---,---,---,---,---,---</v>
      </c>
    </row>
    <row r="214" spans="2:22" ht="15" customHeight="1" x14ac:dyDescent="0.25">
      <c r="B214" s="5" t="s">
        <v>390</v>
      </c>
      <c r="C214" s="5" t="s">
        <v>441</v>
      </c>
      <c r="D214" s="6" t="s">
        <v>454</v>
      </c>
      <c r="E214" s="7">
        <v>229400</v>
      </c>
      <c r="F214" s="17" t="s">
        <v>2</v>
      </c>
      <c r="G214" s="18" t="s">
        <v>2</v>
      </c>
      <c r="H214" s="17" t="s">
        <v>2</v>
      </c>
      <c r="I214" s="18" t="s">
        <v>2</v>
      </c>
      <c r="J214" s="17" t="s">
        <v>2</v>
      </c>
      <c r="K214" s="18" t="s">
        <v>2</v>
      </c>
      <c r="L214" s="17" t="s">
        <v>2</v>
      </c>
      <c r="M214" s="18" t="s">
        <v>2</v>
      </c>
      <c r="N214" s="17" t="s">
        <v>2</v>
      </c>
      <c r="O214" s="18" t="s">
        <v>2</v>
      </c>
      <c r="P214" s="17" t="s">
        <v>2</v>
      </c>
      <c r="Q214" s="18" t="s">
        <v>2</v>
      </c>
      <c r="R214" s="17" t="s">
        <v>2</v>
      </c>
      <c r="S214" s="18" t="s">
        <v>2</v>
      </c>
      <c r="T214" s="17" t="s">
        <v>2</v>
      </c>
      <c r="U214" s="18" t="s">
        <v>2</v>
      </c>
      <c r="V214" s="25" t="str">
        <f t="shared" si="3"/>
        <v>---,---,---,---,---,---,---</v>
      </c>
    </row>
    <row r="215" spans="2:22" ht="15" customHeight="1" x14ac:dyDescent="0.25">
      <c r="B215" s="5" t="s">
        <v>391</v>
      </c>
      <c r="C215" s="5" t="s">
        <v>442</v>
      </c>
      <c r="D215" s="6" t="s">
        <v>454</v>
      </c>
      <c r="E215" s="7">
        <v>555697</v>
      </c>
      <c r="F215" s="17" t="s">
        <v>2</v>
      </c>
      <c r="G215" s="18" t="s">
        <v>2</v>
      </c>
      <c r="H215" s="17" t="s">
        <v>2</v>
      </c>
      <c r="I215" s="18" t="s">
        <v>2</v>
      </c>
      <c r="J215" s="17" t="s">
        <v>2</v>
      </c>
      <c r="K215" s="18" t="s">
        <v>2</v>
      </c>
      <c r="L215" s="17" t="s">
        <v>2</v>
      </c>
      <c r="M215" s="18" t="s">
        <v>2</v>
      </c>
      <c r="N215" s="17" t="s">
        <v>2</v>
      </c>
      <c r="O215" s="18" t="s">
        <v>2</v>
      </c>
      <c r="P215" s="17" t="s">
        <v>2</v>
      </c>
      <c r="Q215" s="18" t="s">
        <v>2</v>
      </c>
      <c r="R215" s="17" t="s">
        <v>2</v>
      </c>
      <c r="S215" s="18" t="s">
        <v>2</v>
      </c>
      <c r="T215" s="17" t="s">
        <v>2</v>
      </c>
      <c r="U215" s="18" t="s">
        <v>2</v>
      </c>
      <c r="V215" s="25" t="str">
        <f t="shared" si="3"/>
        <v>---,---,---,---,---,---,---</v>
      </c>
    </row>
    <row r="216" spans="2:22" ht="15" customHeight="1" x14ac:dyDescent="0.25">
      <c r="B216" s="5" t="s">
        <v>392</v>
      </c>
      <c r="C216" s="5" t="s">
        <v>443</v>
      </c>
      <c r="D216" s="6" t="s">
        <v>454</v>
      </c>
      <c r="E216" s="7">
        <v>8604330</v>
      </c>
      <c r="F216" s="17" t="s">
        <v>2</v>
      </c>
      <c r="G216" s="18" t="s">
        <v>2</v>
      </c>
      <c r="H216" s="17" t="s">
        <v>2</v>
      </c>
      <c r="I216" s="18" t="s">
        <v>2</v>
      </c>
      <c r="J216" s="17" t="s">
        <v>2</v>
      </c>
      <c r="K216" s="18" t="s">
        <v>2</v>
      </c>
      <c r="L216" s="17" t="s">
        <v>2</v>
      </c>
      <c r="M216" s="18" t="s">
        <v>2</v>
      </c>
      <c r="N216" s="17" t="s">
        <v>2</v>
      </c>
      <c r="O216" s="18" t="s">
        <v>2</v>
      </c>
      <c r="P216" s="17" t="s">
        <v>2</v>
      </c>
      <c r="Q216" s="18" t="s">
        <v>2</v>
      </c>
      <c r="R216" s="17" t="s">
        <v>2</v>
      </c>
      <c r="S216" s="18" t="s">
        <v>2</v>
      </c>
      <c r="T216" s="17" t="s">
        <v>2</v>
      </c>
      <c r="U216" s="18" t="s">
        <v>2</v>
      </c>
      <c r="V216" s="25" t="str">
        <f t="shared" si="3"/>
        <v>---,---,---,---,---,---,---</v>
      </c>
    </row>
    <row r="217" spans="2:22" ht="15" customHeight="1" x14ac:dyDescent="0.25">
      <c r="B217" s="5" t="s">
        <v>393</v>
      </c>
      <c r="C217" s="5" t="s">
        <v>444</v>
      </c>
      <c r="D217" s="6" t="s">
        <v>454</v>
      </c>
      <c r="E217" s="7">
        <v>139900</v>
      </c>
      <c r="F217" s="17" t="s">
        <v>2</v>
      </c>
      <c r="G217" s="18" t="s">
        <v>2</v>
      </c>
      <c r="H217" s="17" t="s">
        <v>2</v>
      </c>
      <c r="I217" s="18" t="s">
        <v>2</v>
      </c>
      <c r="J217" s="17" t="s">
        <v>2</v>
      </c>
      <c r="K217" s="18" t="s">
        <v>2</v>
      </c>
      <c r="L217" s="17" t="s">
        <v>2</v>
      </c>
      <c r="M217" s="18" t="s">
        <v>2</v>
      </c>
      <c r="N217" s="17" t="s">
        <v>2</v>
      </c>
      <c r="O217" s="18" t="s">
        <v>2</v>
      </c>
      <c r="P217" s="17" t="s">
        <v>2</v>
      </c>
      <c r="Q217" s="18" t="s">
        <v>2</v>
      </c>
      <c r="R217" s="17" t="s">
        <v>2</v>
      </c>
      <c r="S217" s="18" t="s">
        <v>2</v>
      </c>
      <c r="T217" s="17" t="s">
        <v>2</v>
      </c>
      <c r="U217" s="18" t="s">
        <v>2</v>
      </c>
      <c r="V217" s="25" t="str">
        <f t="shared" si="3"/>
        <v>---,---,---,---,---,---,---</v>
      </c>
    </row>
    <row r="218" spans="2:22" ht="15" customHeight="1" x14ac:dyDescent="0.25">
      <c r="B218" s="5" t="s">
        <v>394</v>
      </c>
      <c r="C218" s="5" t="s">
        <v>445</v>
      </c>
      <c r="D218" s="6" t="s">
        <v>454</v>
      </c>
      <c r="E218" s="7">
        <v>1933680</v>
      </c>
      <c r="F218" s="17" t="s">
        <v>2</v>
      </c>
      <c r="G218" s="18" t="s">
        <v>2</v>
      </c>
      <c r="H218" s="17" t="s">
        <v>2</v>
      </c>
      <c r="I218" s="18" t="s">
        <v>2</v>
      </c>
      <c r="J218" s="17" t="s">
        <v>2</v>
      </c>
      <c r="K218" s="18" t="s">
        <v>2</v>
      </c>
      <c r="L218" s="17" t="s">
        <v>2</v>
      </c>
      <c r="M218" s="18" t="s">
        <v>2</v>
      </c>
      <c r="N218" s="17" t="s">
        <v>2</v>
      </c>
      <c r="O218" s="18" t="s">
        <v>2</v>
      </c>
      <c r="P218" s="17" t="s">
        <v>2</v>
      </c>
      <c r="Q218" s="18" t="s">
        <v>2</v>
      </c>
      <c r="R218" s="17" t="s">
        <v>2</v>
      </c>
      <c r="S218" s="18" t="s">
        <v>2</v>
      </c>
      <c r="T218" s="17" t="s">
        <v>2</v>
      </c>
      <c r="U218" s="18" t="s">
        <v>2</v>
      </c>
      <c r="V218" s="25" t="str">
        <f t="shared" si="3"/>
        <v>---,---,---,---,---,---,---</v>
      </c>
    </row>
    <row r="219" spans="2:22" ht="15" customHeight="1" x14ac:dyDescent="0.25">
      <c r="B219" s="5" t="s">
        <v>395</v>
      </c>
      <c r="C219" s="5" t="s">
        <v>446</v>
      </c>
      <c r="D219" s="6" t="s">
        <v>454</v>
      </c>
      <c r="E219" s="7">
        <v>1181280</v>
      </c>
      <c r="F219" s="17" t="s">
        <v>2</v>
      </c>
      <c r="G219" s="18" t="s">
        <v>2</v>
      </c>
      <c r="H219" s="17" t="s">
        <v>2</v>
      </c>
      <c r="I219" s="18" t="s">
        <v>2</v>
      </c>
      <c r="J219" s="17" t="s">
        <v>2</v>
      </c>
      <c r="K219" s="18" t="s">
        <v>2</v>
      </c>
      <c r="L219" s="17" t="s">
        <v>2</v>
      </c>
      <c r="M219" s="18" t="s">
        <v>2</v>
      </c>
      <c r="N219" s="17" t="s">
        <v>2</v>
      </c>
      <c r="O219" s="18" t="s">
        <v>2</v>
      </c>
      <c r="P219" s="17" t="s">
        <v>2</v>
      </c>
      <c r="Q219" s="18" t="s">
        <v>2</v>
      </c>
      <c r="R219" s="17" t="s">
        <v>2</v>
      </c>
      <c r="S219" s="18" t="s">
        <v>2</v>
      </c>
      <c r="T219" s="17" t="s">
        <v>2</v>
      </c>
      <c r="U219" s="18" t="s">
        <v>2</v>
      </c>
      <c r="V219" s="25" t="str">
        <f t="shared" si="3"/>
        <v>---,---,---,---,---,---,---</v>
      </c>
    </row>
    <row r="220" spans="2:22" ht="15" customHeight="1" x14ac:dyDescent="0.25">
      <c r="B220" s="5" t="s">
        <v>396</v>
      </c>
      <c r="C220" s="5" t="s">
        <v>447</v>
      </c>
      <c r="D220" s="6" t="s">
        <v>454</v>
      </c>
      <c r="E220" s="7">
        <v>8892.93</v>
      </c>
      <c r="F220" s="17" t="s">
        <v>2</v>
      </c>
      <c r="G220" s="18" t="s">
        <v>2</v>
      </c>
      <c r="H220" s="17" t="s">
        <v>2</v>
      </c>
      <c r="I220" s="18" t="s">
        <v>2</v>
      </c>
      <c r="J220" s="17" t="s">
        <v>2</v>
      </c>
      <c r="K220" s="18" t="s">
        <v>2</v>
      </c>
      <c r="L220" s="17" t="s">
        <v>2</v>
      </c>
      <c r="M220" s="18" t="s">
        <v>2</v>
      </c>
      <c r="N220" s="17" t="s">
        <v>2</v>
      </c>
      <c r="O220" s="18" t="s">
        <v>2</v>
      </c>
      <c r="P220" s="17" t="s">
        <v>2</v>
      </c>
      <c r="Q220" s="18" t="s">
        <v>2</v>
      </c>
      <c r="R220" s="17" t="s">
        <v>2</v>
      </c>
      <c r="S220" s="18" t="s">
        <v>2</v>
      </c>
      <c r="T220" s="17" t="s">
        <v>2</v>
      </c>
      <c r="U220" s="18" t="s">
        <v>2</v>
      </c>
      <c r="V220" s="25" t="str">
        <f t="shared" si="3"/>
        <v>---,---,---,---,---,---,---</v>
      </c>
    </row>
    <row r="221" spans="2:22" ht="15" customHeight="1" x14ac:dyDescent="0.25">
      <c r="B221" s="5" t="s">
        <v>397</v>
      </c>
      <c r="C221" s="5" t="s">
        <v>448</v>
      </c>
      <c r="D221" s="6" t="s">
        <v>451</v>
      </c>
      <c r="E221" s="7">
        <v>853829</v>
      </c>
      <c r="F221" s="17" t="s">
        <v>2</v>
      </c>
      <c r="G221" s="18" t="s">
        <v>2</v>
      </c>
      <c r="H221" s="17" t="s">
        <v>2</v>
      </c>
      <c r="I221" s="18" t="s">
        <v>2</v>
      </c>
      <c r="J221" s="17" t="s">
        <v>2</v>
      </c>
      <c r="K221" s="18" t="s">
        <v>2</v>
      </c>
      <c r="L221" s="17" t="s">
        <v>2</v>
      </c>
      <c r="M221" s="18" t="s">
        <v>2</v>
      </c>
      <c r="N221" s="17" t="s">
        <v>2</v>
      </c>
      <c r="O221" s="18" t="s">
        <v>2</v>
      </c>
      <c r="P221" s="17" t="s">
        <v>2</v>
      </c>
      <c r="Q221" s="18" t="s">
        <v>2</v>
      </c>
      <c r="R221" s="17" t="s">
        <v>2</v>
      </c>
      <c r="S221" s="18" t="s">
        <v>2</v>
      </c>
      <c r="T221" s="17" t="s">
        <v>2</v>
      </c>
      <c r="U221" s="18" t="s">
        <v>2</v>
      </c>
      <c r="V221" s="25" t="str">
        <f t="shared" si="3"/>
        <v>---,---,---,---,---,---,---</v>
      </c>
    </row>
    <row r="222" spans="2:22" ht="15" customHeight="1" x14ac:dyDescent="0.25">
      <c r="B222" s="5" t="s">
        <v>398</v>
      </c>
      <c r="C222" s="5" t="s">
        <v>449</v>
      </c>
      <c r="D222" s="6" t="s">
        <v>454</v>
      </c>
      <c r="E222" s="7">
        <v>18837.099999999999</v>
      </c>
      <c r="F222" s="17" t="s">
        <v>2</v>
      </c>
      <c r="G222" s="18" t="s">
        <v>2</v>
      </c>
      <c r="H222" s="17" t="s">
        <v>2</v>
      </c>
      <c r="I222" s="18" t="s">
        <v>2</v>
      </c>
      <c r="J222" s="17" t="s">
        <v>2</v>
      </c>
      <c r="K222" s="18" t="s">
        <v>2</v>
      </c>
      <c r="L222" s="17" t="s">
        <v>2</v>
      </c>
      <c r="M222" s="18" t="s">
        <v>2</v>
      </c>
      <c r="N222" s="17" t="s">
        <v>2</v>
      </c>
      <c r="O222" s="18" t="s">
        <v>2</v>
      </c>
      <c r="P222" s="17" t="s">
        <v>2</v>
      </c>
      <c r="Q222" s="18" t="s">
        <v>2</v>
      </c>
      <c r="R222" s="17" t="s">
        <v>2</v>
      </c>
      <c r="S222" s="18" t="s">
        <v>2</v>
      </c>
      <c r="T222" s="17" t="s">
        <v>2</v>
      </c>
      <c r="U222" s="18" t="s">
        <v>2</v>
      </c>
      <c r="V222" s="25" t="str">
        <f t="shared" si="3"/>
        <v>---,---,---,---,---,---,---</v>
      </c>
    </row>
  </sheetData>
  <mergeCells count="4">
    <mergeCell ref="D5:D6"/>
    <mergeCell ref="C5:C6"/>
    <mergeCell ref="B5:B6"/>
    <mergeCell ref="B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workbookViewId="0">
      <selection activeCell="F8" sqref="F8"/>
    </sheetView>
  </sheetViews>
  <sheetFormatPr baseColWidth="10" defaultRowHeight="14.25" x14ac:dyDescent="0.2"/>
  <cols>
    <col min="2" max="2" width="7" bestFit="1" customWidth="1"/>
    <col min="3" max="3" width="17.375" bestFit="1" customWidth="1"/>
    <col min="4" max="4" width="19.375" bestFit="1" customWidth="1"/>
    <col min="5" max="5" width="21.375" bestFit="1" customWidth="1"/>
    <col min="6" max="6" width="11.125" bestFit="1" customWidth="1"/>
    <col min="7" max="7" width="7.87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9" t="s">
        <v>115</v>
      </c>
      <c r="C4" s="5" t="str">
        <f>+VLOOKUP($B4,Results!$B$7:$U$222,2,0)</f>
        <v>Timor-Leste</v>
      </c>
      <c r="D4" s="5" t="str">
        <f>+VLOOKUP($B4,Results!$B$7:$U$222,3,0)</f>
        <v>East Asia and the Pacific</v>
      </c>
      <c r="E4" s="7" t="str">
        <f>+VLOOKUP($B4,Results!$B$7:$U$222,5,0)</f>
        <v>---</v>
      </c>
      <c r="F4" s="7" t="str">
        <f>+VLOOKUP($B4,Results!$B$7:$U$222,6,0)</f>
        <v>---</v>
      </c>
      <c r="G4" s="10" t="str">
        <f>+VLOOKUP($B4,Results!$B$7:$U$222,7,0)</f>
        <v>---</v>
      </c>
      <c r="H4" s="7" t="str">
        <f>+VLOOKUP($B4,Results!$B$7:$U$222,8,0)</f>
        <v>---</v>
      </c>
      <c r="I4" s="10" t="str">
        <f>+VLOOKUP($B4,Results!$B$7:$U$222,9,0)</f>
        <v>---</v>
      </c>
      <c r="J4" s="7" t="str">
        <f>+VLOOKUP($B4,Results!$B$7:$U$222,10,0)</f>
        <v>---</v>
      </c>
      <c r="K4" s="10" t="str">
        <f>+VLOOKUP($B4,Results!$B$7:$U$222,11,0)</f>
        <v>---</v>
      </c>
      <c r="L4" s="7" t="str">
        <f>+VLOOKUP($B4,Results!$B$7:$U$222,12,0)</f>
        <v>---</v>
      </c>
      <c r="M4" s="10" t="str">
        <f>+VLOOKUP($B4,Results!$B$7:$U$222,13,0)</f>
        <v>---</v>
      </c>
      <c r="N4" s="7" t="str">
        <f>+VLOOKUP($B4,Results!$B$7:$U$222,14,0)</f>
        <v>---</v>
      </c>
      <c r="O4" s="10" t="str">
        <f>+VLOOKUP($B4,Results!$B$7:$U$222,15,0)</f>
        <v>---</v>
      </c>
      <c r="P4" s="7" t="str">
        <f>+VLOOKUP($B4,Results!$B$7:$U$222,16,0)</f>
        <v>---</v>
      </c>
      <c r="Q4" s="10" t="str">
        <f>+VLOOKUP($B4,Results!$B$7:$U$222,17,0)</f>
        <v>---</v>
      </c>
      <c r="R4" s="7" t="str">
        <f>+VLOOKUP($B4,Results!$B$7:$U$222,18,0)</f>
        <v>---</v>
      </c>
      <c r="S4" s="10" t="str">
        <f>+VLOOKUP($B4,Results!$B$7:$U$222,19,0)</f>
        <v>---</v>
      </c>
      <c r="T4" s="7" t="str">
        <f>+VLOOKUP($B4,Results!$B$7:$U$222,20,0)</f>
        <v>---</v>
      </c>
      <c r="U4" s="10" t="e">
        <f>+VLOOKUP($B4,Results!$B$7:$U$222,21,0)</f>
        <v>#REF!</v>
      </c>
    </row>
    <row r="5" spans="2:21" ht="15" x14ac:dyDescent="0.25">
      <c r="B5" s="9" t="s">
        <v>117</v>
      </c>
      <c r="C5" s="5" t="str">
        <f>+VLOOKUP($B5,Results!$B$7:$U$222,2,0)</f>
        <v>Cambodia</v>
      </c>
      <c r="D5" s="5" t="str">
        <f>+VLOOKUP($B5,Results!$B$7:$U$222,3,0)</f>
        <v>East Asia and the Pacific</v>
      </c>
      <c r="E5" s="7">
        <f>+VLOOKUP($B5,Results!$B$7:$U$222,5,0)</f>
        <v>0.01</v>
      </c>
      <c r="F5" s="7">
        <f>+VLOOKUP($B5,Results!$B$7:$U$222,6,0)</f>
        <v>0</v>
      </c>
      <c r="G5" s="10" t="str">
        <f>+VLOOKUP($B5,Results!$B$7:$U$222,7,0)</f>
        <v>---</v>
      </c>
      <c r="H5" s="7" t="str">
        <f>+VLOOKUP($B5,Results!$B$7:$U$222,8,0)</f>
        <v>---</v>
      </c>
      <c r="I5" s="10">
        <f>+VLOOKUP($B5,Results!$B$7:$U$222,9,0)</f>
        <v>0.14000000000000001</v>
      </c>
      <c r="J5" s="7">
        <f>+VLOOKUP($B5,Results!$B$7:$U$222,10,0)</f>
        <v>0</v>
      </c>
      <c r="K5" s="10">
        <f>+VLOOKUP($B5,Results!$B$7:$U$222,11,0)</f>
        <v>0.24</v>
      </c>
      <c r="L5" s="7">
        <f>+VLOOKUP($B5,Results!$B$7:$U$222,12,0)</f>
        <v>0</v>
      </c>
      <c r="M5" s="10">
        <f>+VLOOKUP($B5,Results!$B$7:$U$222,13,0)</f>
        <v>0.33</v>
      </c>
      <c r="N5" s="7">
        <f>+VLOOKUP($B5,Results!$B$7:$U$222,14,0)</f>
        <v>0</v>
      </c>
      <c r="O5" s="10">
        <f>+VLOOKUP($B5,Results!$B$7:$U$222,15,0)</f>
        <v>0.35</v>
      </c>
      <c r="P5" s="7">
        <f>+VLOOKUP($B5,Results!$B$7:$U$222,16,0)</f>
        <v>0</v>
      </c>
      <c r="Q5" s="10">
        <f>+VLOOKUP($B5,Results!$B$7:$U$222,17,0)</f>
        <v>0.4</v>
      </c>
      <c r="R5" s="7">
        <f>+VLOOKUP($B5,Results!$B$7:$U$222,18,0)</f>
        <v>0</v>
      </c>
      <c r="S5" s="10">
        <f>+VLOOKUP($B5,Results!$B$7:$U$222,19,0)</f>
        <v>0.44</v>
      </c>
      <c r="T5" s="7">
        <f>+VLOOKUP($B5,Results!$B$7:$U$222,20,0)</f>
        <v>0</v>
      </c>
      <c r="U5" s="10" t="e">
        <f>+VLOOKUP($B5,Results!$B$7:$U$222,21,0)</f>
        <v>#REF!</v>
      </c>
    </row>
    <row r="6" spans="2:21" ht="15" x14ac:dyDescent="0.25">
      <c r="B6" s="9" t="s">
        <v>121</v>
      </c>
      <c r="C6" s="5" t="str">
        <f>+VLOOKUP($B6,Results!$B$7:$U$222,2,0)</f>
        <v>North Korea</v>
      </c>
      <c r="D6" s="5" t="str">
        <f>+VLOOKUP($B6,Results!$B$7:$U$222,3,0)</f>
        <v>East Asia and the Pacific</v>
      </c>
      <c r="E6" s="7" t="str">
        <f>+VLOOKUP($B6,Results!$B$7:$U$222,5,0)</f>
        <v>---</v>
      </c>
      <c r="F6" s="7" t="str">
        <f>+VLOOKUP($B6,Results!$B$7:$U$222,6,0)</f>
        <v>---</v>
      </c>
      <c r="G6" s="10" t="str">
        <f>+VLOOKUP($B6,Results!$B$7:$U$222,7,0)</f>
        <v>---</v>
      </c>
      <c r="H6" s="7" t="str">
        <f>+VLOOKUP($B6,Results!$B$7:$U$222,8,0)</f>
        <v>---</v>
      </c>
      <c r="I6" s="10" t="str">
        <f>+VLOOKUP($B6,Results!$B$7:$U$222,9,0)</f>
        <v>---</v>
      </c>
      <c r="J6" s="7" t="str">
        <f>+VLOOKUP($B6,Results!$B$7:$U$222,10,0)</f>
        <v>---</v>
      </c>
      <c r="K6" s="10" t="str">
        <f>+VLOOKUP($B6,Results!$B$7:$U$222,11,0)</f>
        <v>---</v>
      </c>
      <c r="L6" s="7" t="str">
        <f>+VLOOKUP($B6,Results!$B$7:$U$222,12,0)</f>
        <v>---</v>
      </c>
      <c r="M6" s="10" t="str">
        <f>+VLOOKUP($B6,Results!$B$7:$U$222,13,0)</f>
        <v>---</v>
      </c>
      <c r="N6" s="7" t="str">
        <f>+VLOOKUP($B6,Results!$B$7:$U$222,14,0)</f>
        <v>---</v>
      </c>
      <c r="O6" s="10" t="str">
        <f>+VLOOKUP($B6,Results!$B$7:$U$222,15,0)</f>
        <v>---</v>
      </c>
      <c r="P6" s="7" t="str">
        <f>+VLOOKUP($B6,Results!$B$7:$U$222,16,0)</f>
        <v>---</v>
      </c>
      <c r="Q6" s="10" t="str">
        <f>+VLOOKUP($B6,Results!$B$7:$U$222,17,0)</f>
        <v>---</v>
      </c>
      <c r="R6" s="7" t="str">
        <f>+VLOOKUP($B6,Results!$B$7:$U$222,18,0)</f>
        <v>---</v>
      </c>
      <c r="S6" s="10" t="str">
        <f>+VLOOKUP($B6,Results!$B$7:$U$222,19,0)</f>
        <v>---</v>
      </c>
      <c r="T6" s="7" t="str">
        <f>+VLOOKUP($B6,Results!$B$7:$U$222,20,0)</f>
        <v>---</v>
      </c>
      <c r="U6" s="10" t="e">
        <f>+VLOOKUP($B6,Results!$B$7:$U$222,21,0)</f>
        <v>#REF!</v>
      </c>
    </row>
    <row r="7" spans="2:21" ht="15" x14ac:dyDescent="0.25">
      <c r="B7" s="9" t="s">
        <v>123</v>
      </c>
      <c r="C7" s="5" t="str">
        <f>+VLOOKUP($B7,Results!$B$7:$U$222,2,0)</f>
        <v>Thailand</v>
      </c>
      <c r="D7" s="5" t="str">
        <f>+VLOOKUP($B7,Results!$B$7:$U$222,3,0)</f>
        <v>East Asia and the Pacific</v>
      </c>
      <c r="E7" s="7">
        <f>+VLOOKUP($B7,Results!$B$7:$U$222,5,0)</f>
        <v>0.02</v>
      </c>
      <c r="F7" s="7">
        <f>+VLOOKUP($B7,Results!$B$7:$U$222,6,0)</f>
        <v>0</v>
      </c>
      <c r="G7" s="10" t="str">
        <f>+VLOOKUP($B7,Results!$B$7:$U$222,7,0)</f>
        <v>---</v>
      </c>
      <c r="H7" s="7" t="str">
        <f>+VLOOKUP($B7,Results!$B$7:$U$222,8,0)</f>
        <v>---</v>
      </c>
      <c r="I7" s="10" t="str">
        <f>+VLOOKUP($B7,Results!$B$7:$U$222,9,0)</f>
        <v>---</v>
      </c>
      <c r="J7" s="7" t="str">
        <f>+VLOOKUP($B7,Results!$B$7:$U$222,10,0)</f>
        <v>---</v>
      </c>
      <c r="K7" s="10" t="str">
        <f>+VLOOKUP($B7,Results!$B$7:$U$222,11,0)</f>
        <v>---</v>
      </c>
      <c r="L7" s="7" t="str">
        <f>+VLOOKUP($B7,Results!$B$7:$U$222,12,0)</f>
        <v>---</v>
      </c>
      <c r="M7" s="10" t="str">
        <f>+VLOOKUP($B7,Results!$B$7:$U$222,13,0)</f>
        <v>---</v>
      </c>
      <c r="N7" s="7" t="str">
        <f>+VLOOKUP($B7,Results!$B$7:$U$222,14,0)</f>
        <v>---</v>
      </c>
      <c r="O7" s="10" t="str">
        <f>+VLOOKUP($B7,Results!$B$7:$U$222,15,0)</f>
        <v>---</v>
      </c>
      <c r="P7" s="7" t="str">
        <f>+VLOOKUP($B7,Results!$B$7:$U$222,16,0)</f>
        <v>---</v>
      </c>
      <c r="Q7" s="10" t="str">
        <f>+VLOOKUP($B7,Results!$B$7:$U$222,17,0)</f>
        <v>---</v>
      </c>
      <c r="R7" s="7" t="str">
        <f>+VLOOKUP($B7,Results!$B$7:$U$222,18,0)</f>
        <v>---</v>
      </c>
      <c r="S7" s="10" t="str">
        <f>+VLOOKUP($B7,Results!$B$7:$U$222,19,0)</f>
        <v>---</v>
      </c>
      <c r="T7" s="7" t="str">
        <f>+VLOOKUP($B7,Results!$B$7:$U$222,20,0)</f>
        <v>---</v>
      </c>
      <c r="U7" s="10" t="e">
        <f>+VLOOKUP($B7,Results!$B$7:$U$222,21,0)</f>
        <v>#REF!</v>
      </c>
    </row>
    <row r="8" spans="2:21" ht="15" x14ac:dyDescent="0.25">
      <c r="B8" s="9" t="s">
        <v>125</v>
      </c>
      <c r="C8" s="5" t="str">
        <f>+VLOOKUP($B8,Results!$B$7:$U$222,2,0)</f>
        <v>New Zealand</v>
      </c>
      <c r="D8" s="5" t="str">
        <f>+VLOOKUP($B8,Results!$B$7:$U$222,3,0)</f>
        <v>East Asia and the Pacific</v>
      </c>
      <c r="E8" s="7">
        <f>+VLOOKUP($B8,Results!$B$7:$U$222,5,0)</f>
        <v>1.05</v>
      </c>
      <c r="F8" s="7">
        <f>+VLOOKUP($B8,Results!$B$7:$U$222,6,0)</f>
        <v>0</v>
      </c>
      <c r="G8" s="10" t="str">
        <f>+VLOOKUP($B8,Results!$B$7:$U$222,7,0)</f>
        <v>---</v>
      </c>
      <c r="H8" s="7" t="str">
        <f>+VLOOKUP($B8,Results!$B$7:$U$222,8,0)</f>
        <v>---</v>
      </c>
      <c r="I8" s="10">
        <f>+VLOOKUP($B8,Results!$B$7:$U$222,9,0)</f>
        <v>27.32</v>
      </c>
      <c r="J8" s="7">
        <f>+VLOOKUP($B8,Results!$B$7:$U$222,10,0)</f>
        <v>0</v>
      </c>
      <c r="K8" s="10">
        <f>+VLOOKUP($B8,Results!$B$7:$U$222,11,0)</f>
        <v>44.16</v>
      </c>
      <c r="L8" s="7">
        <f>+VLOOKUP($B8,Results!$B$7:$U$222,12,0)</f>
        <v>0.01</v>
      </c>
      <c r="M8" s="10">
        <f>+VLOOKUP($B8,Results!$B$7:$U$222,13,0)</f>
        <v>57</v>
      </c>
      <c r="N8" s="7">
        <f>+VLOOKUP($B8,Results!$B$7:$U$222,14,0)</f>
        <v>0.01</v>
      </c>
      <c r="O8" s="10">
        <f>+VLOOKUP($B8,Results!$B$7:$U$222,15,0)</f>
        <v>64.430000000000007</v>
      </c>
      <c r="P8" s="7">
        <f>+VLOOKUP($B8,Results!$B$7:$U$222,16,0)</f>
        <v>0.01</v>
      </c>
      <c r="Q8" s="10">
        <f>+VLOOKUP($B8,Results!$B$7:$U$222,17,0)</f>
        <v>73.3</v>
      </c>
      <c r="R8" s="7">
        <f>+VLOOKUP($B8,Results!$B$7:$U$222,18,0)</f>
        <v>0.01</v>
      </c>
      <c r="S8" s="10">
        <f>+VLOOKUP($B8,Results!$B$7:$U$222,19,0)</f>
        <v>74.849999999999994</v>
      </c>
      <c r="T8" s="7">
        <f>+VLOOKUP($B8,Results!$B$7:$U$222,20,0)</f>
        <v>0.01</v>
      </c>
      <c r="U8" s="10" t="e">
        <f>+VLOOKUP($B8,Results!$B$7:$U$222,21,0)</f>
        <v>#REF!</v>
      </c>
    </row>
    <row r="9" spans="2:21" ht="15" x14ac:dyDescent="0.25">
      <c r="B9" s="9" t="s">
        <v>127</v>
      </c>
      <c r="C9" s="5" t="str">
        <f>+VLOOKUP($B9,Results!$B$7:$U$222,2,0)</f>
        <v>Indonesia</v>
      </c>
      <c r="D9" s="5" t="str">
        <f>+VLOOKUP($B9,Results!$B$7:$U$222,3,0)</f>
        <v>East Asia and the Pacific</v>
      </c>
      <c r="E9" s="7" t="str">
        <f>+VLOOKUP($B9,Results!$B$7:$U$222,5,0)</f>
        <v>---</v>
      </c>
      <c r="F9" s="7" t="str">
        <f>+VLOOKUP($B9,Results!$B$7:$U$222,6,0)</f>
        <v>---</v>
      </c>
      <c r="G9" s="10" t="str">
        <f>+VLOOKUP($B9,Results!$B$7:$U$222,7,0)</f>
        <v>---</v>
      </c>
      <c r="H9" s="7" t="str">
        <f>+VLOOKUP($B9,Results!$B$7:$U$222,8,0)</f>
        <v>---</v>
      </c>
      <c r="I9" s="10" t="str">
        <f>+VLOOKUP($B9,Results!$B$7:$U$222,9,0)</f>
        <v>---</v>
      </c>
      <c r="J9" s="7" t="str">
        <f>+VLOOKUP($B9,Results!$B$7:$U$222,10,0)</f>
        <v>---</v>
      </c>
      <c r="K9" s="10" t="str">
        <f>+VLOOKUP($B9,Results!$B$7:$U$222,11,0)</f>
        <v>---</v>
      </c>
      <c r="L9" s="7" t="str">
        <f>+VLOOKUP($B9,Results!$B$7:$U$222,12,0)</f>
        <v>---</v>
      </c>
      <c r="M9" s="10" t="str">
        <f>+VLOOKUP($B9,Results!$B$7:$U$222,13,0)</f>
        <v>---</v>
      </c>
      <c r="N9" s="7" t="str">
        <f>+VLOOKUP($B9,Results!$B$7:$U$222,14,0)</f>
        <v>---</v>
      </c>
      <c r="O9" s="10" t="str">
        <f>+VLOOKUP($B9,Results!$B$7:$U$222,15,0)</f>
        <v>---</v>
      </c>
      <c r="P9" s="7" t="str">
        <f>+VLOOKUP($B9,Results!$B$7:$U$222,16,0)</f>
        <v>---</v>
      </c>
      <c r="Q9" s="10" t="str">
        <f>+VLOOKUP($B9,Results!$B$7:$U$222,17,0)</f>
        <v>---</v>
      </c>
      <c r="R9" s="7" t="str">
        <f>+VLOOKUP($B9,Results!$B$7:$U$222,18,0)</f>
        <v>---</v>
      </c>
      <c r="S9" s="10" t="str">
        <f>+VLOOKUP($B9,Results!$B$7:$U$222,19,0)</f>
        <v>---</v>
      </c>
      <c r="T9" s="7" t="str">
        <f>+VLOOKUP($B9,Results!$B$7:$U$222,20,0)</f>
        <v>---</v>
      </c>
      <c r="U9" s="10" t="e">
        <f>+VLOOKUP($B9,Results!$B$7:$U$222,21,0)</f>
        <v>#REF!</v>
      </c>
    </row>
    <row r="10" spans="2:21" ht="15" x14ac:dyDescent="0.25">
      <c r="B10" s="9" t="s">
        <v>129</v>
      </c>
      <c r="C10" s="5" t="str">
        <f>+VLOOKUP($B10,Results!$B$7:$U$222,2,0)</f>
        <v>Tuvalu</v>
      </c>
      <c r="D10" s="5" t="str">
        <f>+VLOOKUP($B10,Results!$B$7:$U$222,3,0)</f>
        <v>East Asia and the Pacific</v>
      </c>
      <c r="E10" s="7" t="str">
        <f>+VLOOKUP($B10,Results!$B$7:$U$222,5,0)</f>
        <v>---</v>
      </c>
      <c r="F10" s="7" t="str">
        <f>+VLOOKUP($B10,Results!$B$7:$U$222,6,0)</f>
        <v>---</v>
      </c>
      <c r="G10" s="10" t="str">
        <f>+VLOOKUP($B10,Results!$B$7:$U$222,7,0)</f>
        <v>---</v>
      </c>
      <c r="H10" s="7" t="str">
        <f>+VLOOKUP($B10,Results!$B$7:$U$222,8,0)</f>
        <v>---</v>
      </c>
      <c r="I10" s="10" t="str">
        <f>+VLOOKUP($B10,Results!$B$7:$U$222,9,0)</f>
        <v>---</v>
      </c>
      <c r="J10" s="7" t="str">
        <f>+VLOOKUP($B10,Results!$B$7:$U$222,10,0)</f>
        <v>---</v>
      </c>
      <c r="K10" s="10" t="str">
        <f>+VLOOKUP($B10,Results!$B$7:$U$222,11,0)</f>
        <v>---</v>
      </c>
      <c r="L10" s="7" t="str">
        <f>+VLOOKUP($B10,Results!$B$7:$U$222,12,0)</f>
        <v>---</v>
      </c>
      <c r="M10" s="10" t="str">
        <f>+VLOOKUP($B10,Results!$B$7:$U$222,13,0)</f>
        <v>---</v>
      </c>
      <c r="N10" s="7" t="str">
        <f>+VLOOKUP($B10,Results!$B$7:$U$222,14,0)</f>
        <v>---</v>
      </c>
      <c r="O10" s="10" t="str">
        <f>+VLOOKUP($B10,Results!$B$7:$U$222,15,0)</f>
        <v>---</v>
      </c>
      <c r="P10" s="7" t="str">
        <f>+VLOOKUP($B10,Results!$B$7:$U$222,16,0)</f>
        <v>---</v>
      </c>
      <c r="Q10" s="10" t="str">
        <f>+VLOOKUP($B10,Results!$B$7:$U$222,17,0)</f>
        <v>---</v>
      </c>
      <c r="R10" s="7" t="str">
        <f>+VLOOKUP($B10,Results!$B$7:$U$222,18,0)</f>
        <v>---</v>
      </c>
      <c r="S10" s="10" t="str">
        <f>+VLOOKUP($B10,Results!$B$7:$U$222,19,0)</f>
        <v>---</v>
      </c>
      <c r="T10" s="7" t="str">
        <f>+VLOOKUP($B10,Results!$B$7:$U$222,20,0)</f>
        <v>---</v>
      </c>
      <c r="U10" s="10" t="e">
        <f>+VLOOKUP($B10,Results!$B$7:$U$222,21,0)</f>
        <v>#REF!</v>
      </c>
    </row>
    <row r="11" spans="2:21" ht="15" x14ac:dyDescent="0.25">
      <c r="B11" s="9" t="s">
        <v>133</v>
      </c>
      <c r="C11" s="5" t="str">
        <f>+VLOOKUP($B11,Results!$B$7:$U$222,2,0)</f>
        <v>South Korea</v>
      </c>
      <c r="D11" s="5" t="str">
        <f>+VLOOKUP($B11,Results!$B$7:$U$222,3,0)</f>
        <v>East Asia and the Pacific</v>
      </c>
      <c r="E11" s="7">
        <f>+VLOOKUP($B11,Results!$B$7:$U$222,5,0)</f>
        <v>64.150000000000006</v>
      </c>
      <c r="F11" s="7">
        <f>+VLOOKUP($B11,Results!$B$7:$U$222,6,0)</f>
        <v>0.01</v>
      </c>
      <c r="G11" s="10">
        <f>+VLOOKUP($B11,Results!$B$7:$U$222,7,0)</f>
        <v>339.87</v>
      </c>
      <c r="H11" s="7">
        <f>+VLOOKUP($B11,Results!$B$7:$U$222,8,0)</f>
        <v>0.01</v>
      </c>
      <c r="I11" s="10">
        <f>+VLOOKUP($B11,Results!$B$7:$U$222,9,0)</f>
        <v>849.52</v>
      </c>
      <c r="J11" s="7">
        <f>+VLOOKUP($B11,Results!$B$7:$U$222,10,0)</f>
        <v>0.02</v>
      </c>
      <c r="K11" s="10">
        <f>+VLOOKUP($B11,Results!$B$7:$U$222,11,0)</f>
        <v>1105.1300000000001</v>
      </c>
      <c r="L11" s="7">
        <f>+VLOOKUP($B11,Results!$B$7:$U$222,12,0)</f>
        <v>0.02</v>
      </c>
      <c r="M11" s="10">
        <f>+VLOOKUP($B11,Results!$B$7:$U$222,13,0)</f>
        <v>1408.73</v>
      </c>
      <c r="N11" s="7">
        <f>+VLOOKUP($B11,Results!$B$7:$U$222,14,0)</f>
        <v>0.03</v>
      </c>
      <c r="O11" s="10">
        <f>+VLOOKUP($B11,Results!$B$7:$U$222,15,0)</f>
        <v>1499.89</v>
      </c>
      <c r="P11" s="7">
        <f>+VLOOKUP($B11,Results!$B$7:$U$222,16,0)</f>
        <v>0.03</v>
      </c>
      <c r="Q11" s="10">
        <f>+VLOOKUP($B11,Results!$B$7:$U$222,17,0)</f>
        <v>1680.13</v>
      </c>
      <c r="R11" s="7">
        <f>+VLOOKUP($B11,Results!$B$7:$U$222,18,0)</f>
        <v>0.03</v>
      </c>
      <c r="S11" s="10">
        <f>+VLOOKUP($B11,Results!$B$7:$U$222,19,0)</f>
        <v>1860.37</v>
      </c>
      <c r="T11" s="7">
        <f>+VLOOKUP($B11,Results!$B$7:$U$222,20,0)</f>
        <v>0.03</v>
      </c>
      <c r="U11" s="10" t="e">
        <f>+VLOOKUP($B11,Results!$B$7:$U$222,21,0)</f>
        <v>#REF!</v>
      </c>
    </row>
    <row r="12" spans="2:21" ht="15" x14ac:dyDescent="0.25">
      <c r="B12" s="9" t="s">
        <v>137</v>
      </c>
      <c r="C12" s="5" t="str">
        <f>+VLOOKUP($B12,Results!$B$7:$U$222,2,0)</f>
        <v>Australia</v>
      </c>
      <c r="D12" s="5" t="str">
        <f>+VLOOKUP($B12,Results!$B$7:$U$222,3,0)</f>
        <v>East Asia and the Pacific</v>
      </c>
      <c r="E12" s="7">
        <f>+VLOOKUP($B12,Results!$B$7:$U$222,5,0)</f>
        <v>129.22999999999999</v>
      </c>
      <c r="F12" s="7">
        <f>+VLOOKUP($B12,Results!$B$7:$U$222,6,0)</f>
        <v>0.02</v>
      </c>
      <c r="G12" s="10">
        <f>+VLOOKUP($B12,Results!$B$7:$U$222,7,0)</f>
        <v>401.03</v>
      </c>
      <c r="H12" s="7">
        <f>+VLOOKUP($B12,Results!$B$7:$U$222,8,0)</f>
        <v>0.01</v>
      </c>
      <c r="I12" s="10">
        <f>+VLOOKUP($B12,Results!$B$7:$U$222,9,0)</f>
        <v>1495.5</v>
      </c>
      <c r="J12" s="7">
        <f>+VLOOKUP($B12,Results!$B$7:$U$222,10,0)</f>
        <v>0.02</v>
      </c>
      <c r="K12" s="10">
        <f>+VLOOKUP($B12,Results!$B$7:$U$222,11,0)</f>
        <v>2071.0700000000002</v>
      </c>
      <c r="L12" s="7">
        <f>+VLOOKUP($B12,Results!$B$7:$U$222,12,0)</f>
        <v>0.03</v>
      </c>
      <c r="M12" s="10">
        <f>+VLOOKUP($B12,Results!$B$7:$U$222,13,0)</f>
        <v>2498.77</v>
      </c>
      <c r="N12" s="7">
        <f>+VLOOKUP($B12,Results!$B$7:$U$222,14,0)</f>
        <v>0.04</v>
      </c>
      <c r="O12" s="10">
        <f>+VLOOKUP($B12,Results!$B$7:$U$222,15,0)</f>
        <v>2932.4</v>
      </c>
      <c r="P12" s="7">
        <f>+VLOOKUP($B12,Results!$B$7:$U$222,16,0)</f>
        <v>0.04</v>
      </c>
      <c r="Q12" s="10">
        <f>+VLOOKUP($B12,Results!$B$7:$U$222,17,0)</f>
        <v>3048.13</v>
      </c>
      <c r="R12" s="7">
        <f>+VLOOKUP($B12,Results!$B$7:$U$222,18,0)</f>
        <v>0.05</v>
      </c>
      <c r="S12" s="10">
        <f>+VLOOKUP($B12,Results!$B$7:$U$222,19,0)</f>
        <v>3163.87</v>
      </c>
      <c r="T12" s="7">
        <f>+VLOOKUP($B12,Results!$B$7:$U$222,20,0)</f>
        <v>0.05</v>
      </c>
      <c r="U12" s="10" t="e">
        <f>+VLOOKUP($B12,Results!$B$7:$U$222,21,0)</f>
        <v>#REF!</v>
      </c>
    </row>
    <row r="13" spans="2:21" ht="15" x14ac:dyDescent="0.25">
      <c r="B13" s="9" t="s">
        <v>139</v>
      </c>
      <c r="C13" s="5" t="str">
        <f>+VLOOKUP($B13,Results!$B$7:$U$222,2,0)</f>
        <v>Papua New Guinea</v>
      </c>
      <c r="D13" s="5" t="str">
        <f>+VLOOKUP($B13,Results!$B$7:$U$222,3,0)</f>
        <v>East Asia and the Pacific</v>
      </c>
      <c r="E13" s="7">
        <f>+VLOOKUP($B13,Results!$B$7:$U$222,5,0)</f>
        <v>0.87</v>
      </c>
      <c r="F13" s="7">
        <f>+VLOOKUP($B13,Results!$B$7:$U$222,6,0)</f>
        <v>0.02</v>
      </c>
      <c r="G13" s="10">
        <f>+VLOOKUP($B13,Results!$B$7:$U$222,7,0)</f>
        <v>5.98</v>
      </c>
      <c r="H13" s="7">
        <f>+VLOOKUP($B13,Results!$B$7:$U$222,8,0)</f>
        <v>0.01</v>
      </c>
      <c r="I13" s="10">
        <f>+VLOOKUP($B13,Results!$B$7:$U$222,9,0)</f>
        <v>15</v>
      </c>
      <c r="J13" s="7">
        <f>+VLOOKUP($B13,Results!$B$7:$U$222,10,0)</f>
        <v>0.03</v>
      </c>
      <c r="K13" s="10">
        <f>+VLOOKUP($B13,Results!$B$7:$U$222,11,0)</f>
        <v>17.420000000000002</v>
      </c>
      <c r="L13" s="7">
        <f>+VLOOKUP($B13,Results!$B$7:$U$222,12,0)</f>
        <v>0.04</v>
      </c>
      <c r="M13" s="10">
        <f>+VLOOKUP($B13,Results!$B$7:$U$222,13,0)</f>
        <v>21.11</v>
      </c>
      <c r="N13" s="7">
        <f>+VLOOKUP($B13,Results!$B$7:$U$222,14,0)</f>
        <v>0.04</v>
      </c>
      <c r="O13" s="10">
        <f>+VLOOKUP($B13,Results!$B$7:$U$222,15,0)</f>
        <v>21.73</v>
      </c>
      <c r="P13" s="7">
        <f>+VLOOKUP($B13,Results!$B$7:$U$222,16,0)</f>
        <v>0.05</v>
      </c>
      <c r="Q13" s="10">
        <f>+VLOOKUP($B13,Results!$B$7:$U$222,17,0)</f>
        <v>22.97</v>
      </c>
      <c r="R13" s="7">
        <f>+VLOOKUP($B13,Results!$B$7:$U$222,18,0)</f>
        <v>0.05</v>
      </c>
      <c r="S13" s="10">
        <f>+VLOOKUP($B13,Results!$B$7:$U$222,19,0)</f>
        <v>24.2</v>
      </c>
      <c r="T13" s="7">
        <f>+VLOOKUP($B13,Results!$B$7:$U$222,20,0)</f>
        <v>0.05</v>
      </c>
      <c r="U13" s="10" t="e">
        <f>+VLOOKUP($B13,Results!$B$7:$U$222,21,0)</f>
        <v>#REF!</v>
      </c>
    </row>
    <row r="14" spans="2:21" ht="15" x14ac:dyDescent="0.25">
      <c r="B14" s="9" t="s">
        <v>141</v>
      </c>
      <c r="C14" s="5" t="str">
        <f>+VLOOKUP($B14,Results!$B$7:$U$222,2,0)</f>
        <v>Laos</v>
      </c>
      <c r="D14" s="5" t="str">
        <f>+VLOOKUP($B14,Results!$B$7:$U$222,3,0)</f>
        <v>East Asia and the Pacific</v>
      </c>
      <c r="E14" s="7">
        <f>+VLOOKUP($B14,Results!$B$7:$U$222,5,0)</f>
        <v>0.35</v>
      </c>
      <c r="F14" s="7">
        <f>+VLOOKUP($B14,Results!$B$7:$U$222,6,0)</f>
        <v>0.02</v>
      </c>
      <c r="G14" s="10">
        <f>+VLOOKUP($B14,Results!$B$7:$U$222,7,0)</f>
        <v>2.52</v>
      </c>
      <c r="H14" s="7">
        <f>+VLOOKUP($B14,Results!$B$7:$U$222,8,0)</f>
        <v>0.01</v>
      </c>
      <c r="I14" s="10">
        <f>+VLOOKUP($B14,Results!$B$7:$U$222,9,0)</f>
        <v>4.25</v>
      </c>
      <c r="J14" s="7">
        <f>+VLOOKUP($B14,Results!$B$7:$U$222,10,0)</f>
        <v>0.02</v>
      </c>
      <c r="K14" s="10">
        <f>+VLOOKUP($B14,Results!$B$7:$U$222,11,0)</f>
        <v>5.18</v>
      </c>
      <c r="L14" s="7">
        <f>+VLOOKUP($B14,Results!$B$7:$U$222,12,0)</f>
        <v>0.02</v>
      </c>
      <c r="M14" s="10">
        <f>+VLOOKUP($B14,Results!$B$7:$U$222,13,0)</f>
        <v>6.26</v>
      </c>
      <c r="N14" s="7">
        <f>+VLOOKUP($B14,Results!$B$7:$U$222,14,0)</f>
        <v>0.03</v>
      </c>
      <c r="O14" s="10">
        <f>+VLOOKUP($B14,Results!$B$7:$U$222,15,0)</f>
        <v>7.44</v>
      </c>
      <c r="P14" s="7">
        <f>+VLOOKUP($B14,Results!$B$7:$U$222,16,0)</f>
        <v>0.03</v>
      </c>
      <c r="Q14" s="10">
        <f>+VLOOKUP($B14,Results!$B$7:$U$222,17,0)</f>
        <v>7.84</v>
      </c>
      <c r="R14" s="7">
        <f>+VLOOKUP($B14,Results!$B$7:$U$222,18,0)</f>
        <v>0.04</v>
      </c>
      <c r="S14" s="10">
        <f>+VLOOKUP($B14,Results!$B$7:$U$222,19,0)</f>
        <v>8.23</v>
      </c>
      <c r="T14" s="7">
        <f>+VLOOKUP($B14,Results!$B$7:$U$222,20,0)</f>
        <v>0.04</v>
      </c>
      <c r="U14" s="10" t="e">
        <f>+VLOOKUP($B14,Results!$B$7:$U$222,21,0)</f>
        <v>#REF!</v>
      </c>
    </row>
    <row r="15" spans="2:21" ht="15" x14ac:dyDescent="0.25">
      <c r="B15" s="9" t="s">
        <v>143</v>
      </c>
      <c r="C15" s="5" t="str">
        <f>+VLOOKUP($B15,Results!$B$7:$U$222,2,0)</f>
        <v>Macau</v>
      </c>
      <c r="D15" s="5" t="str">
        <f>+VLOOKUP($B15,Results!$B$7:$U$222,3,0)</f>
        <v>East Asia and the Pacific</v>
      </c>
      <c r="E15" s="7">
        <f>+VLOOKUP($B15,Results!$B$7:$U$222,5,0)</f>
        <v>2.1800000000000002</v>
      </c>
      <c r="F15" s="7">
        <f>+VLOOKUP($B15,Results!$B$7:$U$222,6,0)</f>
        <v>0.04</v>
      </c>
      <c r="G15" s="10">
        <f>+VLOOKUP($B15,Results!$B$7:$U$222,7,0)</f>
        <v>12.89</v>
      </c>
      <c r="H15" s="7">
        <f>+VLOOKUP($B15,Results!$B$7:$U$222,8,0)</f>
        <v>0.02</v>
      </c>
      <c r="I15" s="10">
        <f>+VLOOKUP($B15,Results!$B$7:$U$222,9,0)</f>
        <v>21.89</v>
      </c>
      <c r="J15" s="7">
        <f>+VLOOKUP($B15,Results!$B$7:$U$222,10,0)</f>
        <v>0.04</v>
      </c>
      <c r="K15" s="10">
        <f>+VLOOKUP($B15,Results!$B$7:$U$222,11,0)</f>
        <v>35.54</v>
      </c>
      <c r="L15" s="7">
        <f>+VLOOKUP($B15,Results!$B$7:$U$222,12,0)</f>
        <v>0.06</v>
      </c>
      <c r="M15" s="10">
        <f>+VLOOKUP($B15,Results!$B$7:$U$222,13,0)</f>
        <v>47.87</v>
      </c>
      <c r="N15" s="7">
        <f>+VLOOKUP($B15,Results!$B$7:$U$222,14,0)</f>
        <v>0.08</v>
      </c>
      <c r="O15" s="10">
        <f>+VLOOKUP($B15,Results!$B$7:$U$222,15,0)</f>
        <v>57.79</v>
      </c>
      <c r="P15" s="7">
        <f>+VLOOKUP($B15,Results!$B$7:$U$222,16,0)</f>
        <v>0.1</v>
      </c>
      <c r="Q15" s="10">
        <f>+VLOOKUP($B15,Results!$B$7:$U$222,17,0)</f>
        <v>60.61</v>
      </c>
      <c r="R15" s="7">
        <f>+VLOOKUP($B15,Results!$B$7:$U$222,18,0)</f>
        <v>0.11</v>
      </c>
      <c r="S15" s="10">
        <f>+VLOOKUP($B15,Results!$B$7:$U$222,19,0)</f>
        <v>63.07</v>
      </c>
      <c r="T15" s="7">
        <f>+VLOOKUP($B15,Results!$B$7:$U$222,20,0)</f>
        <v>0.11</v>
      </c>
      <c r="U15" s="10" t="e">
        <f>+VLOOKUP($B15,Results!$B$7:$U$222,21,0)</f>
        <v>#REF!</v>
      </c>
    </row>
    <row r="16" spans="2:21" ht="15" x14ac:dyDescent="0.25">
      <c r="B16" s="9" t="s">
        <v>145</v>
      </c>
      <c r="C16" s="5" t="str">
        <f>+VLOOKUP($B16,Results!$B$7:$U$222,2,0)</f>
        <v>Vietnam</v>
      </c>
      <c r="D16" s="5" t="str">
        <f>+VLOOKUP($B16,Results!$B$7:$U$222,3,0)</f>
        <v>East Asia and the Pacific</v>
      </c>
      <c r="E16" s="7">
        <f>+VLOOKUP($B16,Results!$B$7:$U$222,5,0)</f>
        <v>35.14</v>
      </c>
      <c r="F16" s="7">
        <f>+VLOOKUP($B16,Results!$B$7:$U$222,6,0)</f>
        <v>7.0000000000000007E-2</v>
      </c>
      <c r="G16" s="10">
        <f>+VLOOKUP($B16,Results!$B$7:$U$222,7,0)</f>
        <v>140.63999999999999</v>
      </c>
      <c r="H16" s="7">
        <f>+VLOOKUP($B16,Results!$B$7:$U$222,8,0)</f>
        <v>0.03</v>
      </c>
      <c r="I16" s="10">
        <f>+VLOOKUP($B16,Results!$B$7:$U$222,9,0)</f>
        <v>289.10000000000002</v>
      </c>
      <c r="J16" s="7">
        <f>+VLOOKUP($B16,Results!$B$7:$U$222,10,0)</f>
        <v>0.06</v>
      </c>
      <c r="K16" s="10">
        <f>+VLOOKUP($B16,Results!$B$7:$U$222,11,0)</f>
        <v>621.19000000000005</v>
      </c>
      <c r="L16" s="7">
        <f>+VLOOKUP($B16,Results!$B$7:$U$222,12,0)</f>
        <v>0.13</v>
      </c>
      <c r="M16" s="10">
        <f>+VLOOKUP($B16,Results!$B$7:$U$222,13,0)</f>
        <v>876.13</v>
      </c>
      <c r="N16" s="7">
        <f>+VLOOKUP($B16,Results!$B$7:$U$222,14,0)</f>
        <v>0.18</v>
      </c>
      <c r="O16" s="10">
        <f>+VLOOKUP($B16,Results!$B$7:$U$222,15,0)</f>
        <v>1072.2</v>
      </c>
      <c r="P16" s="7">
        <f>+VLOOKUP($B16,Results!$B$7:$U$222,16,0)</f>
        <v>0.22</v>
      </c>
      <c r="Q16" s="10">
        <f>+VLOOKUP($B16,Results!$B$7:$U$222,17,0)</f>
        <v>1147.8699999999999</v>
      </c>
      <c r="R16" s="7">
        <f>+VLOOKUP($B16,Results!$B$7:$U$222,18,0)</f>
        <v>0.24</v>
      </c>
      <c r="S16" s="10">
        <f>+VLOOKUP($B16,Results!$B$7:$U$222,19,0)</f>
        <v>1223.53</v>
      </c>
      <c r="T16" s="7">
        <f>+VLOOKUP($B16,Results!$B$7:$U$222,20,0)</f>
        <v>0.25</v>
      </c>
      <c r="U16" s="10" t="e">
        <f>+VLOOKUP($B16,Results!$B$7:$U$222,21,0)</f>
        <v>#REF!</v>
      </c>
    </row>
    <row r="17" spans="2:21" ht="15" x14ac:dyDescent="0.25">
      <c r="B17" s="9" t="s">
        <v>147</v>
      </c>
      <c r="C17" s="5" t="str">
        <f>+VLOOKUP($B17,Results!$B$7:$U$222,2,0)</f>
        <v>Hong Kong</v>
      </c>
      <c r="D17" s="5" t="str">
        <f>+VLOOKUP($B17,Results!$B$7:$U$222,3,0)</f>
        <v>East Asia and the Pacific</v>
      </c>
      <c r="E17" s="7">
        <f>+VLOOKUP($B17,Results!$B$7:$U$222,5,0)</f>
        <v>113.44</v>
      </c>
      <c r="F17" s="7">
        <f>+VLOOKUP($B17,Results!$B$7:$U$222,6,0)</f>
        <v>0.09</v>
      </c>
      <c r="G17" s="10">
        <f>+VLOOKUP($B17,Results!$B$7:$U$222,7,0)</f>
        <v>772.67</v>
      </c>
      <c r="H17" s="7">
        <f>+VLOOKUP($B17,Results!$B$7:$U$222,8,0)</f>
        <v>0.06</v>
      </c>
      <c r="I17" s="10">
        <f>+VLOOKUP($B17,Results!$B$7:$U$222,9,0)</f>
        <v>1094.77</v>
      </c>
      <c r="J17" s="7">
        <f>+VLOOKUP($B17,Results!$B$7:$U$222,10,0)</f>
        <v>0.09</v>
      </c>
      <c r="K17" s="10">
        <f>+VLOOKUP($B17,Results!$B$7:$U$222,11,0)</f>
        <v>1349.65</v>
      </c>
      <c r="L17" s="7">
        <f>+VLOOKUP($B17,Results!$B$7:$U$222,12,0)</f>
        <v>0.11</v>
      </c>
      <c r="M17" s="10">
        <f>+VLOOKUP($B17,Results!$B$7:$U$222,13,0)</f>
        <v>1729.68</v>
      </c>
      <c r="N17" s="7">
        <f>+VLOOKUP($B17,Results!$B$7:$U$222,14,0)</f>
        <v>0.14000000000000001</v>
      </c>
      <c r="O17" s="10">
        <f>+VLOOKUP($B17,Results!$B$7:$U$222,15,0)</f>
        <v>1996.14</v>
      </c>
      <c r="P17" s="7">
        <f>+VLOOKUP($B17,Results!$B$7:$U$222,16,0)</f>
        <v>0.16</v>
      </c>
      <c r="Q17" s="10">
        <f>+VLOOKUP($B17,Results!$B$7:$U$222,17,0)</f>
        <v>2282.23</v>
      </c>
      <c r="R17" s="7">
        <f>+VLOOKUP($B17,Results!$B$7:$U$222,18,0)</f>
        <v>0.18</v>
      </c>
      <c r="S17" s="10">
        <f>+VLOOKUP($B17,Results!$B$7:$U$222,19,0)</f>
        <v>2375.31</v>
      </c>
      <c r="T17" s="7">
        <f>+VLOOKUP($B17,Results!$B$7:$U$222,20,0)</f>
        <v>0.19</v>
      </c>
      <c r="U17" s="10" t="e">
        <f>+VLOOKUP($B17,Results!$B$7:$U$222,21,0)</f>
        <v>#REF!</v>
      </c>
    </row>
    <row r="18" spans="2:21" ht="15" x14ac:dyDescent="0.25">
      <c r="B18" s="9" t="s">
        <v>149</v>
      </c>
      <c r="C18" s="5" t="str">
        <f>+VLOOKUP($B18,Results!$B$7:$U$222,2,0)</f>
        <v>Japan</v>
      </c>
      <c r="D18" s="5" t="str">
        <f>+VLOOKUP($B18,Results!$B$7:$U$222,3,0)</f>
        <v>East Asia and the Pacific</v>
      </c>
      <c r="E18" s="7">
        <f>+VLOOKUP($B18,Results!$B$7:$U$222,5,0)</f>
        <v>4533.3500000000004</v>
      </c>
      <c r="F18" s="7">
        <f>+VLOOKUP($B18,Results!$B$7:$U$222,6,0)</f>
        <v>0.12</v>
      </c>
      <c r="G18" s="10">
        <f>+VLOOKUP($B18,Results!$B$7:$U$222,7,0)</f>
        <v>11867.43</v>
      </c>
      <c r="H18" s="7">
        <f>+VLOOKUP($B18,Results!$B$7:$U$222,8,0)</f>
        <v>0.03</v>
      </c>
      <c r="I18" s="10">
        <f>+VLOOKUP($B18,Results!$B$7:$U$222,9,0)</f>
        <v>22861.42</v>
      </c>
      <c r="J18" s="7">
        <f>+VLOOKUP($B18,Results!$B$7:$U$222,10,0)</f>
        <v>0.06</v>
      </c>
      <c r="K18" s="10">
        <f>+VLOOKUP($B18,Results!$B$7:$U$222,11,0)</f>
        <v>33925.57</v>
      </c>
      <c r="L18" s="7">
        <f>+VLOOKUP($B18,Results!$B$7:$U$222,12,0)</f>
        <v>0.09</v>
      </c>
      <c r="M18" s="10">
        <f>+VLOOKUP($B18,Results!$B$7:$U$222,13,0)</f>
        <v>46339.5</v>
      </c>
      <c r="N18" s="7">
        <f>+VLOOKUP($B18,Results!$B$7:$U$222,14,0)</f>
        <v>0.12</v>
      </c>
      <c r="O18" s="10">
        <f>+VLOOKUP($B18,Results!$B$7:$U$222,15,0)</f>
        <v>55105.9</v>
      </c>
      <c r="P18" s="7">
        <f>+VLOOKUP($B18,Results!$B$7:$U$222,16,0)</f>
        <v>0.14000000000000001</v>
      </c>
      <c r="Q18" s="10">
        <f>+VLOOKUP($B18,Results!$B$7:$U$222,17,0)</f>
        <v>62223.25</v>
      </c>
      <c r="R18" s="7">
        <f>+VLOOKUP($B18,Results!$B$7:$U$222,18,0)</f>
        <v>0.16</v>
      </c>
      <c r="S18" s="10">
        <f>+VLOOKUP($B18,Results!$B$7:$U$222,19,0)</f>
        <v>69340.61</v>
      </c>
      <c r="T18" s="7">
        <f>+VLOOKUP($B18,Results!$B$7:$U$222,20,0)</f>
        <v>0.18</v>
      </c>
      <c r="U18" s="10" t="e">
        <f>+VLOOKUP($B18,Results!$B$7:$U$222,21,0)</f>
        <v>#REF!</v>
      </c>
    </row>
    <row r="19" spans="2:21" ht="15" x14ac:dyDescent="0.25">
      <c r="B19" s="9" t="s">
        <v>153</v>
      </c>
      <c r="C19" s="5" t="str">
        <f>+VLOOKUP($B19,Results!$B$7:$U$222,2,0)</f>
        <v>Myanmar</v>
      </c>
      <c r="D19" s="5" t="str">
        <f>+VLOOKUP($B19,Results!$B$7:$U$222,3,0)</f>
        <v>East Asia and the Pacific</v>
      </c>
      <c r="E19" s="7">
        <f>+VLOOKUP($B19,Results!$B$7:$U$222,5,0)</f>
        <v>41.76</v>
      </c>
      <c r="F19" s="7">
        <f>+VLOOKUP($B19,Results!$B$7:$U$222,6,0)</f>
        <v>0.21</v>
      </c>
      <c r="G19" s="10">
        <f>+VLOOKUP($B19,Results!$B$7:$U$222,7,0)</f>
        <v>245.37</v>
      </c>
      <c r="H19" s="7">
        <f>+VLOOKUP($B19,Results!$B$7:$U$222,8,0)</f>
        <v>0.13</v>
      </c>
      <c r="I19" s="10">
        <f>+VLOOKUP($B19,Results!$B$7:$U$222,9,0)</f>
        <v>352.48</v>
      </c>
      <c r="J19" s="7">
        <f>+VLOOKUP($B19,Results!$B$7:$U$222,10,0)</f>
        <v>0.18</v>
      </c>
      <c r="K19" s="10">
        <f>+VLOOKUP($B19,Results!$B$7:$U$222,11,0)</f>
        <v>418.69</v>
      </c>
      <c r="L19" s="7">
        <f>+VLOOKUP($B19,Results!$B$7:$U$222,12,0)</f>
        <v>0.21</v>
      </c>
      <c r="M19" s="10">
        <f>+VLOOKUP($B19,Results!$B$7:$U$222,13,0)</f>
        <v>467.52</v>
      </c>
      <c r="N19" s="7">
        <f>+VLOOKUP($B19,Results!$B$7:$U$222,14,0)</f>
        <v>0.24</v>
      </c>
      <c r="O19" s="10">
        <f>+VLOOKUP($B19,Results!$B$7:$U$222,15,0)</f>
        <v>509.1</v>
      </c>
      <c r="P19" s="7">
        <f>+VLOOKUP($B19,Results!$B$7:$U$222,16,0)</f>
        <v>0.26</v>
      </c>
      <c r="Q19" s="10">
        <f>+VLOOKUP($B19,Results!$B$7:$U$222,17,0)</f>
        <v>589.11</v>
      </c>
      <c r="R19" s="7">
        <f>+VLOOKUP($B19,Results!$B$7:$U$222,18,0)</f>
        <v>0.3</v>
      </c>
      <c r="S19" s="10">
        <f>+VLOOKUP($B19,Results!$B$7:$U$222,19,0)</f>
        <v>592</v>
      </c>
      <c r="T19" s="7">
        <f>+VLOOKUP($B19,Results!$B$7:$U$222,20,0)</f>
        <v>0.3</v>
      </c>
      <c r="U19" s="10" t="e">
        <f>+VLOOKUP($B19,Results!$B$7:$U$222,21,0)</f>
        <v>#REF!</v>
      </c>
    </row>
    <row r="20" spans="2:21" ht="15" x14ac:dyDescent="0.25">
      <c r="B20" s="9" t="s">
        <v>155</v>
      </c>
      <c r="C20" s="5" t="str">
        <f>+VLOOKUP($B20,Results!$B$7:$U$222,2,0)</f>
        <v>Marshall Islands</v>
      </c>
      <c r="D20" s="5" t="str">
        <f>+VLOOKUP($B20,Results!$B$7:$U$222,3,0)</f>
        <v>East Asia and the Pacific</v>
      </c>
      <c r="E20" s="7">
        <f>+VLOOKUP($B20,Results!$B$7:$U$222,5,0)</f>
        <v>0.25</v>
      </c>
      <c r="F20" s="7">
        <f>+VLOOKUP($B20,Results!$B$7:$U$222,6,0)</f>
        <v>0.33</v>
      </c>
      <c r="G20" s="10">
        <f>+VLOOKUP($B20,Results!$B$7:$U$222,7,0)</f>
        <v>1.96</v>
      </c>
      <c r="H20" s="7">
        <f>+VLOOKUP($B20,Results!$B$7:$U$222,8,0)</f>
        <v>0.26</v>
      </c>
      <c r="I20" s="10">
        <f>+VLOOKUP($B20,Results!$B$7:$U$222,9,0)</f>
        <v>3.43</v>
      </c>
      <c r="J20" s="7">
        <f>+VLOOKUP($B20,Results!$B$7:$U$222,10,0)</f>
        <v>0.45</v>
      </c>
      <c r="K20" s="10">
        <f>+VLOOKUP($B20,Results!$B$7:$U$222,11,0)</f>
        <v>4.5999999999999996</v>
      </c>
      <c r="L20" s="7">
        <f>+VLOOKUP($B20,Results!$B$7:$U$222,12,0)</f>
        <v>0.6</v>
      </c>
      <c r="M20" s="10">
        <f>+VLOOKUP($B20,Results!$B$7:$U$222,13,0)</f>
        <v>5.73</v>
      </c>
      <c r="N20" s="7">
        <f>+VLOOKUP($B20,Results!$B$7:$U$222,14,0)</f>
        <v>0.75</v>
      </c>
      <c r="O20" s="10">
        <f>+VLOOKUP($B20,Results!$B$7:$U$222,15,0)</f>
        <v>6.37</v>
      </c>
      <c r="P20" s="7">
        <f>+VLOOKUP($B20,Results!$B$7:$U$222,16,0)</f>
        <v>0.83</v>
      </c>
      <c r="Q20" s="10">
        <f>+VLOOKUP($B20,Results!$B$7:$U$222,17,0)</f>
        <v>7.26</v>
      </c>
      <c r="R20" s="7">
        <f>+VLOOKUP($B20,Results!$B$7:$U$222,18,0)</f>
        <v>0.95</v>
      </c>
      <c r="S20" s="10">
        <f>+VLOOKUP($B20,Results!$B$7:$U$222,19,0)</f>
        <v>7.32</v>
      </c>
      <c r="T20" s="7">
        <f>+VLOOKUP($B20,Results!$B$7:$U$222,20,0)</f>
        <v>0.96</v>
      </c>
      <c r="U20" s="10" t="e">
        <f>+VLOOKUP($B20,Results!$B$7:$U$222,21,0)</f>
        <v>#REF!</v>
      </c>
    </row>
    <row r="21" spans="2:21" ht="15" x14ac:dyDescent="0.25">
      <c r="B21" s="9" t="s">
        <v>159</v>
      </c>
      <c r="C21" s="5" t="str">
        <f>+VLOOKUP($B21,Results!$B$7:$U$222,2,0)</f>
        <v>Taiwan</v>
      </c>
      <c r="D21" s="5" t="str">
        <f>+VLOOKUP($B21,Results!$B$7:$U$222,3,0)</f>
        <v>East Asia and the Pacific</v>
      </c>
      <c r="E21" s="7">
        <f>+VLOOKUP($B21,Results!$B$7:$U$222,5,0)</f>
        <v>2913.48</v>
      </c>
      <c r="F21" s="7">
        <f>+VLOOKUP($B21,Results!$B$7:$U$222,6,0)</f>
        <v>1.73</v>
      </c>
      <c r="G21" s="10">
        <f>+VLOOKUP($B21,Results!$B$7:$U$222,7,0)</f>
        <v>10594.3</v>
      </c>
      <c r="H21" s="7">
        <f>+VLOOKUP($B21,Results!$B$7:$U$222,8,0)</f>
        <v>0.63</v>
      </c>
      <c r="I21" s="10">
        <f>+VLOOKUP($B21,Results!$B$7:$U$222,9,0)</f>
        <v>14313.72</v>
      </c>
      <c r="J21" s="7">
        <f>+VLOOKUP($B21,Results!$B$7:$U$222,10,0)</f>
        <v>0.85</v>
      </c>
      <c r="K21" s="10">
        <f>+VLOOKUP($B21,Results!$B$7:$U$222,11,0)</f>
        <v>16708.2</v>
      </c>
      <c r="L21" s="7">
        <f>+VLOOKUP($B21,Results!$B$7:$U$222,12,0)</f>
        <v>0.99</v>
      </c>
      <c r="M21" s="10">
        <f>+VLOOKUP($B21,Results!$B$7:$U$222,13,0)</f>
        <v>20736.599999999999</v>
      </c>
      <c r="N21" s="7">
        <f>+VLOOKUP($B21,Results!$B$7:$U$222,14,0)</f>
        <v>1.23</v>
      </c>
      <c r="O21" s="10">
        <f>+VLOOKUP($B21,Results!$B$7:$U$222,15,0)</f>
        <v>21899.39</v>
      </c>
      <c r="P21" s="7">
        <f>+VLOOKUP($B21,Results!$B$7:$U$222,16,0)</f>
        <v>1.3</v>
      </c>
      <c r="Q21" s="10">
        <f>+VLOOKUP($B21,Results!$B$7:$U$222,17,0)</f>
        <v>24224.98</v>
      </c>
      <c r="R21" s="7">
        <f>+VLOOKUP($B21,Results!$B$7:$U$222,18,0)</f>
        <v>1.44</v>
      </c>
      <c r="S21" s="10">
        <f>+VLOOKUP($B21,Results!$B$7:$U$222,19,0)</f>
        <v>26550.560000000001</v>
      </c>
      <c r="T21" s="7">
        <f>+VLOOKUP($B21,Results!$B$7:$U$222,20,0)</f>
        <v>1.58</v>
      </c>
      <c r="U21" s="10" t="e">
        <f>+VLOOKUP($B21,Results!$B$7:$U$222,21,0)</f>
        <v>#REF!</v>
      </c>
    </row>
    <row r="22" spans="2:21" ht="15" x14ac:dyDescent="0.25">
      <c r="B22" s="9" t="s">
        <v>161</v>
      </c>
      <c r="C22" s="5" t="str">
        <f>+VLOOKUP($B22,Results!$B$7:$U$222,2,0)</f>
        <v>Micronesia</v>
      </c>
      <c r="D22" s="5" t="str">
        <f>+VLOOKUP($B22,Results!$B$7:$U$222,3,0)</f>
        <v>East Asia and the Pacific</v>
      </c>
      <c r="E22" s="7">
        <f>+VLOOKUP($B22,Results!$B$7:$U$222,5,0)</f>
        <v>4.3099999999999996</v>
      </c>
      <c r="F22" s="7">
        <f>+VLOOKUP($B22,Results!$B$7:$U$222,6,0)</f>
        <v>3.2</v>
      </c>
      <c r="G22" s="10">
        <f>+VLOOKUP($B22,Results!$B$7:$U$222,7,0)</f>
        <v>23.11</v>
      </c>
      <c r="H22" s="7">
        <f>+VLOOKUP($B22,Results!$B$7:$U$222,8,0)</f>
        <v>1.71</v>
      </c>
      <c r="I22" s="10">
        <f>+VLOOKUP($B22,Results!$B$7:$U$222,9,0)</f>
        <v>49.94</v>
      </c>
      <c r="J22" s="7">
        <f>+VLOOKUP($B22,Results!$B$7:$U$222,10,0)</f>
        <v>3.71</v>
      </c>
      <c r="K22" s="10">
        <f>+VLOOKUP($B22,Results!$B$7:$U$222,11,0)</f>
        <v>88.02</v>
      </c>
      <c r="L22" s="7">
        <f>+VLOOKUP($B22,Results!$B$7:$U$222,12,0)</f>
        <v>6.53</v>
      </c>
      <c r="M22" s="10">
        <f>+VLOOKUP($B22,Results!$B$7:$U$222,13,0)</f>
        <v>141.21</v>
      </c>
      <c r="N22" s="7">
        <f>+VLOOKUP($B22,Results!$B$7:$U$222,14,0)</f>
        <v>10.48</v>
      </c>
      <c r="O22" s="10">
        <f>+VLOOKUP($B22,Results!$B$7:$U$222,15,0)</f>
        <v>165.61</v>
      </c>
      <c r="P22" s="7">
        <f>+VLOOKUP($B22,Results!$B$7:$U$222,16,0)</f>
        <v>12.29</v>
      </c>
      <c r="Q22" s="10">
        <f>+VLOOKUP($B22,Results!$B$7:$U$222,17,0)</f>
        <v>194.82</v>
      </c>
      <c r="R22" s="7">
        <f>+VLOOKUP($B22,Results!$B$7:$U$222,18,0)</f>
        <v>14.45</v>
      </c>
      <c r="S22" s="10">
        <f>+VLOOKUP($B22,Results!$B$7:$U$222,19,0)</f>
        <v>202.36</v>
      </c>
      <c r="T22" s="7">
        <f>+VLOOKUP($B22,Results!$B$7:$U$222,20,0)</f>
        <v>15.01</v>
      </c>
      <c r="U22" s="10" t="e">
        <f>+VLOOKUP($B22,Results!$B$7:$U$222,21,0)</f>
        <v>#REF!</v>
      </c>
    </row>
    <row r="23" spans="2:21" ht="15" x14ac:dyDescent="0.25">
      <c r="B23" s="9" t="s">
        <v>163</v>
      </c>
      <c r="C23" s="5" t="str">
        <f>+VLOOKUP($B23,Results!$B$7:$U$222,2,0)</f>
        <v>Fiji</v>
      </c>
      <c r="D23" s="5" t="str">
        <f>+VLOOKUP($B23,Results!$B$7:$U$222,3,0)</f>
        <v>East Asia and the Pacific</v>
      </c>
      <c r="E23" s="7">
        <f>+VLOOKUP($B23,Results!$B$7:$U$222,5,0)</f>
        <v>45.22</v>
      </c>
      <c r="F23" s="7">
        <f>+VLOOKUP($B23,Results!$B$7:$U$222,6,0)</f>
        <v>3.91</v>
      </c>
      <c r="G23" s="10">
        <f>+VLOOKUP($B23,Results!$B$7:$U$222,7,0)</f>
        <v>307.98</v>
      </c>
      <c r="H23" s="7">
        <f>+VLOOKUP($B23,Results!$B$7:$U$222,8,0)</f>
        <v>2.66</v>
      </c>
      <c r="I23" s="10">
        <f>+VLOOKUP($B23,Results!$B$7:$U$222,9,0)</f>
        <v>753.59</v>
      </c>
      <c r="J23" s="7">
        <f>+VLOOKUP($B23,Results!$B$7:$U$222,10,0)</f>
        <v>6.51</v>
      </c>
      <c r="K23" s="10">
        <f>+VLOOKUP($B23,Results!$B$7:$U$222,11,0)</f>
        <v>961.3</v>
      </c>
      <c r="L23" s="7">
        <f>+VLOOKUP($B23,Results!$B$7:$U$222,12,0)</f>
        <v>8.31</v>
      </c>
      <c r="M23" s="10">
        <f>+VLOOKUP($B23,Results!$B$7:$U$222,13,0)</f>
        <v>1172.67</v>
      </c>
      <c r="N23" s="7">
        <f>+VLOOKUP($B23,Results!$B$7:$U$222,14,0)</f>
        <v>10.130000000000001</v>
      </c>
      <c r="O23" s="10">
        <f>+VLOOKUP($B23,Results!$B$7:$U$222,15,0)</f>
        <v>1288.3699999999999</v>
      </c>
      <c r="P23" s="7">
        <f>+VLOOKUP($B23,Results!$B$7:$U$222,16,0)</f>
        <v>11.13</v>
      </c>
      <c r="Q23" s="10">
        <f>+VLOOKUP($B23,Results!$B$7:$U$222,17,0)</f>
        <v>1386.68</v>
      </c>
      <c r="R23" s="7">
        <f>+VLOOKUP($B23,Results!$B$7:$U$222,18,0)</f>
        <v>11.98</v>
      </c>
      <c r="S23" s="10">
        <f>+VLOOKUP($B23,Results!$B$7:$U$222,19,0)</f>
        <v>1484.99</v>
      </c>
      <c r="T23" s="7">
        <f>+VLOOKUP($B23,Results!$B$7:$U$222,20,0)</f>
        <v>12.83</v>
      </c>
      <c r="U23" s="10" t="e">
        <f>+VLOOKUP($B23,Results!$B$7:$U$222,21,0)</f>
        <v>#REF!</v>
      </c>
    </row>
    <row r="24" spans="2:21" ht="15" x14ac:dyDescent="0.25">
      <c r="B24" s="9" t="s">
        <v>165</v>
      </c>
      <c r="C24" s="5" t="str">
        <f>+VLOOKUP($B24,Results!$B$7:$U$222,2,0)</f>
        <v>French Polynesia</v>
      </c>
      <c r="D24" s="5" t="str">
        <f>+VLOOKUP($B24,Results!$B$7:$U$222,3,0)</f>
        <v>East Asia and the Pacific</v>
      </c>
      <c r="E24" s="7">
        <f>+VLOOKUP($B24,Results!$B$7:$U$222,5,0)</f>
        <v>104.08</v>
      </c>
      <c r="F24" s="7">
        <f>+VLOOKUP($B24,Results!$B$7:$U$222,6,0)</f>
        <v>4.7300000000000004</v>
      </c>
      <c r="G24" s="10">
        <f>+VLOOKUP($B24,Results!$B$7:$U$222,7,0)</f>
        <v>246.82</v>
      </c>
      <c r="H24" s="7">
        <f>+VLOOKUP($B24,Results!$B$7:$U$222,8,0)</f>
        <v>1.1200000000000001</v>
      </c>
      <c r="I24" s="10">
        <f>+VLOOKUP($B24,Results!$B$7:$U$222,9,0)</f>
        <v>1965.36</v>
      </c>
      <c r="J24" s="7">
        <f>+VLOOKUP($B24,Results!$B$7:$U$222,10,0)</f>
        <v>8.93</v>
      </c>
      <c r="K24" s="10">
        <f>+VLOOKUP($B24,Results!$B$7:$U$222,11,0)</f>
        <v>2716.03</v>
      </c>
      <c r="L24" s="7">
        <f>+VLOOKUP($B24,Results!$B$7:$U$222,12,0)</f>
        <v>12.34</v>
      </c>
      <c r="M24" s="10">
        <f>+VLOOKUP($B24,Results!$B$7:$U$222,13,0)</f>
        <v>3598.98</v>
      </c>
      <c r="N24" s="7">
        <f>+VLOOKUP($B24,Results!$B$7:$U$222,14,0)</f>
        <v>16.36</v>
      </c>
      <c r="O24" s="10">
        <f>+VLOOKUP($B24,Results!$B$7:$U$222,15,0)</f>
        <v>4265.2299999999996</v>
      </c>
      <c r="P24" s="7">
        <f>+VLOOKUP($B24,Results!$B$7:$U$222,16,0)</f>
        <v>19.39</v>
      </c>
      <c r="Q24" s="10">
        <f>+VLOOKUP($B24,Results!$B$7:$U$222,17,0)</f>
        <v>4837.63</v>
      </c>
      <c r="R24" s="7">
        <f>+VLOOKUP($B24,Results!$B$7:$U$222,18,0)</f>
        <v>21.99</v>
      </c>
      <c r="S24" s="10">
        <f>+VLOOKUP($B24,Results!$B$7:$U$222,19,0)</f>
        <v>5410.02</v>
      </c>
      <c r="T24" s="7">
        <f>+VLOOKUP($B24,Results!$B$7:$U$222,20,0)</f>
        <v>24.59</v>
      </c>
      <c r="U24" s="10" t="e">
        <f>+VLOOKUP($B24,Results!$B$7:$U$222,21,0)</f>
        <v>#REF!</v>
      </c>
    </row>
    <row r="25" spans="2:21" ht="15" x14ac:dyDescent="0.25">
      <c r="B25" s="9" t="s">
        <v>167</v>
      </c>
      <c r="C25" s="5" t="str">
        <f>+VLOOKUP($B25,Results!$B$7:$U$222,2,0)</f>
        <v>Solomon Islands</v>
      </c>
      <c r="D25" s="5" t="str">
        <f>+VLOOKUP($B25,Results!$B$7:$U$222,3,0)</f>
        <v>East Asia and the Pacific</v>
      </c>
      <c r="E25" s="7">
        <f>+VLOOKUP($B25,Results!$B$7:$U$222,5,0)</f>
        <v>21.24</v>
      </c>
      <c r="F25" s="7">
        <f>+VLOOKUP($B25,Results!$B$7:$U$222,6,0)</f>
        <v>5.75</v>
      </c>
      <c r="G25" s="10">
        <f>+VLOOKUP($B25,Results!$B$7:$U$222,7,0)</f>
        <v>52.89</v>
      </c>
      <c r="H25" s="7">
        <f>+VLOOKUP($B25,Results!$B$7:$U$222,8,0)</f>
        <v>1.43</v>
      </c>
      <c r="I25" s="10">
        <f>+VLOOKUP($B25,Results!$B$7:$U$222,9,0)</f>
        <v>481.55</v>
      </c>
      <c r="J25" s="7">
        <f>+VLOOKUP($B25,Results!$B$7:$U$222,10,0)</f>
        <v>13.04</v>
      </c>
      <c r="K25" s="10">
        <f>+VLOOKUP($B25,Results!$B$7:$U$222,11,0)</f>
        <v>741.67</v>
      </c>
      <c r="L25" s="7">
        <f>+VLOOKUP($B25,Results!$B$7:$U$222,12,0)</f>
        <v>20.079999999999998</v>
      </c>
      <c r="M25" s="10">
        <f>+VLOOKUP($B25,Results!$B$7:$U$222,13,0)</f>
        <v>884.7</v>
      </c>
      <c r="N25" s="7">
        <f>+VLOOKUP($B25,Results!$B$7:$U$222,14,0)</f>
        <v>23.95</v>
      </c>
      <c r="O25" s="10">
        <f>+VLOOKUP($B25,Results!$B$7:$U$222,15,0)</f>
        <v>985.64</v>
      </c>
      <c r="P25" s="7">
        <f>+VLOOKUP($B25,Results!$B$7:$U$222,16,0)</f>
        <v>26.69</v>
      </c>
      <c r="Q25" s="10">
        <f>+VLOOKUP($B25,Results!$B$7:$U$222,17,0)</f>
        <v>1022.88</v>
      </c>
      <c r="R25" s="7">
        <f>+VLOOKUP($B25,Results!$B$7:$U$222,18,0)</f>
        <v>27.69</v>
      </c>
      <c r="S25" s="10">
        <f>+VLOOKUP($B25,Results!$B$7:$U$222,19,0)</f>
        <v>1060.1099999999999</v>
      </c>
      <c r="T25" s="7">
        <f>+VLOOKUP($B25,Results!$B$7:$U$222,20,0)</f>
        <v>28.7</v>
      </c>
      <c r="U25" s="10" t="e">
        <f>+VLOOKUP($B25,Results!$B$7:$U$222,21,0)</f>
        <v>#REF!</v>
      </c>
    </row>
    <row r="26" spans="2:21" ht="15" x14ac:dyDescent="0.25">
      <c r="B26" s="9" t="s">
        <v>169</v>
      </c>
      <c r="C26" s="5" t="str">
        <f>+VLOOKUP($B26,Results!$B$7:$U$222,2,0)</f>
        <v>Philippines</v>
      </c>
      <c r="D26" s="5" t="str">
        <f>+VLOOKUP($B26,Results!$B$7:$U$222,3,0)</f>
        <v>East Asia and the Pacific</v>
      </c>
      <c r="E26" s="7">
        <f>+VLOOKUP($B26,Results!$B$7:$U$222,5,0)</f>
        <v>4071.51</v>
      </c>
      <c r="F26" s="7">
        <f>+VLOOKUP($B26,Results!$B$7:$U$222,6,0)</f>
        <v>7.18</v>
      </c>
      <c r="G26" s="10">
        <f>+VLOOKUP($B26,Results!$B$7:$U$222,7,0)</f>
        <v>13456.31</v>
      </c>
      <c r="H26" s="7">
        <f>+VLOOKUP($B26,Results!$B$7:$U$222,8,0)</f>
        <v>2.37</v>
      </c>
      <c r="I26" s="10">
        <f>+VLOOKUP($B26,Results!$B$7:$U$222,9,0)</f>
        <v>18350.419999999998</v>
      </c>
      <c r="J26" s="7">
        <f>+VLOOKUP($B26,Results!$B$7:$U$222,10,0)</f>
        <v>3.24</v>
      </c>
      <c r="K26" s="10">
        <f>+VLOOKUP($B26,Results!$B$7:$U$222,11,0)</f>
        <v>21890.05</v>
      </c>
      <c r="L26" s="7">
        <f>+VLOOKUP($B26,Results!$B$7:$U$222,12,0)</f>
        <v>3.86</v>
      </c>
      <c r="M26" s="10">
        <f>+VLOOKUP($B26,Results!$B$7:$U$222,13,0)</f>
        <v>26833.42</v>
      </c>
      <c r="N26" s="7">
        <f>+VLOOKUP($B26,Results!$B$7:$U$222,14,0)</f>
        <v>4.7300000000000004</v>
      </c>
      <c r="O26" s="10">
        <f>+VLOOKUP($B26,Results!$B$7:$U$222,15,0)</f>
        <v>29207.14</v>
      </c>
      <c r="P26" s="7">
        <f>+VLOOKUP($B26,Results!$B$7:$U$222,16,0)</f>
        <v>5.15</v>
      </c>
      <c r="Q26" s="10">
        <f>+VLOOKUP($B26,Results!$B$7:$U$222,17,0)</f>
        <v>32395.48</v>
      </c>
      <c r="R26" s="7">
        <f>+VLOOKUP($B26,Results!$B$7:$U$222,18,0)</f>
        <v>5.71</v>
      </c>
      <c r="S26" s="10">
        <f>+VLOOKUP($B26,Results!$B$7:$U$222,19,0)</f>
        <v>35583.82</v>
      </c>
      <c r="T26" s="7">
        <f>+VLOOKUP($B26,Results!$B$7:$U$222,20,0)</f>
        <v>6.28</v>
      </c>
      <c r="U26" s="10" t="e">
        <f>+VLOOKUP($B26,Results!$B$7:$U$222,21,0)</f>
        <v>#REF!</v>
      </c>
    </row>
    <row r="27" spans="2:21" ht="15" x14ac:dyDescent="0.25">
      <c r="B27" s="9" t="s">
        <v>171</v>
      </c>
      <c r="C27" s="5" t="str">
        <f>+VLOOKUP($B27,Results!$B$7:$U$222,2,0)</f>
        <v>Samoa</v>
      </c>
      <c r="D27" s="5" t="str">
        <f>+VLOOKUP($B27,Results!$B$7:$U$222,3,0)</f>
        <v>East Asia and the Pacific</v>
      </c>
      <c r="E27" s="7">
        <f>+VLOOKUP($B27,Results!$B$7:$U$222,5,0)</f>
        <v>14.29</v>
      </c>
      <c r="F27" s="7">
        <f>+VLOOKUP($B27,Results!$B$7:$U$222,6,0)</f>
        <v>7.4</v>
      </c>
      <c r="G27" s="10">
        <f>+VLOOKUP($B27,Results!$B$7:$U$222,7,0)</f>
        <v>30.27</v>
      </c>
      <c r="H27" s="7">
        <f>+VLOOKUP($B27,Results!$B$7:$U$222,8,0)</f>
        <v>1.57</v>
      </c>
      <c r="I27" s="10">
        <f>+VLOOKUP($B27,Results!$B$7:$U$222,9,0)</f>
        <v>378.56</v>
      </c>
      <c r="J27" s="7">
        <f>+VLOOKUP($B27,Results!$B$7:$U$222,10,0)</f>
        <v>19.61</v>
      </c>
      <c r="K27" s="10">
        <f>+VLOOKUP($B27,Results!$B$7:$U$222,11,0)</f>
        <v>496.65</v>
      </c>
      <c r="L27" s="7">
        <f>+VLOOKUP($B27,Results!$B$7:$U$222,12,0)</f>
        <v>25.73</v>
      </c>
      <c r="M27" s="10">
        <f>+VLOOKUP($B27,Results!$B$7:$U$222,13,0)</f>
        <v>554.09</v>
      </c>
      <c r="N27" s="7">
        <f>+VLOOKUP($B27,Results!$B$7:$U$222,14,0)</f>
        <v>28.7</v>
      </c>
      <c r="O27" s="10">
        <f>+VLOOKUP($B27,Results!$B$7:$U$222,15,0)</f>
        <v>647.04</v>
      </c>
      <c r="P27" s="7">
        <f>+VLOOKUP($B27,Results!$B$7:$U$222,16,0)</f>
        <v>33.520000000000003</v>
      </c>
      <c r="Q27" s="10">
        <f>+VLOOKUP($B27,Results!$B$7:$U$222,17,0)</f>
        <v>649.54999999999995</v>
      </c>
      <c r="R27" s="7">
        <f>+VLOOKUP($B27,Results!$B$7:$U$222,18,0)</f>
        <v>33.65</v>
      </c>
      <c r="S27" s="10">
        <f>+VLOOKUP($B27,Results!$B$7:$U$222,19,0)</f>
        <v>652.05999999999995</v>
      </c>
      <c r="T27" s="7">
        <f>+VLOOKUP($B27,Results!$B$7:$U$222,20,0)</f>
        <v>33.78</v>
      </c>
      <c r="U27" s="10" t="e">
        <f>+VLOOKUP($B27,Results!$B$7:$U$222,21,0)</f>
        <v>#REF!</v>
      </c>
    </row>
    <row r="28" spans="2:21" ht="15" x14ac:dyDescent="0.25">
      <c r="B28" s="9" t="s">
        <v>173</v>
      </c>
      <c r="C28" s="5" t="str">
        <f>+VLOOKUP($B28,Results!$B$7:$U$222,2,0)</f>
        <v>Vanuatu</v>
      </c>
      <c r="D28" s="5" t="str">
        <f>+VLOOKUP($B28,Results!$B$7:$U$222,3,0)</f>
        <v>East Asia and the Pacific</v>
      </c>
      <c r="E28" s="7">
        <f>+VLOOKUP($B28,Results!$B$7:$U$222,5,0)</f>
        <v>35.049999999999997</v>
      </c>
      <c r="F28" s="7">
        <f>+VLOOKUP($B28,Results!$B$7:$U$222,6,0)</f>
        <v>12.47</v>
      </c>
      <c r="G28" s="10">
        <f>+VLOOKUP($B28,Results!$B$7:$U$222,7,0)</f>
        <v>253.09</v>
      </c>
      <c r="H28" s="7">
        <f>+VLOOKUP($B28,Results!$B$7:$U$222,8,0)</f>
        <v>9.01</v>
      </c>
      <c r="I28" s="10">
        <f>+VLOOKUP($B28,Results!$B$7:$U$222,9,0)</f>
        <v>445</v>
      </c>
      <c r="J28" s="7">
        <f>+VLOOKUP($B28,Results!$B$7:$U$222,10,0)</f>
        <v>15.84</v>
      </c>
      <c r="K28" s="10">
        <f>+VLOOKUP($B28,Results!$B$7:$U$222,11,0)</f>
        <v>544.87</v>
      </c>
      <c r="L28" s="7">
        <f>+VLOOKUP($B28,Results!$B$7:$U$222,12,0)</f>
        <v>19.39</v>
      </c>
      <c r="M28" s="10">
        <f>+VLOOKUP($B28,Results!$B$7:$U$222,13,0)</f>
        <v>582.91</v>
      </c>
      <c r="N28" s="7">
        <f>+VLOOKUP($B28,Results!$B$7:$U$222,14,0)</f>
        <v>20.75</v>
      </c>
      <c r="O28" s="10">
        <f>+VLOOKUP($B28,Results!$B$7:$U$222,15,0)</f>
        <v>619.87</v>
      </c>
      <c r="P28" s="7">
        <f>+VLOOKUP($B28,Results!$B$7:$U$222,16,0)</f>
        <v>22.06</v>
      </c>
      <c r="Q28" s="10">
        <f>+VLOOKUP($B28,Results!$B$7:$U$222,17,0)</f>
        <v>693.8</v>
      </c>
      <c r="R28" s="7">
        <f>+VLOOKUP($B28,Results!$B$7:$U$222,18,0)</f>
        <v>24.69</v>
      </c>
      <c r="S28" s="10">
        <f>+VLOOKUP($B28,Results!$B$7:$U$222,19,0)</f>
        <v>741.15</v>
      </c>
      <c r="T28" s="7">
        <f>+VLOOKUP($B28,Results!$B$7:$U$222,20,0)</f>
        <v>26.38</v>
      </c>
      <c r="U28" s="10" t="e">
        <f>+VLOOKUP($B28,Results!$B$7:$U$222,21,0)</f>
        <v>#REF!</v>
      </c>
    </row>
    <row r="29" spans="2:21" ht="15" x14ac:dyDescent="0.25">
      <c r="B29" s="9" t="s">
        <v>175</v>
      </c>
      <c r="C29" s="5" t="str">
        <f>+VLOOKUP($B29,Results!$B$7:$U$222,2,0)</f>
        <v>New Caledonia</v>
      </c>
      <c r="D29" s="5" t="str">
        <f>+VLOOKUP($B29,Results!$B$7:$U$222,3,0)</f>
        <v>East Asia and the Pacific</v>
      </c>
      <c r="E29" s="7">
        <f>+VLOOKUP($B29,Results!$B$7:$U$222,5,0)</f>
        <v>221.95</v>
      </c>
      <c r="F29" s="7">
        <f>+VLOOKUP($B29,Results!$B$7:$U$222,6,0)</f>
        <v>12.97</v>
      </c>
      <c r="G29" s="10">
        <f>+VLOOKUP($B29,Results!$B$7:$U$222,7,0)</f>
        <v>749.05</v>
      </c>
      <c r="H29" s="7">
        <f>+VLOOKUP($B29,Results!$B$7:$U$222,8,0)</f>
        <v>4.38</v>
      </c>
      <c r="I29" s="10">
        <f>+VLOOKUP($B29,Results!$B$7:$U$222,9,0)</f>
        <v>3448.79</v>
      </c>
      <c r="J29" s="7">
        <f>+VLOOKUP($B29,Results!$B$7:$U$222,10,0)</f>
        <v>20.149999999999999</v>
      </c>
      <c r="K29" s="10">
        <f>+VLOOKUP($B29,Results!$B$7:$U$222,11,0)</f>
        <v>4496.84</v>
      </c>
      <c r="L29" s="7">
        <f>+VLOOKUP($B29,Results!$B$7:$U$222,12,0)</f>
        <v>26.28</v>
      </c>
      <c r="M29" s="10">
        <f>+VLOOKUP($B29,Results!$B$7:$U$222,13,0)</f>
        <v>5670.62</v>
      </c>
      <c r="N29" s="7">
        <f>+VLOOKUP($B29,Results!$B$7:$U$222,14,0)</f>
        <v>33.14</v>
      </c>
      <c r="O29" s="10">
        <f>+VLOOKUP($B29,Results!$B$7:$U$222,15,0)</f>
        <v>6346.91</v>
      </c>
      <c r="P29" s="7">
        <f>+VLOOKUP($B29,Results!$B$7:$U$222,16,0)</f>
        <v>37.090000000000003</v>
      </c>
      <c r="Q29" s="10">
        <f>+VLOOKUP($B29,Results!$B$7:$U$222,17,0)</f>
        <v>7256.69</v>
      </c>
      <c r="R29" s="7">
        <f>+VLOOKUP($B29,Results!$B$7:$U$222,18,0)</f>
        <v>42.4</v>
      </c>
      <c r="S29" s="10">
        <f>+VLOOKUP($B29,Results!$B$7:$U$222,19,0)</f>
        <v>7333.58</v>
      </c>
      <c r="T29" s="7">
        <f>+VLOOKUP($B29,Results!$B$7:$U$222,20,0)</f>
        <v>42.85</v>
      </c>
      <c r="U29" s="10" t="e">
        <f>+VLOOKUP($B29,Results!$B$7:$U$222,21,0)</f>
        <v>#REF!</v>
      </c>
    </row>
    <row r="30" spans="2:21" ht="15" x14ac:dyDescent="0.25">
      <c r="B30" s="9" t="s">
        <v>177</v>
      </c>
      <c r="C30" s="5" t="str">
        <f>+VLOOKUP($B30,Results!$B$7:$U$222,2,0)</f>
        <v>Tonga</v>
      </c>
      <c r="D30" s="5" t="str">
        <f>+VLOOKUP($B30,Results!$B$7:$U$222,3,0)</f>
        <v>East Asia and the Pacific</v>
      </c>
      <c r="E30" s="7">
        <f>+VLOOKUP($B30,Results!$B$7:$U$222,5,0)</f>
        <v>18.03</v>
      </c>
      <c r="F30" s="7">
        <f>+VLOOKUP($B30,Results!$B$7:$U$222,6,0)</f>
        <v>13.83</v>
      </c>
      <c r="G30" s="10">
        <f>+VLOOKUP($B30,Results!$B$7:$U$222,7,0)</f>
        <v>71.34</v>
      </c>
      <c r="H30" s="7">
        <f>+VLOOKUP($B30,Results!$B$7:$U$222,8,0)</f>
        <v>5.47</v>
      </c>
      <c r="I30" s="10">
        <f>+VLOOKUP($B30,Results!$B$7:$U$222,9,0)</f>
        <v>256.83999999999997</v>
      </c>
      <c r="J30" s="7">
        <f>+VLOOKUP($B30,Results!$B$7:$U$222,10,0)</f>
        <v>19.71</v>
      </c>
      <c r="K30" s="10">
        <f>+VLOOKUP($B30,Results!$B$7:$U$222,11,0)</f>
        <v>407.77</v>
      </c>
      <c r="L30" s="7">
        <f>+VLOOKUP($B30,Results!$B$7:$U$222,12,0)</f>
        <v>31.29</v>
      </c>
      <c r="M30" s="10">
        <f>+VLOOKUP($B30,Results!$B$7:$U$222,13,0)</f>
        <v>492.67</v>
      </c>
      <c r="N30" s="7">
        <f>+VLOOKUP($B30,Results!$B$7:$U$222,14,0)</f>
        <v>37.799999999999997</v>
      </c>
      <c r="O30" s="10">
        <f>+VLOOKUP($B30,Results!$B$7:$U$222,15,0)</f>
        <v>572.54</v>
      </c>
      <c r="P30" s="7">
        <f>+VLOOKUP($B30,Results!$B$7:$U$222,16,0)</f>
        <v>43.93</v>
      </c>
      <c r="Q30" s="10">
        <f>+VLOOKUP($B30,Results!$B$7:$U$222,17,0)</f>
        <v>583.71</v>
      </c>
      <c r="R30" s="7">
        <f>+VLOOKUP($B30,Results!$B$7:$U$222,18,0)</f>
        <v>44.79</v>
      </c>
      <c r="S30" s="10">
        <f>+VLOOKUP($B30,Results!$B$7:$U$222,19,0)</f>
        <v>594.89</v>
      </c>
      <c r="T30" s="7">
        <f>+VLOOKUP($B30,Results!$B$7:$U$222,20,0)</f>
        <v>45.64</v>
      </c>
      <c r="U30" s="10" t="e">
        <f>+VLOOKUP($B30,Results!$B$7:$U$222,21,0)</f>
        <v>#REF!</v>
      </c>
    </row>
    <row r="31" spans="2:21" ht="15" x14ac:dyDescent="0.25">
      <c r="B31" s="9" t="s">
        <v>179</v>
      </c>
      <c r="C31" s="5" t="str">
        <f>+VLOOKUP($B31,Results!$B$7:$U$222,2,0)</f>
        <v>Palau</v>
      </c>
      <c r="D31" s="5" t="str">
        <f>+VLOOKUP($B31,Results!$B$7:$U$222,3,0)</f>
        <v>East Asia and the Pacific</v>
      </c>
      <c r="E31" s="7">
        <f>+VLOOKUP($B31,Results!$B$7:$U$222,5,0)</f>
        <v>11.88</v>
      </c>
      <c r="F31" s="7">
        <f>+VLOOKUP($B31,Results!$B$7:$U$222,6,0)</f>
        <v>15.23</v>
      </c>
      <c r="G31" s="10">
        <f>+VLOOKUP($B31,Results!$B$7:$U$222,7,0)</f>
        <v>35.92</v>
      </c>
      <c r="H31" s="7">
        <f>+VLOOKUP($B31,Results!$B$7:$U$222,8,0)</f>
        <v>4.6100000000000003</v>
      </c>
      <c r="I31" s="10">
        <f>+VLOOKUP($B31,Results!$B$7:$U$222,9,0)</f>
        <v>233.44</v>
      </c>
      <c r="J31" s="7">
        <f>+VLOOKUP($B31,Results!$B$7:$U$222,10,0)</f>
        <v>29.93</v>
      </c>
      <c r="K31" s="10">
        <f>+VLOOKUP($B31,Results!$B$7:$U$222,11,0)</f>
        <v>422.63</v>
      </c>
      <c r="L31" s="7">
        <f>+VLOOKUP($B31,Results!$B$7:$U$222,12,0)</f>
        <v>54.18</v>
      </c>
      <c r="M31" s="10">
        <f>+VLOOKUP($B31,Results!$B$7:$U$222,13,0)</f>
        <v>463.98</v>
      </c>
      <c r="N31" s="7">
        <f>+VLOOKUP($B31,Results!$B$7:$U$222,14,0)</f>
        <v>59.48</v>
      </c>
      <c r="O31" s="10">
        <f>+VLOOKUP($B31,Results!$B$7:$U$222,15,0)</f>
        <v>499.22</v>
      </c>
      <c r="P31" s="7">
        <f>+VLOOKUP($B31,Results!$B$7:$U$222,16,0)</f>
        <v>64</v>
      </c>
      <c r="Q31" s="10">
        <f>+VLOOKUP($B31,Results!$B$7:$U$222,17,0)</f>
        <v>569.69000000000005</v>
      </c>
      <c r="R31" s="7">
        <f>+VLOOKUP($B31,Results!$B$7:$U$222,18,0)</f>
        <v>73.03</v>
      </c>
      <c r="S31" s="10" t="str">
        <f>+VLOOKUP($B31,Results!$B$7:$U$222,19,0)</f>
        <v>---</v>
      </c>
      <c r="T31" s="7" t="str">
        <f>+VLOOKUP($B31,Results!$B$7:$U$222,20,0)</f>
        <v>---</v>
      </c>
      <c r="U31" s="10" t="e">
        <f>+VLOOKUP($B31,Results!$B$7:$U$222,21,0)</f>
        <v>#REF!</v>
      </c>
    </row>
    <row r="32" spans="2:21" ht="15" x14ac:dyDescent="0.25">
      <c r="B32" s="9" t="s">
        <v>181</v>
      </c>
      <c r="C32" s="5" t="str">
        <f>+VLOOKUP($B32,Results!$B$7:$U$222,2,0)</f>
        <v>Malaysia</v>
      </c>
      <c r="D32" s="5" t="str">
        <f>+VLOOKUP($B32,Results!$B$7:$U$222,3,0)</f>
        <v>East Asia and the Pacific</v>
      </c>
      <c r="E32" s="7" t="str">
        <f>+VLOOKUP($B32,Results!$B$7:$U$222,5,0)</f>
        <v>---</v>
      </c>
      <c r="F32" s="7" t="str">
        <f>+VLOOKUP($B32,Results!$B$7:$U$222,6,0)</f>
        <v>---</v>
      </c>
      <c r="G32" s="10" t="str">
        <f>+VLOOKUP($B32,Results!$B$7:$U$222,7,0)</f>
        <v>---</v>
      </c>
      <c r="H32" s="7" t="str">
        <f>+VLOOKUP($B32,Results!$B$7:$U$222,8,0)</f>
        <v>---</v>
      </c>
      <c r="I32" s="10" t="str">
        <f>+VLOOKUP($B32,Results!$B$7:$U$222,9,0)</f>
        <v>---</v>
      </c>
      <c r="J32" s="7" t="str">
        <f>+VLOOKUP($B32,Results!$B$7:$U$222,10,0)</f>
        <v>---</v>
      </c>
      <c r="K32" s="10" t="str">
        <f>+VLOOKUP($B32,Results!$B$7:$U$222,11,0)</f>
        <v>---</v>
      </c>
      <c r="L32" s="7" t="str">
        <f>+VLOOKUP($B32,Results!$B$7:$U$222,12,0)</f>
        <v>---</v>
      </c>
      <c r="M32" s="10" t="str">
        <f>+VLOOKUP($B32,Results!$B$7:$U$222,13,0)</f>
        <v>---</v>
      </c>
      <c r="N32" s="7" t="str">
        <f>+VLOOKUP($B32,Results!$B$7:$U$222,14,0)</f>
        <v>---</v>
      </c>
      <c r="O32" s="10" t="str">
        <f>+VLOOKUP($B32,Results!$B$7:$U$222,15,0)</f>
        <v>---</v>
      </c>
      <c r="P32" s="7" t="str">
        <f>+VLOOKUP($B32,Results!$B$7:$U$222,16,0)</f>
        <v>---</v>
      </c>
      <c r="Q32" s="10" t="str">
        <f>+VLOOKUP($B32,Results!$B$7:$U$222,17,0)</f>
        <v>---</v>
      </c>
      <c r="R32" s="7" t="str">
        <f>+VLOOKUP($B32,Results!$B$7:$U$222,18,0)</f>
        <v>---</v>
      </c>
      <c r="S32" s="10" t="str">
        <f>+VLOOKUP($B32,Results!$B$7:$U$222,19,0)</f>
        <v>---</v>
      </c>
      <c r="T32" s="7" t="str">
        <f>+VLOOKUP($B32,Results!$B$7:$U$222,20,0)</f>
        <v>---</v>
      </c>
      <c r="U32" s="10" t="e">
        <f>+VLOOKUP($B32,Results!$B$7:$U$222,21,0)</f>
        <v>#REF!</v>
      </c>
    </row>
    <row r="33" spans="2:21" ht="15" x14ac:dyDescent="0.25">
      <c r="B33" s="9" t="s">
        <v>183</v>
      </c>
      <c r="C33" s="5" t="str">
        <f>+VLOOKUP($B33,Results!$B$7:$U$222,2,0)</f>
        <v>Mongolia</v>
      </c>
      <c r="D33" s="5" t="str">
        <f>+VLOOKUP($B33,Results!$B$7:$U$222,3,0)</f>
        <v>East Asia and the Pacific</v>
      </c>
      <c r="E33" s="7" t="str">
        <f>+VLOOKUP($B33,Results!$B$7:$U$222,5,0)</f>
        <v>---</v>
      </c>
      <c r="F33" s="7" t="str">
        <f>+VLOOKUP($B33,Results!$B$7:$U$222,6,0)</f>
        <v>---</v>
      </c>
      <c r="G33" s="10" t="str">
        <f>+VLOOKUP($B33,Results!$B$7:$U$222,7,0)</f>
        <v>---</v>
      </c>
      <c r="H33" s="7" t="str">
        <f>+VLOOKUP($B33,Results!$B$7:$U$222,8,0)</f>
        <v>---</v>
      </c>
      <c r="I33" s="10" t="str">
        <f>+VLOOKUP($B33,Results!$B$7:$U$222,9,0)</f>
        <v>---</v>
      </c>
      <c r="J33" s="7" t="str">
        <f>+VLOOKUP($B33,Results!$B$7:$U$222,10,0)</f>
        <v>---</v>
      </c>
      <c r="K33" s="10" t="str">
        <f>+VLOOKUP($B33,Results!$B$7:$U$222,11,0)</f>
        <v>---</v>
      </c>
      <c r="L33" s="7" t="str">
        <f>+VLOOKUP($B33,Results!$B$7:$U$222,12,0)</f>
        <v>---</v>
      </c>
      <c r="M33" s="10" t="str">
        <f>+VLOOKUP($B33,Results!$B$7:$U$222,13,0)</f>
        <v>---</v>
      </c>
      <c r="N33" s="7" t="str">
        <f>+VLOOKUP($B33,Results!$B$7:$U$222,14,0)</f>
        <v>---</v>
      </c>
      <c r="O33" s="10" t="str">
        <f>+VLOOKUP($B33,Results!$B$7:$U$222,15,0)</f>
        <v>---</v>
      </c>
      <c r="P33" s="7" t="str">
        <f>+VLOOKUP($B33,Results!$B$7:$U$222,16,0)</f>
        <v>---</v>
      </c>
      <c r="Q33" s="10" t="str">
        <f>+VLOOKUP($B33,Results!$B$7:$U$222,17,0)</f>
        <v>---</v>
      </c>
      <c r="R33" s="7" t="str">
        <f>+VLOOKUP($B33,Results!$B$7:$U$222,18,0)</f>
        <v>---</v>
      </c>
      <c r="S33" s="10" t="str">
        <f>+VLOOKUP($B33,Results!$B$7:$U$222,19,0)</f>
        <v>---</v>
      </c>
      <c r="T33" s="7" t="str">
        <f>+VLOOKUP($B33,Results!$B$7:$U$222,20,0)</f>
        <v>---</v>
      </c>
      <c r="U33" s="10" t="e">
        <f>+VLOOKUP($B33,Results!$B$7:$U$222,21,0)</f>
        <v>#REF!</v>
      </c>
    </row>
    <row r="34" spans="2:21" ht="15" x14ac:dyDescent="0.25">
      <c r="B34" s="9" t="s">
        <v>189</v>
      </c>
      <c r="C34" s="5" t="str">
        <f>+VLOOKUP($B34,Results!$B$7:$U$222,2,0)</f>
        <v>China</v>
      </c>
      <c r="D34" s="5" t="str">
        <f>+VLOOKUP($B34,Results!$B$7:$U$222,3,0)</f>
        <v>East Asia and the Pacific</v>
      </c>
      <c r="E34" s="7">
        <f>+VLOOKUP($B34,Results!$B$7:$U$222,5,0)</f>
        <v>1271.05</v>
      </c>
      <c r="F34" s="7">
        <f>+VLOOKUP($B34,Results!$B$7:$U$222,6,0)</f>
        <v>0.04</v>
      </c>
      <c r="G34" s="10">
        <f>+VLOOKUP($B34,Results!$B$7:$U$222,7,0)</f>
        <v>4532.9399999999996</v>
      </c>
      <c r="H34" s="7">
        <f>+VLOOKUP($B34,Results!$B$7:$U$222,8,0)</f>
        <v>0.01</v>
      </c>
      <c r="I34" s="10">
        <f>+VLOOKUP($B34,Results!$B$7:$U$222,9,0)</f>
        <v>8306.8700000000008</v>
      </c>
      <c r="J34" s="7">
        <f>+VLOOKUP($B34,Results!$B$7:$U$222,10,0)</f>
        <v>0.03</v>
      </c>
      <c r="K34" s="10">
        <f>+VLOOKUP($B34,Results!$B$7:$U$222,11,0)</f>
        <v>12962.98</v>
      </c>
      <c r="L34" s="7">
        <f>+VLOOKUP($B34,Results!$B$7:$U$222,12,0)</f>
        <v>0.04</v>
      </c>
      <c r="M34" s="10">
        <f>+VLOOKUP($B34,Results!$B$7:$U$222,13,0)</f>
        <v>18469.099999999999</v>
      </c>
      <c r="N34" s="7">
        <f>+VLOOKUP($B34,Results!$B$7:$U$222,14,0)</f>
        <v>0.06</v>
      </c>
      <c r="O34" s="10">
        <f>+VLOOKUP($B34,Results!$B$7:$U$222,15,0)</f>
        <v>22534.45</v>
      </c>
      <c r="P34" s="7">
        <f>+VLOOKUP($B34,Results!$B$7:$U$222,16,0)</f>
        <v>7.0000000000000007E-2</v>
      </c>
      <c r="Q34" s="10">
        <f>+VLOOKUP($B34,Results!$B$7:$U$222,17,0)</f>
        <v>24644.54</v>
      </c>
      <c r="R34" s="7">
        <f>+VLOOKUP($B34,Results!$B$7:$U$222,18,0)</f>
        <v>0.08</v>
      </c>
      <c r="S34" s="10">
        <f>+VLOOKUP($B34,Results!$B$7:$U$222,19,0)</f>
        <v>26754.62</v>
      </c>
      <c r="T34" s="7">
        <f>+VLOOKUP($B34,Results!$B$7:$U$222,20,0)</f>
        <v>0.08</v>
      </c>
      <c r="U34" s="10" t="e">
        <f>+VLOOKUP($B34,Results!$B$7:$U$222,21,0)</f>
        <v>#REF!</v>
      </c>
    </row>
    <row r="35" spans="2:21" ht="15" x14ac:dyDescent="0.25">
      <c r="B35" s="9" t="s">
        <v>195</v>
      </c>
      <c r="C35" s="5" t="str">
        <f>+VLOOKUP($B35,Results!$B$7:$U$222,2,0)</f>
        <v>Brunei</v>
      </c>
      <c r="D35" s="5" t="str">
        <f>+VLOOKUP($B35,Results!$B$7:$U$222,3,0)</f>
        <v>East Asia and the Pacific</v>
      </c>
      <c r="E35" s="7" t="str">
        <f>+VLOOKUP($B35,Results!$B$7:$U$222,5,0)</f>
        <v>---</v>
      </c>
      <c r="F35" s="7" t="str">
        <f>+VLOOKUP($B35,Results!$B$7:$U$222,6,0)</f>
        <v>---</v>
      </c>
      <c r="G35" s="10" t="str">
        <f>+VLOOKUP($B35,Results!$B$7:$U$222,7,0)</f>
        <v>---</v>
      </c>
      <c r="H35" s="7" t="str">
        <f>+VLOOKUP($B35,Results!$B$7:$U$222,8,0)</f>
        <v>---</v>
      </c>
      <c r="I35" s="10" t="str">
        <f>+VLOOKUP($B35,Results!$B$7:$U$222,9,0)</f>
        <v>---</v>
      </c>
      <c r="J35" s="7" t="str">
        <f>+VLOOKUP($B35,Results!$B$7:$U$222,10,0)</f>
        <v>---</v>
      </c>
      <c r="K35" s="10" t="str">
        <f>+VLOOKUP($B35,Results!$B$7:$U$222,11,0)</f>
        <v>---</v>
      </c>
      <c r="L35" s="7" t="str">
        <f>+VLOOKUP($B35,Results!$B$7:$U$222,12,0)</f>
        <v>---</v>
      </c>
      <c r="M35" s="10" t="str">
        <f>+VLOOKUP($B35,Results!$B$7:$U$222,13,0)</f>
        <v>---</v>
      </c>
      <c r="N35" s="7" t="str">
        <f>+VLOOKUP($B35,Results!$B$7:$U$222,14,0)</f>
        <v>---</v>
      </c>
      <c r="O35" s="10" t="str">
        <f>+VLOOKUP($B35,Results!$B$7:$U$222,15,0)</f>
        <v>---</v>
      </c>
      <c r="P35" s="7" t="str">
        <f>+VLOOKUP($B35,Results!$B$7:$U$222,16,0)</f>
        <v>---</v>
      </c>
      <c r="Q35" s="10" t="str">
        <f>+VLOOKUP($B35,Results!$B$7:$U$222,17,0)</f>
        <v>---</v>
      </c>
      <c r="R35" s="7" t="str">
        <f>+VLOOKUP($B35,Results!$B$7:$U$222,18,0)</f>
        <v>---</v>
      </c>
      <c r="S35" s="10" t="str">
        <f>+VLOOKUP($B35,Results!$B$7:$U$222,19,0)</f>
        <v>---</v>
      </c>
      <c r="T35" s="7" t="str">
        <f>+VLOOKUP($B35,Results!$B$7:$U$222,20,0)</f>
        <v>---</v>
      </c>
      <c r="U35" s="10" t="e">
        <f>+VLOOKUP($B35,Results!$B$7:$U$222,21,0)</f>
        <v>#REF!</v>
      </c>
    </row>
    <row r="36" spans="2:21" ht="15" x14ac:dyDescent="0.25">
      <c r="B36" s="9" t="s">
        <v>197</v>
      </c>
      <c r="C36" s="5" t="str">
        <f>+VLOOKUP($B36,Results!$B$7:$U$222,2,0)</f>
        <v>Singapore</v>
      </c>
      <c r="D36" s="5" t="str">
        <f>+VLOOKUP($B36,Results!$B$7:$U$222,3,0)</f>
        <v>East Asia and the Pacific</v>
      </c>
      <c r="E36" s="7" t="str">
        <f>+VLOOKUP($B36,Results!$B$7:$U$222,5,0)</f>
        <v>---</v>
      </c>
      <c r="F36" s="7" t="str">
        <f>+VLOOKUP($B36,Results!$B$7:$U$222,6,0)</f>
        <v>---</v>
      </c>
      <c r="G36" s="10" t="str">
        <f>+VLOOKUP($B36,Results!$B$7:$U$222,7,0)</f>
        <v>---</v>
      </c>
      <c r="H36" s="7" t="str">
        <f>+VLOOKUP($B36,Results!$B$7:$U$222,8,0)</f>
        <v>---</v>
      </c>
      <c r="I36" s="10" t="str">
        <f>+VLOOKUP($B36,Results!$B$7:$U$222,9,0)</f>
        <v>---</v>
      </c>
      <c r="J36" s="7" t="str">
        <f>+VLOOKUP($B36,Results!$B$7:$U$222,10,0)</f>
        <v>---</v>
      </c>
      <c r="K36" s="10" t="str">
        <f>+VLOOKUP($B36,Results!$B$7:$U$222,11,0)</f>
        <v>---</v>
      </c>
      <c r="L36" s="7" t="str">
        <f>+VLOOKUP($B36,Results!$B$7:$U$222,12,0)</f>
        <v>---</v>
      </c>
      <c r="M36" s="10" t="str">
        <f>+VLOOKUP($B36,Results!$B$7:$U$222,13,0)</f>
        <v>---</v>
      </c>
      <c r="N36" s="7" t="str">
        <f>+VLOOKUP($B36,Results!$B$7:$U$222,14,0)</f>
        <v>---</v>
      </c>
      <c r="O36" s="10" t="str">
        <f>+VLOOKUP($B36,Results!$B$7:$U$222,15,0)</f>
        <v>---</v>
      </c>
      <c r="P36" s="7" t="str">
        <f>+VLOOKUP($B36,Results!$B$7:$U$222,16,0)</f>
        <v>---</v>
      </c>
      <c r="Q36" s="10" t="str">
        <f>+VLOOKUP($B36,Results!$B$7:$U$222,17,0)</f>
        <v>---</v>
      </c>
      <c r="R36" s="7" t="str">
        <f>+VLOOKUP($B36,Results!$B$7:$U$222,18,0)</f>
        <v>---</v>
      </c>
      <c r="S36" s="10" t="str">
        <f>+VLOOKUP($B36,Results!$B$7:$U$222,19,0)</f>
        <v>---</v>
      </c>
      <c r="T36" s="7" t="str">
        <f>+VLOOKUP($B36,Results!$B$7:$U$222,20,0)</f>
        <v>---</v>
      </c>
      <c r="U36" s="10" t="e">
        <f>+VLOOKUP($B36,Results!$B$7:$U$222,21,0)</f>
        <v>#REF!</v>
      </c>
    </row>
    <row r="37" spans="2:21" ht="15" x14ac:dyDescent="0.25">
      <c r="B37" s="9" t="s">
        <v>199</v>
      </c>
      <c r="C37" s="5" t="str">
        <f>+VLOOKUP($B37,Results!$B$7:$U$222,2,0)</f>
        <v>Kiribati</v>
      </c>
      <c r="D37" s="5" t="str">
        <f>+VLOOKUP($B37,Results!$B$7:$U$222,3,0)</f>
        <v>East Asia and the Pacific</v>
      </c>
      <c r="E37" s="7" t="str">
        <f>+VLOOKUP($B37,Results!$B$7:$U$222,5,0)</f>
        <v>---</v>
      </c>
      <c r="F37" s="7" t="str">
        <f>+VLOOKUP($B37,Results!$B$7:$U$222,6,0)</f>
        <v>---</v>
      </c>
      <c r="G37" s="10" t="str">
        <f>+VLOOKUP($B37,Results!$B$7:$U$222,7,0)</f>
        <v>---</v>
      </c>
      <c r="H37" s="7" t="str">
        <f>+VLOOKUP($B37,Results!$B$7:$U$222,8,0)</f>
        <v>---</v>
      </c>
      <c r="I37" s="10" t="str">
        <f>+VLOOKUP($B37,Results!$B$7:$U$222,9,0)</f>
        <v>---</v>
      </c>
      <c r="J37" s="7" t="str">
        <f>+VLOOKUP($B37,Results!$B$7:$U$222,10,0)</f>
        <v>---</v>
      </c>
      <c r="K37" s="10" t="str">
        <f>+VLOOKUP($B37,Results!$B$7:$U$222,11,0)</f>
        <v>---</v>
      </c>
      <c r="L37" s="7" t="str">
        <f>+VLOOKUP($B37,Results!$B$7:$U$222,12,0)</f>
        <v>---</v>
      </c>
      <c r="M37" s="10" t="str">
        <f>+VLOOKUP($B37,Results!$B$7:$U$222,13,0)</f>
        <v>---</v>
      </c>
      <c r="N37" s="7" t="str">
        <f>+VLOOKUP($B37,Results!$B$7:$U$222,14,0)</f>
        <v>---</v>
      </c>
      <c r="O37" s="10" t="str">
        <f>+VLOOKUP($B37,Results!$B$7:$U$222,15,0)</f>
        <v>---</v>
      </c>
      <c r="P37" s="7" t="str">
        <f>+VLOOKUP($B37,Results!$B$7:$U$222,16,0)</f>
        <v>---</v>
      </c>
      <c r="Q37" s="10" t="str">
        <f>+VLOOKUP($B37,Results!$B$7:$U$222,17,0)</f>
        <v>---</v>
      </c>
      <c r="R37" s="7" t="str">
        <f>+VLOOKUP($B37,Results!$B$7:$U$222,18,0)</f>
        <v>---</v>
      </c>
      <c r="S37" s="10" t="str">
        <f>+VLOOKUP($B37,Results!$B$7:$U$222,19,0)</f>
        <v>---</v>
      </c>
      <c r="T37" s="7" t="str">
        <f>+VLOOKUP($B37,Results!$B$7:$U$222,20,0)</f>
        <v>---</v>
      </c>
      <c r="U37" s="10" t="e">
        <f>+VLOOKUP($B37,Results!$B$7:$U$222,21,0)</f>
        <v>#REF!</v>
      </c>
    </row>
    <row r="38" spans="2:21" ht="15" x14ac:dyDescent="0.25">
      <c r="B38" s="9"/>
      <c r="C38" s="9"/>
      <c r="D38" s="6"/>
      <c r="E38" s="8"/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9"/>
      <c r="R38" s="8"/>
      <c r="S38" s="9"/>
      <c r="T38" s="8"/>
      <c r="U38" s="9"/>
    </row>
    <row r="39" spans="2:21" ht="15" x14ac:dyDescent="0.25">
      <c r="B39" s="9"/>
      <c r="C39" s="9"/>
      <c r="D39" s="6"/>
      <c r="E39" s="8"/>
      <c r="F39" s="8"/>
      <c r="G39" s="9"/>
      <c r="H39" s="8"/>
      <c r="I39" s="9"/>
      <c r="J39" s="8"/>
      <c r="K39" s="9"/>
      <c r="L39" s="8"/>
      <c r="M39" s="9"/>
      <c r="N39" s="8"/>
      <c r="O39" s="9"/>
      <c r="P39" s="8"/>
      <c r="Q39" s="9"/>
      <c r="R39" s="8"/>
      <c r="S39" s="9"/>
      <c r="T39" s="8"/>
      <c r="U39" s="9"/>
    </row>
    <row r="40" spans="2:21" ht="15" x14ac:dyDescent="0.25">
      <c r="B40" s="9"/>
      <c r="C40" s="9"/>
      <c r="D40" s="6"/>
      <c r="E40" s="8"/>
      <c r="F40" s="8"/>
      <c r="G40" s="9"/>
      <c r="H40" s="8"/>
      <c r="I40" s="9"/>
      <c r="J40" s="8"/>
      <c r="K40" s="9"/>
      <c r="L40" s="8"/>
      <c r="M40" s="9"/>
      <c r="N40" s="8"/>
      <c r="O40" s="9"/>
      <c r="P40" s="8"/>
      <c r="Q40" s="9"/>
      <c r="R40" s="8"/>
      <c r="S40" s="9"/>
      <c r="T40" s="8"/>
      <c r="U40" s="9"/>
    </row>
    <row r="41" spans="2:21" ht="15" x14ac:dyDescent="0.25">
      <c r="B41" s="9"/>
      <c r="C41" s="9"/>
      <c r="D41" s="6"/>
      <c r="E41" s="8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8"/>
      <c r="S41" s="9"/>
      <c r="T41" s="8"/>
      <c r="U41" s="9"/>
    </row>
    <row r="42" spans="2:21" ht="15" x14ac:dyDescent="0.25">
      <c r="B42" s="9"/>
      <c r="C42" s="9"/>
      <c r="D42" s="6"/>
      <c r="E42" s="8"/>
      <c r="F42" s="8"/>
      <c r="G42" s="9"/>
      <c r="H42" s="8"/>
      <c r="I42" s="9"/>
      <c r="J42" s="8"/>
      <c r="K42" s="9"/>
      <c r="L42" s="8"/>
      <c r="M42" s="9"/>
      <c r="N42" s="8"/>
      <c r="O42" s="9"/>
      <c r="P42" s="8"/>
      <c r="Q42" s="9"/>
      <c r="R42" s="8"/>
      <c r="S42" s="9"/>
      <c r="T42" s="8"/>
      <c r="U42" s="9"/>
    </row>
    <row r="43" spans="2:21" ht="15" x14ac:dyDescent="0.25">
      <c r="B43" s="9"/>
      <c r="C43" s="9"/>
      <c r="D43" s="6"/>
      <c r="E43" s="8"/>
      <c r="F43" s="8"/>
      <c r="G43" s="9"/>
      <c r="H43" s="8"/>
      <c r="I43" s="9"/>
      <c r="J43" s="8"/>
      <c r="K43" s="9"/>
      <c r="L43" s="8"/>
      <c r="M43" s="9"/>
      <c r="N43" s="8"/>
      <c r="O43" s="9"/>
      <c r="P43" s="8"/>
      <c r="Q43" s="9"/>
      <c r="R43" s="8"/>
      <c r="S43" s="9"/>
      <c r="T43" s="8"/>
      <c r="U43" s="9"/>
    </row>
    <row r="44" spans="2:21" ht="15" x14ac:dyDescent="0.25">
      <c r="B44" s="9"/>
      <c r="C44" s="9"/>
      <c r="D44" s="6"/>
      <c r="E44" s="8"/>
      <c r="F44" s="8"/>
      <c r="G44" s="9"/>
      <c r="H44" s="8"/>
      <c r="I44" s="9"/>
      <c r="J44" s="8"/>
      <c r="K44" s="9"/>
      <c r="L44" s="8"/>
      <c r="M44" s="9"/>
      <c r="N44" s="8"/>
      <c r="O44" s="9"/>
      <c r="P44" s="8"/>
      <c r="Q44" s="9"/>
      <c r="R44" s="8"/>
      <c r="S44" s="9"/>
      <c r="T44" s="8"/>
      <c r="U44" s="9"/>
    </row>
    <row r="45" spans="2:21" ht="15" x14ac:dyDescent="0.25">
      <c r="B45" s="9"/>
      <c r="C45" s="9"/>
      <c r="D45" s="6"/>
      <c r="E45" s="8"/>
      <c r="F45" s="8"/>
      <c r="G45" s="9"/>
      <c r="H45" s="8"/>
      <c r="I45" s="9"/>
      <c r="J45" s="8"/>
      <c r="K45" s="9"/>
      <c r="L45" s="8"/>
      <c r="M45" s="9"/>
      <c r="N45" s="8"/>
      <c r="O45" s="9"/>
      <c r="P45" s="8"/>
      <c r="Q45" s="9"/>
      <c r="R45" s="8"/>
      <c r="S45" s="9"/>
      <c r="T45" s="8"/>
      <c r="U45" s="9"/>
    </row>
    <row r="46" spans="2:21" ht="15" x14ac:dyDescent="0.25">
      <c r="B46" s="9"/>
      <c r="C46" s="9"/>
      <c r="D46" s="6"/>
      <c r="E46" s="8"/>
      <c r="F46" s="8"/>
      <c r="G46" s="9"/>
      <c r="H46" s="8"/>
      <c r="I46" s="9"/>
      <c r="J46" s="8"/>
      <c r="K46" s="9"/>
      <c r="L46" s="8"/>
      <c r="M46" s="9"/>
      <c r="N46" s="8"/>
      <c r="O46" s="9"/>
      <c r="P46" s="8"/>
      <c r="Q46" s="9"/>
      <c r="R46" s="8"/>
      <c r="S46" s="9"/>
      <c r="T46" s="8"/>
      <c r="U46" s="9"/>
    </row>
    <row r="47" spans="2:21" ht="15" x14ac:dyDescent="0.25">
      <c r="B47" s="9"/>
      <c r="C47" s="9"/>
      <c r="D47" s="6"/>
      <c r="E47" s="8"/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  <c r="Q47" s="9"/>
      <c r="R47" s="8"/>
      <c r="S47" s="9"/>
      <c r="T47" s="8"/>
      <c r="U47" s="9"/>
    </row>
    <row r="48" spans="2:21" ht="15" x14ac:dyDescent="0.25">
      <c r="B48" s="9"/>
      <c r="C48" s="9"/>
      <c r="D48" s="6"/>
      <c r="E48" s="8"/>
      <c r="F48" s="8"/>
      <c r="G48" s="9"/>
      <c r="H48" s="8"/>
      <c r="I48" s="9"/>
      <c r="J48" s="8"/>
      <c r="K48" s="9"/>
      <c r="L48" s="8"/>
      <c r="M48" s="9"/>
      <c r="N48" s="8"/>
      <c r="O48" s="9"/>
      <c r="P48" s="8"/>
      <c r="Q48" s="9"/>
      <c r="R48" s="8"/>
      <c r="S48" s="9"/>
      <c r="T48" s="8"/>
      <c r="U48" s="9"/>
    </row>
    <row r="49" spans="2:21" ht="15" x14ac:dyDescent="0.25">
      <c r="B49" s="5"/>
      <c r="C49" s="5"/>
      <c r="D49" s="5"/>
      <c r="E49" s="7"/>
      <c r="F49" s="7"/>
      <c r="G49" s="5"/>
      <c r="H49" s="7"/>
      <c r="I49" s="5"/>
      <c r="J49" s="7"/>
      <c r="K49" s="5"/>
      <c r="L49" s="7"/>
      <c r="M49" s="5"/>
      <c r="N49" s="7"/>
      <c r="O49" s="5"/>
      <c r="P49" s="7"/>
      <c r="Q49" s="5"/>
      <c r="R49" s="7"/>
      <c r="S49" s="5"/>
      <c r="T49" s="7"/>
      <c r="U49" s="5"/>
    </row>
    <row r="50" spans="2:21" ht="15" x14ac:dyDescent="0.25">
      <c r="B50" s="5"/>
      <c r="C50" s="5"/>
      <c r="D50" s="5"/>
      <c r="E50" s="7"/>
      <c r="F50" s="7"/>
      <c r="G50" s="5"/>
      <c r="H50" s="7"/>
      <c r="I50" s="5"/>
      <c r="J50" s="7"/>
      <c r="K50" s="5"/>
      <c r="L50" s="7"/>
      <c r="M50" s="5"/>
      <c r="N50" s="7"/>
      <c r="O50" s="5"/>
      <c r="P50" s="7"/>
      <c r="Q50" s="5"/>
      <c r="R50" s="7"/>
      <c r="S50" s="5"/>
      <c r="T50" s="7"/>
      <c r="U50" s="5"/>
    </row>
    <row r="51" spans="2:21" ht="15" x14ac:dyDescent="0.25">
      <c r="B51" s="5"/>
      <c r="C51" s="5"/>
      <c r="D51" s="5"/>
      <c r="E51" s="7"/>
      <c r="F51" s="7"/>
      <c r="G51" s="5"/>
      <c r="H51" s="7"/>
      <c r="I51" s="5"/>
      <c r="J51" s="7"/>
      <c r="K51" s="5"/>
      <c r="L51" s="7"/>
      <c r="M51" s="5"/>
      <c r="N51" s="7"/>
      <c r="O51" s="5"/>
      <c r="P51" s="7"/>
      <c r="Q51" s="5"/>
      <c r="R51" s="7"/>
      <c r="S51" s="5"/>
      <c r="T51" s="7"/>
      <c r="U51" s="5"/>
    </row>
    <row r="52" spans="2:21" ht="15" x14ac:dyDescent="0.25">
      <c r="B52" s="5"/>
      <c r="C52" s="5"/>
      <c r="D52" s="5"/>
      <c r="E52" s="7"/>
      <c r="F52" s="7"/>
      <c r="G52" s="5"/>
      <c r="H52" s="7"/>
      <c r="I52" s="5"/>
      <c r="J52" s="7"/>
      <c r="K52" s="5"/>
      <c r="L52" s="7"/>
      <c r="M52" s="5"/>
      <c r="N52" s="7"/>
      <c r="O52" s="5"/>
      <c r="P52" s="7"/>
      <c r="Q52" s="5"/>
      <c r="R52" s="7"/>
      <c r="S52" s="5"/>
      <c r="T52" s="7"/>
      <c r="U52" s="5"/>
    </row>
    <row r="53" spans="2:21" ht="15" x14ac:dyDescent="0.25">
      <c r="B53" s="5"/>
      <c r="C53" s="5"/>
      <c r="D53" s="5"/>
      <c r="E53" s="7"/>
      <c r="F53" s="7"/>
      <c r="G53" s="5"/>
      <c r="H53" s="7"/>
      <c r="I53" s="5"/>
      <c r="J53" s="7"/>
      <c r="K53" s="5"/>
      <c r="L53" s="7"/>
      <c r="M53" s="5"/>
      <c r="N53" s="7"/>
      <c r="O53" s="5"/>
      <c r="P53" s="7"/>
      <c r="Q53" s="5"/>
      <c r="R53" s="7"/>
      <c r="S53" s="5"/>
      <c r="T53" s="7"/>
      <c r="U53" s="5"/>
    </row>
    <row r="54" spans="2:21" ht="15" x14ac:dyDescent="0.25">
      <c r="B54" s="5"/>
      <c r="C54" s="5"/>
      <c r="D54" s="5"/>
      <c r="E54" s="7"/>
      <c r="F54" s="7"/>
      <c r="G54" s="5"/>
      <c r="H54" s="7"/>
      <c r="I54" s="5"/>
      <c r="J54" s="7"/>
      <c r="K54" s="5"/>
      <c r="L54" s="7"/>
      <c r="M54" s="5"/>
      <c r="N54" s="7"/>
      <c r="O54" s="5"/>
      <c r="P54" s="7"/>
      <c r="Q54" s="5"/>
      <c r="R54" s="7"/>
      <c r="S54" s="5"/>
      <c r="T54" s="7"/>
      <c r="U54" s="5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7"/>
  <sheetViews>
    <sheetView workbookViewId="0">
      <selection activeCell="H12" sqref="H12"/>
    </sheetView>
  </sheetViews>
  <sheetFormatPr baseColWidth="10" defaultRowHeight="14.25" x14ac:dyDescent="0.2"/>
  <cols>
    <col min="2" max="2" width="7" bestFit="1" customWidth="1"/>
    <col min="3" max="3" width="15.5" bestFit="1" customWidth="1"/>
    <col min="4" max="4" width="7.125" bestFit="1" customWidth="1"/>
    <col min="5" max="5" width="21.375" bestFit="1" customWidth="1"/>
    <col min="6" max="6" width="11.125" bestFit="1" customWidth="1"/>
    <col min="7" max="7" width="5.2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9" t="s">
        <v>187</v>
      </c>
      <c r="C4" s="5" t="str">
        <f>+VLOOKUP($B4,Results!$B$7:$U$222,2,0)</f>
        <v>Turkmenistan</v>
      </c>
      <c r="D4" s="5" t="str">
        <f>+VLOOKUP($B4,Results!$B$7:$U$222,3,0)</f>
        <v>Europe and Central Asia</v>
      </c>
      <c r="E4" s="7" t="str">
        <f>+VLOOKUP($B4,Results!$B$7:$U$222,5,0)</f>
        <v>---</v>
      </c>
      <c r="F4" s="7" t="str">
        <f>+VLOOKUP($B4,Results!$B$7:$U$222,6,0)</f>
        <v>---</v>
      </c>
      <c r="G4" s="10" t="str">
        <f>+VLOOKUP($B4,Results!$B$7:$U$222,7,0)</f>
        <v>---</v>
      </c>
      <c r="H4" s="7" t="str">
        <f>+VLOOKUP($B4,Results!$B$7:$U$222,8,0)</f>
        <v>---</v>
      </c>
      <c r="I4" s="10" t="str">
        <f>+VLOOKUP($B4,Results!$B$7:$U$222,9,0)</f>
        <v>---</v>
      </c>
      <c r="J4" s="7" t="str">
        <f>+VLOOKUP($B4,Results!$B$7:$U$222,10,0)</f>
        <v>---</v>
      </c>
      <c r="K4" s="10" t="str">
        <f>+VLOOKUP($B4,Results!$B$7:$U$222,11,0)</f>
        <v>---</v>
      </c>
      <c r="L4" s="7" t="str">
        <f>+VLOOKUP($B4,Results!$B$7:$U$222,12,0)</f>
        <v>---</v>
      </c>
      <c r="M4" s="10" t="str">
        <f>+VLOOKUP($B4,Results!$B$7:$U$222,13,0)</f>
        <v>---</v>
      </c>
      <c r="N4" s="7" t="str">
        <f>+VLOOKUP($B4,Results!$B$7:$U$222,14,0)</f>
        <v>---</v>
      </c>
      <c r="O4" s="10" t="str">
        <f>+VLOOKUP($B4,Results!$B$7:$U$222,15,0)</f>
        <v>---</v>
      </c>
      <c r="P4" s="7" t="str">
        <f>+VLOOKUP($B4,Results!$B$7:$U$222,16,0)</f>
        <v>---</v>
      </c>
      <c r="Q4" s="10" t="str">
        <f>+VLOOKUP($B4,Results!$B$7:$U$222,17,0)</f>
        <v>---</v>
      </c>
      <c r="R4" s="7" t="str">
        <f>+VLOOKUP($B4,Results!$B$7:$U$222,18,0)</f>
        <v>---</v>
      </c>
      <c r="S4" s="10" t="str">
        <f>+VLOOKUP($B4,Results!$B$7:$U$222,19,0)</f>
        <v>---</v>
      </c>
      <c r="T4" s="7" t="str">
        <f>+VLOOKUP($B4,Results!$B$7:$U$222,20,0)</f>
        <v>---</v>
      </c>
      <c r="U4" s="10" t="e">
        <f>+VLOOKUP($B4,Results!$B$7:$U$222,21,0)</f>
        <v>#REF!</v>
      </c>
    </row>
    <row r="5" spans="2:21" ht="15" x14ac:dyDescent="0.25">
      <c r="B5" s="9" t="s">
        <v>201</v>
      </c>
      <c r="C5" s="5" t="str">
        <f>+VLOOKUP($B5,Results!$B$7:$U$222,2,0)</f>
        <v>Kyrgizstan</v>
      </c>
      <c r="D5" s="5" t="str">
        <f>+VLOOKUP($B5,Results!$B$7:$U$222,3,0)</f>
        <v>Europe and Central Asia</v>
      </c>
      <c r="E5" s="7" t="str">
        <f>+VLOOKUP($B5,Results!$B$7:$U$222,5,0)</f>
        <v>---</v>
      </c>
      <c r="F5" s="7" t="str">
        <f>+VLOOKUP($B5,Results!$B$7:$U$222,6,0)</f>
        <v>---</v>
      </c>
      <c r="G5" s="10" t="str">
        <f>+VLOOKUP($B5,Results!$B$7:$U$222,7,0)</f>
        <v>---</v>
      </c>
      <c r="H5" s="7" t="str">
        <f>+VLOOKUP($B5,Results!$B$7:$U$222,8,0)</f>
        <v>---</v>
      </c>
      <c r="I5" s="10" t="str">
        <f>+VLOOKUP($B5,Results!$B$7:$U$222,9,0)</f>
        <v>---</v>
      </c>
      <c r="J5" s="7" t="str">
        <f>+VLOOKUP($B5,Results!$B$7:$U$222,10,0)</f>
        <v>---</v>
      </c>
      <c r="K5" s="10" t="str">
        <f>+VLOOKUP($B5,Results!$B$7:$U$222,11,0)</f>
        <v>---</v>
      </c>
      <c r="L5" s="7" t="str">
        <f>+VLOOKUP($B5,Results!$B$7:$U$222,12,0)</f>
        <v>---</v>
      </c>
      <c r="M5" s="10" t="str">
        <f>+VLOOKUP($B5,Results!$B$7:$U$222,13,0)</f>
        <v>---</v>
      </c>
      <c r="N5" s="7" t="str">
        <f>+VLOOKUP($B5,Results!$B$7:$U$222,14,0)</f>
        <v>---</v>
      </c>
      <c r="O5" s="10" t="str">
        <f>+VLOOKUP($B5,Results!$B$7:$U$222,15,0)</f>
        <v>---</v>
      </c>
      <c r="P5" s="7" t="str">
        <f>+VLOOKUP($B5,Results!$B$7:$U$222,16,0)</f>
        <v>---</v>
      </c>
      <c r="Q5" s="10" t="str">
        <f>+VLOOKUP($B5,Results!$B$7:$U$222,17,0)</f>
        <v>---</v>
      </c>
      <c r="R5" s="7" t="str">
        <f>+VLOOKUP($B5,Results!$B$7:$U$222,18,0)</f>
        <v>---</v>
      </c>
      <c r="S5" s="10" t="str">
        <f>+VLOOKUP($B5,Results!$B$7:$U$222,19,0)</f>
        <v>---</v>
      </c>
      <c r="T5" s="7" t="str">
        <f>+VLOOKUP($B5,Results!$B$7:$U$222,20,0)</f>
        <v>---</v>
      </c>
      <c r="U5" s="10" t="e">
        <f>+VLOOKUP($B5,Results!$B$7:$U$222,21,0)</f>
        <v>#REF!</v>
      </c>
    </row>
    <row r="6" spans="2:21" ht="15" x14ac:dyDescent="0.25">
      <c r="B6" s="9" t="s">
        <v>203</v>
      </c>
      <c r="C6" s="5" t="str">
        <f>+VLOOKUP($B6,Results!$B$7:$U$222,2,0)</f>
        <v>Uzbekistan</v>
      </c>
      <c r="D6" s="5" t="str">
        <f>+VLOOKUP($B6,Results!$B$7:$U$222,3,0)</f>
        <v>Europe and Central Asia</v>
      </c>
      <c r="E6" s="7" t="str">
        <f>+VLOOKUP($B6,Results!$B$7:$U$222,5,0)</f>
        <v>---</v>
      </c>
      <c r="F6" s="7" t="str">
        <f>+VLOOKUP($B6,Results!$B$7:$U$222,6,0)</f>
        <v>---</v>
      </c>
      <c r="G6" s="10" t="str">
        <f>+VLOOKUP($B6,Results!$B$7:$U$222,7,0)</f>
        <v>---</v>
      </c>
      <c r="H6" s="7" t="str">
        <f>+VLOOKUP($B6,Results!$B$7:$U$222,8,0)</f>
        <v>---</v>
      </c>
      <c r="I6" s="10" t="str">
        <f>+VLOOKUP($B6,Results!$B$7:$U$222,9,0)</f>
        <v>---</v>
      </c>
      <c r="J6" s="7" t="str">
        <f>+VLOOKUP($B6,Results!$B$7:$U$222,10,0)</f>
        <v>---</v>
      </c>
      <c r="K6" s="10" t="str">
        <f>+VLOOKUP($B6,Results!$B$7:$U$222,11,0)</f>
        <v>---</v>
      </c>
      <c r="L6" s="7" t="str">
        <f>+VLOOKUP($B6,Results!$B$7:$U$222,12,0)</f>
        <v>---</v>
      </c>
      <c r="M6" s="10" t="str">
        <f>+VLOOKUP($B6,Results!$B$7:$U$222,13,0)</f>
        <v>---</v>
      </c>
      <c r="N6" s="7" t="str">
        <f>+VLOOKUP($B6,Results!$B$7:$U$222,14,0)</f>
        <v>---</v>
      </c>
      <c r="O6" s="10" t="str">
        <f>+VLOOKUP($B6,Results!$B$7:$U$222,15,0)</f>
        <v>---</v>
      </c>
      <c r="P6" s="7" t="str">
        <f>+VLOOKUP($B6,Results!$B$7:$U$222,16,0)</f>
        <v>---</v>
      </c>
      <c r="Q6" s="10" t="str">
        <f>+VLOOKUP($B6,Results!$B$7:$U$222,17,0)</f>
        <v>---</v>
      </c>
      <c r="R6" s="7" t="str">
        <f>+VLOOKUP($B6,Results!$B$7:$U$222,18,0)</f>
        <v>---</v>
      </c>
      <c r="S6" s="10" t="str">
        <f>+VLOOKUP($B6,Results!$B$7:$U$222,19,0)</f>
        <v>---</v>
      </c>
      <c r="T6" s="7" t="str">
        <f>+VLOOKUP($B6,Results!$B$7:$U$222,20,0)</f>
        <v>---</v>
      </c>
      <c r="U6" s="10" t="e">
        <f>+VLOOKUP($B6,Results!$B$7:$U$222,21,0)</f>
        <v>#REF!</v>
      </c>
    </row>
    <row r="7" spans="2:21" ht="15" x14ac:dyDescent="0.25">
      <c r="B7" s="9" t="s">
        <v>205</v>
      </c>
      <c r="C7" s="5" t="str">
        <f>+VLOOKUP($B7,Results!$B$7:$U$222,2,0)</f>
        <v>Tajikistan</v>
      </c>
      <c r="D7" s="5" t="str">
        <f>+VLOOKUP($B7,Results!$B$7:$U$222,3,0)</f>
        <v>Europe and Central Asia</v>
      </c>
      <c r="E7" s="7" t="str">
        <f>+VLOOKUP($B7,Results!$B$7:$U$222,5,0)</f>
        <v>---</v>
      </c>
      <c r="F7" s="7" t="str">
        <f>+VLOOKUP($B7,Results!$B$7:$U$222,6,0)</f>
        <v>---</v>
      </c>
      <c r="G7" s="10" t="str">
        <f>+VLOOKUP($B7,Results!$B$7:$U$222,7,0)</f>
        <v>---</v>
      </c>
      <c r="H7" s="7" t="str">
        <f>+VLOOKUP($B7,Results!$B$7:$U$222,8,0)</f>
        <v>---</v>
      </c>
      <c r="I7" s="10" t="str">
        <f>+VLOOKUP($B7,Results!$B$7:$U$222,9,0)</f>
        <v>---</v>
      </c>
      <c r="J7" s="7" t="str">
        <f>+VLOOKUP($B7,Results!$B$7:$U$222,10,0)</f>
        <v>---</v>
      </c>
      <c r="K7" s="10" t="str">
        <f>+VLOOKUP($B7,Results!$B$7:$U$222,11,0)</f>
        <v>---</v>
      </c>
      <c r="L7" s="7" t="str">
        <f>+VLOOKUP($B7,Results!$B$7:$U$222,12,0)</f>
        <v>---</v>
      </c>
      <c r="M7" s="10" t="str">
        <f>+VLOOKUP($B7,Results!$B$7:$U$222,13,0)</f>
        <v>---</v>
      </c>
      <c r="N7" s="7" t="str">
        <f>+VLOOKUP($B7,Results!$B$7:$U$222,14,0)</f>
        <v>---</v>
      </c>
      <c r="O7" s="10" t="str">
        <f>+VLOOKUP($B7,Results!$B$7:$U$222,15,0)</f>
        <v>---</v>
      </c>
      <c r="P7" s="7" t="str">
        <f>+VLOOKUP($B7,Results!$B$7:$U$222,16,0)</f>
        <v>---</v>
      </c>
      <c r="Q7" s="10" t="str">
        <f>+VLOOKUP($B7,Results!$B$7:$U$222,17,0)</f>
        <v>---</v>
      </c>
      <c r="R7" s="7" t="str">
        <f>+VLOOKUP($B7,Results!$B$7:$U$222,18,0)</f>
        <v>---</v>
      </c>
      <c r="S7" s="10" t="str">
        <f>+VLOOKUP($B7,Results!$B$7:$U$222,19,0)</f>
        <v>---</v>
      </c>
      <c r="T7" s="7" t="str">
        <f>+VLOOKUP($B7,Results!$B$7:$U$222,20,0)</f>
        <v>---</v>
      </c>
      <c r="U7" s="10" t="e">
        <f>+VLOOKUP($B7,Results!$B$7:$U$222,21,0)</f>
        <v>#REF!</v>
      </c>
    </row>
    <row r="8" spans="2:21" ht="15" x14ac:dyDescent="0.25">
      <c r="B8" s="9" t="s">
        <v>209</v>
      </c>
      <c r="C8" s="5" t="str">
        <f>+VLOOKUP($B8,Results!$B$7:$U$222,2,0)</f>
        <v>Kazakhstan</v>
      </c>
      <c r="D8" s="5" t="str">
        <f>+VLOOKUP($B8,Results!$B$7:$U$222,3,0)</f>
        <v>Europe and Central Asia</v>
      </c>
      <c r="E8" s="7" t="str">
        <f>+VLOOKUP($B8,Results!$B$7:$U$222,5,0)</f>
        <v>---</v>
      </c>
      <c r="F8" s="7" t="str">
        <f>+VLOOKUP($B8,Results!$B$7:$U$222,6,0)</f>
        <v>---</v>
      </c>
      <c r="G8" s="10" t="str">
        <f>+VLOOKUP($B8,Results!$B$7:$U$222,7,0)</f>
        <v>---</v>
      </c>
      <c r="H8" s="7" t="str">
        <f>+VLOOKUP($B8,Results!$B$7:$U$222,8,0)</f>
        <v>---</v>
      </c>
      <c r="I8" s="10" t="str">
        <f>+VLOOKUP($B8,Results!$B$7:$U$222,9,0)</f>
        <v>---</v>
      </c>
      <c r="J8" s="7" t="str">
        <f>+VLOOKUP($B8,Results!$B$7:$U$222,10,0)</f>
        <v>---</v>
      </c>
      <c r="K8" s="10" t="str">
        <f>+VLOOKUP($B8,Results!$B$7:$U$222,11,0)</f>
        <v>---</v>
      </c>
      <c r="L8" s="7" t="str">
        <f>+VLOOKUP($B8,Results!$B$7:$U$222,12,0)</f>
        <v>---</v>
      </c>
      <c r="M8" s="10" t="str">
        <f>+VLOOKUP($B8,Results!$B$7:$U$222,13,0)</f>
        <v>---</v>
      </c>
      <c r="N8" s="7" t="str">
        <f>+VLOOKUP($B8,Results!$B$7:$U$222,14,0)</f>
        <v>---</v>
      </c>
      <c r="O8" s="10" t="str">
        <f>+VLOOKUP($B8,Results!$B$7:$U$222,15,0)</f>
        <v>---</v>
      </c>
      <c r="P8" s="7" t="str">
        <f>+VLOOKUP($B8,Results!$B$7:$U$222,16,0)</f>
        <v>---</v>
      </c>
      <c r="Q8" s="10" t="str">
        <f>+VLOOKUP($B8,Results!$B$7:$U$222,17,0)</f>
        <v>---</v>
      </c>
      <c r="R8" s="7" t="str">
        <f>+VLOOKUP($B8,Results!$B$7:$U$222,18,0)</f>
        <v>---</v>
      </c>
      <c r="S8" s="10" t="str">
        <f>+VLOOKUP($B8,Results!$B$7:$U$222,19,0)</f>
        <v>---</v>
      </c>
      <c r="T8" s="7" t="str">
        <f>+VLOOKUP($B8,Results!$B$7:$U$222,20,0)</f>
        <v>---</v>
      </c>
      <c r="U8" s="10" t="e">
        <f>+VLOOKUP($B8,Results!$B$7:$U$222,21,0)</f>
        <v>#REF!</v>
      </c>
    </row>
    <row r="9" spans="2:21" ht="15" x14ac:dyDescent="0.25">
      <c r="B9" s="5" t="s">
        <v>348</v>
      </c>
      <c r="C9" s="5" t="str">
        <f>+VLOOKUP($B9,Results!$B$7:$U$222,2,0)</f>
        <v>Portugal</v>
      </c>
      <c r="D9" s="5" t="str">
        <f>+VLOOKUP($B9,Results!$B$7:$U$222,3,0)</f>
        <v>Europe and Central Asia</v>
      </c>
      <c r="E9" s="7" t="str">
        <f>+VLOOKUP($B9,Results!$B$7:$U$222,5,0)</f>
        <v>---</v>
      </c>
      <c r="F9" s="7" t="str">
        <f>+VLOOKUP($B9,Results!$B$7:$U$222,6,0)</f>
        <v>---</v>
      </c>
      <c r="G9" s="10" t="str">
        <f>+VLOOKUP($B9,Results!$B$7:$U$222,7,0)</f>
        <v>---</v>
      </c>
      <c r="H9" s="7" t="str">
        <f>+VLOOKUP($B9,Results!$B$7:$U$222,8,0)</f>
        <v>---</v>
      </c>
      <c r="I9" s="10" t="str">
        <f>+VLOOKUP($B9,Results!$B$7:$U$222,9,0)</f>
        <v>---</v>
      </c>
      <c r="J9" s="7" t="str">
        <f>+VLOOKUP($B9,Results!$B$7:$U$222,10,0)</f>
        <v>---</v>
      </c>
      <c r="K9" s="10" t="str">
        <f>+VLOOKUP($B9,Results!$B$7:$U$222,11,0)</f>
        <v>---</v>
      </c>
      <c r="L9" s="7" t="str">
        <f>+VLOOKUP($B9,Results!$B$7:$U$222,12,0)</f>
        <v>---</v>
      </c>
      <c r="M9" s="10" t="str">
        <f>+VLOOKUP($B9,Results!$B$7:$U$222,13,0)</f>
        <v>---</v>
      </c>
      <c r="N9" s="7" t="str">
        <f>+VLOOKUP($B9,Results!$B$7:$U$222,14,0)</f>
        <v>---</v>
      </c>
      <c r="O9" s="10" t="str">
        <f>+VLOOKUP($B9,Results!$B$7:$U$222,15,0)</f>
        <v>---</v>
      </c>
      <c r="P9" s="7" t="str">
        <f>+VLOOKUP($B9,Results!$B$7:$U$222,16,0)</f>
        <v>---</v>
      </c>
      <c r="Q9" s="10" t="str">
        <f>+VLOOKUP($B9,Results!$B$7:$U$222,17,0)</f>
        <v>---</v>
      </c>
      <c r="R9" s="7" t="str">
        <f>+VLOOKUP($B9,Results!$B$7:$U$222,18,0)</f>
        <v>---</v>
      </c>
      <c r="S9" s="10" t="str">
        <f>+VLOOKUP($B9,Results!$B$7:$U$222,19,0)</f>
        <v>---</v>
      </c>
      <c r="T9" s="7" t="str">
        <f>+VLOOKUP($B9,Results!$B$7:$U$222,20,0)</f>
        <v>---</v>
      </c>
      <c r="U9" s="10" t="e">
        <f>+VLOOKUP($B9,Results!$B$7:$U$222,21,0)</f>
        <v>#REF!</v>
      </c>
    </row>
    <row r="10" spans="2:21" ht="15" x14ac:dyDescent="0.25">
      <c r="B10" s="5" t="s">
        <v>349</v>
      </c>
      <c r="C10" s="5" t="str">
        <f>+VLOOKUP($B10,Results!$B$7:$U$222,2,0)</f>
        <v>Azerbaijan</v>
      </c>
      <c r="D10" s="5" t="str">
        <f>+VLOOKUP($B10,Results!$B$7:$U$222,3,0)</f>
        <v>Europe and Central Asia</v>
      </c>
      <c r="E10" s="7" t="str">
        <f>+VLOOKUP($B10,Results!$B$7:$U$222,5,0)</f>
        <v>---</v>
      </c>
      <c r="F10" s="7" t="str">
        <f>+VLOOKUP($B10,Results!$B$7:$U$222,6,0)</f>
        <v>---</v>
      </c>
      <c r="G10" s="10" t="str">
        <f>+VLOOKUP($B10,Results!$B$7:$U$222,7,0)</f>
        <v>---</v>
      </c>
      <c r="H10" s="7" t="str">
        <f>+VLOOKUP($B10,Results!$B$7:$U$222,8,0)</f>
        <v>---</v>
      </c>
      <c r="I10" s="10" t="str">
        <f>+VLOOKUP($B10,Results!$B$7:$U$222,9,0)</f>
        <v>---</v>
      </c>
      <c r="J10" s="7" t="str">
        <f>+VLOOKUP($B10,Results!$B$7:$U$222,10,0)</f>
        <v>---</v>
      </c>
      <c r="K10" s="10" t="str">
        <f>+VLOOKUP($B10,Results!$B$7:$U$222,11,0)</f>
        <v>---</v>
      </c>
      <c r="L10" s="7" t="str">
        <f>+VLOOKUP($B10,Results!$B$7:$U$222,12,0)</f>
        <v>---</v>
      </c>
      <c r="M10" s="10" t="str">
        <f>+VLOOKUP($B10,Results!$B$7:$U$222,13,0)</f>
        <v>---</v>
      </c>
      <c r="N10" s="7" t="str">
        <f>+VLOOKUP($B10,Results!$B$7:$U$222,14,0)</f>
        <v>---</v>
      </c>
      <c r="O10" s="10" t="str">
        <f>+VLOOKUP($B10,Results!$B$7:$U$222,15,0)</f>
        <v>---</v>
      </c>
      <c r="P10" s="7" t="str">
        <f>+VLOOKUP($B10,Results!$B$7:$U$222,16,0)</f>
        <v>---</v>
      </c>
      <c r="Q10" s="10" t="str">
        <f>+VLOOKUP($B10,Results!$B$7:$U$222,17,0)</f>
        <v>---</v>
      </c>
      <c r="R10" s="7" t="str">
        <f>+VLOOKUP($B10,Results!$B$7:$U$222,18,0)</f>
        <v>---</v>
      </c>
      <c r="S10" s="10" t="str">
        <f>+VLOOKUP($B10,Results!$B$7:$U$222,19,0)</f>
        <v>---</v>
      </c>
      <c r="T10" s="7" t="str">
        <f>+VLOOKUP($B10,Results!$B$7:$U$222,20,0)</f>
        <v>---</v>
      </c>
      <c r="U10" s="10" t="e">
        <f>+VLOOKUP($B10,Results!$B$7:$U$222,21,0)</f>
        <v>#REF!</v>
      </c>
    </row>
    <row r="11" spans="2:21" ht="15" x14ac:dyDescent="0.25">
      <c r="B11" s="5" t="s">
        <v>350</v>
      </c>
      <c r="C11" s="5" t="str">
        <f>+VLOOKUP($B11,Results!$B$7:$U$222,2,0)</f>
        <v>Switzerland</v>
      </c>
      <c r="D11" s="5" t="str">
        <f>+VLOOKUP($B11,Results!$B$7:$U$222,3,0)</f>
        <v>Europe and Central Asia</v>
      </c>
      <c r="E11" s="7" t="str">
        <f>+VLOOKUP($B11,Results!$B$7:$U$222,5,0)</f>
        <v>---</v>
      </c>
      <c r="F11" s="7" t="str">
        <f>+VLOOKUP($B11,Results!$B$7:$U$222,6,0)</f>
        <v>---</v>
      </c>
      <c r="G11" s="10" t="str">
        <f>+VLOOKUP($B11,Results!$B$7:$U$222,7,0)</f>
        <v>---</v>
      </c>
      <c r="H11" s="7" t="str">
        <f>+VLOOKUP($B11,Results!$B$7:$U$222,8,0)</f>
        <v>---</v>
      </c>
      <c r="I11" s="10" t="str">
        <f>+VLOOKUP($B11,Results!$B$7:$U$222,9,0)</f>
        <v>---</v>
      </c>
      <c r="J11" s="7" t="str">
        <f>+VLOOKUP($B11,Results!$B$7:$U$222,10,0)</f>
        <v>---</v>
      </c>
      <c r="K11" s="10" t="str">
        <f>+VLOOKUP($B11,Results!$B$7:$U$222,11,0)</f>
        <v>---</v>
      </c>
      <c r="L11" s="7" t="str">
        <f>+VLOOKUP($B11,Results!$B$7:$U$222,12,0)</f>
        <v>---</v>
      </c>
      <c r="M11" s="10" t="str">
        <f>+VLOOKUP($B11,Results!$B$7:$U$222,13,0)</f>
        <v>---</v>
      </c>
      <c r="N11" s="7" t="str">
        <f>+VLOOKUP($B11,Results!$B$7:$U$222,14,0)</f>
        <v>---</v>
      </c>
      <c r="O11" s="10" t="str">
        <f>+VLOOKUP($B11,Results!$B$7:$U$222,15,0)</f>
        <v>---</v>
      </c>
      <c r="P11" s="7" t="str">
        <f>+VLOOKUP($B11,Results!$B$7:$U$222,16,0)</f>
        <v>---</v>
      </c>
      <c r="Q11" s="10" t="str">
        <f>+VLOOKUP($B11,Results!$B$7:$U$222,17,0)</f>
        <v>---</v>
      </c>
      <c r="R11" s="7" t="str">
        <f>+VLOOKUP($B11,Results!$B$7:$U$222,18,0)</f>
        <v>---</v>
      </c>
      <c r="S11" s="10" t="str">
        <f>+VLOOKUP($B11,Results!$B$7:$U$222,19,0)</f>
        <v>---</v>
      </c>
      <c r="T11" s="7" t="str">
        <f>+VLOOKUP($B11,Results!$B$7:$U$222,20,0)</f>
        <v>---</v>
      </c>
      <c r="U11" s="10" t="e">
        <f>+VLOOKUP($B11,Results!$B$7:$U$222,21,0)</f>
        <v>#REF!</v>
      </c>
    </row>
    <row r="12" spans="2:21" ht="15" x14ac:dyDescent="0.25">
      <c r="B12" s="5" t="s">
        <v>351</v>
      </c>
      <c r="C12" s="5" t="str">
        <f>+VLOOKUP($B12,Results!$B$7:$U$222,2,0)</f>
        <v>Russia</v>
      </c>
      <c r="D12" s="5" t="str">
        <f>+VLOOKUP($B12,Results!$B$7:$U$222,3,0)</f>
        <v>Europe and Central Asia</v>
      </c>
      <c r="E12" s="7" t="str">
        <f>+VLOOKUP($B12,Results!$B$7:$U$222,5,0)</f>
        <v>---</v>
      </c>
      <c r="F12" s="7" t="str">
        <f>+VLOOKUP($B12,Results!$B$7:$U$222,6,0)</f>
        <v>---</v>
      </c>
      <c r="G12" s="10" t="str">
        <f>+VLOOKUP($B12,Results!$B$7:$U$222,7,0)</f>
        <v>---</v>
      </c>
      <c r="H12" s="7" t="str">
        <f>+VLOOKUP($B12,Results!$B$7:$U$222,8,0)</f>
        <v>---</v>
      </c>
      <c r="I12" s="10" t="str">
        <f>+VLOOKUP($B12,Results!$B$7:$U$222,9,0)</f>
        <v>---</v>
      </c>
      <c r="J12" s="7" t="str">
        <f>+VLOOKUP($B12,Results!$B$7:$U$222,10,0)</f>
        <v>---</v>
      </c>
      <c r="K12" s="10" t="str">
        <f>+VLOOKUP($B12,Results!$B$7:$U$222,11,0)</f>
        <v>---</v>
      </c>
      <c r="L12" s="7" t="str">
        <f>+VLOOKUP($B12,Results!$B$7:$U$222,12,0)</f>
        <v>---</v>
      </c>
      <c r="M12" s="10" t="str">
        <f>+VLOOKUP($B12,Results!$B$7:$U$222,13,0)</f>
        <v>---</v>
      </c>
      <c r="N12" s="7" t="str">
        <f>+VLOOKUP($B12,Results!$B$7:$U$222,14,0)</f>
        <v>---</v>
      </c>
      <c r="O12" s="10" t="str">
        <f>+VLOOKUP($B12,Results!$B$7:$U$222,15,0)</f>
        <v>---</v>
      </c>
      <c r="P12" s="7" t="str">
        <f>+VLOOKUP($B12,Results!$B$7:$U$222,16,0)</f>
        <v>---</v>
      </c>
      <c r="Q12" s="10" t="str">
        <f>+VLOOKUP($B12,Results!$B$7:$U$222,17,0)</f>
        <v>---</v>
      </c>
      <c r="R12" s="7" t="str">
        <f>+VLOOKUP($B12,Results!$B$7:$U$222,18,0)</f>
        <v>---</v>
      </c>
      <c r="S12" s="10" t="str">
        <f>+VLOOKUP($B12,Results!$B$7:$U$222,19,0)</f>
        <v>---</v>
      </c>
      <c r="T12" s="7" t="str">
        <f>+VLOOKUP($B12,Results!$B$7:$U$222,20,0)</f>
        <v>---</v>
      </c>
      <c r="U12" s="10" t="e">
        <f>+VLOOKUP($B12,Results!$B$7:$U$222,21,0)</f>
        <v>#REF!</v>
      </c>
    </row>
    <row r="13" spans="2:21" ht="15" x14ac:dyDescent="0.25">
      <c r="B13" s="5" t="s">
        <v>352</v>
      </c>
      <c r="C13" s="5" t="str">
        <f>+VLOOKUP($B13,Results!$B$7:$U$222,2,0)</f>
        <v>Latvia</v>
      </c>
      <c r="D13" s="5" t="str">
        <f>+VLOOKUP($B13,Results!$B$7:$U$222,3,0)</f>
        <v>Europe and Central Asia</v>
      </c>
      <c r="E13" s="7" t="str">
        <f>+VLOOKUP($B13,Results!$B$7:$U$222,5,0)</f>
        <v>---</v>
      </c>
      <c r="F13" s="7" t="str">
        <f>+VLOOKUP($B13,Results!$B$7:$U$222,6,0)</f>
        <v>---</v>
      </c>
      <c r="G13" s="10" t="str">
        <f>+VLOOKUP($B13,Results!$B$7:$U$222,7,0)</f>
        <v>---</v>
      </c>
      <c r="H13" s="7" t="str">
        <f>+VLOOKUP($B13,Results!$B$7:$U$222,8,0)</f>
        <v>---</v>
      </c>
      <c r="I13" s="10" t="str">
        <f>+VLOOKUP($B13,Results!$B$7:$U$222,9,0)</f>
        <v>---</v>
      </c>
      <c r="J13" s="7" t="str">
        <f>+VLOOKUP($B13,Results!$B$7:$U$222,10,0)</f>
        <v>---</v>
      </c>
      <c r="K13" s="10" t="str">
        <f>+VLOOKUP($B13,Results!$B$7:$U$222,11,0)</f>
        <v>---</v>
      </c>
      <c r="L13" s="7" t="str">
        <f>+VLOOKUP($B13,Results!$B$7:$U$222,12,0)</f>
        <v>---</v>
      </c>
      <c r="M13" s="10" t="str">
        <f>+VLOOKUP($B13,Results!$B$7:$U$222,13,0)</f>
        <v>---</v>
      </c>
      <c r="N13" s="7" t="str">
        <f>+VLOOKUP($B13,Results!$B$7:$U$222,14,0)</f>
        <v>---</v>
      </c>
      <c r="O13" s="10" t="str">
        <f>+VLOOKUP($B13,Results!$B$7:$U$222,15,0)</f>
        <v>---</v>
      </c>
      <c r="P13" s="7" t="str">
        <f>+VLOOKUP($B13,Results!$B$7:$U$222,16,0)</f>
        <v>---</v>
      </c>
      <c r="Q13" s="10" t="str">
        <f>+VLOOKUP($B13,Results!$B$7:$U$222,17,0)</f>
        <v>---</v>
      </c>
      <c r="R13" s="7" t="str">
        <f>+VLOOKUP($B13,Results!$B$7:$U$222,18,0)</f>
        <v>---</v>
      </c>
      <c r="S13" s="10" t="str">
        <f>+VLOOKUP($B13,Results!$B$7:$U$222,19,0)</f>
        <v>---</v>
      </c>
      <c r="T13" s="7" t="str">
        <f>+VLOOKUP($B13,Results!$B$7:$U$222,20,0)</f>
        <v>---</v>
      </c>
      <c r="U13" s="10" t="e">
        <f>+VLOOKUP($B13,Results!$B$7:$U$222,21,0)</f>
        <v>#REF!</v>
      </c>
    </row>
    <row r="14" spans="2:21" ht="15" x14ac:dyDescent="0.25">
      <c r="B14" s="5" t="s">
        <v>353</v>
      </c>
      <c r="C14" s="5" t="str">
        <f>+VLOOKUP($B14,Results!$B$7:$U$222,2,0)</f>
        <v>Moldova</v>
      </c>
      <c r="D14" s="5" t="str">
        <f>+VLOOKUP($B14,Results!$B$7:$U$222,3,0)</f>
        <v>Europe and Central Asia</v>
      </c>
      <c r="E14" s="7" t="str">
        <f>+VLOOKUP($B14,Results!$B$7:$U$222,5,0)</f>
        <v>---</v>
      </c>
      <c r="F14" s="7" t="str">
        <f>+VLOOKUP($B14,Results!$B$7:$U$222,6,0)</f>
        <v>---</v>
      </c>
      <c r="G14" s="10" t="str">
        <f>+VLOOKUP($B14,Results!$B$7:$U$222,7,0)</f>
        <v>---</v>
      </c>
      <c r="H14" s="7" t="str">
        <f>+VLOOKUP($B14,Results!$B$7:$U$222,8,0)</f>
        <v>---</v>
      </c>
      <c r="I14" s="10" t="str">
        <f>+VLOOKUP($B14,Results!$B$7:$U$222,9,0)</f>
        <v>---</v>
      </c>
      <c r="J14" s="7" t="str">
        <f>+VLOOKUP($B14,Results!$B$7:$U$222,10,0)</f>
        <v>---</v>
      </c>
      <c r="K14" s="10" t="str">
        <f>+VLOOKUP($B14,Results!$B$7:$U$222,11,0)</f>
        <v>---</v>
      </c>
      <c r="L14" s="7" t="str">
        <f>+VLOOKUP($B14,Results!$B$7:$U$222,12,0)</f>
        <v>---</v>
      </c>
      <c r="M14" s="10" t="str">
        <f>+VLOOKUP($B14,Results!$B$7:$U$222,13,0)</f>
        <v>---</v>
      </c>
      <c r="N14" s="7" t="str">
        <f>+VLOOKUP($B14,Results!$B$7:$U$222,14,0)</f>
        <v>---</v>
      </c>
      <c r="O14" s="10" t="str">
        <f>+VLOOKUP($B14,Results!$B$7:$U$222,15,0)</f>
        <v>---</v>
      </c>
      <c r="P14" s="7" t="str">
        <f>+VLOOKUP($B14,Results!$B$7:$U$222,16,0)</f>
        <v>---</v>
      </c>
      <c r="Q14" s="10" t="str">
        <f>+VLOOKUP($B14,Results!$B$7:$U$222,17,0)</f>
        <v>---</v>
      </c>
      <c r="R14" s="7" t="str">
        <f>+VLOOKUP($B14,Results!$B$7:$U$222,18,0)</f>
        <v>---</v>
      </c>
      <c r="S14" s="10" t="str">
        <f>+VLOOKUP($B14,Results!$B$7:$U$222,19,0)</f>
        <v>---</v>
      </c>
      <c r="T14" s="7" t="str">
        <f>+VLOOKUP($B14,Results!$B$7:$U$222,20,0)</f>
        <v>---</v>
      </c>
      <c r="U14" s="10" t="e">
        <f>+VLOOKUP($B14,Results!$B$7:$U$222,21,0)</f>
        <v>#REF!</v>
      </c>
    </row>
    <row r="15" spans="2:21" ht="15" x14ac:dyDescent="0.25">
      <c r="B15" s="5" t="s">
        <v>354</v>
      </c>
      <c r="C15" s="5" t="str">
        <f>+VLOOKUP($B15,Results!$B$7:$U$222,2,0)</f>
        <v>Macedonia</v>
      </c>
      <c r="D15" s="5" t="str">
        <f>+VLOOKUP($B15,Results!$B$7:$U$222,3,0)</f>
        <v>Europe and Central Asia</v>
      </c>
      <c r="E15" s="7" t="str">
        <f>+VLOOKUP($B15,Results!$B$7:$U$222,5,0)</f>
        <v>---</v>
      </c>
      <c r="F15" s="7" t="str">
        <f>+VLOOKUP($B15,Results!$B$7:$U$222,6,0)</f>
        <v>---</v>
      </c>
      <c r="G15" s="10" t="str">
        <f>+VLOOKUP($B15,Results!$B$7:$U$222,7,0)</f>
        <v>---</v>
      </c>
      <c r="H15" s="7" t="str">
        <f>+VLOOKUP($B15,Results!$B$7:$U$222,8,0)</f>
        <v>---</v>
      </c>
      <c r="I15" s="10" t="str">
        <f>+VLOOKUP($B15,Results!$B$7:$U$222,9,0)</f>
        <v>---</v>
      </c>
      <c r="J15" s="7" t="str">
        <f>+VLOOKUP($B15,Results!$B$7:$U$222,10,0)</f>
        <v>---</v>
      </c>
      <c r="K15" s="10" t="str">
        <f>+VLOOKUP($B15,Results!$B$7:$U$222,11,0)</f>
        <v>---</v>
      </c>
      <c r="L15" s="7" t="str">
        <f>+VLOOKUP($B15,Results!$B$7:$U$222,12,0)</f>
        <v>---</v>
      </c>
      <c r="M15" s="10" t="str">
        <f>+VLOOKUP($B15,Results!$B$7:$U$222,13,0)</f>
        <v>---</v>
      </c>
      <c r="N15" s="7" t="str">
        <f>+VLOOKUP($B15,Results!$B$7:$U$222,14,0)</f>
        <v>---</v>
      </c>
      <c r="O15" s="10" t="str">
        <f>+VLOOKUP($B15,Results!$B$7:$U$222,15,0)</f>
        <v>---</v>
      </c>
      <c r="P15" s="7" t="str">
        <f>+VLOOKUP($B15,Results!$B$7:$U$222,16,0)</f>
        <v>---</v>
      </c>
      <c r="Q15" s="10" t="str">
        <f>+VLOOKUP($B15,Results!$B$7:$U$222,17,0)</f>
        <v>---</v>
      </c>
      <c r="R15" s="7" t="str">
        <f>+VLOOKUP($B15,Results!$B$7:$U$222,18,0)</f>
        <v>---</v>
      </c>
      <c r="S15" s="10" t="str">
        <f>+VLOOKUP($B15,Results!$B$7:$U$222,19,0)</f>
        <v>---</v>
      </c>
      <c r="T15" s="7" t="str">
        <f>+VLOOKUP($B15,Results!$B$7:$U$222,20,0)</f>
        <v>---</v>
      </c>
      <c r="U15" s="10" t="e">
        <f>+VLOOKUP($B15,Results!$B$7:$U$222,21,0)</f>
        <v>#REF!</v>
      </c>
    </row>
    <row r="16" spans="2:21" ht="15" x14ac:dyDescent="0.25">
      <c r="B16" s="5" t="s">
        <v>355</v>
      </c>
      <c r="C16" s="5" t="str">
        <f>+VLOOKUP($B16,Results!$B$7:$U$222,2,0)</f>
        <v>Turkey</v>
      </c>
      <c r="D16" s="5" t="str">
        <f>+VLOOKUP($B16,Results!$B$7:$U$222,3,0)</f>
        <v>Europe and Central Asia</v>
      </c>
      <c r="E16" s="7" t="str">
        <f>+VLOOKUP($B16,Results!$B$7:$U$222,5,0)</f>
        <v>---</v>
      </c>
      <c r="F16" s="7" t="str">
        <f>+VLOOKUP($B16,Results!$B$7:$U$222,6,0)</f>
        <v>---</v>
      </c>
      <c r="G16" s="10" t="str">
        <f>+VLOOKUP($B16,Results!$B$7:$U$222,7,0)</f>
        <v>---</v>
      </c>
      <c r="H16" s="7" t="str">
        <f>+VLOOKUP($B16,Results!$B$7:$U$222,8,0)</f>
        <v>---</v>
      </c>
      <c r="I16" s="10" t="str">
        <f>+VLOOKUP($B16,Results!$B$7:$U$222,9,0)</f>
        <v>---</v>
      </c>
      <c r="J16" s="7" t="str">
        <f>+VLOOKUP($B16,Results!$B$7:$U$222,10,0)</f>
        <v>---</v>
      </c>
      <c r="K16" s="10" t="str">
        <f>+VLOOKUP($B16,Results!$B$7:$U$222,11,0)</f>
        <v>---</v>
      </c>
      <c r="L16" s="7" t="str">
        <f>+VLOOKUP($B16,Results!$B$7:$U$222,12,0)</f>
        <v>---</v>
      </c>
      <c r="M16" s="10" t="str">
        <f>+VLOOKUP($B16,Results!$B$7:$U$222,13,0)</f>
        <v>---</v>
      </c>
      <c r="N16" s="7" t="str">
        <f>+VLOOKUP($B16,Results!$B$7:$U$222,14,0)</f>
        <v>---</v>
      </c>
      <c r="O16" s="10" t="str">
        <f>+VLOOKUP($B16,Results!$B$7:$U$222,15,0)</f>
        <v>---</v>
      </c>
      <c r="P16" s="7" t="str">
        <f>+VLOOKUP($B16,Results!$B$7:$U$222,16,0)</f>
        <v>---</v>
      </c>
      <c r="Q16" s="10" t="str">
        <f>+VLOOKUP($B16,Results!$B$7:$U$222,17,0)</f>
        <v>---</v>
      </c>
      <c r="R16" s="7" t="str">
        <f>+VLOOKUP($B16,Results!$B$7:$U$222,18,0)</f>
        <v>---</v>
      </c>
      <c r="S16" s="10" t="str">
        <f>+VLOOKUP($B16,Results!$B$7:$U$222,19,0)</f>
        <v>---</v>
      </c>
      <c r="T16" s="7" t="str">
        <f>+VLOOKUP($B16,Results!$B$7:$U$222,20,0)</f>
        <v>---</v>
      </c>
      <c r="U16" s="10" t="e">
        <f>+VLOOKUP($B16,Results!$B$7:$U$222,21,0)</f>
        <v>#REF!</v>
      </c>
    </row>
    <row r="17" spans="2:21" ht="15" x14ac:dyDescent="0.25">
      <c r="B17" s="5" t="s">
        <v>356</v>
      </c>
      <c r="C17" s="5" t="str">
        <f>+VLOOKUP($B17,Results!$B$7:$U$222,2,0)</f>
        <v>Albania</v>
      </c>
      <c r="D17" s="5" t="str">
        <f>+VLOOKUP($B17,Results!$B$7:$U$222,3,0)</f>
        <v>Europe and Central Asia</v>
      </c>
      <c r="E17" s="7" t="str">
        <f>+VLOOKUP($B17,Results!$B$7:$U$222,5,0)</f>
        <v>---</v>
      </c>
      <c r="F17" s="7" t="str">
        <f>+VLOOKUP($B17,Results!$B$7:$U$222,6,0)</f>
        <v>---</v>
      </c>
      <c r="G17" s="10" t="str">
        <f>+VLOOKUP($B17,Results!$B$7:$U$222,7,0)</f>
        <v>---</v>
      </c>
      <c r="H17" s="7" t="str">
        <f>+VLOOKUP($B17,Results!$B$7:$U$222,8,0)</f>
        <v>---</v>
      </c>
      <c r="I17" s="10" t="str">
        <f>+VLOOKUP($B17,Results!$B$7:$U$222,9,0)</f>
        <v>---</v>
      </c>
      <c r="J17" s="7" t="str">
        <f>+VLOOKUP($B17,Results!$B$7:$U$222,10,0)</f>
        <v>---</v>
      </c>
      <c r="K17" s="10" t="str">
        <f>+VLOOKUP($B17,Results!$B$7:$U$222,11,0)</f>
        <v>---</v>
      </c>
      <c r="L17" s="7" t="str">
        <f>+VLOOKUP($B17,Results!$B$7:$U$222,12,0)</f>
        <v>---</v>
      </c>
      <c r="M17" s="10" t="str">
        <f>+VLOOKUP($B17,Results!$B$7:$U$222,13,0)</f>
        <v>---</v>
      </c>
      <c r="N17" s="7" t="str">
        <f>+VLOOKUP($B17,Results!$B$7:$U$222,14,0)</f>
        <v>---</v>
      </c>
      <c r="O17" s="10" t="str">
        <f>+VLOOKUP($B17,Results!$B$7:$U$222,15,0)</f>
        <v>---</v>
      </c>
      <c r="P17" s="7" t="str">
        <f>+VLOOKUP($B17,Results!$B$7:$U$222,16,0)</f>
        <v>---</v>
      </c>
      <c r="Q17" s="10" t="str">
        <f>+VLOOKUP($B17,Results!$B$7:$U$222,17,0)</f>
        <v>---</v>
      </c>
      <c r="R17" s="7" t="str">
        <f>+VLOOKUP($B17,Results!$B$7:$U$222,18,0)</f>
        <v>---</v>
      </c>
      <c r="S17" s="10" t="str">
        <f>+VLOOKUP($B17,Results!$B$7:$U$222,19,0)</f>
        <v>---</v>
      </c>
      <c r="T17" s="7" t="str">
        <f>+VLOOKUP($B17,Results!$B$7:$U$222,20,0)</f>
        <v>---</v>
      </c>
      <c r="U17" s="10" t="e">
        <f>+VLOOKUP($B17,Results!$B$7:$U$222,21,0)</f>
        <v>#REF!</v>
      </c>
    </row>
    <row r="18" spans="2:21" ht="15" x14ac:dyDescent="0.25">
      <c r="B18" s="5" t="s">
        <v>357</v>
      </c>
      <c r="C18" s="5" t="str">
        <f>+VLOOKUP($B18,Results!$B$7:$U$222,2,0)</f>
        <v>Andorra</v>
      </c>
      <c r="D18" s="5" t="str">
        <f>+VLOOKUP($B18,Results!$B$7:$U$222,3,0)</f>
        <v>Europe and Central Asia</v>
      </c>
      <c r="E18" s="7" t="str">
        <f>+VLOOKUP($B18,Results!$B$7:$U$222,5,0)</f>
        <v>---</v>
      </c>
      <c r="F18" s="7" t="str">
        <f>+VLOOKUP($B18,Results!$B$7:$U$222,6,0)</f>
        <v>---</v>
      </c>
      <c r="G18" s="10" t="str">
        <f>+VLOOKUP($B18,Results!$B$7:$U$222,7,0)</f>
        <v>---</v>
      </c>
      <c r="H18" s="7" t="str">
        <f>+VLOOKUP($B18,Results!$B$7:$U$222,8,0)</f>
        <v>---</v>
      </c>
      <c r="I18" s="10" t="str">
        <f>+VLOOKUP($B18,Results!$B$7:$U$222,9,0)</f>
        <v>---</v>
      </c>
      <c r="J18" s="7" t="str">
        <f>+VLOOKUP($B18,Results!$B$7:$U$222,10,0)</f>
        <v>---</v>
      </c>
      <c r="K18" s="10" t="str">
        <f>+VLOOKUP($B18,Results!$B$7:$U$222,11,0)</f>
        <v>---</v>
      </c>
      <c r="L18" s="7" t="str">
        <f>+VLOOKUP($B18,Results!$B$7:$U$222,12,0)</f>
        <v>---</v>
      </c>
      <c r="M18" s="10" t="str">
        <f>+VLOOKUP($B18,Results!$B$7:$U$222,13,0)</f>
        <v>---</v>
      </c>
      <c r="N18" s="7" t="str">
        <f>+VLOOKUP($B18,Results!$B$7:$U$222,14,0)</f>
        <v>---</v>
      </c>
      <c r="O18" s="10" t="str">
        <f>+VLOOKUP($B18,Results!$B$7:$U$222,15,0)</f>
        <v>---</v>
      </c>
      <c r="P18" s="7" t="str">
        <f>+VLOOKUP($B18,Results!$B$7:$U$222,16,0)</f>
        <v>---</v>
      </c>
      <c r="Q18" s="10" t="str">
        <f>+VLOOKUP($B18,Results!$B$7:$U$222,17,0)</f>
        <v>---</v>
      </c>
      <c r="R18" s="7" t="str">
        <f>+VLOOKUP($B18,Results!$B$7:$U$222,18,0)</f>
        <v>---</v>
      </c>
      <c r="S18" s="10" t="str">
        <f>+VLOOKUP($B18,Results!$B$7:$U$222,19,0)</f>
        <v>---</v>
      </c>
      <c r="T18" s="7" t="str">
        <f>+VLOOKUP($B18,Results!$B$7:$U$222,20,0)</f>
        <v>---</v>
      </c>
      <c r="U18" s="10" t="e">
        <f>+VLOOKUP($B18,Results!$B$7:$U$222,21,0)</f>
        <v>#REF!</v>
      </c>
    </row>
    <row r="19" spans="2:21" ht="15" x14ac:dyDescent="0.25">
      <c r="B19" s="5" t="s">
        <v>358</v>
      </c>
      <c r="C19" s="5" t="str">
        <f>+VLOOKUP($B19,Results!$B$7:$U$222,2,0)</f>
        <v>Armenia</v>
      </c>
      <c r="D19" s="5" t="str">
        <f>+VLOOKUP($B19,Results!$B$7:$U$222,3,0)</f>
        <v>Europe and Central Asia</v>
      </c>
      <c r="E19" s="7" t="str">
        <f>+VLOOKUP($B19,Results!$B$7:$U$222,5,0)</f>
        <v>---</v>
      </c>
      <c r="F19" s="7" t="str">
        <f>+VLOOKUP($B19,Results!$B$7:$U$222,6,0)</f>
        <v>---</v>
      </c>
      <c r="G19" s="10" t="str">
        <f>+VLOOKUP($B19,Results!$B$7:$U$222,7,0)</f>
        <v>---</v>
      </c>
      <c r="H19" s="7" t="str">
        <f>+VLOOKUP($B19,Results!$B$7:$U$222,8,0)</f>
        <v>---</v>
      </c>
      <c r="I19" s="10" t="str">
        <f>+VLOOKUP($B19,Results!$B$7:$U$222,9,0)</f>
        <v>---</v>
      </c>
      <c r="J19" s="7" t="str">
        <f>+VLOOKUP($B19,Results!$B$7:$U$222,10,0)</f>
        <v>---</v>
      </c>
      <c r="K19" s="10" t="str">
        <f>+VLOOKUP($B19,Results!$B$7:$U$222,11,0)</f>
        <v>---</v>
      </c>
      <c r="L19" s="7" t="str">
        <f>+VLOOKUP($B19,Results!$B$7:$U$222,12,0)</f>
        <v>---</v>
      </c>
      <c r="M19" s="10" t="str">
        <f>+VLOOKUP($B19,Results!$B$7:$U$222,13,0)</f>
        <v>---</v>
      </c>
      <c r="N19" s="7" t="str">
        <f>+VLOOKUP($B19,Results!$B$7:$U$222,14,0)</f>
        <v>---</v>
      </c>
      <c r="O19" s="10" t="str">
        <f>+VLOOKUP($B19,Results!$B$7:$U$222,15,0)</f>
        <v>---</v>
      </c>
      <c r="P19" s="7" t="str">
        <f>+VLOOKUP($B19,Results!$B$7:$U$222,16,0)</f>
        <v>---</v>
      </c>
      <c r="Q19" s="10" t="str">
        <f>+VLOOKUP($B19,Results!$B$7:$U$222,17,0)</f>
        <v>---</v>
      </c>
      <c r="R19" s="7" t="str">
        <f>+VLOOKUP($B19,Results!$B$7:$U$222,18,0)</f>
        <v>---</v>
      </c>
      <c r="S19" s="10" t="str">
        <f>+VLOOKUP($B19,Results!$B$7:$U$222,19,0)</f>
        <v>---</v>
      </c>
      <c r="T19" s="7" t="str">
        <f>+VLOOKUP($B19,Results!$B$7:$U$222,20,0)</f>
        <v>---</v>
      </c>
      <c r="U19" s="10" t="e">
        <f>+VLOOKUP($B19,Results!$B$7:$U$222,21,0)</f>
        <v>#REF!</v>
      </c>
    </row>
    <row r="20" spans="2:21" ht="15" x14ac:dyDescent="0.25">
      <c r="B20" s="5" t="s">
        <v>359</v>
      </c>
      <c r="C20" s="5" t="str">
        <f>+VLOOKUP($B20,Results!$B$7:$U$222,2,0)</f>
        <v>Lithuania</v>
      </c>
      <c r="D20" s="5" t="str">
        <f>+VLOOKUP($B20,Results!$B$7:$U$222,3,0)</f>
        <v>Europe and Central Asia</v>
      </c>
      <c r="E20" s="7" t="str">
        <f>+VLOOKUP($B20,Results!$B$7:$U$222,5,0)</f>
        <v>---</v>
      </c>
      <c r="F20" s="7" t="str">
        <f>+VLOOKUP($B20,Results!$B$7:$U$222,6,0)</f>
        <v>---</v>
      </c>
      <c r="G20" s="10" t="str">
        <f>+VLOOKUP($B20,Results!$B$7:$U$222,7,0)</f>
        <v>---</v>
      </c>
      <c r="H20" s="7" t="str">
        <f>+VLOOKUP($B20,Results!$B$7:$U$222,8,0)</f>
        <v>---</v>
      </c>
      <c r="I20" s="10" t="str">
        <f>+VLOOKUP($B20,Results!$B$7:$U$222,9,0)</f>
        <v>---</v>
      </c>
      <c r="J20" s="7" t="str">
        <f>+VLOOKUP($B20,Results!$B$7:$U$222,10,0)</f>
        <v>---</v>
      </c>
      <c r="K20" s="10" t="str">
        <f>+VLOOKUP($B20,Results!$B$7:$U$222,11,0)</f>
        <v>---</v>
      </c>
      <c r="L20" s="7" t="str">
        <f>+VLOOKUP($B20,Results!$B$7:$U$222,12,0)</f>
        <v>---</v>
      </c>
      <c r="M20" s="10" t="str">
        <f>+VLOOKUP($B20,Results!$B$7:$U$222,13,0)</f>
        <v>---</v>
      </c>
      <c r="N20" s="7" t="str">
        <f>+VLOOKUP($B20,Results!$B$7:$U$222,14,0)</f>
        <v>---</v>
      </c>
      <c r="O20" s="10" t="str">
        <f>+VLOOKUP($B20,Results!$B$7:$U$222,15,0)</f>
        <v>---</v>
      </c>
      <c r="P20" s="7" t="str">
        <f>+VLOOKUP($B20,Results!$B$7:$U$222,16,0)</f>
        <v>---</v>
      </c>
      <c r="Q20" s="10" t="str">
        <f>+VLOOKUP($B20,Results!$B$7:$U$222,17,0)</f>
        <v>---</v>
      </c>
      <c r="R20" s="7" t="str">
        <f>+VLOOKUP($B20,Results!$B$7:$U$222,18,0)</f>
        <v>---</v>
      </c>
      <c r="S20" s="10" t="str">
        <f>+VLOOKUP($B20,Results!$B$7:$U$222,19,0)</f>
        <v>---</v>
      </c>
      <c r="T20" s="7" t="str">
        <f>+VLOOKUP($B20,Results!$B$7:$U$222,20,0)</f>
        <v>---</v>
      </c>
      <c r="U20" s="10" t="e">
        <f>+VLOOKUP($B20,Results!$B$7:$U$222,21,0)</f>
        <v>#REF!</v>
      </c>
    </row>
    <row r="21" spans="2:21" ht="15" x14ac:dyDescent="0.25">
      <c r="B21" s="5" t="s">
        <v>360</v>
      </c>
      <c r="C21" s="5" t="str">
        <f>+VLOOKUP($B21,Results!$B$7:$U$222,2,0)</f>
        <v>Luxembourg</v>
      </c>
      <c r="D21" s="5" t="str">
        <f>+VLOOKUP($B21,Results!$B$7:$U$222,3,0)</f>
        <v>Europe and Central Asia</v>
      </c>
      <c r="E21" s="7" t="str">
        <f>+VLOOKUP($B21,Results!$B$7:$U$222,5,0)</f>
        <v>---</v>
      </c>
      <c r="F21" s="7" t="str">
        <f>+VLOOKUP($B21,Results!$B$7:$U$222,6,0)</f>
        <v>---</v>
      </c>
      <c r="G21" s="10" t="str">
        <f>+VLOOKUP($B21,Results!$B$7:$U$222,7,0)</f>
        <v>---</v>
      </c>
      <c r="H21" s="7" t="str">
        <f>+VLOOKUP($B21,Results!$B$7:$U$222,8,0)</f>
        <v>---</v>
      </c>
      <c r="I21" s="10" t="str">
        <f>+VLOOKUP($B21,Results!$B$7:$U$222,9,0)</f>
        <v>---</v>
      </c>
      <c r="J21" s="7" t="str">
        <f>+VLOOKUP($B21,Results!$B$7:$U$222,10,0)</f>
        <v>---</v>
      </c>
      <c r="K21" s="10" t="str">
        <f>+VLOOKUP($B21,Results!$B$7:$U$222,11,0)</f>
        <v>---</v>
      </c>
      <c r="L21" s="7" t="str">
        <f>+VLOOKUP($B21,Results!$B$7:$U$222,12,0)</f>
        <v>---</v>
      </c>
      <c r="M21" s="10" t="str">
        <f>+VLOOKUP($B21,Results!$B$7:$U$222,13,0)</f>
        <v>---</v>
      </c>
      <c r="N21" s="7" t="str">
        <f>+VLOOKUP($B21,Results!$B$7:$U$222,14,0)</f>
        <v>---</v>
      </c>
      <c r="O21" s="10" t="str">
        <f>+VLOOKUP($B21,Results!$B$7:$U$222,15,0)</f>
        <v>---</v>
      </c>
      <c r="P21" s="7" t="str">
        <f>+VLOOKUP($B21,Results!$B$7:$U$222,16,0)</f>
        <v>---</v>
      </c>
      <c r="Q21" s="10" t="str">
        <f>+VLOOKUP($B21,Results!$B$7:$U$222,17,0)</f>
        <v>---</v>
      </c>
      <c r="R21" s="7" t="str">
        <f>+VLOOKUP($B21,Results!$B$7:$U$222,18,0)</f>
        <v>---</v>
      </c>
      <c r="S21" s="10" t="str">
        <f>+VLOOKUP($B21,Results!$B$7:$U$222,19,0)</f>
        <v>---</v>
      </c>
      <c r="T21" s="7" t="str">
        <f>+VLOOKUP($B21,Results!$B$7:$U$222,20,0)</f>
        <v>---</v>
      </c>
      <c r="U21" s="10" t="e">
        <f>+VLOOKUP($B21,Results!$B$7:$U$222,21,0)</f>
        <v>#REF!</v>
      </c>
    </row>
    <row r="22" spans="2:21" ht="15" x14ac:dyDescent="0.25">
      <c r="B22" s="5" t="s">
        <v>361</v>
      </c>
      <c r="C22" s="5" t="str">
        <f>+VLOOKUP($B22,Results!$B$7:$U$222,2,0)</f>
        <v>Ireland</v>
      </c>
      <c r="D22" s="5" t="str">
        <f>+VLOOKUP($B22,Results!$B$7:$U$222,3,0)</f>
        <v>Europe and Central Asia</v>
      </c>
      <c r="E22" s="7" t="str">
        <f>+VLOOKUP($B22,Results!$B$7:$U$222,5,0)</f>
        <v>---</v>
      </c>
      <c r="F22" s="7" t="str">
        <f>+VLOOKUP($B22,Results!$B$7:$U$222,6,0)</f>
        <v>---</v>
      </c>
      <c r="G22" s="10" t="str">
        <f>+VLOOKUP($B22,Results!$B$7:$U$222,7,0)</f>
        <v>---</v>
      </c>
      <c r="H22" s="7" t="str">
        <f>+VLOOKUP($B22,Results!$B$7:$U$222,8,0)</f>
        <v>---</v>
      </c>
      <c r="I22" s="10" t="str">
        <f>+VLOOKUP($B22,Results!$B$7:$U$222,9,0)</f>
        <v>---</v>
      </c>
      <c r="J22" s="7" t="str">
        <f>+VLOOKUP($B22,Results!$B$7:$U$222,10,0)</f>
        <v>---</v>
      </c>
      <c r="K22" s="10" t="str">
        <f>+VLOOKUP($B22,Results!$B$7:$U$222,11,0)</f>
        <v>---</v>
      </c>
      <c r="L22" s="7" t="str">
        <f>+VLOOKUP($B22,Results!$B$7:$U$222,12,0)</f>
        <v>---</v>
      </c>
      <c r="M22" s="10" t="str">
        <f>+VLOOKUP($B22,Results!$B$7:$U$222,13,0)</f>
        <v>---</v>
      </c>
      <c r="N22" s="7" t="str">
        <f>+VLOOKUP($B22,Results!$B$7:$U$222,14,0)</f>
        <v>---</v>
      </c>
      <c r="O22" s="10" t="str">
        <f>+VLOOKUP($B22,Results!$B$7:$U$222,15,0)</f>
        <v>---</v>
      </c>
      <c r="P22" s="7" t="str">
        <f>+VLOOKUP($B22,Results!$B$7:$U$222,16,0)</f>
        <v>---</v>
      </c>
      <c r="Q22" s="10" t="str">
        <f>+VLOOKUP($B22,Results!$B$7:$U$222,17,0)</f>
        <v>---</v>
      </c>
      <c r="R22" s="7" t="str">
        <f>+VLOOKUP($B22,Results!$B$7:$U$222,18,0)</f>
        <v>---</v>
      </c>
      <c r="S22" s="10" t="str">
        <f>+VLOOKUP($B22,Results!$B$7:$U$222,19,0)</f>
        <v>---</v>
      </c>
      <c r="T22" s="7" t="str">
        <f>+VLOOKUP($B22,Results!$B$7:$U$222,20,0)</f>
        <v>---</v>
      </c>
      <c r="U22" s="10" t="e">
        <f>+VLOOKUP($B22,Results!$B$7:$U$222,21,0)</f>
        <v>#REF!</v>
      </c>
    </row>
    <row r="23" spans="2:21" ht="15" x14ac:dyDescent="0.25">
      <c r="B23" s="5" t="s">
        <v>362</v>
      </c>
      <c r="C23" s="5" t="str">
        <f>+VLOOKUP($B23,Results!$B$7:$U$222,2,0)</f>
        <v>Bosnia and Herzegovina</v>
      </c>
      <c r="D23" s="5" t="str">
        <f>+VLOOKUP($B23,Results!$B$7:$U$222,3,0)</f>
        <v>Europe and Central Asia</v>
      </c>
      <c r="E23" s="7" t="str">
        <f>+VLOOKUP($B23,Results!$B$7:$U$222,5,0)</f>
        <v>---</v>
      </c>
      <c r="F23" s="7" t="str">
        <f>+VLOOKUP($B23,Results!$B$7:$U$222,6,0)</f>
        <v>---</v>
      </c>
      <c r="G23" s="10" t="str">
        <f>+VLOOKUP($B23,Results!$B$7:$U$222,7,0)</f>
        <v>---</v>
      </c>
      <c r="H23" s="7" t="str">
        <f>+VLOOKUP($B23,Results!$B$7:$U$222,8,0)</f>
        <v>---</v>
      </c>
      <c r="I23" s="10" t="str">
        <f>+VLOOKUP($B23,Results!$B$7:$U$222,9,0)</f>
        <v>---</v>
      </c>
      <c r="J23" s="7" t="str">
        <f>+VLOOKUP($B23,Results!$B$7:$U$222,10,0)</f>
        <v>---</v>
      </c>
      <c r="K23" s="10" t="str">
        <f>+VLOOKUP($B23,Results!$B$7:$U$222,11,0)</f>
        <v>---</v>
      </c>
      <c r="L23" s="7" t="str">
        <f>+VLOOKUP($B23,Results!$B$7:$U$222,12,0)</f>
        <v>---</v>
      </c>
      <c r="M23" s="10" t="str">
        <f>+VLOOKUP($B23,Results!$B$7:$U$222,13,0)</f>
        <v>---</v>
      </c>
      <c r="N23" s="7" t="str">
        <f>+VLOOKUP($B23,Results!$B$7:$U$222,14,0)</f>
        <v>---</v>
      </c>
      <c r="O23" s="10" t="str">
        <f>+VLOOKUP($B23,Results!$B$7:$U$222,15,0)</f>
        <v>---</v>
      </c>
      <c r="P23" s="7" t="str">
        <f>+VLOOKUP($B23,Results!$B$7:$U$222,16,0)</f>
        <v>---</v>
      </c>
      <c r="Q23" s="10" t="str">
        <f>+VLOOKUP($B23,Results!$B$7:$U$222,17,0)</f>
        <v>---</v>
      </c>
      <c r="R23" s="7" t="str">
        <f>+VLOOKUP($B23,Results!$B$7:$U$222,18,0)</f>
        <v>---</v>
      </c>
      <c r="S23" s="10" t="str">
        <f>+VLOOKUP($B23,Results!$B$7:$U$222,19,0)</f>
        <v>---</v>
      </c>
      <c r="T23" s="7" t="str">
        <f>+VLOOKUP($B23,Results!$B$7:$U$222,20,0)</f>
        <v>---</v>
      </c>
      <c r="U23" s="10" t="e">
        <f>+VLOOKUP($B23,Results!$B$7:$U$222,21,0)</f>
        <v>#REF!</v>
      </c>
    </row>
    <row r="24" spans="2:21" ht="15" x14ac:dyDescent="0.25">
      <c r="B24" s="5" t="s">
        <v>363</v>
      </c>
      <c r="C24" s="5" t="str">
        <f>+VLOOKUP($B24,Results!$B$7:$U$222,2,0)</f>
        <v>Finland</v>
      </c>
      <c r="D24" s="5" t="str">
        <f>+VLOOKUP($B24,Results!$B$7:$U$222,3,0)</f>
        <v>Europe and Central Asia</v>
      </c>
      <c r="E24" s="7" t="str">
        <f>+VLOOKUP($B24,Results!$B$7:$U$222,5,0)</f>
        <v>---</v>
      </c>
      <c r="F24" s="7" t="str">
        <f>+VLOOKUP($B24,Results!$B$7:$U$222,6,0)</f>
        <v>---</v>
      </c>
      <c r="G24" s="10" t="str">
        <f>+VLOOKUP($B24,Results!$B$7:$U$222,7,0)</f>
        <v>---</v>
      </c>
      <c r="H24" s="7" t="str">
        <f>+VLOOKUP($B24,Results!$B$7:$U$222,8,0)</f>
        <v>---</v>
      </c>
      <c r="I24" s="10" t="str">
        <f>+VLOOKUP($B24,Results!$B$7:$U$222,9,0)</f>
        <v>---</v>
      </c>
      <c r="J24" s="7" t="str">
        <f>+VLOOKUP($B24,Results!$B$7:$U$222,10,0)</f>
        <v>---</v>
      </c>
      <c r="K24" s="10" t="str">
        <f>+VLOOKUP($B24,Results!$B$7:$U$222,11,0)</f>
        <v>---</v>
      </c>
      <c r="L24" s="7" t="str">
        <f>+VLOOKUP($B24,Results!$B$7:$U$222,12,0)</f>
        <v>---</v>
      </c>
      <c r="M24" s="10" t="str">
        <f>+VLOOKUP($B24,Results!$B$7:$U$222,13,0)</f>
        <v>---</v>
      </c>
      <c r="N24" s="7" t="str">
        <f>+VLOOKUP($B24,Results!$B$7:$U$222,14,0)</f>
        <v>---</v>
      </c>
      <c r="O24" s="10" t="str">
        <f>+VLOOKUP($B24,Results!$B$7:$U$222,15,0)</f>
        <v>---</v>
      </c>
      <c r="P24" s="7" t="str">
        <f>+VLOOKUP($B24,Results!$B$7:$U$222,16,0)</f>
        <v>---</v>
      </c>
      <c r="Q24" s="10" t="str">
        <f>+VLOOKUP($B24,Results!$B$7:$U$222,17,0)</f>
        <v>---</v>
      </c>
      <c r="R24" s="7" t="str">
        <f>+VLOOKUP($B24,Results!$B$7:$U$222,18,0)</f>
        <v>---</v>
      </c>
      <c r="S24" s="10" t="str">
        <f>+VLOOKUP($B24,Results!$B$7:$U$222,19,0)</f>
        <v>---</v>
      </c>
      <c r="T24" s="7" t="str">
        <f>+VLOOKUP($B24,Results!$B$7:$U$222,20,0)</f>
        <v>---</v>
      </c>
      <c r="U24" s="10" t="e">
        <f>+VLOOKUP($B24,Results!$B$7:$U$222,21,0)</f>
        <v>#REF!</v>
      </c>
    </row>
    <row r="25" spans="2:21" ht="15" x14ac:dyDescent="0.25">
      <c r="B25" s="5" t="s">
        <v>364</v>
      </c>
      <c r="C25" s="5" t="str">
        <f>+VLOOKUP($B25,Results!$B$7:$U$222,2,0)</f>
        <v>Austria</v>
      </c>
      <c r="D25" s="5" t="str">
        <f>+VLOOKUP($B25,Results!$B$7:$U$222,3,0)</f>
        <v>Europe and Central Asia</v>
      </c>
      <c r="E25" s="7" t="str">
        <f>+VLOOKUP($B25,Results!$B$7:$U$222,5,0)</f>
        <v>---</v>
      </c>
      <c r="F25" s="7" t="str">
        <f>+VLOOKUP($B25,Results!$B$7:$U$222,6,0)</f>
        <v>---</v>
      </c>
      <c r="G25" s="10" t="str">
        <f>+VLOOKUP($B25,Results!$B$7:$U$222,7,0)</f>
        <v>---</v>
      </c>
      <c r="H25" s="7" t="str">
        <f>+VLOOKUP($B25,Results!$B$7:$U$222,8,0)</f>
        <v>---</v>
      </c>
      <c r="I25" s="10" t="str">
        <f>+VLOOKUP($B25,Results!$B$7:$U$222,9,0)</f>
        <v>---</v>
      </c>
      <c r="J25" s="7" t="str">
        <f>+VLOOKUP($B25,Results!$B$7:$U$222,10,0)</f>
        <v>---</v>
      </c>
      <c r="K25" s="10" t="str">
        <f>+VLOOKUP($B25,Results!$B$7:$U$222,11,0)</f>
        <v>---</v>
      </c>
      <c r="L25" s="7" t="str">
        <f>+VLOOKUP($B25,Results!$B$7:$U$222,12,0)</f>
        <v>---</v>
      </c>
      <c r="M25" s="10" t="str">
        <f>+VLOOKUP($B25,Results!$B$7:$U$222,13,0)</f>
        <v>---</v>
      </c>
      <c r="N25" s="7" t="str">
        <f>+VLOOKUP($B25,Results!$B$7:$U$222,14,0)</f>
        <v>---</v>
      </c>
      <c r="O25" s="10" t="str">
        <f>+VLOOKUP($B25,Results!$B$7:$U$222,15,0)</f>
        <v>---</v>
      </c>
      <c r="P25" s="7" t="str">
        <f>+VLOOKUP($B25,Results!$B$7:$U$222,16,0)</f>
        <v>---</v>
      </c>
      <c r="Q25" s="10" t="str">
        <f>+VLOOKUP($B25,Results!$B$7:$U$222,17,0)</f>
        <v>---</v>
      </c>
      <c r="R25" s="7" t="str">
        <f>+VLOOKUP($B25,Results!$B$7:$U$222,18,0)</f>
        <v>---</v>
      </c>
      <c r="S25" s="10" t="str">
        <f>+VLOOKUP($B25,Results!$B$7:$U$222,19,0)</f>
        <v>---</v>
      </c>
      <c r="T25" s="7" t="str">
        <f>+VLOOKUP($B25,Results!$B$7:$U$222,20,0)</f>
        <v>---</v>
      </c>
      <c r="U25" s="10" t="e">
        <f>+VLOOKUP($B25,Results!$B$7:$U$222,21,0)</f>
        <v>#REF!</v>
      </c>
    </row>
    <row r="26" spans="2:21" ht="15" x14ac:dyDescent="0.25">
      <c r="B26" s="5" t="s">
        <v>365</v>
      </c>
      <c r="C26" s="5" t="str">
        <f>+VLOOKUP($B26,Results!$B$7:$U$222,2,0)</f>
        <v>Cyprus</v>
      </c>
      <c r="D26" s="5" t="str">
        <f>+VLOOKUP($B26,Results!$B$7:$U$222,3,0)</f>
        <v>Europe and Central Asia</v>
      </c>
      <c r="E26" s="7" t="str">
        <f>+VLOOKUP($B26,Results!$B$7:$U$222,5,0)</f>
        <v>---</v>
      </c>
      <c r="F26" s="7" t="str">
        <f>+VLOOKUP($B26,Results!$B$7:$U$222,6,0)</f>
        <v>---</v>
      </c>
      <c r="G26" s="10" t="str">
        <f>+VLOOKUP($B26,Results!$B$7:$U$222,7,0)</f>
        <v>---</v>
      </c>
      <c r="H26" s="7" t="str">
        <f>+VLOOKUP($B26,Results!$B$7:$U$222,8,0)</f>
        <v>---</v>
      </c>
      <c r="I26" s="10" t="str">
        <f>+VLOOKUP($B26,Results!$B$7:$U$222,9,0)</f>
        <v>---</v>
      </c>
      <c r="J26" s="7" t="str">
        <f>+VLOOKUP($B26,Results!$B$7:$U$222,10,0)</f>
        <v>---</v>
      </c>
      <c r="K26" s="10" t="str">
        <f>+VLOOKUP($B26,Results!$B$7:$U$222,11,0)</f>
        <v>---</v>
      </c>
      <c r="L26" s="7" t="str">
        <f>+VLOOKUP($B26,Results!$B$7:$U$222,12,0)</f>
        <v>---</v>
      </c>
      <c r="M26" s="10" t="str">
        <f>+VLOOKUP($B26,Results!$B$7:$U$222,13,0)</f>
        <v>---</v>
      </c>
      <c r="N26" s="7" t="str">
        <f>+VLOOKUP($B26,Results!$B$7:$U$222,14,0)</f>
        <v>---</v>
      </c>
      <c r="O26" s="10" t="str">
        <f>+VLOOKUP($B26,Results!$B$7:$U$222,15,0)</f>
        <v>---</v>
      </c>
      <c r="P26" s="7" t="str">
        <f>+VLOOKUP($B26,Results!$B$7:$U$222,16,0)</f>
        <v>---</v>
      </c>
      <c r="Q26" s="10" t="str">
        <f>+VLOOKUP($B26,Results!$B$7:$U$222,17,0)</f>
        <v>---</v>
      </c>
      <c r="R26" s="7" t="str">
        <f>+VLOOKUP($B26,Results!$B$7:$U$222,18,0)</f>
        <v>---</v>
      </c>
      <c r="S26" s="10" t="str">
        <f>+VLOOKUP($B26,Results!$B$7:$U$222,19,0)</f>
        <v>---</v>
      </c>
      <c r="T26" s="7" t="str">
        <f>+VLOOKUP($B26,Results!$B$7:$U$222,20,0)</f>
        <v>---</v>
      </c>
      <c r="U26" s="10" t="e">
        <f>+VLOOKUP($B26,Results!$B$7:$U$222,21,0)</f>
        <v>#REF!</v>
      </c>
    </row>
    <row r="27" spans="2:21" ht="15" x14ac:dyDescent="0.25">
      <c r="B27" s="5" t="s">
        <v>366</v>
      </c>
      <c r="C27" s="5" t="str">
        <f>+VLOOKUP($B27,Results!$B$7:$U$222,2,0)</f>
        <v>Spain</v>
      </c>
      <c r="D27" s="5" t="str">
        <f>+VLOOKUP($B27,Results!$B$7:$U$222,3,0)</f>
        <v>Europe and Central Asia</v>
      </c>
      <c r="E27" s="7" t="str">
        <f>+VLOOKUP($B27,Results!$B$7:$U$222,5,0)</f>
        <v>---</v>
      </c>
      <c r="F27" s="7" t="str">
        <f>+VLOOKUP($B27,Results!$B$7:$U$222,6,0)</f>
        <v>---</v>
      </c>
      <c r="G27" s="10" t="str">
        <f>+VLOOKUP($B27,Results!$B$7:$U$222,7,0)</f>
        <v>---</v>
      </c>
      <c r="H27" s="7" t="str">
        <f>+VLOOKUP($B27,Results!$B$7:$U$222,8,0)</f>
        <v>---</v>
      </c>
      <c r="I27" s="10" t="str">
        <f>+VLOOKUP($B27,Results!$B$7:$U$222,9,0)</f>
        <v>---</v>
      </c>
      <c r="J27" s="7" t="str">
        <f>+VLOOKUP($B27,Results!$B$7:$U$222,10,0)</f>
        <v>---</v>
      </c>
      <c r="K27" s="10" t="str">
        <f>+VLOOKUP($B27,Results!$B$7:$U$222,11,0)</f>
        <v>---</v>
      </c>
      <c r="L27" s="7" t="str">
        <f>+VLOOKUP($B27,Results!$B$7:$U$222,12,0)</f>
        <v>---</v>
      </c>
      <c r="M27" s="10" t="str">
        <f>+VLOOKUP($B27,Results!$B$7:$U$222,13,0)</f>
        <v>---</v>
      </c>
      <c r="N27" s="7" t="str">
        <f>+VLOOKUP($B27,Results!$B$7:$U$222,14,0)</f>
        <v>---</v>
      </c>
      <c r="O27" s="10" t="str">
        <f>+VLOOKUP($B27,Results!$B$7:$U$222,15,0)</f>
        <v>---</v>
      </c>
      <c r="P27" s="7" t="str">
        <f>+VLOOKUP($B27,Results!$B$7:$U$222,16,0)</f>
        <v>---</v>
      </c>
      <c r="Q27" s="10" t="str">
        <f>+VLOOKUP($B27,Results!$B$7:$U$222,17,0)</f>
        <v>---</v>
      </c>
      <c r="R27" s="7" t="str">
        <f>+VLOOKUP($B27,Results!$B$7:$U$222,18,0)</f>
        <v>---</v>
      </c>
      <c r="S27" s="10" t="str">
        <f>+VLOOKUP($B27,Results!$B$7:$U$222,19,0)</f>
        <v>---</v>
      </c>
      <c r="T27" s="7" t="str">
        <f>+VLOOKUP($B27,Results!$B$7:$U$222,20,0)</f>
        <v>---</v>
      </c>
      <c r="U27" s="10" t="e">
        <f>+VLOOKUP($B27,Results!$B$7:$U$222,21,0)</f>
        <v>#REF!</v>
      </c>
    </row>
    <row r="28" spans="2:21" ht="15" x14ac:dyDescent="0.25">
      <c r="B28" s="5" t="s">
        <v>367</v>
      </c>
      <c r="C28" s="5" t="str">
        <f>+VLOOKUP($B28,Results!$B$7:$U$222,2,0)</f>
        <v>Czech Republic</v>
      </c>
      <c r="D28" s="5" t="str">
        <f>+VLOOKUP($B28,Results!$B$7:$U$222,3,0)</f>
        <v>Europe and Central Asia</v>
      </c>
      <c r="E28" s="7" t="str">
        <f>+VLOOKUP($B28,Results!$B$7:$U$222,5,0)</f>
        <v>---</v>
      </c>
      <c r="F28" s="7" t="str">
        <f>+VLOOKUP($B28,Results!$B$7:$U$222,6,0)</f>
        <v>---</v>
      </c>
      <c r="G28" s="10" t="str">
        <f>+VLOOKUP($B28,Results!$B$7:$U$222,7,0)</f>
        <v>---</v>
      </c>
      <c r="H28" s="7" t="str">
        <f>+VLOOKUP($B28,Results!$B$7:$U$222,8,0)</f>
        <v>---</v>
      </c>
      <c r="I28" s="10" t="str">
        <f>+VLOOKUP($B28,Results!$B$7:$U$222,9,0)</f>
        <v>---</v>
      </c>
      <c r="J28" s="7" t="str">
        <f>+VLOOKUP($B28,Results!$B$7:$U$222,10,0)</f>
        <v>---</v>
      </c>
      <c r="K28" s="10" t="str">
        <f>+VLOOKUP($B28,Results!$B$7:$U$222,11,0)</f>
        <v>---</v>
      </c>
      <c r="L28" s="7" t="str">
        <f>+VLOOKUP($B28,Results!$B$7:$U$222,12,0)</f>
        <v>---</v>
      </c>
      <c r="M28" s="10" t="str">
        <f>+VLOOKUP($B28,Results!$B$7:$U$222,13,0)</f>
        <v>---</v>
      </c>
      <c r="N28" s="7" t="str">
        <f>+VLOOKUP($B28,Results!$B$7:$U$222,14,0)</f>
        <v>---</v>
      </c>
      <c r="O28" s="10" t="str">
        <f>+VLOOKUP($B28,Results!$B$7:$U$222,15,0)</f>
        <v>---</v>
      </c>
      <c r="P28" s="7" t="str">
        <f>+VLOOKUP($B28,Results!$B$7:$U$222,16,0)</f>
        <v>---</v>
      </c>
      <c r="Q28" s="10" t="str">
        <f>+VLOOKUP($B28,Results!$B$7:$U$222,17,0)</f>
        <v>---</v>
      </c>
      <c r="R28" s="7" t="str">
        <f>+VLOOKUP($B28,Results!$B$7:$U$222,18,0)</f>
        <v>---</v>
      </c>
      <c r="S28" s="10" t="str">
        <f>+VLOOKUP($B28,Results!$B$7:$U$222,19,0)</f>
        <v>---</v>
      </c>
      <c r="T28" s="7" t="str">
        <f>+VLOOKUP($B28,Results!$B$7:$U$222,20,0)</f>
        <v>---</v>
      </c>
      <c r="U28" s="10" t="e">
        <f>+VLOOKUP($B28,Results!$B$7:$U$222,21,0)</f>
        <v>#REF!</v>
      </c>
    </row>
    <row r="29" spans="2:21" ht="15" x14ac:dyDescent="0.25">
      <c r="B29" s="5" t="s">
        <v>368</v>
      </c>
      <c r="C29" s="5" t="str">
        <f>+VLOOKUP($B29,Results!$B$7:$U$222,2,0)</f>
        <v>Estonia</v>
      </c>
      <c r="D29" s="5" t="str">
        <f>+VLOOKUP($B29,Results!$B$7:$U$222,3,0)</f>
        <v>Europe and Central Asia</v>
      </c>
      <c r="E29" s="7" t="str">
        <f>+VLOOKUP($B29,Results!$B$7:$U$222,5,0)</f>
        <v>---</v>
      </c>
      <c r="F29" s="7" t="str">
        <f>+VLOOKUP($B29,Results!$B$7:$U$222,6,0)</f>
        <v>---</v>
      </c>
      <c r="G29" s="10" t="str">
        <f>+VLOOKUP($B29,Results!$B$7:$U$222,7,0)</f>
        <v>---</v>
      </c>
      <c r="H29" s="7" t="str">
        <f>+VLOOKUP($B29,Results!$B$7:$U$222,8,0)</f>
        <v>---</v>
      </c>
      <c r="I29" s="10" t="str">
        <f>+VLOOKUP($B29,Results!$B$7:$U$222,9,0)</f>
        <v>---</v>
      </c>
      <c r="J29" s="7" t="str">
        <f>+VLOOKUP($B29,Results!$B$7:$U$222,10,0)</f>
        <v>---</v>
      </c>
      <c r="K29" s="10" t="str">
        <f>+VLOOKUP($B29,Results!$B$7:$U$222,11,0)</f>
        <v>---</v>
      </c>
      <c r="L29" s="7" t="str">
        <f>+VLOOKUP($B29,Results!$B$7:$U$222,12,0)</f>
        <v>---</v>
      </c>
      <c r="M29" s="10" t="str">
        <f>+VLOOKUP($B29,Results!$B$7:$U$222,13,0)</f>
        <v>---</v>
      </c>
      <c r="N29" s="7" t="str">
        <f>+VLOOKUP($B29,Results!$B$7:$U$222,14,0)</f>
        <v>---</v>
      </c>
      <c r="O29" s="10" t="str">
        <f>+VLOOKUP($B29,Results!$B$7:$U$222,15,0)</f>
        <v>---</v>
      </c>
      <c r="P29" s="7" t="str">
        <f>+VLOOKUP($B29,Results!$B$7:$U$222,16,0)</f>
        <v>---</v>
      </c>
      <c r="Q29" s="10" t="str">
        <f>+VLOOKUP($B29,Results!$B$7:$U$222,17,0)</f>
        <v>---</v>
      </c>
      <c r="R29" s="7" t="str">
        <f>+VLOOKUP($B29,Results!$B$7:$U$222,18,0)</f>
        <v>---</v>
      </c>
      <c r="S29" s="10" t="str">
        <f>+VLOOKUP($B29,Results!$B$7:$U$222,19,0)</f>
        <v>---</v>
      </c>
      <c r="T29" s="7" t="str">
        <f>+VLOOKUP($B29,Results!$B$7:$U$222,20,0)</f>
        <v>---</v>
      </c>
      <c r="U29" s="10" t="e">
        <f>+VLOOKUP($B29,Results!$B$7:$U$222,21,0)</f>
        <v>#REF!</v>
      </c>
    </row>
    <row r="30" spans="2:21" ht="15" x14ac:dyDescent="0.25">
      <c r="B30" s="5" t="s">
        <v>369</v>
      </c>
      <c r="C30" s="5" t="str">
        <f>+VLOOKUP($B30,Results!$B$7:$U$222,2,0)</f>
        <v>Denmark</v>
      </c>
      <c r="D30" s="5" t="str">
        <f>+VLOOKUP($B30,Results!$B$7:$U$222,3,0)</f>
        <v>Europe and Central Asia</v>
      </c>
      <c r="E30" s="7" t="str">
        <f>+VLOOKUP($B30,Results!$B$7:$U$222,5,0)</f>
        <v>---</v>
      </c>
      <c r="F30" s="7" t="str">
        <f>+VLOOKUP($B30,Results!$B$7:$U$222,6,0)</f>
        <v>---</v>
      </c>
      <c r="G30" s="10" t="str">
        <f>+VLOOKUP($B30,Results!$B$7:$U$222,7,0)</f>
        <v>---</v>
      </c>
      <c r="H30" s="7" t="str">
        <f>+VLOOKUP($B30,Results!$B$7:$U$222,8,0)</f>
        <v>---</v>
      </c>
      <c r="I30" s="10" t="str">
        <f>+VLOOKUP($B30,Results!$B$7:$U$222,9,0)</f>
        <v>---</v>
      </c>
      <c r="J30" s="7" t="str">
        <f>+VLOOKUP($B30,Results!$B$7:$U$222,10,0)</f>
        <v>---</v>
      </c>
      <c r="K30" s="10" t="str">
        <f>+VLOOKUP($B30,Results!$B$7:$U$222,11,0)</f>
        <v>---</v>
      </c>
      <c r="L30" s="7" t="str">
        <f>+VLOOKUP($B30,Results!$B$7:$U$222,12,0)</f>
        <v>---</v>
      </c>
      <c r="M30" s="10" t="str">
        <f>+VLOOKUP($B30,Results!$B$7:$U$222,13,0)</f>
        <v>---</v>
      </c>
      <c r="N30" s="7" t="str">
        <f>+VLOOKUP($B30,Results!$B$7:$U$222,14,0)</f>
        <v>---</v>
      </c>
      <c r="O30" s="10" t="str">
        <f>+VLOOKUP($B30,Results!$B$7:$U$222,15,0)</f>
        <v>---</v>
      </c>
      <c r="P30" s="7" t="str">
        <f>+VLOOKUP($B30,Results!$B$7:$U$222,16,0)</f>
        <v>---</v>
      </c>
      <c r="Q30" s="10" t="str">
        <f>+VLOOKUP($B30,Results!$B$7:$U$222,17,0)</f>
        <v>---</v>
      </c>
      <c r="R30" s="7" t="str">
        <f>+VLOOKUP($B30,Results!$B$7:$U$222,18,0)</f>
        <v>---</v>
      </c>
      <c r="S30" s="10" t="str">
        <f>+VLOOKUP($B30,Results!$B$7:$U$222,19,0)</f>
        <v>---</v>
      </c>
      <c r="T30" s="7" t="str">
        <f>+VLOOKUP($B30,Results!$B$7:$U$222,20,0)</f>
        <v>---</v>
      </c>
      <c r="U30" s="10" t="e">
        <f>+VLOOKUP($B30,Results!$B$7:$U$222,21,0)</f>
        <v>#REF!</v>
      </c>
    </row>
    <row r="31" spans="2:21" ht="15" x14ac:dyDescent="0.25">
      <c r="B31" s="5" t="s">
        <v>370</v>
      </c>
      <c r="C31" s="5" t="str">
        <f>+VLOOKUP($B31,Results!$B$7:$U$222,2,0)</f>
        <v>Germany</v>
      </c>
      <c r="D31" s="5" t="str">
        <f>+VLOOKUP($B31,Results!$B$7:$U$222,3,0)</f>
        <v>Europe and Central Asia</v>
      </c>
      <c r="E31" s="7" t="str">
        <f>+VLOOKUP($B31,Results!$B$7:$U$222,5,0)</f>
        <v>---</v>
      </c>
      <c r="F31" s="7" t="str">
        <f>+VLOOKUP($B31,Results!$B$7:$U$222,6,0)</f>
        <v>---</v>
      </c>
      <c r="G31" s="10" t="str">
        <f>+VLOOKUP($B31,Results!$B$7:$U$222,7,0)</f>
        <v>---</v>
      </c>
      <c r="H31" s="7" t="str">
        <f>+VLOOKUP($B31,Results!$B$7:$U$222,8,0)</f>
        <v>---</v>
      </c>
      <c r="I31" s="10" t="str">
        <f>+VLOOKUP($B31,Results!$B$7:$U$222,9,0)</f>
        <v>---</v>
      </c>
      <c r="J31" s="7" t="str">
        <f>+VLOOKUP($B31,Results!$B$7:$U$222,10,0)</f>
        <v>---</v>
      </c>
      <c r="K31" s="10" t="str">
        <f>+VLOOKUP($B31,Results!$B$7:$U$222,11,0)</f>
        <v>---</v>
      </c>
      <c r="L31" s="7" t="str">
        <f>+VLOOKUP($B31,Results!$B$7:$U$222,12,0)</f>
        <v>---</v>
      </c>
      <c r="M31" s="10" t="str">
        <f>+VLOOKUP($B31,Results!$B$7:$U$222,13,0)</f>
        <v>---</v>
      </c>
      <c r="N31" s="7" t="str">
        <f>+VLOOKUP($B31,Results!$B$7:$U$222,14,0)</f>
        <v>---</v>
      </c>
      <c r="O31" s="10" t="str">
        <f>+VLOOKUP($B31,Results!$B$7:$U$222,15,0)</f>
        <v>---</v>
      </c>
      <c r="P31" s="7" t="str">
        <f>+VLOOKUP($B31,Results!$B$7:$U$222,16,0)</f>
        <v>---</v>
      </c>
      <c r="Q31" s="10" t="str">
        <f>+VLOOKUP($B31,Results!$B$7:$U$222,17,0)</f>
        <v>---</v>
      </c>
      <c r="R31" s="7" t="str">
        <f>+VLOOKUP($B31,Results!$B$7:$U$222,18,0)</f>
        <v>---</v>
      </c>
      <c r="S31" s="10" t="str">
        <f>+VLOOKUP($B31,Results!$B$7:$U$222,19,0)</f>
        <v>---</v>
      </c>
      <c r="T31" s="7" t="str">
        <f>+VLOOKUP($B31,Results!$B$7:$U$222,20,0)</f>
        <v>---</v>
      </c>
      <c r="U31" s="10" t="e">
        <f>+VLOOKUP($B31,Results!$B$7:$U$222,21,0)</f>
        <v>#REF!</v>
      </c>
    </row>
    <row r="32" spans="2:21" ht="15" x14ac:dyDescent="0.25">
      <c r="B32" s="5" t="s">
        <v>371</v>
      </c>
      <c r="C32" s="5" t="str">
        <f>+VLOOKUP($B32,Results!$B$7:$U$222,2,0)</f>
        <v>Faroe Islands</v>
      </c>
      <c r="D32" s="5" t="str">
        <f>+VLOOKUP($B32,Results!$B$7:$U$222,3,0)</f>
        <v>Europe and Central Asia</v>
      </c>
      <c r="E32" s="7">
        <f>+VLOOKUP($B32,Results!$B$7:$U$222,5,0)</f>
        <v>1.1299999999999999</v>
      </c>
      <c r="F32" s="7">
        <f>+VLOOKUP($B32,Results!$B$7:$U$222,6,0)</f>
        <v>0.12</v>
      </c>
      <c r="G32" s="10" t="str">
        <f>+VLOOKUP($B32,Results!$B$7:$U$222,7,0)</f>
        <v>---</v>
      </c>
      <c r="H32" s="7" t="str">
        <f>+VLOOKUP($B32,Results!$B$7:$U$222,8,0)</f>
        <v>---</v>
      </c>
      <c r="I32" s="10">
        <f>+VLOOKUP($B32,Results!$B$7:$U$222,9,0)</f>
        <v>0.12</v>
      </c>
      <c r="J32" s="7">
        <f>+VLOOKUP($B32,Results!$B$7:$U$222,10,0)</f>
        <v>0</v>
      </c>
      <c r="K32" s="10">
        <f>+VLOOKUP($B32,Results!$B$7:$U$222,11,0)</f>
        <v>0.64</v>
      </c>
      <c r="L32" s="7">
        <f>+VLOOKUP($B32,Results!$B$7:$U$222,12,0)</f>
        <v>0.01</v>
      </c>
      <c r="M32" s="10">
        <f>+VLOOKUP($B32,Results!$B$7:$U$222,13,0)</f>
        <v>147.43</v>
      </c>
      <c r="N32" s="7">
        <f>+VLOOKUP($B32,Results!$B$7:$U$222,14,0)</f>
        <v>1.59</v>
      </c>
      <c r="O32" s="10">
        <f>+VLOOKUP($B32,Results!$B$7:$U$222,15,0)</f>
        <v>199.02</v>
      </c>
      <c r="P32" s="7">
        <f>+VLOOKUP($B32,Results!$B$7:$U$222,16,0)</f>
        <v>2.15</v>
      </c>
      <c r="Q32" s="10">
        <f>+VLOOKUP($B32,Results!$B$7:$U$222,17,0)</f>
        <v>239.48</v>
      </c>
      <c r="R32" s="7">
        <f>+VLOOKUP($B32,Results!$B$7:$U$222,18,0)</f>
        <v>2.58</v>
      </c>
      <c r="S32" s="10">
        <f>+VLOOKUP($B32,Results!$B$7:$U$222,19,0)</f>
        <v>259.54000000000002</v>
      </c>
      <c r="T32" s="7">
        <f>+VLOOKUP($B32,Results!$B$7:$U$222,20,0)</f>
        <v>2.8</v>
      </c>
      <c r="U32" s="10" t="e">
        <f>+VLOOKUP($B32,Results!$B$7:$U$222,21,0)</f>
        <v>#REF!</v>
      </c>
    </row>
    <row r="33" spans="2:21" ht="15" x14ac:dyDescent="0.25">
      <c r="B33" s="5" t="s">
        <v>372</v>
      </c>
      <c r="C33" s="5" t="str">
        <f>+VLOOKUP($B33,Results!$B$7:$U$222,2,0)</f>
        <v>France</v>
      </c>
      <c r="D33" s="5" t="str">
        <f>+VLOOKUP($B33,Results!$B$7:$U$222,3,0)</f>
        <v>Europe and Central Asia</v>
      </c>
      <c r="E33" s="7" t="str">
        <f>+VLOOKUP($B33,Results!$B$7:$U$222,5,0)</f>
        <v>---</v>
      </c>
      <c r="F33" s="7" t="str">
        <f>+VLOOKUP($B33,Results!$B$7:$U$222,6,0)</f>
        <v>---</v>
      </c>
      <c r="G33" s="10" t="str">
        <f>+VLOOKUP($B33,Results!$B$7:$U$222,7,0)</f>
        <v>---</v>
      </c>
      <c r="H33" s="7" t="str">
        <f>+VLOOKUP($B33,Results!$B$7:$U$222,8,0)</f>
        <v>---</v>
      </c>
      <c r="I33" s="10" t="str">
        <f>+VLOOKUP($B33,Results!$B$7:$U$222,9,0)</f>
        <v>---</v>
      </c>
      <c r="J33" s="7" t="str">
        <f>+VLOOKUP($B33,Results!$B$7:$U$222,10,0)</f>
        <v>---</v>
      </c>
      <c r="K33" s="10" t="str">
        <f>+VLOOKUP($B33,Results!$B$7:$U$222,11,0)</f>
        <v>---</v>
      </c>
      <c r="L33" s="7" t="str">
        <f>+VLOOKUP($B33,Results!$B$7:$U$222,12,0)</f>
        <v>---</v>
      </c>
      <c r="M33" s="10" t="str">
        <f>+VLOOKUP($B33,Results!$B$7:$U$222,13,0)</f>
        <v>---</v>
      </c>
      <c r="N33" s="7" t="str">
        <f>+VLOOKUP($B33,Results!$B$7:$U$222,14,0)</f>
        <v>---</v>
      </c>
      <c r="O33" s="10" t="str">
        <f>+VLOOKUP($B33,Results!$B$7:$U$222,15,0)</f>
        <v>---</v>
      </c>
      <c r="P33" s="7" t="str">
        <f>+VLOOKUP($B33,Results!$B$7:$U$222,16,0)</f>
        <v>---</v>
      </c>
      <c r="Q33" s="10" t="str">
        <f>+VLOOKUP($B33,Results!$B$7:$U$222,17,0)</f>
        <v>---</v>
      </c>
      <c r="R33" s="7" t="str">
        <f>+VLOOKUP($B33,Results!$B$7:$U$222,18,0)</f>
        <v>---</v>
      </c>
      <c r="S33" s="10" t="str">
        <f>+VLOOKUP($B33,Results!$B$7:$U$222,19,0)</f>
        <v>---</v>
      </c>
      <c r="T33" s="7" t="str">
        <f>+VLOOKUP($B33,Results!$B$7:$U$222,20,0)</f>
        <v>---</v>
      </c>
      <c r="U33" s="10" t="e">
        <f>+VLOOKUP($B33,Results!$B$7:$U$222,21,0)</f>
        <v>#REF!</v>
      </c>
    </row>
    <row r="34" spans="2:21" ht="15" x14ac:dyDescent="0.25">
      <c r="B34" s="5" t="s">
        <v>374</v>
      </c>
      <c r="C34" s="5" t="str">
        <f>+VLOOKUP($B34,Results!$B$7:$U$222,2,0)</f>
        <v>United Kingdom</v>
      </c>
      <c r="D34" s="5" t="str">
        <f>+VLOOKUP($B34,Results!$B$7:$U$222,3,0)</f>
        <v>Europe and Central Asia</v>
      </c>
      <c r="E34" s="7" t="str">
        <f>+VLOOKUP($B34,Results!$B$7:$U$222,5,0)</f>
        <v>---</v>
      </c>
      <c r="F34" s="7" t="str">
        <f>+VLOOKUP($B34,Results!$B$7:$U$222,6,0)</f>
        <v>---</v>
      </c>
      <c r="G34" s="10" t="str">
        <f>+VLOOKUP($B34,Results!$B$7:$U$222,7,0)</f>
        <v>---</v>
      </c>
      <c r="H34" s="7" t="str">
        <f>+VLOOKUP($B34,Results!$B$7:$U$222,8,0)</f>
        <v>---</v>
      </c>
      <c r="I34" s="10" t="str">
        <f>+VLOOKUP($B34,Results!$B$7:$U$222,9,0)</f>
        <v>---</v>
      </c>
      <c r="J34" s="7" t="str">
        <f>+VLOOKUP($B34,Results!$B$7:$U$222,10,0)</f>
        <v>---</v>
      </c>
      <c r="K34" s="10" t="str">
        <f>+VLOOKUP($B34,Results!$B$7:$U$222,11,0)</f>
        <v>---</v>
      </c>
      <c r="L34" s="7" t="str">
        <f>+VLOOKUP($B34,Results!$B$7:$U$222,12,0)</f>
        <v>---</v>
      </c>
      <c r="M34" s="10" t="str">
        <f>+VLOOKUP($B34,Results!$B$7:$U$222,13,0)</f>
        <v>---</v>
      </c>
      <c r="N34" s="7" t="str">
        <f>+VLOOKUP($B34,Results!$B$7:$U$222,14,0)</f>
        <v>---</v>
      </c>
      <c r="O34" s="10" t="str">
        <f>+VLOOKUP($B34,Results!$B$7:$U$222,15,0)</f>
        <v>---</v>
      </c>
      <c r="P34" s="7" t="str">
        <f>+VLOOKUP($B34,Results!$B$7:$U$222,16,0)</f>
        <v>---</v>
      </c>
      <c r="Q34" s="10" t="str">
        <f>+VLOOKUP($B34,Results!$B$7:$U$222,17,0)</f>
        <v>---</v>
      </c>
      <c r="R34" s="7" t="str">
        <f>+VLOOKUP($B34,Results!$B$7:$U$222,18,0)</f>
        <v>---</v>
      </c>
      <c r="S34" s="10" t="str">
        <f>+VLOOKUP($B34,Results!$B$7:$U$222,19,0)</f>
        <v>---</v>
      </c>
      <c r="T34" s="7" t="str">
        <f>+VLOOKUP($B34,Results!$B$7:$U$222,20,0)</f>
        <v>---</v>
      </c>
      <c r="U34" s="10" t="e">
        <f>+VLOOKUP($B34,Results!$B$7:$U$222,21,0)</f>
        <v>#REF!</v>
      </c>
    </row>
    <row r="35" spans="2:21" ht="15" x14ac:dyDescent="0.25">
      <c r="B35" s="5" t="s">
        <v>375</v>
      </c>
      <c r="C35" s="5" t="str">
        <f>+VLOOKUP($B35,Results!$B$7:$U$222,2,0)</f>
        <v>Bulgaria</v>
      </c>
      <c r="D35" s="5" t="str">
        <f>+VLOOKUP($B35,Results!$B$7:$U$222,3,0)</f>
        <v>Europe and Central Asia</v>
      </c>
      <c r="E35" s="7" t="str">
        <f>+VLOOKUP($B35,Results!$B$7:$U$222,5,0)</f>
        <v>---</v>
      </c>
      <c r="F35" s="7" t="str">
        <f>+VLOOKUP($B35,Results!$B$7:$U$222,6,0)</f>
        <v>---</v>
      </c>
      <c r="G35" s="10" t="str">
        <f>+VLOOKUP($B35,Results!$B$7:$U$222,7,0)</f>
        <v>---</v>
      </c>
      <c r="H35" s="7" t="str">
        <f>+VLOOKUP($B35,Results!$B$7:$U$222,8,0)</f>
        <v>---</v>
      </c>
      <c r="I35" s="10" t="str">
        <f>+VLOOKUP($B35,Results!$B$7:$U$222,9,0)</f>
        <v>---</v>
      </c>
      <c r="J35" s="7" t="str">
        <f>+VLOOKUP($B35,Results!$B$7:$U$222,10,0)</f>
        <v>---</v>
      </c>
      <c r="K35" s="10" t="str">
        <f>+VLOOKUP($B35,Results!$B$7:$U$222,11,0)</f>
        <v>---</v>
      </c>
      <c r="L35" s="7" t="str">
        <f>+VLOOKUP($B35,Results!$B$7:$U$222,12,0)</f>
        <v>---</v>
      </c>
      <c r="M35" s="10" t="str">
        <f>+VLOOKUP($B35,Results!$B$7:$U$222,13,0)</f>
        <v>---</v>
      </c>
      <c r="N35" s="7" t="str">
        <f>+VLOOKUP($B35,Results!$B$7:$U$222,14,0)</f>
        <v>---</v>
      </c>
      <c r="O35" s="10" t="str">
        <f>+VLOOKUP($B35,Results!$B$7:$U$222,15,0)</f>
        <v>---</v>
      </c>
      <c r="P35" s="7" t="str">
        <f>+VLOOKUP($B35,Results!$B$7:$U$222,16,0)</f>
        <v>---</v>
      </c>
      <c r="Q35" s="10" t="str">
        <f>+VLOOKUP($B35,Results!$B$7:$U$222,17,0)</f>
        <v>---</v>
      </c>
      <c r="R35" s="7" t="str">
        <f>+VLOOKUP($B35,Results!$B$7:$U$222,18,0)</f>
        <v>---</v>
      </c>
      <c r="S35" s="10" t="str">
        <f>+VLOOKUP($B35,Results!$B$7:$U$222,19,0)</f>
        <v>---</v>
      </c>
      <c r="T35" s="7" t="str">
        <f>+VLOOKUP($B35,Results!$B$7:$U$222,20,0)</f>
        <v>---</v>
      </c>
      <c r="U35" s="10" t="e">
        <f>+VLOOKUP($B35,Results!$B$7:$U$222,21,0)</f>
        <v>#REF!</v>
      </c>
    </row>
    <row r="36" spans="2:21" ht="15" x14ac:dyDescent="0.25">
      <c r="B36" s="5" t="s">
        <v>376</v>
      </c>
      <c r="C36" s="5" t="str">
        <f>+VLOOKUP($B36,Results!$B$7:$U$222,2,0)</f>
        <v>Monaco</v>
      </c>
      <c r="D36" s="5" t="str">
        <f>+VLOOKUP($B36,Results!$B$7:$U$222,3,0)</f>
        <v>Europe and Central Asia</v>
      </c>
      <c r="E36" s="7" t="str">
        <f>+VLOOKUP($B36,Results!$B$7:$U$222,5,0)</f>
        <v>---</v>
      </c>
      <c r="F36" s="7" t="str">
        <f>+VLOOKUP($B36,Results!$B$7:$U$222,6,0)</f>
        <v>---</v>
      </c>
      <c r="G36" s="10" t="str">
        <f>+VLOOKUP($B36,Results!$B$7:$U$222,7,0)</f>
        <v>---</v>
      </c>
      <c r="H36" s="7" t="str">
        <f>+VLOOKUP($B36,Results!$B$7:$U$222,8,0)</f>
        <v>---</v>
      </c>
      <c r="I36" s="10" t="str">
        <f>+VLOOKUP($B36,Results!$B$7:$U$222,9,0)</f>
        <v>---</v>
      </c>
      <c r="J36" s="7" t="str">
        <f>+VLOOKUP($B36,Results!$B$7:$U$222,10,0)</f>
        <v>---</v>
      </c>
      <c r="K36" s="10" t="str">
        <f>+VLOOKUP($B36,Results!$B$7:$U$222,11,0)</f>
        <v>---</v>
      </c>
      <c r="L36" s="7" t="str">
        <f>+VLOOKUP($B36,Results!$B$7:$U$222,12,0)</f>
        <v>---</v>
      </c>
      <c r="M36" s="10" t="str">
        <f>+VLOOKUP($B36,Results!$B$7:$U$222,13,0)</f>
        <v>---</v>
      </c>
      <c r="N36" s="7" t="str">
        <f>+VLOOKUP($B36,Results!$B$7:$U$222,14,0)</f>
        <v>---</v>
      </c>
      <c r="O36" s="10" t="str">
        <f>+VLOOKUP($B36,Results!$B$7:$U$222,15,0)</f>
        <v>---</v>
      </c>
      <c r="P36" s="7" t="str">
        <f>+VLOOKUP($B36,Results!$B$7:$U$222,16,0)</f>
        <v>---</v>
      </c>
      <c r="Q36" s="10" t="str">
        <f>+VLOOKUP($B36,Results!$B$7:$U$222,17,0)</f>
        <v>---</v>
      </c>
      <c r="R36" s="7" t="str">
        <f>+VLOOKUP($B36,Results!$B$7:$U$222,18,0)</f>
        <v>---</v>
      </c>
      <c r="S36" s="10" t="str">
        <f>+VLOOKUP($B36,Results!$B$7:$U$222,19,0)</f>
        <v>---</v>
      </c>
      <c r="T36" s="7" t="str">
        <f>+VLOOKUP($B36,Results!$B$7:$U$222,20,0)</f>
        <v>---</v>
      </c>
      <c r="U36" s="10" t="e">
        <f>+VLOOKUP($B36,Results!$B$7:$U$222,21,0)</f>
        <v>#REF!</v>
      </c>
    </row>
    <row r="37" spans="2:21" ht="15" x14ac:dyDescent="0.25">
      <c r="B37" s="5" t="s">
        <v>377</v>
      </c>
      <c r="C37" s="5" t="str">
        <f>+VLOOKUP($B37,Results!$B$7:$U$222,2,0)</f>
        <v>Croatia</v>
      </c>
      <c r="D37" s="5" t="str">
        <f>+VLOOKUP($B37,Results!$B$7:$U$222,3,0)</f>
        <v>Europe and Central Asia</v>
      </c>
      <c r="E37" s="7" t="str">
        <f>+VLOOKUP($B37,Results!$B$7:$U$222,5,0)</f>
        <v>---</v>
      </c>
      <c r="F37" s="7" t="str">
        <f>+VLOOKUP($B37,Results!$B$7:$U$222,6,0)</f>
        <v>---</v>
      </c>
      <c r="G37" s="10" t="str">
        <f>+VLOOKUP($B37,Results!$B$7:$U$222,7,0)</f>
        <v>---</v>
      </c>
      <c r="H37" s="7" t="str">
        <f>+VLOOKUP($B37,Results!$B$7:$U$222,8,0)</f>
        <v>---</v>
      </c>
      <c r="I37" s="10" t="str">
        <f>+VLOOKUP($B37,Results!$B$7:$U$222,9,0)</f>
        <v>---</v>
      </c>
      <c r="J37" s="7" t="str">
        <f>+VLOOKUP($B37,Results!$B$7:$U$222,10,0)</f>
        <v>---</v>
      </c>
      <c r="K37" s="10" t="str">
        <f>+VLOOKUP($B37,Results!$B$7:$U$222,11,0)</f>
        <v>---</v>
      </c>
      <c r="L37" s="7" t="str">
        <f>+VLOOKUP($B37,Results!$B$7:$U$222,12,0)</f>
        <v>---</v>
      </c>
      <c r="M37" s="10" t="str">
        <f>+VLOOKUP($B37,Results!$B$7:$U$222,13,0)</f>
        <v>---</v>
      </c>
      <c r="N37" s="7" t="str">
        <f>+VLOOKUP($B37,Results!$B$7:$U$222,14,0)</f>
        <v>---</v>
      </c>
      <c r="O37" s="10" t="str">
        <f>+VLOOKUP($B37,Results!$B$7:$U$222,15,0)</f>
        <v>---</v>
      </c>
      <c r="P37" s="7" t="str">
        <f>+VLOOKUP($B37,Results!$B$7:$U$222,16,0)</f>
        <v>---</v>
      </c>
      <c r="Q37" s="10" t="str">
        <f>+VLOOKUP($B37,Results!$B$7:$U$222,17,0)</f>
        <v>---</v>
      </c>
      <c r="R37" s="7" t="str">
        <f>+VLOOKUP($B37,Results!$B$7:$U$222,18,0)</f>
        <v>---</v>
      </c>
      <c r="S37" s="10" t="str">
        <f>+VLOOKUP($B37,Results!$B$7:$U$222,19,0)</f>
        <v>---</v>
      </c>
      <c r="T37" s="7" t="str">
        <f>+VLOOKUP($B37,Results!$B$7:$U$222,20,0)</f>
        <v>---</v>
      </c>
      <c r="U37" s="10" t="e">
        <f>+VLOOKUP($B37,Results!$B$7:$U$222,21,0)</f>
        <v>#REF!</v>
      </c>
    </row>
    <row r="38" spans="2:21" ht="15" x14ac:dyDescent="0.25">
      <c r="B38" s="5" t="s">
        <v>378</v>
      </c>
      <c r="C38" s="5" t="str">
        <f>+VLOOKUP($B38,Results!$B$7:$U$222,2,0)</f>
        <v>Belgium</v>
      </c>
      <c r="D38" s="5" t="str">
        <f>+VLOOKUP($B38,Results!$B$7:$U$222,3,0)</f>
        <v>Europe and Central Asia</v>
      </c>
      <c r="E38" s="7" t="str">
        <f>+VLOOKUP($B38,Results!$B$7:$U$222,5,0)</f>
        <v>---</v>
      </c>
      <c r="F38" s="7" t="str">
        <f>+VLOOKUP($B38,Results!$B$7:$U$222,6,0)</f>
        <v>---</v>
      </c>
      <c r="G38" s="10" t="str">
        <f>+VLOOKUP($B38,Results!$B$7:$U$222,7,0)</f>
        <v>---</v>
      </c>
      <c r="H38" s="7" t="str">
        <f>+VLOOKUP($B38,Results!$B$7:$U$222,8,0)</f>
        <v>---</v>
      </c>
      <c r="I38" s="10" t="str">
        <f>+VLOOKUP($B38,Results!$B$7:$U$222,9,0)</f>
        <v>---</v>
      </c>
      <c r="J38" s="7" t="str">
        <f>+VLOOKUP($B38,Results!$B$7:$U$222,10,0)</f>
        <v>---</v>
      </c>
      <c r="K38" s="10" t="str">
        <f>+VLOOKUP($B38,Results!$B$7:$U$222,11,0)</f>
        <v>---</v>
      </c>
      <c r="L38" s="7" t="str">
        <f>+VLOOKUP($B38,Results!$B$7:$U$222,12,0)</f>
        <v>---</v>
      </c>
      <c r="M38" s="10" t="str">
        <f>+VLOOKUP($B38,Results!$B$7:$U$222,13,0)</f>
        <v>---</v>
      </c>
      <c r="N38" s="7" t="str">
        <f>+VLOOKUP($B38,Results!$B$7:$U$222,14,0)</f>
        <v>---</v>
      </c>
      <c r="O38" s="10" t="str">
        <f>+VLOOKUP($B38,Results!$B$7:$U$222,15,0)</f>
        <v>---</v>
      </c>
      <c r="P38" s="7" t="str">
        <f>+VLOOKUP($B38,Results!$B$7:$U$222,16,0)</f>
        <v>---</v>
      </c>
      <c r="Q38" s="10" t="str">
        <f>+VLOOKUP($B38,Results!$B$7:$U$222,17,0)</f>
        <v>---</v>
      </c>
      <c r="R38" s="7" t="str">
        <f>+VLOOKUP($B38,Results!$B$7:$U$222,18,0)</f>
        <v>---</v>
      </c>
      <c r="S38" s="10" t="str">
        <f>+VLOOKUP($B38,Results!$B$7:$U$222,19,0)</f>
        <v>---</v>
      </c>
      <c r="T38" s="7" t="str">
        <f>+VLOOKUP($B38,Results!$B$7:$U$222,20,0)</f>
        <v>---</v>
      </c>
      <c r="U38" s="10" t="e">
        <f>+VLOOKUP($B38,Results!$B$7:$U$222,21,0)</f>
        <v>#REF!</v>
      </c>
    </row>
    <row r="39" spans="2:21" ht="15" x14ac:dyDescent="0.25">
      <c r="B39" s="5" t="s">
        <v>379</v>
      </c>
      <c r="C39" s="5" t="str">
        <f>+VLOOKUP($B39,Results!$B$7:$U$222,2,0)</f>
        <v>Slovakia</v>
      </c>
      <c r="D39" s="5" t="str">
        <f>+VLOOKUP($B39,Results!$B$7:$U$222,3,0)</f>
        <v>Europe and Central Asia</v>
      </c>
      <c r="E39" s="7" t="str">
        <f>+VLOOKUP($B39,Results!$B$7:$U$222,5,0)</f>
        <v>---</v>
      </c>
      <c r="F39" s="7" t="str">
        <f>+VLOOKUP($B39,Results!$B$7:$U$222,6,0)</f>
        <v>---</v>
      </c>
      <c r="G39" s="10" t="str">
        <f>+VLOOKUP($B39,Results!$B$7:$U$222,7,0)</f>
        <v>---</v>
      </c>
      <c r="H39" s="7" t="str">
        <f>+VLOOKUP($B39,Results!$B$7:$U$222,8,0)</f>
        <v>---</v>
      </c>
      <c r="I39" s="10" t="str">
        <f>+VLOOKUP($B39,Results!$B$7:$U$222,9,0)</f>
        <v>---</v>
      </c>
      <c r="J39" s="7" t="str">
        <f>+VLOOKUP($B39,Results!$B$7:$U$222,10,0)</f>
        <v>---</v>
      </c>
      <c r="K39" s="10" t="str">
        <f>+VLOOKUP($B39,Results!$B$7:$U$222,11,0)</f>
        <v>---</v>
      </c>
      <c r="L39" s="7" t="str">
        <f>+VLOOKUP($B39,Results!$B$7:$U$222,12,0)</f>
        <v>---</v>
      </c>
      <c r="M39" s="10" t="str">
        <f>+VLOOKUP($B39,Results!$B$7:$U$222,13,0)</f>
        <v>---</v>
      </c>
      <c r="N39" s="7" t="str">
        <f>+VLOOKUP($B39,Results!$B$7:$U$222,14,0)</f>
        <v>---</v>
      </c>
      <c r="O39" s="10" t="str">
        <f>+VLOOKUP($B39,Results!$B$7:$U$222,15,0)</f>
        <v>---</v>
      </c>
      <c r="P39" s="7" t="str">
        <f>+VLOOKUP($B39,Results!$B$7:$U$222,16,0)</f>
        <v>---</v>
      </c>
      <c r="Q39" s="10" t="str">
        <f>+VLOOKUP($B39,Results!$B$7:$U$222,17,0)</f>
        <v>---</v>
      </c>
      <c r="R39" s="7" t="str">
        <f>+VLOOKUP($B39,Results!$B$7:$U$222,18,0)</f>
        <v>---</v>
      </c>
      <c r="S39" s="10" t="str">
        <f>+VLOOKUP($B39,Results!$B$7:$U$222,19,0)</f>
        <v>---</v>
      </c>
      <c r="T39" s="7" t="str">
        <f>+VLOOKUP($B39,Results!$B$7:$U$222,20,0)</f>
        <v>---</v>
      </c>
      <c r="U39" s="10" t="e">
        <f>+VLOOKUP($B39,Results!$B$7:$U$222,21,0)</f>
        <v>#REF!</v>
      </c>
    </row>
    <row r="40" spans="2:21" ht="15" x14ac:dyDescent="0.25">
      <c r="B40" s="5" t="s">
        <v>380</v>
      </c>
      <c r="C40" s="5" t="str">
        <f>+VLOOKUP($B40,Results!$B$7:$U$222,2,0)</f>
        <v>Sweden</v>
      </c>
      <c r="D40" s="5" t="str">
        <f>+VLOOKUP($B40,Results!$B$7:$U$222,3,0)</f>
        <v>Europe and Central Asia</v>
      </c>
      <c r="E40" s="7" t="str">
        <f>+VLOOKUP($B40,Results!$B$7:$U$222,5,0)</f>
        <v>---</v>
      </c>
      <c r="F40" s="7" t="str">
        <f>+VLOOKUP($B40,Results!$B$7:$U$222,6,0)</f>
        <v>---</v>
      </c>
      <c r="G40" s="10" t="str">
        <f>+VLOOKUP($B40,Results!$B$7:$U$222,7,0)</f>
        <v>---</v>
      </c>
      <c r="H40" s="7" t="str">
        <f>+VLOOKUP($B40,Results!$B$7:$U$222,8,0)</f>
        <v>---</v>
      </c>
      <c r="I40" s="10" t="str">
        <f>+VLOOKUP($B40,Results!$B$7:$U$222,9,0)</f>
        <v>---</v>
      </c>
      <c r="J40" s="7" t="str">
        <f>+VLOOKUP($B40,Results!$B$7:$U$222,10,0)</f>
        <v>---</v>
      </c>
      <c r="K40" s="10" t="str">
        <f>+VLOOKUP($B40,Results!$B$7:$U$222,11,0)</f>
        <v>---</v>
      </c>
      <c r="L40" s="7" t="str">
        <f>+VLOOKUP($B40,Results!$B$7:$U$222,12,0)</f>
        <v>---</v>
      </c>
      <c r="M40" s="10" t="str">
        <f>+VLOOKUP($B40,Results!$B$7:$U$222,13,0)</f>
        <v>---</v>
      </c>
      <c r="N40" s="7" t="str">
        <f>+VLOOKUP($B40,Results!$B$7:$U$222,14,0)</f>
        <v>---</v>
      </c>
      <c r="O40" s="10" t="str">
        <f>+VLOOKUP($B40,Results!$B$7:$U$222,15,0)</f>
        <v>---</v>
      </c>
      <c r="P40" s="7" t="str">
        <f>+VLOOKUP($B40,Results!$B$7:$U$222,16,0)</f>
        <v>---</v>
      </c>
      <c r="Q40" s="10" t="str">
        <f>+VLOOKUP($B40,Results!$B$7:$U$222,17,0)</f>
        <v>---</v>
      </c>
      <c r="R40" s="7" t="str">
        <f>+VLOOKUP($B40,Results!$B$7:$U$222,18,0)</f>
        <v>---</v>
      </c>
      <c r="S40" s="10" t="str">
        <f>+VLOOKUP($B40,Results!$B$7:$U$222,19,0)</f>
        <v>---</v>
      </c>
      <c r="T40" s="7" t="str">
        <f>+VLOOKUP($B40,Results!$B$7:$U$222,20,0)</f>
        <v>---</v>
      </c>
      <c r="U40" s="10" t="e">
        <f>+VLOOKUP($B40,Results!$B$7:$U$222,21,0)</f>
        <v>#REF!</v>
      </c>
    </row>
    <row r="41" spans="2:21" ht="15" x14ac:dyDescent="0.25">
      <c r="B41" s="5" t="s">
        <v>381</v>
      </c>
      <c r="C41" s="5" t="str">
        <f>+VLOOKUP($B41,Results!$B$7:$U$222,2,0)</f>
        <v>Georgia</v>
      </c>
      <c r="D41" s="5" t="str">
        <f>+VLOOKUP($B41,Results!$B$7:$U$222,3,0)</f>
        <v>Europe and Central Asia</v>
      </c>
      <c r="E41" s="7" t="str">
        <f>+VLOOKUP($B41,Results!$B$7:$U$222,5,0)</f>
        <v>---</v>
      </c>
      <c r="F41" s="7" t="str">
        <f>+VLOOKUP($B41,Results!$B$7:$U$222,6,0)</f>
        <v>---</v>
      </c>
      <c r="G41" s="10" t="str">
        <f>+VLOOKUP($B41,Results!$B$7:$U$222,7,0)</f>
        <v>---</v>
      </c>
      <c r="H41" s="7" t="str">
        <f>+VLOOKUP($B41,Results!$B$7:$U$222,8,0)</f>
        <v>---</v>
      </c>
      <c r="I41" s="10" t="str">
        <f>+VLOOKUP($B41,Results!$B$7:$U$222,9,0)</f>
        <v>---</v>
      </c>
      <c r="J41" s="7" t="str">
        <f>+VLOOKUP($B41,Results!$B$7:$U$222,10,0)</f>
        <v>---</v>
      </c>
      <c r="K41" s="10" t="str">
        <f>+VLOOKUP($B41,Results!$B$7:$U$222,11,0)</f>
        <v>---</v>
      </c>
      <c r="L41" s="7" t="str">
        <f>+VLOOKUP($B41,Results!$B$7:$U$222,12,0)</f>
        <v>---</v>
      </c>
      <c r="M41" s="10" t="str">
        <f>+VLOOKUP($B41,Results!$B$7:$U$222,13,0)</f>
        <v>---</v>
      </c>
      <c r="N41" s="7" t="str">
        <f>+VLOOKUP($B41,Results!$B$7:$U$222,14,0)</f>
        <v>---</v>
      </c>
      <c r="O41" s="10" t="str">
        <f>+VLOOKUP($B41,Results!$B$7:$U$222,15,0)</f>
        <v>---</v>
      </c>
      <c r="P41" s="7" t="str">
        <f>+VLOOKUP($B41,Results!$B$7:$U$222,16,0)</f>
        <v>---</v>
      </c>
      <c r="Q41" s="10" t="str">
        <f>+VLOOKUP($B41,Results!$B$7:$U$222,17,0)</f>
        <v>---</v>
      </c>
      <c r="R41" s="7" t="str">
        <f>+VLOOKUP($B41,Results!$B$7:$U$222,18,0)</f>
        <v>---</v>
      </c>
      <c r="S41" s="10" t="str">
        <f>+VLOOKUP($B41,Results!$B$7:$U$222,19,0)</f>
        <v>---</v>
      </c>
      <c r="T41" s="7" t="str">
        <f>+VLOOKUP($B41,Results!$B$7:$U$222,20,0)</f>
        <v>---</v>
      </c>
      <c r="U41" s="10" t="e">
        <f>+VLOOKUP($B41,Results!$B$7:$U$222,21,0)</f>
        <v>#REF!</v>
      </c>
    </row>
    <row r="42" spans="2:21" ht="15" x14ac:dyDescent="0.25">
      <c r="B42" s="5" t="s">
        <v>382</v>
      </c>
      <c r="C42" s="5" t="str">
        <f>+VLOOKUP($B42,Results!$B$7:$U$222,2,0)</f>
        <v>Gibraltar</v>
      </c>
      <c r="D42" s="5" t="str">
        <f>+VLOOKUP($B42,Results!$B$7:$U$222,3,0)</f>
        <v>Europe and Central Asia</v>
      </c>
      <c r="E42" s="7" t="str">
        <f>+VLOOKUP($B42,Results!$B$7:$U$222,5,0)</f>
        <v>---</v>
      </c>
      <c r="F42" s="7" t="str">
        <f>+VLOOKUP($B42,Results!$B$7:$U$222,6,0)</f>
        <v>---</v>
      </c>
      <c r="G42" s="10" t="str">
        <f>+VLOOKUP($B42,Results!$B$7:$U$222,7,0)</f>
        <v>---</v>
      </c>
      <c r="H42" s="7" t="str">
        <f>+VLOOKUP($B42,Results!$B$7:$U$222,8,0)</f>
        <v>---</v>
      </c>
      <c r="I42" s="10" t="str">
        <f>+VLOOKUP($B42,Results!$B$7:$U$222,9,0)</f>
        <v>---</v>
      </c>
      <c r="J42" s="7" t="str">
        <f>+VLOOKUP($B42,Results!$B$7:$U$222,10,0)</f>
        <v>---</v>
      </c>
      <c r="K42" s="10" t="str">
        <f>+VLOOKUP($B42,Results!$B$7:$U$222,11,0)</f>
        <v>---</v>
      </c>
      <c r="L42" s="7" t="str">
        <f>+VLOOKUP($B42,Results!$B$7:$U$222,12,0)</f>
        <v>---</v>
      </c>
      <c r="M42" s="10" t="str">
        <f>+VLOOKUP($B42,Results!$B$7:$U$222,13,0)</f>
        <v>---</v>
      </c>
      <c r="N42" s="7" t="str">
        <f>+VLOOKUP($B42,Results!$B$7:$U$222,14,0)</f>
        <v>---</v>
      </c>
      <c r="O42" s="10" t="str">
        <f>+VLOOKUP($B42,Results!$B$7:$U$222,15,0)</f>
        <v>---</v>
      </c>
      <c r="P42" s="7" t="str">
        <f>+VLOOKUP($B42,Results!$B$7:$U$222,16,0)</f>
        <v>---</v>
      </c>
      <c r="Q42" s="10" t="str">
        <f>+VLOOKUP($B42,Results!$B$7:$U$222,17,0)</f>
        <v>---</v>
      </c>
      <c r="R42" s="7" t="str">
        <f>+VLOOKUP($B42,Results!$B$7:$U$222,18,0)</f>
        <v>---</v>
      </c>
      <c r="S42" s="10" t="str">
        <f>+VLOOKUP($B42,Results!$B$7:$U$222,19,0)</f>
        <v>---</v>
      </c>
      <c r="T42" s="7" t="str">
        <f>+VLOOKUP($B42,Results!$B$7:$U$222,20,0)</f>
        <v>---</v>
      </c>
      <c r="U42" s="10" t="e">
        <f>+VLOOKUP($B42,Results!$B$7:$U$222,21,0)</f>
        <v>#REF!</v>
      </c>
    </row>
    <row r="43" spans="2:21" ht="15" x14ac:dyDescent="0.25">
      <c r="B43" s="5" t="s">
        <v>383</v>
      </c>
      <c r="C43" s="5" t="str">
        <f>+VLOOKUP($B43,Results!$B$7:$U$222,2,0)</f>
        <v>Iceland</v>
      </c>
      <c r="D43" s="5" t="str">
        <f>+VLOOKUP($B43,Results!$B$7:$U$222,3,0)</f>
        <v>Europe and Central Asia</v>
      </c>
      <c r="E43" s="7" t="str">
        <f>+VLOOKUP($B43,Results!$B$7:$U$222,5,0)</f>
        <v>---</v>
      </c>
      <c r="F43" s="7" t="str">
        <f>+VLOOKUP($B43,Results!$B$7:$U$222,6,0)</f>
        <v>---</v>
      </c>
      <c r="G43" s="10" t="str">
        <f>+VLOOKUP($B43,Results!$B$7:$U$222,7,0)</f>
        <v>---</v>
      </c>
      <c r="H43" s="7" t="str">
        <f>+VLOOKUP($B43,Results!$B$7:$U$222,8,0)</f>
        <v>---</v>
      </c>
      <c r="I43" s="10" t="str">
        <f>+VLOOKUP($B43,Results!$B$7:$U$222,9,0)</f>
        <v>---</v>
      </c>
      <c r="J43" s="7" t="str">
        <f>+VLOOKUP($B43,Results!$B$7:$U$222,10,0)</f>
        <v>---</v>
      </c>
      <c r="K43" s="10" t="str">
        <f>+VLOOKUP($B43,Results!$B$7:$U$222,11,0)</f>
        <v>---</v>
      </c>
      <c r="L43" s="7" t="str">
        <f>+VLOOKUP($B43,Results!$B$7:$U$222,12,0)</f>
        <v>---</v>
      </c>
      <c r="M43" s="10" t="str">
        <f>+VLOOKUP($B43,Results!$B$7:$U$222,13,0)</f>
        <v>---</v>
      </c>
      <c r="N43" s="7" t="str">
        <f>+VLOOKUP($B43,Results!$B$7:$U$222,14,0)</f>
        <v>---</v>
      </c>
      <c r="O43" s="10" t="str">
        <f>+VLOOKUP($B43,Results!$B$7:$U$222,15,0)</f>
        <v>---</v>
      </c>
      <c r="P43" s="7" t="str">
        <f>+VLOOKUP($B43,Results!$B$7:$U$222,16,0)</f>
        <v>---</v>
      </c>
      <c r="Q43" s="10" t="str">
        <f>+VLOOKUP($B43,Results!$B$7:$U$222,17,0)</f>
        <v>---</v>
      </c>
      <c r="R43" s="7" t="str">
        <f>+VLOOKUP($B43,Results!$B$7:$U$222,18,0)</f>
        <v>---</v>
      </c>
      <c r="S43" s="10" t="str">
        <f>+VLOOKUP($B43,Results!$B$7:$U$222,19,0)</f>
        <v>---</v>
      </c>
      <c r="T43" s="7" t="str">
        <f>+VLOOKUP($B43,Results!$B$7:$U$222,20,0)</f>
        <v>---</v>
      </c>
      <c r="U43" s="10" t="e">
        <f>+VLOOKUP($B43,Results!$B$7:$U$222,21,0)</f>
        <v>#REF!</v>
      </c>
    </row>
    <row r="44" spans="2:21" ht="15" x14ac:dyDescent="0.25">
      <c r="B44" s="5" t="s">
        <v>384</v>
      </c>
      <c r="C44" s="5" t="str">
        <f>+VLOOKUP($B44,Results!$B$7:$U$222,2,0)</f>
        <v>Hungary</v>
      </c>
      <c r="D44" s="5" t="str">
        <f>+VLOOKUP($B44,Results!$B$7:$U$222,3,0)</f>
        <v>Europe and Central Asia</v>
      </c>
      <c r="E44" s="7" t="str">
        <f>+VLOOKUP($B44,Results!$B$7:$U$222,5,0)</f>
        <v>---</v>
      </c>
      <c r="F44" s="7" t="str">
        <f>+VLOOKUP($B44,Results!$B$7:$U$222,6,0)</f>
        <v>---</v>
      </c>
      <c r="G44" s="10" t="str">
        <f>+VLOOKUP($B44,Results!$B$7:$U$222,7,0)</f>
        <v>---</v>
      </c>
      <c r="H44" s="7" t="str">
        <f>+VLOOKUP($B44,Results!$B$7:$U$222,8,0)</f>
        <v>---</v>
      </c>
      <c r="I44" s="10" t="str">
        <f>+VLOOKUP($B44,Results!$B$7:$U$222,9,0)</f>
        <v>---</v>
      </c>
      <c r="J44" s="7" t="str">
        <f>+VLOOKUP($B44,Results!$B$7:$U$222,10,0)</f>
        <v>---</v>
      </c>
      <c r="K44" s="10" t="str">
        <f>+VLOOKUP($B44,Results!$B$7:$U$222,11,0)</f>
        <v>---</v>
      </c>
      <c r="L44" s="7" t="str">
        <f>+VLOOKUP($B44,Results!$B$7:$U$222,12,0)</f>
        <v>---</v>
      </c>
      <c r="M44" s="10" t="str">
        <f>+VLOOKUP($B44,Results!$B$7:$U$222,13,0)</f>
        <v>---</v>
      </c>
      <c r="N44" s="7" t="str">
        <f>+VLOOKUP($B44,Results!$B$7:$U$222,14,0)</f>
        <v>---</v>
      </c>
      <c r="O44" s="10" t="str">
        <f>+VLOOKUP($B44,Results!$B$7:$U$222,15,0)</f>
        <v>---</v>
      </c>
      <c r="P44" s="7" t="str">
        <f>+VLOOKUP($B44,Results!$B$7:$U$222,16,0)</f>
        <v>---</v>
      </c>
      <c r="Q44" s="10" t="str">
        <f>+VLOOKUP($B44,Results!$B$7:$U$222,17,0)</f>
        <v>---</v>
      </c>
      <c r="R44" s="7" t="str">
        <f>+VLOOKUP($B44,Results!$B$7:$U$222,18,0)</f>
        <v>---</v>
      </c>
      <c r="S44" s="10" t="str">
        <f>+VLOOKUP($B44,Results!$B$7:$U$222,19,0)</f>
        <v>---</v>
      </c>
      <c r="T44" s="7" t="str">
        <f>+VLOOKUP($B44,Results!$B$7:$U$222,20,0)</f>
        <v>---</v>
      </c>
      <c r="U44" s="10" t="e">
        <f>+VLOOKUP($B44,Results!$B$7:$U$222,21,0)</f>
        <v>#REF!</v>
      </c>
    </row>
    <row r="45" spans="2:21" ht="15" x14ac:dyDescent="0.25">
      <c r="B45" s="5" t="s">
        <v>385</v>
      </c>
      <c r="C45" s="5" t="str">
        <f>+VLOOKUP($B45,Results!$B$7:$U$222,2,0)</f>
        <v>San Marino</v>
      </c>
      <c r="D45" s="5" t="str">
        <f>+VLOOKUP($B45,Results!$B$7:$U$222,3,0)</f>
        <v>Europe and Central Asia</v>
      </c>
      <c r="E45" s="7" t="str">
        <f>+VLOOKUP($B45,Results!$B$7:$U$222,5,0)</f>
        <v>---</v>
      </c>
      <c r="F45" s="7" t="str">
        <f>+VLOOKUP($B45,Results!$B$7:$U$222,6,0)</f>
        <v>---</v>
      </c>
      <c r="G45" s="10" t="str">
        <f>+VLOOKUP($B45,Results!$B$7:$U$222,7,0)</f>
        <v>---</v>
      </c>
      <c r="H45" s="7" t="str">
        <f>+VLOOKUP($B45,Results!$B$7:$U$222,8,0)</f>
        <v>---</v>
      </c>
      <c r="I45" s="10" t="str">
        <f>+VLOOKUP($B45,Results!$B$7:$U$222,9,0)</f>
        <v>---</v>
      </c>
      <c r="J45" s="7" t="str">
        <f>+VLOOKUP($B45,Results!$B$7:$U$222,10,0)</f>
        <v>---</v>
      </c>
      <c r="K45" s="10" t="str">
        <f>+VLOOKUP($B45,Results!$B$7:$U$222,11,0)</f>
        <v>---</v>
      </c>
      <c r="L45" s="7" t="str">
        <f>+VLOOKUP($B45,Results!$B$7:$U$222,12,0)</f>
        <v>---</v>
      </c>
      <c r="M45" s="10" t="str">
        <f>+VLOOKUP($B45,Results!$B$7:$U$222,13,0)</f>
        <v>---</v>
      </c>
      <c r="N45" s="7" t="str">
        <f>+VLOOKUP($B45,Results!$B$7:$U$222,14,0)</f>
        <v>---</v>
      </c>
      <c r="O45" s="10" t="str">
        <f>+VLOOKUP($B45,Results!$B$7:$U$222,15,0)</f>
        <v>---</v>
      </c>
      <c r="P45" s="7" t="str">
        <f>+VLOOKUP($B45,Results!$B$7:$U$222,16,0)</f>
        <v>---</v>
      </c>
      <c r="Q45" s="10" t="str">
        <f>+VLOOKUP($B45,Results!$B$7:$U$222,17,0)</f>
        <v>---</v>
      </c>
      <c r="R45" s="7" t="str">
        <f>+VLOOKUP($B45,Results!$B$7:$U$222,18,0)</f>
        <v>---</v>
      </c>
      <c r="S45" s="10" t="str">
        <f>+VLOOKUP($B45,Results!$B$7:$U$222,19,0)</f>
        <v>---</v>
      </c>
      <c r="T45" s="7" t="str">
        <f>+VLOOKUP($B45,Results!$B$7:$U$222,20,0)</f>
        <v>---</v>
      </c>
      <c r="U45" s="10" t="e">
        <f>+VLOOKUP($B45,Results!$B$7:$U$222,21,0)</f>
        <v>#REF!</v>
      </c>
    </row>
    <row r="46" spans="2:21" ht="15" x14ac:dyDescent="0.25">
      <c r="B46" s="5" t="s">
        <v>386</v>
      </c>
      <c r="C46" s="5" t="str">
        <f>+VLOOKUP($B46,Results!$B$7:$U$222,2,0)</f>
        <v>Poland</v>
      </c>
      <c r="D46" s="5" t="str">
        <f>+VLOOKUP($B46,Results!$B$7:$U$222,3,0)</f>
        <v>Europe and Central Asia</v>
      </c>
      <c r="E46" s="7" t="str">
        <f>+VLOOKUP($B46,Results!$B$7:$U$222,5,0)</f>
        <v>---</v>
      </c>
      <c r="F46" s="7" t="str">
        <f>+VLOOKUP($B46,Results!$B$7:$U$222,6,0)</f>
        <v>---</v>
      </c>
      <c r="G46" s="10" t="str">
        <f>+VLOOKUP($B46,Results!$B$7:$U$222,7,0)</f>
        <v>---</v>
      </c>
      <c r="H46" s="7" t="str">
        <f>+VLOOKUP($B46,Results!$B$7:$U$222,8,0)</f>
        <v>---</v>
      </c>
      <c r="I46" s="10" t="str">
        <f>+VLOOKUP($B46,Results!$B$7:$U$222,9,0)</f>
        <v>---</v>
      </c>
      <c r="J46" s="7" t="str">
        <f>+VLOOKUP($B46,Results!$B$7:$U$222,10,0)</f>
        <v>---</v>
      </c>
      <c r="K46" s="10" t="str">
        <f>+VLOOKUP($B46,Results!$B$7:$U$222,11,0)</f>
        <v>---</v>
      </c>
      <c r="L46" s="7" t="str">
        <f>+VLOOKUP($B46,Results!$B$7:$U$222,12,0)</f>
        <v>---</v>
      </c>
      <c r="M46" s="10" t="str">
        <f>+VLOOKUP($B46,Results!$B$7:$U$222,13,0)</f>
        <v>---</v>
      </c>
      <c r="N46" s="7" t="str">
        <f>+VLOOKUP($B46,Results!$B$7:$U$222,14,0)</f>
        <v>---</v>
      </c>
      <c r="O46" s="10" t="str">
        <f>+VLOOKUP($B46,Results!$B$7:$U$222,15,0)</f>
        <v>---</v>
      </c>
      <c r="P46" s="7" t="str">
        <f>+VLOOKUP($B46,Results!$B$7:$U$222,16,0)</f>
        <v>---</v>
      </c>
      <c r="Q46" s="10" t="str">
        <f>+VLOOKUP($B46,Results!$B$7:$U$222,17,0)</f>
        <v>---</v>
      </c>
      <c r="R46" s="7" t="str">
        <f>+VLOOKUP($B46,Results!$B$7:$U$222,18,0)</f>
        <v>---</v>
      </c>
      <c r="S46" s="10" t="str">
        <f>+VLOOKUP($B46,Results!$B$7:$U$222,19,0)</f>
        <v>---</v>
      </c>
      <c r="T46" s="7" t="str">
        <f>+VLOOKUP($B46,Results!$B$7:$U$222,20,0)</f>
        <v>---</v>
      </c>
      <c r="U46" s="10" t="e">
        <f>+VLOOKUP($B46,Results!$B$7:$U$222,21,0)</f>
        <v>#REF!</v>
      </c>
    </row>
    <row r="47" spans="2:21" ht="15" x14ac:dyDescent="0.25">
      <c r="B47" s="5" t="s">
        <v>387</v>
      </c>
      <c r="C47" s="5" t="str">
        <f>+VLOOKUP($B47,Results!$B$7:$U$222,2,0)</f>
        <v>Serbia</v>
      </c>
      <c r="D47" s="5" t="str">
        <f>+VLOOKUP($B47,Results!$B$7:$U$222,3,0)</f>
        <v>Europe and Central Asia</v>
      </c>
      <c r="E47" s="7" t="str">
        <f>+VLOOKUP($B47,Results!$B$7:$U$222,5,0)</f>
        <v>---</v>
      </c>
      <c r="F47" s="7" t="str">
        <f>+VLOOKUP($B47,Results!$B$7:$U$222,6,0)</f>
        <v>---</v>
      </c>
      <c r="G47" s="10" t="str">
        <f>+VLOOKUP($B47,Results!$B$7:$U$222,7,0)</f>
        <v>---</v>
      </c>
      <c r="H47" s="7" t="str">
        <f>+VLOOKUP($B47,Results!$B$7:$U$222,8,0)</f>
        <v>---</v>
      </c>
      <c r="I47" s="10" t="str">
        <f>+VLOOKUP($B47,Results!$B$7:$U$222,9,0)</f>
        <v>---</v>
      </c>
      <c r="J47" s="7" t="str">
        <f>+VLOOKUP($B47,Results!$B$7:$U$222,10,0)</f>
        <v>---</v>
      </c>
      <c r="K47" s="10" t="str">
        <f>+VLOOKUP($B47,Results!$B$7:$U$222,11,0)</f>
        <v>---</v>
      </c>
      <c r="L47" s="7" t="str">
        <f>+VLOOKUP($B47,Results!$B$7:$U$222,12,0)</f>
        <v>---</v>
      </c>
      <c r="M47" s="10" t="str">
        <f>+VLOOKUP($B47,Results!$B$7:$U$222,13,0)</f>
        <v>---</v>
      </c>
      <c r="N47" s="7" t="str">
        <f>+VLOOKUP($B47,Results!$B$7:$U$222,14,0)</f>
        <v>---</v>
      </c>
      <c r="O47" s="10" t="str">
        <f>+VLOOKUP($B47,Results!$B$7:$U$222,15,0)</f>
        <v>---</v>
      </c>
      <c r="P47" s="7" t="str">
        <f>+VLOOKUP($B47,Results!$B$7:$U$222,16,0)</f>
        <v>---</v>
      </c>
      <c r="Q47" s="10" t="str">
        <f>+VLOOKUP($B47,Results!$B$7:$U$222,17,0)</f>
        <v>---</v>
      </c>
      <c r="R47" s="7" t="str">
        <f>+VLOOKUP($B47,Results!$B$7:$U$222,18,0)</f>
        <v>---</v>
      </c>
      <c r="S47" s="10" t="str">
        <f>+VLOOKUP($B47,Results!$B$7:$U$222,19,0)</f>
        <v>---</v>
      </c>
      <c r="T47" s="7" t="str">
        <f>+VLOOKUP($B47,Results!$B$7:$U$222,20,0)</f>
        <v>---</v>
      </c>
      <c r="U47" s="10" t="e">
        <f>+VLOOKUP($B47,Results!$B$7:$U$222,21,0)</f>
        <v>#REF!</v>
      </c>
    </row>
    <row r="48" spans="2:21" ht="15" x14ac:dyDescent="0.25">
      <c r="B48" s="5" t="s">
        <v>388</v>
      </c>
      <c r="C48" s="5" t="str">
        <f>+VLOOKUP($B48,Results!$B$7:$U$222,2,0)</f>
        <v>Ukraine</v>
      </c>
      <c r="D48" s="5" t="str">
        <f>+VLOOKUP($B48,Results!$B$7:$U$222,3,0)</f>
        <v>Europe and Central Asia</v>
      </c>
      <c r="E48" s="7" t="str">
        <f>+VLOOKUP($B48,Results!$B$7:$U$222,5,0)</f>
        <v>---</v>
      </c>
      <c r="F48" s="7" t="str">
        <f>+VLOOKUP($B48,Results!$B$7:$U$222,6,0)</f>
        <v>---</v>
      </c>
      <c r="G48" s="10" t="str">
        <f>+VLOOKUP($B48,Results!$B$7:$U$222,7,0)</f>
        <v>---</v>
      </c>
      <c r="H48" s="7" t="str">
        <f>+VLOOKUP($B48,Results!$B$7:$U$222,8,0)</f>
        <v>---</v>
      </c>
      <c r="I48" s="10" t="str">
        <f>+VLOOKUP($B48,Results!$B$7:$U$222,9,0)</f>
        <v>---</v>
      </c>
      <c r="J48" s="7" t="str">
        <f>+VLOOKUP($B48,Results!$B$7:$U$222,10,0)</f>
        <v>---</v>
      </c>
      <c r="K48" s="10" t="str">
        <f>+VLOOKUP($B48,Results!$B$7:$U$222,11,0)</f>
        <v>---</v>
      </c>
      <c r="L48" s="7" t="str">
        <f>+VLOOKUP($B48,Results!$B$7:$U$222,12,0)</f>
        <v>---</v>
      </c>
      <c r="M48" s="10" t="str">
        <f>+VLOOKUP($B48,Results!$B$7:$U$222,13,0)</f>
        <v>---</v>
      </c>
      <c r="N48" s="7" t="str">
        <f>+VLOOKUP($B48,Results!$B$7:$U$222,14,0)</f>
        <v>---</v>
      </c>
      <c r="O48" s="10" t="str">
        <f>+VLOOKUP($B48,Results!$B$7:$U$222,15,0)</f>
        <v>---</v>
      </c>
      <c r="P48" s="7" t="str">
        <f>+VLOOKUP($B48,Results!$B$7:$U$222,16,0)</f>
        <v>---</v>
      </c>
      <c r="Q48" s="10" t="str">
        <f>+VLOOKUP($B48,Results!$B$7:$U$222,17,0)</f>
        <v>---</v>
      </c>
      <c r="R48" s="7" t="str">
        <f>+VLOOKUP($B48,Results!$B$7:$U$222,18,0)</f>
        <v>---</v>
      </c>
      <c r="S48" s="10" t="str">
        <f>+VLOOKUP($B48,Results!$B$7:$U$222,19,0)</f>
        <v>---</v>
      </c>
      <c r="T48" s="7" t="str">
        <f>+VLOOKUP($B48,Results!$B$7:$U$222,20,0)</f>
        <v>---</v>
      </c>
      <c r="U48" s="10" t="e">
        <f>+VLOOKUP($B48,Results!$B$7:$U$222,21,0)</f>
        <v>#REF!</v>
      </c>
    </row>
    <row r="49" spans="2:21" ht="15" x14ac:dyDescent="0.25">
      <c r="B49" s="5" t="s">
        <v>389</v>
      </c>
      <c r="C49" s="5" t="str">
        <f>+VLOOKUP($B49,Results!$B$7:$U$222,2,0)</f>
        <v>Netherlands</v>
      </c>
      <c r="D49" s="5" t="str">
        <f>+VLOOKUP($B49,Results!$B$7:$U$222,3,0)</f>
        <v>Europe and Central Asia</v>
      </c>
      <c r="E49" s="7" t="str">
        <f>+VLOOKUP($B49,Results!$B$7:$U$222,5,0)</f>
        <v>---</v>
      </c>
      <c r="F49" s="7" t="str">
        <f>+VLOOKUP($B49,Results!$B$7:$U$222,6,0)</f>
        <v>---</v>
      </c>
      <c r="G49" s="10" t="str">
        <f>+VLOOKUP($B49,Results!$B$7:$U$222,7,0)</f>
        <v>---</v>
      </c>
      <c r="H49" s="7" t="str">
        <f>+VLOOKUP($B49,Results!$B$7:$U$222,8,0)</f>
        <v>---</v>
      </c>
      <c r="I49" s="10" t="str">
        <f>+VLOOKUP($B49,Results!$B$7:$U$222,9,0)</f>
        <v>---</v>
      </c>
      <c r="J49" s="7" t="str">
        <f>+VLOOKUP($B49,Results!$B$7:$U$222,10,0)</f>
        <v>---</v>
      </c>
      <c r="K49" s="10" t="str">
        <f>+VLOOKUP($B49,Results!$B$7:$U$222,11,0)</f>
        <v>---</v>
      </c>
      <c r="L49" s="7" t="str">
        <f>+VLOOKUP($B49,Results!$B$7:$U$222,12,0)</f>
        <v>---</v>
      </c>
      <c r="M49" s="10" t="str">
        <f>+VLOOKUP($B49,Results!$B$7:$U$222,13,0)</f>
        <v>---</v>
      </c>
      <c r="N49" s="7" t="str">
        <f>+VLOOKUP($B49,Results!$B$7:$U$222,14,0)</f>
        <v>---</v>
      </c>
      <c r="O49" s="10" t="str">
        <f>+VLOOKUP($B49,Results!$B$7:$U$222,15,0)</f>
        <v>---</v>
      </c>
      <c r="P49" s="7" t="str">
        <f>+VLOOKUP($B49,Results!$B$7:$U$222,16,0)</f>
        <v>---</v>
      </c>
      <c r="Q49" s="10" t="str">
        <f>+VLOOKUP($B49,Results!$B$7:$U$222,17,0)</f>
        <v>---</v>
      </c>
      <c r="R49" s="7" t="str">
        <f>+VLOOKUP($B49,Results!$B$7:$U$222,18,0)</f>
        <v>---</v>
      </c>
      <c r="S49" s="10" t="str">
        <f>+VLOOKUP($B49,Results!$B$7:$U$222,19,0)</f>
        <v>---</v>
      </c>
      <c r="T49" s="7" t="str">
        <f>+VLOOKUP($B49,Results!$B$7:$U$222,20,0)</f>
        <v>---</v>
      </c>
      <c r="U49" s="10" t="e">
        <f>+VLOOKUP($B49,Results!$B$7:$U$222,21,0)</f>
        <v>#REF!</v>
      </c>
    </row>
    <row r="50" spans="2:21" ht="15" x14ac:dyDescent="0.25">
      <c r="B50" s="5" t="s">
        <v>390</v>
      </c>
      <c r="C50" s="5" t="str">
        <f>+VLOOKUP($B50,Results!$B$7:$U$222,2,0)</f>
        <v>Belarus</v>
      </c>
      <c r="D50" s="5" t="str">
        <f>+VLOOKUP($B50,Results!$B$7:$U$222,3,0)</f>
        <v>Europe and Central Asia</v>
      </c>
      <c r="E50" s="7" t="str">
        <f>+VLOOKUP($B50,Results!$B$7:$U$222,5,0)</f>
        <v>---</v>
      </c>
      <c r="F50" s="7" t="str">
        <f>+VLOOKUP($B50,Results!$B$7:$U$222,6,0)</f>
        <v>---</v>
      </c>
      <c r="G50" s="10" t="str">
        <f>+VLOOKUP($B50,Results!$B$7:$U$222,7,0)</f>
        <v>---</v>
      </c>
      <c r="H50" s="7" t="str">
        <f>+VLOOKUP($B50,Results!$B$7:$U$222,8,0)</f>
        <v>---</v>
      </c>
      <c r="I50" s="10" t="str">
        <f>+VLOOKUP($B50,Results!$B$7:$U$222,9,0)</f>
        <v>---</v>
      </c>
      <c r="J50" s="7" t="str">
        <f>+VLOOKUP($B50,Results!$B$7:$U$222,10,0)</f>
        <v>---</v>
      </c>
      <c r="K50" s="10" t="str">
        <f>+VLOOKUP($B50,Results!$B$7:$U$222,11,0)</f>
        <v>---</v>
      </c>
      <c r="L50" s="7" t="str">
        <f>+VLOOKUP($B50,Results!$B$7:$U$222,12,0)</f>
        <v>---</v>
      </c>
      <c r="M50" s="10" t="str">
        <f>+VLOOKUP($B50,Results!$B$7:$U$222,13,0)</f>
        <v>---</v>
      </c>
      <c r="N50" s="7" t="str">
        <f>+VLOOKUP($B50,Results!$B$7:$U$222,14,0)</f>
        <v>---</v>
      </c>
      <c r="O50" s="10" t="str">
        <f>+VLOOKUP($B50,Results!$B$7:$U$222,15,0)</f>
        <v>---</v>
      </c>
      <c r="P50" s="7" t="str">
        <f>+VLOOKUP($B50,Results!$B$7:$U$222,16,0)</f>
        <v>---</v>
      </c>
      <c r="Q50" s="10" t="str">
        <f>+VLOOKUP($B50,Results!$B$7:$U$222,17,0)</f>
        <v>---</v>
      </c>
      <c r="R50" s="7" t="str">
        <f>+VLOOKUP($B50,Results!$B$7:$U$222,18,0)</f>
        <v>---</v>
      </c>
      <c r="S50" s="10" t="str">
        <f>+VLOOKUP($B50,Results!$B$7:$U$222,19,0)</f>
        <v>---</v>
      </c>
      <c r="T50" s="7" t="str">
        <f>+VLOOKUP($B50,Results!$B$7:$U$222,20,0)</f>
        <v>---</v>
      </c>
      <c r="U50" s="10" t="e">
        <f>+VLOOKUP($B50,Results!$B$7:$U$222,21,0)</f>
        <v>#REF!</v>
      </c>
    </row>
    <row r="51" spans="2:21" ht="15" x14ac:dyDescent="0.25">
      <c r="B51" s="5" t="s">
        <v>391</v>
      </c>
      <c r="C51" s="5" t="str">
        <f>+VLOOKUP($B51,Results!$B$7:$U$222,2,0)</f>
        <v>Romania</v>
      </c>
      <c r="D51" s="5" t="str">
        <f>+VLOOKUP($B51,Results!$B$7:$U$222,3,0)</f>
        <v>Europe and Central Asia</v>
      </c>
      <c r="E51" s="7" t="str">
        <f>+VLOOKUP($B51,Results!$B$7:$U$222,5,0)</f>
        <v>---</v>
      </c>
      <c r="F51" s="7" t="str">
        <f>+VLOOKUP($B51,Results!$B$7:$U$222,6,0)</f>
        <v>---</v>
      </c>
      <c r="G51" s="10" t="str">
        <f>+VLOOKUP($B51,Results!$B$7:$U$222,7,0)</f>
        <v>---</v>
      </c>
      <c r="H51" s="7" t="str">
        <f>+VLOOKUP($B51,Results!$B$7:$U$222,8,0)</f>
        <v>---</v>
      </c>
      <c r="I51" s="10" t="str">
        <f>+VLOOKUP($B51,Results!$B$7:$U$222,9,0)</f>
        <v>---</v>
      </c>
      <c r="J51" s="7" t="str">
        <f>+VLOOKUP($B51,Results!$B$7:$U$222,10,0)</f>
        <v>---</v>
      </c>
      <c r="K51" s="10" t="str">
        <f>+VLOOKUP($B51,Results!$B$7:$U$222,11,0)</f>
        <v>---</v>
      </c>
      <c r="L51" s="7" t="str">
        <f>+VLOOKUP($B51,Results!$B$7:$U$222,12,0)</f>
        <v>---</v>
      </c>
      <c r="M51" s="10" t="str">
        <f>+VLOOKUP($B51,Results!$B$7:$U$222,13,0)</f>
        <v>---</v>
      </c>
      <c r="N51" s="7" t="str">
        <f>+VLOOKUP($B51,Results!$B$7:$U$222,14,0)</f>
        <v>---</v>
      </c>
      <c r="O51" s="10" t="str">
        <f>+VLOOKUP($B51,Results!$B$7:$U$222,15,0)</f>
        <v>---</v>
      </c>
      <c r="P51" s="7" t="str">
        <f>+VLOOKUP($B51,Results!$B$7:$U$222,16,0)</f>
        <v>---</v>
      </c>
      <c r="Q51" s="10" t="str">
        <f>+VLOOKUP($B51,Results!$B$7:$U$222,17,0)</f>
        <v>---</v>
      </c>
      <c r="R51" s="7" t="str">
        <f>+VLOOKUP($B51,Results!$B$7:$U$222,18,0)</f>
        <v>---</v>
      </c>
      <c r="S51" s="10" t="str">
        <f>+VLOOKUP($B51,Results!$B$7:$U$222,19,0)</f>
        <v>---</v>
      </c>
      <c r="T51" s="7" t="str">
        <f>+VLOOKUP($B51,Results!$B$7:$U$222,20,0)</f>
        <v>---</v>
      </c>
      <c r="U51" s="10" t="e">
        <f>+VLOOKUP($B51,Results!$B$7:$U$222,21,0)</f>
        <v>#REF!</v>
      </c>
    </row>
    <row r="52" spans="2:21" ht="15" x14ac:dyDescent="0.25">
      <c r="B52" s="5" t="s">
        <v>392</v>
      </c>
      <c r="C52" s="5" t="str">
        <f>+VLOOKUP($B52,Results!$B$7:$U$222,2,0)</f>
        <v>Italy</v>
      </c>
      <c r="D52" s="5" t="str">
        <f>+VLOOKUP($B52,Results!$B$7:$U$222,3,0)</f>
        <v>Europe and Central Asia</v>
      </c>
      <c r="E52" s="7" t="str">
        <f>+VLOOKUP($B52,Results!$B$7:$U$222,5,0)</f>
        <v>---</v>
      </c>
      <c r="F52" s="7" t="str">
        <f>+VLOOKUP($B52,Results!$B$7:$U$222,6,0)</f>
        <v>---</v>
      </c>
      <c r="G52" s="10" t="str">
        <f>+VLOOKUP($B52,Results!$B$7:$U$222,7,0)</f>
        <v>---</v>
      </c>
      <c r="H52" s="7" t="str">
        <f>+VLOOKUP($B52,Results!$B$7:$U$222,8,0)</f>
        <v>---</v>
      </c>
      <c r="I52" s="10" t="str">
        <f>+VLOOKUP($B52,Results!$B$7:$U$222,9,0)</f>
        <v>---</v>
      </c>
      <c r="J52" s="7" t="str">
        <f>+VLOOKUP($B52,Results!$B$7:$U$222,10,0)</f>
        <v>---</v>
      </c>
      <c r="K52" s="10" t="str">
        <f>+VLOOKUP($B52,Results!$B$7:$U$222,11,0)</f>
        <v>---</v>
      </c>
      <c r="L52" s="7" t="str">
        <f>+VLOOKUP($B52,Results!$B$7:$U$222,12,0)</f>
        <v>---</v>
      </c>
      <c r="M52" s="10" t="str">
        <f>+VLOOKUP($B52,Results!$B$7:$U$222,13,0)</f>
        <v>---</v>
      </c>
      <c r="N52" s="7" t="str">
        <f>+VLOOKUP($B52,Results!$B$7:$U$222,14,0)</f>
        <v>---</v>
      </c>
      <c r="O52" s="10" t="str">
        <f>+VLOOKUP($B52,Results!$B$7:$U$222,15,0)</f>
        <v>---</v>
      </c>
      <c r="P52" s="7" t="str">
        <f>+VLOOKUP($B52,Results!$B$7:$U$222,16,0)</f>
        <v>---</v>
      </c>
      <c r="Q52" s="10" t="str">
        <f>+VLOOKUP($B52,Results!$B$7:$U$222,17,0)</f>
        <v>---</v>
      </c>
      <c r="R52" s="7" t="str">
        <f>+VLOOKUP($B52,Results!$B$7:$U$222,18,0)</f>
        <v>---</v>
      </c>
      <c r="S52" s="10" t="str">
        <f>+VLOOKUP($B52,Results!$B$7:$U$222,19,0)</f>
        <v>---</v>
      </c>
      <c r="T52" s="7" t="str">
        <f>+VLOOKUP($B52,Results!$B$7:$U$222,20,0)</f>
        <v>---</v>
      </c>
      <c r="U52" s="10" t="e">
        <f>+VLOOKUP($B52,Results!$B$7:$U$222,21,0)</f>
        <v>#REF!</v>
      </c>
    </row>
    <row r="53" spans="2:21" ht="15" x14ac:dyDescent="0.25">
      <c r="B53" s="5" t="s">
        <v>393</v>
      </c>
      <c r="C53" s="5" t="str">
        <f>+VLOOKUP($B53,Results!$B$7:$U$222,2,0)</f>
        <v>Slovenia</v>
      </c>
      <c r="D53" s="5" t="str">
        <f>+VLOOKUP($B53,Results!$B$7:$U$222,3,0)</f>
        <v>Europe and Central Asia</v>
      </c>
      <c r="E53" s="7" t="str">
        <f>+VLOOKUP($B53,Results!$B$7:$U$222,5,0)</f>
        <v>---</v>
      </c>
      <c r="F53" s="7" t="str">
        <f>+VLOOKUP($B53,Results!$B$7:$U$222,6,0)</f>
        <v>---</v>
      </c>
      <c r="G53" s="10" t="str">
        <f>+VLOOKUP($B53,Results!$B$7:$U$222,7,0)</f>
        <v>---</v>
      </c>
      <c r="H53" s="7" t="str">
        <f>+VLOOKUP($B53,Results!$B$7:$U$222,8,0)</f>
        <v>---</v>
      </c>
      <c r="I53" s="10" t="str">
        <f>+VLOOKUP($B53,Results!$B$7:$U$222,9,0)</f>
        <v>---</v>
      </c>
      <c r="J53" s="7" t="str">
        <f>+VLOOKUP($B53,Results!$B$7:$U$222,10,0)</f>
        <v>---</v>
      </c>
      <c r="K53" s="10" t="str">
        <f>+VLOOKUP($B53,Results!$B$7:$U$222,11,0)</f>
        <v>---</v>
      </c>
      <c r="L53" s="7" t="str">
        <f>+VLOOKUP($B53,Results!$B$7:$U$222,12,0)</f>
        <v>---</v>
      </c>
      <c r="M53" s="10" t="str">
        <f>+VLOOKUP($B53,Results!$B$7:$U$222,13,0)</f>
        <v>---</v>
      </c>
      <c r="N53" s="7" t="str">
        <f>+VLOOKUP($B53,Results!$B$7:$U$222,14,0)</f>
        <v>---</v>
      </c>
      <c r="O53" s="10" t="str">
        <f>+VLOOKUP($B53,Results!$B$7:$U$222,15,0)</f>
        <v>---</v>
      </c>
      <c r="P53" s="7" t="str">
        <f>+VLOOKUP($B53,Results!$B$7:$U$222,16,0)</f>
        <v>---</v>
      </c>
      <c r="Q53" s="10" t="str">
        <f>+VLOOKUP($B53,Results!$B$7:$U$222,17,0)</f>
        <v>---</v>
      </c>
      <c r="R53" s="7" t="str">
        <f>+VLOOKUP($B53,Results!$B$7:$U$222,18,0)</f>
        <v>---</v>
      </c>
      <c r="S53" s="10" t="str">
        <f>+VLOOKUP($B53,Results!$B$7:$U$222,19,0)</f>
        <v>---</v>
      </c>
      <c r="T53" s="7" t="str">
        <f>+VLOOKUP($B53,Results!$B$7:$U$222,20,0)</f>
        <v>---</v>
      </c>
      <c r="U53" s="10" t="e">
        <f>+VLOOKUP($B53,Results!$B$7:$U$222,21,0)</f>
        <v>#REF!</v>
      </c>
    </row>
    <row r="54" spans="2:21" ht="15" x14ac:dyDescent="0.25">
      <c r="B54" s="5" t="s">
        <v>394</v>
      </c>
      <c r="C54" s="5" t="str">
        <f>+VLOOKUP($B54,Results!$B$7:$U$222,2,0)</f>
        <v>Norway</v>
      </c>
      <c r="D54" s="5" t="str">
        <f>+VLOOKUP($B54,Results!$B$7:$U$222,3,0)</f>
        <v>Europe and Central Asia</v>
      </c>
      <c r="E54" s="7" t="str">
        <f>+VLOOKUP($B54,Results!$B$7:$U$222,5,0)</f>
        <v>---</v>
      </c>
      <c r="F54" s="7" t="str">
        <f>+VLOOKUP($B54,Results!$B$7:$U$222,6,0)</f>
        <v>---</v>
      </c>
      <c r="G54" s="10" t="str">
        <f>+VLOOKUP($B54,Results!$B$7:$U$222,7,0)</f>
        <v>---</v>
      </c>
      <c r="H54" s="7" t="str">
        <f>+VLOOKUP($B54,Results!$B$7:$U$222,8,0)</f>
        <v>---</v>
      </c>
      <c r="I54" s="10" t="str">
        <f>+VLOOKUP($B54,Results!$B$7:$U$222,9,0)</f>
        <v>---</v>
      </c>
      <c r="J54" s="7" t="str">
        <f>+VLOOKUP($B54,Results!$B$7:$U$222,10,0)</f>
        <v>---</v>
      </c>
      <c r="K54" s="10" t="str">
        <f>+VLOOKUP($B54,Results!$B$7:$U$222,11,0)</f>
        <v>---</v>
      </c>
      <c r="L54" s="7" t="str">
        <f>+VLOOKUP($B54,Results!$B$7:$U$222,12,0)</f>
        <v>---</v>
      </c>
      <c r="M54" s="10" t="str">
        <f>+VLOOKUP($B54,Results!$B$7:$U$222,13,0)</f>
        <v>---</v>
      </c>
      <c r="N54" s="7" t="str">
        <f>+VLOOKUP($B54,Results!$B$7:$U$222,14,0)</f>
        <v>---</v>
      </c>
      <c r="O54" s="10" t="str">
        <f>+VLOOKUP($B54,Results!$B$7:$U$222,15,0)</f>
        <v>---</v>
      </c>
      <c r="P54" s="7" t="str">
        <f>+VLOOKUP($B54,Results!$B$7:$U$222,16,0)</f>
        <v>---</v>
      </c>
      <c r="Q54" s="10" t="str">
        <f>+VLOOKUP($B54,Results!$B$7:$U$222,17,0)</f>
        <v>---</v>
      </c>
      <c r="R54" s="7" t="str">
        <f>+VLOOKUP($B54,Results!$B$7:$U$222,18,0)</f>
        <v>---</v>
      </c>
      <c r="S54" s="10" t="str">
        <f>+VLOOKUP($B54,Results!$B$7:$U$222,19,0)</f>
        <v>---</v>
      </c>
      <c r="T54" s="7" t="str">
        <f>+VLOOKUP($B54,Results!$B$7:$U$222,20,0)</f>
        <v>---</v>
      </c>
      <c r="U54" s="10" t="e">
        <f>+VLOOKUP($B54,Results!$B$7:$U$222,21,0)</f>
        <v>#REF!</v>
      </c>
    </row>
    <row r="55" spans="2:21" ht="15" x14ac:dyDescent="0.25">
      <c r="B55" s="5" t="s">
        <v>395</v>
      </c>
      <c r="C55" s="5" t="str">
        <f>+VLOOKUP($B55,Results!$B$7:$U$222,2,0)</f>
        <v>Greece</v>
      </c>
      <c r="D55" s="5" t="str">
        <f>+VLOOKUP($B55,Results!$B$7:$U$222,3,0)</f>
        <v>Europe and Central Asia</v>
      </c>
      <c r="E55" s="7" t="str">
        <f>+VLOOKUP($B55,Results!$B$7:$U$222,5,0)</f>
        <v>---</v>
      </c>
      <c r="F55" s="7" t="str">
        <f>+VLOOKUP($B55,Results!$B$7:$U$222,6,0)</f>
        <v>---</v>
      </c>
      <c r="G55" s="10" t="str">
        <f>+VLOOKUP($B55,Results!$B$7:$U$222,7,0)</f>
        <v>---</v>
      </c>
      <c r="H55" s="7" t="str">
        <f>+VLOOKUP($B55,Results!$B$7:$U$222,8,0)</f>
        <v>---</v>
      </c>
      <c r="I55" s="10" t="str">
        <f>+VLOOKUP($B55,Results!$B$7:$U$222,9,0)</f>
        <v>---</v>
      </c>
      <c r="J55" s="7" t="str">
        <f>+VLOOKUP($B55,Results!$B$7:$U$222,10,0)</f>
        <v>---</v>
      </c>
      <c r="K55" s="10" t="str">
        <f>+VLOOKUP($B55,Results!$B$7:$U$222,11,0)</f>
        <v>---</v>
      </c>
      <c r="L55" s="7" t="str">
        <f>+VLOOKUP($B55,Results!$B$7:$U$222,12,0)</f>
        <v>---</v>
      </c>
      <c r="M55" s="10" t="str">
        <f>+VLOOKUP($B55,Results!$B$7:$U$222,13,0)</f>
        <v>---</v>
      </c>
      <c r="N55" s="7" t="str">
        <f>+VLOOKUP($B55,Results!$B$7:$U$222,14,0)</f>
        <v>---</v>
      </c>
      <c r="O55" s="10" t="str">
        <f>+VLOOKUP($B55,Results!$B$7:$U$222,15,0)</f>
        <v>---</v>
      </c>
      <c r="P55" s="7" t="str">
        <f>+VLOOKUP($B55,Results!$B$7:$U$222,16,0)</f>
        <v>---</v>
      </c>
      <c r="Q55" s="10" t="str">
        <f>+VLOOKUP($B55,Results!$B$7:$U$222,17,0)</f>
        <v>---</v>
      </c>
      <c r="R55" s="7" t="str">
        <f>+VLOOKUP($B55,Results!$B$7:$U$222,18,0)</f>
        <v>---</v>
      </c>
      <c r="S55" s="10" t="str">
        <f>+VLOOKUP($B55,Results!$B$7:$U$222,19,0)</f>
        <v>---</v>
      </c>
      <c r="T55" s="7" t="str">
        <f>+VLOOKUP($B55,Results!$B$7:$U$222,20,0)</f>
        <v>---</v>
      </c>
      <c r="U55" s="10" t="e">
        <f>+VLOOKUP($B55,Results!$B$7:$U$222,21,0)</f>
        <v>#REF!</v>
      </c>
    </row>
    <row r="56" spans="2:21" ht="15" x14ac:dyDescent="0.25">
      <c r="B56" s="5" t="s">
        <v>396</v>
      </c>
      <c r="C56" s="5" t="str">
        <f>+VLOOKUP($B56,Results!$B$7:$U$222,2,0)</f>
        <v>Montenegro</v>
      </c>
      <c r="D56" s="5" t="str">
        <f>+VLOOKUP($B56,Results!$B$7:$U$222,3,0)</f>
        <v>Europe and Central Asia</v>
      </c>
      <c r="E56" s="7" t="str">
        <f>+VLOOKUP($B56,Results!$B$7:$U$222,5,0)</f>
        <v>---</v>
      </c>
      <c r="F56" s="7" t="str">
        <f>+VLOOKUP($B56,Results!$B$7:$U$222,6,0)</f>
        <v>---</v>
      </c>
      <c r="G56" s="10" t="str">
        <f>+VLOOKUP($B56,Results!$B$7:$U$222,7,0)</f>
        <v>---</v>
      </c>
      <c r="H56" s="7" t="str">
        <f>+VLOOKUP($B56,Results!$B$7:$U$222,8,0)</f>
        <v>---</v>
      </c>
      <c r="I56" s="10" t="str">
        <f>+VLOOKUP($B56,Results!$B$7:$U$222,9,0)</f>
        <v>---</v>
      </c>
      <c r="J56" s="7" t="str">
        <f>+VLOOKUP($B56,Results!$B$7:$U$222,10,0)</f>
        <v>---</v>
      </c>
      <c r="K56" s="10" t="str">
        <f>+VLOOKUP($B56,Results!$B$7:$U$222,11,0)</f>
        <v>---</v>
      </c>
      <c r="L56" s="7" t="str">
        <f>+VLOOKUP($B56,Results!$B$7:$U$222,12,0)</f>
        <v>---</v>
      </c>
      <c r="M56" s="10" t="str">
        <f>+VLOOKUP($B56,Results!$B$7:$U$222,13,0)</f>
        <v>---</v>
      </c>
      <c r="N56" s="7" t="str">
        <f>+VLOOKUP($B56,Results!$B$7:$U$222,14,0)</f>
        <v>---</v>
      </c>
      <c r="O56" s="10" t="str">
        <f>+VLOOKUP($B56,Results!$B$7:$U$222,15,0)</f>
        <v>---</v>
      </c>
      <c r="P56" s="7" t="str">
        <f>+VLOOKUP($B56,Results!$B$7:$U$222,16,0)</f>
        <v>---</v>
      </c>
      <c r="Q56" s="10" t="str">
        <f>+VLOOKUP($B56,Results!$B$7:$U$222,17,0)</f>
        <v>---</v>
      </c>
      <c r="R56" s="7" t="str">
        <f>+VLOOKUP($B56,Results!$B$7:$U$222,18,0)</f>
        <v>---</v>
      </c>
      <c r="S56" s="10" t="str">
        <f>+VLOOKUP($B56,Results!$B$7:$U$222,19,0)</f>
        <v>---</v>
      </c>
      <c r="T56" s="7" t="str">
        <f>+VLOOKUP($B56,Results!$B$7:$U$222,20,0)</f>
        <v>---</v>
      </c>
      <c r="U56" s="10" t="e">
        <f>+VLOOKUP($B56,Results!$B$7:$U$222,21,0)</f>
        <v>#REF!</v>
      </c>
    </row>
    <row r="57" spans="2:21" ht="15" x14ac:dyDescent="0.25">
      <c r="B57" s="5" t="s">
        <v>398</v>
      </c>
      <c r="C57" s="5" t="str">
        <f>+VLOOKUP($B57,Results!$B$7:$U$222,2,0)</f>
        <v>Liechtenstein</v>
      </c>
      <c r="D57" s="5" t="str">
        <f>+VLOOKUP($B57,Results!$B$7:$U$222,3,0)</f>
        <v>Europe and Central Asia</v>
      </c>
      <c r="E57" s="7" t="str">
        <f>+VLOOKUP($B57,Results!$B$7:$U$222,5,0)</f>
        <v>---</v>
      </c>
      <c r="F57" s="7" t="str">
        <f>+VLOOKUP($B57,Results!$B$7:$U$222,6,0)</f>
        <v>---</v>
      </c>
      <c r="G57" s="10" t="str">
        <f>+VLOOKUP($B57,Results!$B$7:$U$222,7,0)</f>
        <v>---</v>
      </c>
      <c r="H57" s="7" t="str">
        <f>+VLOOKUP($B57,Results!$B$7:$U$222,8,0)</f>
        <v>---</v>
      </c>
      <c r="I57" s="10" t="str">
        <f>+VLOOKUP($B57,Results!$B$7:$U$222,9,0)</f>
        <v>---</v>
      </c>
      <c r="J57" s="7" t="str">
        <f>+VLOOKUP($B57,Results!$B$7:$U$222,10,0)</f>
        <v>---</v>
      </c>
      <c r="K57" s="10" t="str">
        <f>+VLOOKUP($B57,Results!$B$7:$U$222,11,0)</f>
        <v>---</v>
      </c>
      <c r="L57" s="7" t="str">
        <f>+VLOOKUP($B57,Results!$B$7:$U$222,12,0)</f>
        <v>---</v>
      </c>
      <c r="M57" s="10" t="str">
        <f>+VLOOKUP($B57,Results!$B$7:$U$222,13,0)</f>
        <v>---</v>
      </c>
      <c r="N57" s="7" t="str">
        <f>+VLOOKUP($B57,Results!$B$7:$U$222,14,0)</f>
        <v>---</v>
      </c>
      <c r="O57" s="10" t="str">
        <f>+VLOOKUP($B57,Results!$B$7:$U$222,15,0)</f>
        <v>---</v>
      </c>
      <c r="P57" s="7" t="str">
        <f>+VLOOKUP($B57,Results!$B$7:$U$222,16,0)</f>
        <v>---</v>
      </c>
      <c r="Q57" s="10" t="str">
        <f>+VLOOKUP($B57,Results!$B$7:$U$222,17,0)</f>
        <v>---</v>
      </c>
      <c r="R57" s="7" t="str">
        <f>+VLOOKUP($B57,Results!$B$7:$U$222,18,0)</f>
        <v>---</v>
      </c>
      <c r="S57" s="10" t="str">
        <f>+VLOOKUP($B57,Results!$B$7:$U$222,19,0)</f>
        <v>---</v>
      </c>
      <c r="T57" s="7" t="str">
        <f>+VLOOKUP($B57,Results!$B$7:$U$222,20,0)</f>
        <v>---</v>
      </c>
      <c r="U57" s="10" t="e">
        <f>+VLOOKUP($B57,Results!$B$7:$U$222,21,0)</f>
        <v>#REF!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workbookViewId="0">
      <selection activeCell="E16" sqref="E16"/>
    </sheetView>
  </sheetViews>
  <sheetFormatPr baseColWidth="10" defaultRowHeight="14.25" x14ac:dyDescent="0.2"/>
  <cols>
    <col min="2" max="2" width="7" bestFit="1" customWidth="1"/>
    <col min="3" max="3" width="24.5" bestFit="1" customWidth="1"/>
    <col min="4" max="4" width="26.25" bestFit="1" customWidth="1"/>
    <col min="5" max="5" width="21.375" bestFit="1" customWidth="1"/>
    <col min="6" max="6" width="11.125" bestFit="1" customWidth="1"/>
    <col min="7" max="7" width="4.87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9" t="s">
        <v>211</v>
      </c>
      <c r="C4" s="5" t="str">
        <f>+VLOOKUP($B4,Results!$B$7:$U$222,2,0)</f>
        <v>Uruguay</v>
      </c>
      <c r="D4" s="5" t="str">
        <f>+VLOOKUP($B4,Results!$B$7:$U$222,3,0)</f>
        <v>Latin America and the Caribbean</v>
      </c>
      <c r="E4" s="7" t="str">
        <f>+VLOOKUP($B4,Results!$B$7:$U$222,5,0)</f>
        <v>---</v>
      </c>
      <c r="F4" s="7" t="str">
        <f>+VLOOKUP($B4,Results!$B$7:$U$222,6,0)</f>
        <v>---</v>
      </c>
      <c r="G4" s="10" t="str">
        <f>+VLOOKUP($B4,Results!$B$7:$U$222,7,0)</f>
        <v>---</v>
      </c>
      <c r="H4" s="7" t="str">
        <f>+VLOOKUP($B4,Results!$B$7:$U$222,8,0)</f>
        <v>---</v>
      </c>
      <c r="I4" s="10" t="str">
        <f>+VLOOKUP($B4,Results!$B$7:$U$222,9,0)</f>
        <v>---</v>
      </c>
      <c r="J4" s="7" t="str">
        <f>+VLOOKUP($B4,Results!$B$7:$U$222,10,0)</f>
        <v>---</v>
      </c>
      <c r="K4" s="10" t="str">
        <f>+VLOOKUP($B4,Results!$B$7:$U$222,11,0)</f>
        <v>---</v>
      </c>
      <c r="L4" s="7" t="str">
        <f>+VLOOKUP($B4,Results!$B$7:$U$222,12,0)</f>
        <v>---</v>
      </c>
      <c r="M4" s="10" t="str">
        <f>+VLOOKUP($B4,Results!$B$7:$U$222,13,0)</f>
        <v>---</v>
      </c>
      <c r="N4" s="7" t="str">
        <f>+VLOOKUP($B4,Results!$B$7:$U$222,14,0)</f>
        <v>---</v>
      </c>
      <c r="O4" s="10" t="str">
        <f>+VLOOKUP($B4,Results!$B$7:$U$222,15,0)</f>
        <v>---</v>
      </c>
      <c r="P4" s="7" t="str">
        <f>+VLOOKUP($B4,Results!$B$7:$U$222,16,0)</f>
        <v>---</v>
      </c>
      <c r="Q4" s="10" t="str">
        <f>+VLOOKUP($B4,Results!$B$7:$U$222,17,0)</f>
        <v>---</v>
      </c>
      <c r="R4" s="7" t="str">
        <f>+VLOOKUP($B4,Results!$B$7:$U$222,18,0)</f>
        <v>---</v>
      </c>
      <c r="S4" s="10" t="str">
        <f>+VLOOKUP($B4,Results!$B$7:$U$222,19,0)</f>
        <v>---</v>
      </c>
      <c r="T4" s="7" t="str">
        <f>+VLOOKUP($B4,Results!$B$7:$U$222,20,0)</f>
        <v>---</v>
      </c>
      <c r="U4" s="10" t="e">
        <f>+VLOOKUP($B4,Results!$B$7:$U$222,21,0)</f>
        <v>#REF!</v>
      </c>
    </row>
    <row r="5" spans="2:21" ht="15" x14ac:dyDescent="0.25">
      <c r="B5" s="9" t="s">
        <v>213</v>
      </c>
      <c r="C5" s="5" t="str">
        <f>+VLOOKUP($B5,Results!$B$7:$U$222,2,0)</f>
        <v>Falkland Islands</v>
      </c>
      <c r="D5" s="5" t="str">
        <f>+VLOOKUP($B5,Results!$B$7:$U$222,3,0)</f>
        <v>Latin America and the Caribbean</v>
      </c>
      <c r="E5" s="7" t="str">
        <f>+VLOOKUP($B5,Results!$B$7:$U$222,5,0)</f>
        <v>---</v>
      </c>
      <c r="F5" s="7" t="str">
        <f>+VLOOKUP($B5,Results!$B$7:$U$222,6,0)</f>
        <v>---</v>
      </c>
      <c r="G5" s="10" t="str">
        <f>+VLOOKUP($B5,Results!$B$7:$U$222,7,0)</f>
        <v>---</v>
      </c>
      <c r="H5" s="7" t="str">
        <f>+VLOOKUP($B5,Results!$B$7:$U$222,8,0)</f>
        <v>---</v>
      </c>
      <c r="I5" s="10" t="str">
        <f>+VLOOKUP($B5,Results!$B$7:$U$222,9,0)</f>
        <v>---</v>
      </c>
      <c r="J5" s="7" t="str">
        <f>+VLOOKUP($B5,Results!$B$7:$U$222,10,0)</f>
        <v>---</v>
      </c>
      <c r="K5" s="10" t="str">
        <f>+VLOOKUP($B5,Results!$B$7:$U$222,11,0)</f>
        <v>---</v>
      </c>
      <c r="L5" s="7" t="str">
        <f>+VLOOKUP($B5,Results!$B$7:$U$222,12,0)</f>
        <v>---</v>
      </c>
      <c r="M5" s="10" t="str">
        <f>+VLOOKUP($B5,Results!$B$7:$U$222,13,0)</f>
        <v>---</v>
      </c>
      <c r="N5" s="7" t="str">
        <f>+VLOOKUP($B5,Results!$B$7:$U$222,14,0)</f>
        <v>---</v>
      </c>
      <c r="O5" s="10" t="str">
        <f>+VLOOKUP($B5,Results!$B$7:$U$222,15,0)</f>
        <v>---</v>
      </c>
      <c r="P5" s="7" t="str">
        <f>+VLOOKUP($B5,Results!$B$7:$U$222,16,0)</f>
        <v>---</v>
      </c>
      <c r="Q5" s="10" t="str">
        <f>+VLOOKUP($B5,Results!$B$7:$U$222,17,0)</f>
        <v>---</v>
      </c>
      <c r="R5" s="7" t="str">
        <f>+VLOOKUP($B5,Results!$B$7:$U$222,18,0)</f>
        <v>---</v>
      </c>
      <c r="S5" s="10" t="str">
        <f>+VLOOKUP($B5,Results!$B$7:$U$222,19,0)</f>
        <v>---</v>
      </c>
      <c r="T5" s="7" t="str">
        <f>+VLOOKUP($B5,Results!$B$7:$U$222,20,0)</f>
        <v>---</v>
      </c>
      <c r="U5" s="10" t="e">
        <f>+VLOOKUP($B5,Results!$B$7:$U$222,21,0)</f>
        <v>#REF!</v>
      </c>
    </row>
    <row r="6" spans="2:21" ht="15" x14ac:dyDescent="0.25">
      <c r="B6" s="9" t="s">
        <v>215</v>
      </c>
      <c r="C6" s="5" t="str">
        <f>+VLOOKUP($B6,Results!$B$7:$U$222,2,0)</f>
        <v>Suriname</v>
      </c>
      <c r="D6" s="5" t="str">
        <f>+VLOOKUP($B6,Results!$B$7:$U$222,3,0)</f>
        <v>Latin America and the Caribbean</v>
      </c>
      <c r="E6" s="7" t="str">
        <f>+VLOOKUP($B6,Results!$B$7:$U$222,5,0)</f>
        <v>---</v>
      </c>
      <c r="F6" s="7" t="str">
        <f>+VLOOKUP($B6,Results!$B$7:$U$222,6,0)</f>
        <v>---</v>
      </c>
      <c r="G6" s="10" t="str">
        <f>+VLOOKUP($B6,Results!$B$7:$U$222,7,0)</f>
        <v>---</v>
      </c>
      <c r="H6" s="7" t="str">
        <f>+VLOOKUP($B6,Results!$B$7:$U$222,8,0)</f>
        <v>---</v>
      </c>
      <c r="I6" s="10" t="str">
        <f>+VLOOKUP($B6,Results!$B$7:$U$222,9,0)</f>
        <v>---</v>
      </c>
      <c r="J6" s="7" t="str">
        <f>+VLOOKUP($B6,Results!$B$7:$U$222,10,0)</f>
        <v>---</v>
      </c>
      <c r="K6" s="10" t="str">
        <f>+VLOOKUP($B6,Results!$B$7:$U$222,11,0)</f>
        <v>---</v>
      </c>
      <c r="L6" s="7" t="str">
        <f>+VLOOKUP($B6,Results!$B$7:$U$222,12,0)</f>
        <v>---</v>
      </c>
      <c r="M6" s="10" t="str">
        <f>+VLOOKUP($B6,Results!$B$7:$U$222,13,0)</f>
        <v>---</v>
      </c>
      <c r="N6" s="7" t="str">
        <f>+VLOOKUP($B6,Results!$B$7:$U$222,14,0)</f>
        <v>---</v>
      </c>
      <c r="O6" s="10" t="str">
        <f>+VLOOKUP($B6,Results!$B$7:$U$222,15,0)</f>
        <v>---</v>
      </c>
      <c r="P6" s="7" t="str">
        <f>+VLOOKUP($B6,Results!$B$7:$U$222,16,0)</f>
        <v>---</v>
      </c>
      <c r="Q6" s="10" t="str">
        <f>+VLOOKUP($B6,Results!$B$7:$U$222,17,0)</f>
        <v>---</v>
      </c>
      <c r="R6" s="7" t="str">
        <f>+VLOOKUP($B6,Results!$B$7:$U$222,18,0)</f>
        <v>---</v>
      </c>
      <c r="S6" s="10" t="str">
        <f>+VLOOKUP($B6,Results!$B$7:$U$222,19,0)</f>
        <v>---</v>
      </c>
      <c r="T6" s="7" t="str">
        <f>+VLOOKUP($B6,Results!$B$7:$U$222,20,0)</f>
        <v>---</v>
      </c>
      <c r="U6" s="10" t="e">
        <f>+VLOOKUP($B6,Results!$B$7:$U$222,21,0)</f>
        <v>#REF!</v>
      </c>
    </row>
    <row r="7" spans="2:21" ht="15" x14ac:dyDescent="0.25">
      <c r="B7" s="9" t="s">
        <v>217</v>
      </c>
      <c r="C7" s="5" t="str">
        <f>+VLOOKUP($B7,Results!$B$7:$U$222,2,0)</f>
        <v>Chile</v>
      </c>
      <c r="D7" s="5" t="str">
        <f>+VLOOKUP($B7,Results!$B$7:$U$222,3,0)</f>
        <v>Latin America and the Caribbean</v>
      </c>
      <c r="E7" s="7" t="str">
        <f>+VLOOKUP($B7,Results!$B$7:$U$222,5,0)</f>
        <v>---</v>
      </c>
      <c r="F7" s="7" t="str">
        <f>+VLOOKUP($B7,Results!$B$7:$U$222,6,0)</f>
        <v>---</v>
      </c>
      <c r="G7" s="10" t="str">
        <f>+VLOOKUP($B7,Results!$B$7:$U$222,7,0)</f>
        <v>---</v>
      </c>
      <c r="H7" s="7" t="str">
        <f>+VLOOKUP($B7,Results!$B$7:$U$222,8,0)</f>
        <v>---</v>
      </c>
      <c r="I7" s="10" t="str">
        <f>+VLOOKUP($B7,Results!$B$7:$U$222,9,0)</f>
        <v>---</v>
      </c>
      <c r="J7" s="7" t="str">
        <f>+VLOOKUP($B7,Results!$B$7:$U$222,10,0)</f>
        <v>---</v>
      </c>
      <c r="K7" s="10" t="str">
        <f>+VLOOKUP($B7,Results!$B$7:$U$222,11,0)</f>
        <v>---</v>
      </c>
      <c r="L7" s="7" t="str">
        <f>+VLOOKUP($B7,Results!$B$7:$U$222,12,0)</f>
        <v>---</v>
      </c>
      <c r="M7" s="10" t="str">
        <f>+VLOOKUP($B7,Results!$B$7:$U$222,13,0)</f>
        <v>---</v>
      </c>
      <c r="N7" s="7" t="str">
        <f>+VLOOKUP($B7,Results!$B$7:$U$222,14,0)</f>
        <v>---</v>
      </c>
      <c r="O7" s="10" t="str">
        <f>+VLOOKUP($B7,Results!$B$7:$U$222,15,0)</f>
        <v>---</v>
      </c>
      <c r="P7" s="7" t="str">
        <f>+VLOOKUP($B7,Results!$B$7:$U$222,16,0)</f>
        <v>---</v>
      </c>
      <c r="Q7" s="10" t="str">
        <f>+VLOOKUP($B7,Results!$B$7:$U$222,17,0)</f>
        <v>---</v>
      </c>
      <c r="R7" s="7" t="str">
        <f>+VLOOKUP($B7,Results!$B$7:$U$222,18,0)</f>
        <v>---</v>
      </c>
      <c r="S7" s="10" t="str">
        <f>+VLOOKUP($B7,Results!$B$7:$U$222,19,0)</f>
        <v>---</v>
      </c>
      <c r="T7" s="7" t="str">
        <f>+VLOOKUP($B7,Results!$B$7:$U$222,20,0)</f>
        <v>---</v>
      </c>
      <c r="U7" s="10" t="e">
        <f>+VLOOKUP($B7,Results!$B$7:$U$222,21,0)</f>
        <v>#REF!</v>
      </c>
    </row>
    <row r="8" spans="2:21" ht="15" x14ac:dyDescent="0.25">
      <c r="B8" s="9" t="s">
        <v>219</v>
      </c>
      <c r="C8" s="5" t="str">
        <f>+VLOOKUP($B8,Results!$B$7:$U$222,2,0)</f>
        <v>Peru</v>
      </c>
      <c r="D8" s="5" t="str">
        <f>+VLOOKUP($B8,Results!$B$7:$U$222,3,0)</f>
        <v>Latin America and the Caribbean</v>
      </c>
      <c r="E8" s="7" t="str">
        <f>+VLOOKUP($B8,Results!$B$7:$U$222,5,0)</f>
        <v>---</v>
      </c>
      <c r="F8" s="7" t="str">
        <f>+VLOOKUP($B8,Results!$B$7:$U$222,6,0)</f>
        <v>---</v>
      </c>
      <c r="G8" s="10" t="str">
        <f>+VLOOKUP($B8,Results!$B$7:$U$222,7,0)</f>
        <v>---</v>
      </c>
      <c r="H8" s="7" t="str">
        <f>+VLOOKUP($B8,Results!$B$7:$U$222,8,0)</f>
        <v>---</v>
      </c>
      <c r="I8" s="10" t="str">
        <f>+VLOOKUP($B8,Results!$B$7:$U$222,9,0)</f>
        <v>---</v>
      </c>
      <c r="J8" s="7" t="str">
        <f>+VLOOKUP($B8,Results!$B$7:$U$222,10,0)</f>
        <v>---</v>
      </c>
      <c r="K8" s="10" t="str">
        <f>+VLOOKUP($B8,Results!$B$7:$U$222,11,0)</f>
        <v>---</v>
      </c>
      <c r="L8" s="7" t="str">
        <f>+VLOOKUP($B8,Results!$B$7:$U$222,12,0)</f>
        <v>---</v>
      </c>
      <c r="M8" s="10" t="str">
        <f>+VLOOKUP($B8,Results!$B$7:$U$222,13,0)</f>
        <v>---</v>
      </c>
      <c r="N8" s="7" t="str">
        <f>+VLOOKUP($B8,Results!$B$7:$U$222,14,0)</f>
        <v>---</v>
      </c>
      <c r="O8" s="10" t="str">
        <f>+VLOOKUP($B8,Results!$B$7:$U$222,15,0)</f>
        <v>---</v>
      </c>
      <c r="P8" s="7" t="str">
        <f>+VLOOKUP($B8,Results!$B$7:$U$222,16,0)</f>
        <v>---</v>
      </c>
      <c r="Q8" s="10" t="str">
        <f>+VLOOKUP($B8,Results!$B$7:$U$222,17,0)</f>
        <v>---</v>
      </c>
      <c r="R8" s="7" t="str">
        <f>+VLOOKUP($B8,Results!$B$7:$U$222,18,0)</f>
        <v>---</v>
      </c>
      <c r="S8" s="10" t="str">
        <f>+VLOOKUP($B8,Results!$B$7:$U$222,19,0)</f>
        <v>---</v>
      </c>
      <c r="T8" s="7" t="str">
        <f>+VLOOKUP($B8,Results!$B$7:$U$222,20,0)</f>
        <v>---</v>
      </c>
      <c r="U8" s="10" t="e">
        <f>+VLOOKUP($B8,Results!$B$7:$U$222,21,0)</f>
        <v>#REF!</v>
      </c>
    </row>
    <row r="9" spans="2:21" ht="15" x14ac:dyDescent="0.25">
      <c r="B9" s="9" t="s">
        <v>221</v>
      </c>
      <c r="C9" s="5" t="str">
        <f>+VLOOKUP($B9,Results!$B$7:$U$222,2,0)</f>
        <v>Argentina</v>
      </c>
      <c r="D9" s="5" t="str">
        <f>+VLOOKUP($B9,Results!$B$7:$U$222,3,0)</f>
        <v>Latin America and the Caribbean</v>
      </c>
      <c r="E9" s="7" t="str">
        <f>+VLOOKUP($B9,Results!$B$7:$U$222,5,0)</f>
        <v>---</v>
      </c>
      <c r="F9" s="7" t="str">
        <f>+VLOOKUP($B9,Results!$B$7:$U$222,6,0)</f>
        <v>---</v>
      </c>
      <c r="G9" s="10" t="str">
        <f>+VLOOKUP($B9,Results!$B$7:$U$222,7,0)</f>
        <v>---</v>
      </c>
      <c r="H9" s="7" t="str">
        <f>+VLOOKUP($B9,Results!$B$7:$U$222,8,0)</f>
        <v>---</v>
      </c>
      <c r="I9" s="10" t="str">
        <f>+VLOOKUP($B9,Results!$B$7:$U$222,9,0)</f>
        <v>---</v>
      </c>
      <c r="J9" s="7" t="str">
        <f>+VLOOKUP($B9,Results!$B$7:$U$222,10,0)</f>
        <v>---</v>
      </c>
      <c r="K9" s="10" t="str">
        <f>+VLOOKUP($B9,Results!$B$7:$U$222,11,0)</f>
        <v>---</v>
      </c>
      <c r="L9" s="7" t="str">
        <f>+VLOOKUP($B9,Results!$B$7:$U$222,12,0)</f>
        <v>---</v>
      </c>
      <c r="M9" s="10" t="str">
        <f>+VLOOKUP($B9,Results!$B$7:$U$222,13,0)</f>
        <v>---</v>
      </c>
      <c r="N9" s="7" t="str">
        <f>+VLOOKUP($B9,Results!$B$7:$U$222,14,0)</f>
        <v>---</v>
      </c>
      <c r="O9" s="10" t="str">
        <f>+VLOOKUP($B9,Results!$B$7:$U$222,15,0)</f>
        <v>---</v>
      </c>
      <c r="P9" s="7" t="str">
        <f>+VLOOKUP($B9,Results!$B$7:$U$222,16,0)</f>
        <v>---</v>
      </c>
      <c r="Q9" s="10" t="str">
        <f>+VLOOKUP($B9,Results!$B$7:$U$222,17,0)</f>
        <v>---</v>
      </c>
      <c r="R9" s="7" t="str">
        <f>+VLOOKUP($B9,Results!$B$7:$U$222,18,0)</f>
        <v>---</v>
      </c>
      <c r="S9" s="10" t="str">
        <f>+VLOOKUP($B9,Results!$B$7:$U$222,19,0)</f>
        <v>---</v>
      </c>
      <c r="T9" s="7" t="str">
        <f>+VLOOKUP($B9,Results!$B$7:$U$222,20,0)</f>
        <v>---</v>
      </c>
      <c r="U9" s="10" t="e">
        <f>+VLOOKUP($B9,Results!$B$7:$U$222,21,0)</f>
        <v>#REF!</v>
      </c>
    </row>
    <row r="10" spans="2:21" ht="15" x14ac:dyDescent="0.25">
      <c r="B10" s="9" t="s">
        <v>223</v>
      </c>
      <c r="C10" s="5" t="str">
        <f>+VLOOKUP($B10,Results!$B$7:$U$222,2,0)</f>
        <v>Bolivia</v>
      </c>
      <c r="D10" s="5" t="str">
        <f>+VLOOKUP($B10,Results!$B$7:$U$222,3,0)</f>
        <v>Latin America and the Caribbean</v>
      </c>
      <c r="E10" s="7" t="str">
        <f>+VLOOKUP($B10,Results!$B$7:$U$222,5,0)</f>
        <v>---</v>
      </c>
      <c r="F10" s="7" t="str">
        <f>+VLOOKUP($B10,Results!$B$7:$U$222,6,0)</f>
        <v>---</v>
      </c>
      <c r="G10" s="10" t="str">
        <f>+VLOOKUP($B10,Results!$B$7:$U$222,7,0)</f>
        <v>---</v>
      </c>
      <c r="H10" s="7" t="str">
        <f>+VLOOKUP($B10,Results!$B$7:$U$222,8,0)</f>
        <v>---</v>
      </c>
      <c r="I10" s="10" t="str">
        <f>+VLOOKUP($B10,Results!$B$7:$U$222,9,0)</f>
        <v>---</v>
      </c>
      <c r="J10" s="7" t="str">
        <f>+VLOOKUP($B10,Results!$B$7:$U$222,10,0)</f>
        <v>---</v>
      </c>
      <c r="K10" s="10" t="str">
        <f>+VLOOKUP($B10,Results!$B$7:$U$222,11,0)</f>
        <v>---</v>
      </c>
      <c r="L10" s="7" t="str">
        <f>+VLOOKUP($B10,Results!$B$7:$U$222,12,0)</f>
        <v>---</v>
      </c>
      <c r="M10" s="10" t="str">
        <f>+VLOOKUP($B10,Results!$B$7:$U$222,13,0)</f>
        <v>---</v>
      </c>
      <c r="N10" s="7" t="str">
        <f>+VLOOKUP($B10,Results!$B$7:$U$222,14,0)</f>
        <v>---</v>
      </c>
      <c r="O10" s="10" t="str">
        <f>+VLOOKUP($B10,Results!$B$7:$U$222,15,0)</f>
        <v>---</v>
      </c>
      <c r="P10" s="7" t="str">
        <f>+VLOOKUP($B10,Results!$B$7:$U$222,16,0)</f>
        <v>---</v>
      </c>
      <c r="Q10" s="10" t="str">
        <f>+VLOOKUP($B10,Results!$B$7:$U$222,17,0)</f>
        <v>---</v>
      </c>
      <c r="R10" s="7" t="str">
        <f>+VLOOKUP($B10,Results!$B$7:$U$222,18,0)</f>
        <v>---</v>
      </c>
      <c r="S10" s="10" t="str">
        <f>+VLOOKUP($B10,Results!$B$7:$U$222,19,0)</f>
        <v>---</v>
      </c>
      <c r="T10" s="7" t="str">
        <f>+VLOOKUP($B10,Results!$B$7:$U$222,20,0)</f>
        <v>---</v>
      </c>
      <c r="U10" s="10" t="e">
        <f>+VLOOKUP($B10,Results!$B$7:$U$222,21,0)</f>
        <v>#REF!</v>
      </c>
    </row>
    <row r="11" spans="2:21" ht="15" x14ac:dyDescent="0.25">
      <c r="B11" s="9" t="s">
        <v>225</v>
      </c>
      <c r="C11" s="5" t="str">
        <f>+VLOOKUP($B11,Results!$B$7:$U$222,2,0)</f>
        <v>French Guiana</v>
      </c>
      <c r="D11" s="5" t="str">
        <f>+VLOOKUP($B11,Results!$B$7:$U$222,3,0)</f>
        <v>Latin America and the Caribbean</v>
      </c>
      <c r="E11" s="7" t="str">
        <f>+VLOOKUP($B11,Results!$B$7:$U$222,5,0)</f>
        <v>---</v>
      </c>
      <c r="F11" s="7" t="str">
        <f>+VLOOKUP($B11,Results!$B$7:$U$222,6,0)</f>
        <v>---</v>
      </c>
      <c r="G11" s="10" t="str">
        <f>+VLOOKUP($B11,Results!$B$7:$U$222,7,0)</f>
        <v>---</v>
      </c>
      <c r="H11" s="7" t="str">
        <f>+VLOOKUP($B11,Results!$B$7:$U$222,8,0)</f>
        <v>---</v>
      </c>
      <c r="I11" s="10" t="str">
        <f>+VLOOKUP($B11,Results!$B$7:$U$222,9,0)</f>
        <v>---</v>
      </c>
      <c r="J11" s="7" t="str">
        <f>+VLOOKUP($B11,Results!$B$7:$U$222,10,0)</f>
        <v>---</v>
      </c>
      <c r="K11" s="10" t="str">
        <f>+VLOOKUP($B11,Results!$B$7:$U$222,11,0)</f>
        <v>---</v>
      </c>
      <c r="L11" s="7" t="str">
        <f>+VLOOKUP($B11,Results!$B$7:$U$222,12,0)</f>
        <v>---</v>
      </c>
      <c r="M11" s="10" t="str">
        <f>+VLOOKUP($B11,Results!$B$7:$U$222,13,0)</f>
        <v>---</v>
      </c>
      <c r="N11" s="7" t="str">
        <f>+VLOOKUP($B11,Results!$B$7:$U$222,14,0)</f>
        <v>---</v>
      </c>
      <c r="O11" s="10" t="str">
        <f>+VLOOKUP($B11,Results!$B$7:$U$222,15,0)</f>
        <v>---</v>
      </c>
      <c r="P11" s="7" t="str">
        <f>+VLOOKUP($B11,Results!$B$7:$U$222,16,0)</f>
        <v>---</v>
      </c>
      <c r="Q11" s="10" t="str">
        <f>+VLOOKUP($B11,Results!$B$7:$U$222,17,0)</f>
        <v>---</v>
      </c>
      <c r="R11" s="7" t="str">
        <f>+VLOOKUP($B11,Results!$B$7:$U$222,18,0)</f>
        <v>---</v>
      </c>
      <c r="S11" s="10" t="str">
        <f>+VLOOKUP($B11,Results!$B$7:$U$222,19,0)</f>
        <v>---</v>
      </c>
      <c r="T11" s="7" t="str">
        <f>+VLOOKUP($B11,Results!$B$7:$U$222,20,0)</f>
        <v>---</v>
      </c>
      <c r="U11" s="10" t="e">
        <f>+VLOOKUP($B11,Results!$B$7:$U$222,21,0)</f>
        <v>#REF!</v>
      </c>
    </row>
    <row r="12" spans="2:21" ht="15" x14ac:dyDescent="0.25">
      <c r="B12" s="9" t="s">
        <v>227</v>
      </c>
      <c r="C12" s="5" t="str">
        <f>+VLOOKUP($B12,Results!$B$7:$U$222,2,0)</f>
        <v>Ecuador</v>
      </c>
      <c r="D12" s="5" t="str">
        <f>+VLOOKUP($B12,Results!$B$7:$U$222,3,0)</f>
        <v>Latin America and the Caribbean</v>
      </c>
      <c r="E12" s="7" t="str">
        <f>+VLOOKUP($B12,Results!$B$7:$U$222,5,0)</f>
        <v>---</v>
      </c>
      <c r="F12" s="7" t="str">
        <f>+VLOOKUP($B12,Results!$B$7:$U$222,6,0)</f>
        <v>---</v>
      </c>
      <c r="G12" s="10" t="str">
        <f>+VLOOKUP($B12,Results!$B$7:$U$222,7,0)</f>
        <v>---</v>
      </c>
      <c r="H12" s="7" t="str">
        <f>+VLOOKUP($B12,Results!$B$7:$U$222,8,0)</f>
        <v>---</v>
      </c>
      <c r="I12" s="10" t="str">
        <f>+VLOOKUP($B12,Results!$B$7:$U$222,9,0)</f>
        <v>---</v>
      </c>
      <c r="J12" s="7" t="str">
        <f>+VLOOKUP($B12,Results!$B$7:$U$222,10,0)</f>
        <v>---</v>
      </c>
      <c r="K12" s="10" t="str">
        <f>+VLOOKUP($B12,Results!$B$7:$U$222,11,0)</f>
        <v>---</v>
      </c>
      <c r="L12" s="7" t="str">
        <f>+VLOOKUP($B12,Results!$B$7:$U$222,12,0)</f>
        <v>---</v>
      </c>
      <c r="M12" s="10" t="str">
        <f>+VLOOKUP($B12,Results!$B$7:$U$222,13,0)</f>
        <v>---</v>
      </c>
      <c r="N12" s="7" t="str">
        <f>+VLOOKUP($B12,Results!$B$7:$U$222,14,0)</f>
        <v>---</v>
      </c>
      <c r="O12" s="10" t="str">
        <f>+VLOOKUP($B12,Results!$B$7:$U$222,15,0)</f>
        <v>---</v>
      </c>
      <c r="P12" s="7" t="str">
        <f>+VLOOKUP($B12,Results!$B$7:$U$222,16,0)</f>
        <v>---</v>
      </c>
      <c r="Q12" s="10" t="str">
        <f>+VLOOKUP($B12,Results!$B$7:$U$222,17,0)</f>
        <v>---</v>
      </c>
      <c r="R12" s="7" t="str">
        <f>+VLOOKUP($B12,Results!$B$7:$U$222,18,0)</f>
        <v>---</v>
      </c>
      <c r="S12" s="10" t="str">
        <f>+VLOOKUP($B12,Results!$B$7:$U$222,19,0)</f>
        <v>---</v>
      </c>
      <c r="T12" s="7" t="str">
        <f>+VLOOKUP($B12,Results!$B$7:$U$222,20,0)</f>
        <v>---</v>
      </c>
      <c r="U12" s="10" t="e">
        <f>+VLOOKUP($B12,Results!$B$7:$U$222,21,0)</f>
        <v>#REF!</v>
      </c>
    </row>
    <row r="13" spans="2:21" ht="15" x14ac:dyDescent="0.25">
      <c r="B13" s="9" t="s">
        <v>229</v>
      </c>
      <c r="C13" s="5" t="str">
        <f>+VLOOKUP($B13,Results!$B$7:$U$222,2,0)</f>
        <v>Paraguay</v>
      </c>
      <c r="D13" s="5" t="str">
        <f>+VLOOKUP($B13,Results!$B$7:$U$222,3,0)</f>
        <v>Latin America and the Caribbean</v>
      </c>
      <c r="E13" s="7" t="str">
        <f>+VLOOKUP($B13,Results!$B$7:$U$222,5,0)</f>
        <v>---</v>
      </c>
      <c r="F13" s="7" t="str">
        <f>+VLOOKUP($B13,Results!$B$7:$U$222,6,0)</f>
        <v>---</v>
      </c>
      <c r="G13" s="10" t="str">
        <f>+VLOOKUP($B13,Results!$B$7:$U$222,7,0)</f>
        <v>---</v>
      </c>
      <c r="H13" s="7" t="str">
        <f>+VLOOKUP($B13,Results!$B$7:$U$222,8,0)</f>
        <v>---</v>
      </c>
      <c r="I13" s="10" t="str">
        <f>+VLOOKUP($B13,Results!$B$7:$U$222,9,0)</f>
        <v>---</v>
      </c>
      <c r="J13" s="7" t="str">
        <f>+VLOOKUP($B13,Results!$B$7:$U$222,10,0)</f>
        <v>---</v>
      </c>
      <c r="K13" s="10" t="str">
        <f>+VLOOKUP($B13,Results!$B$7:$U$222,11,0)</f>
        <v>---</v>
      </c>
      <c r="L13" s="7" t="str">
        <f>+VLOOKUP($B13,Results!$B$7:$U$222,12,0)</f>
        <v>---</v>
      </c>
      <c r="M13" s="10" t="str">
        <f>+VLOOKUP($B13,Results!$B$7:$U$222,13,0)</f>
        <v>---</v>
      </c>
      <c r="N13" s="7" t="str">
        <f>+VLOOKUP($B13,Results!$B$7:$U$222,14,0)</f>
        <v>---</v>
      </c>
      <c r="O13" s="10" t="str">
        <f>+VLOOKUP($B13,Results!$B$7:$U$222,15,0)</f>
        <v>---</v>
      </c>
      <c r="P13" s="7" t="str">
        <f>+VLOOKUP($B13,Results!$B$7:$U$222,16,0)</f>
        <v>---</v>
      </c>
      <c r="Q13" s="10" t="str">
        <f>+VLOOKUP($B13,Results!$B$7:$U$222,17,0)</f>
        <v>---</v>
      </c>
      <c r="R13" s="7" t="str">
        <f>+VLOOKUP($B13,Results!$B$7:$U$222,18,0)</f>
        <v>---</v>
      </c>
      <c r="S13" s="10" t="str">
        <f>+VLOOKUP($B13,Results!$B$7:$U$222,19,0)</f>
        <v>---</v>
      </c>
      <c r="T13" s="7" t="str">
        <f>+VLOOKUP($B13,Results!$B$7:$U$222,20,0)</f>
        <v>---</v>
      </c>
      <c r="U13" s="10" t="e">
        <f>+VLOOKUP($B13,Results!$B$7:$U$222,21,0)</f>
        <v>#REF!</v>
      </c>
    </row>
    <row r="14" spans="2:21" ht="15" x14ac:dyDescent="0.25">
      <c r="B14" s="9" t="s">
        <v>231</v>
      </c>
      <c r="C14" s="5" t="str">
        <f>+VLOOKUP($B14,Results!$B$7:$U$222,2,0)</f>
        <v>Brazil</v>
      </c>
      <c r="D14" s="5" t="str">
        <f>+VLOOKUP($B14,Results!$B$7:$U$222,3,0)</f>
        <v>Latin America and the Caribbean</v>
      </c>
      <c r="E14" s="7" t="str">
        <f>+VLOOKUP($B14,Results!$B$7:$U$222,5,0)</f>
        <v>---</v>
      </c>
      <c r="F14" s="7" t="str">
        <f>+VLOOKUP($B14,Results!$B$7:$U$222,6,0)</f>
        <v>---</v>
      </c>
      <c r="G14" s="10" t="str">
        <f>+VLOOKUP($B14,Results!$B$7:$U$222,7,0)</f>
        <v>---</v>
      </c>
      <c r="H14" s="7" t="str">
        <f>+VLOOKUP($B14,Results!$B$7:$U$222,8,0)</f>
        <v>---</v>
      </c>
      <c r="I14" s="10" t="str">
        <f>+VLOOKUP($B14,Results!$B$7:$U$222,9,0)</f>
        <v>---</v>
      </c>
      <c r="J14" s="7" t="str">
        <f>+VLOOKUP($B14,Results!$B$7:$U$222,10,0)</f>
        <v>---</v>
      </c>
      <c r="K14" s="10" t="str">
        <f>+VLOOKUP($B14,Results!$B$7:$U$222,11,0)</f>
        <v>---</v>
      </c>
      <c r="L14" s="7" t="str">
        <f>+VLOOKUP($B14,Results!$B$7:$U$222,12,0)</f>
        <v>---</v>
      </c>
      <c r="M14" s="10" t="str">
        <f>+VLOOKUP($B14,Results!$B$7:$U$222,13,0)</f>
        <v>---</v>
      </c>
      <c r="N14" s="7" t="str">
        <f>+VLOOKUP($B14,Results!$B$7:$U$222,14,0)</f>
        <v>---</v>
      </c>
      <c r="O14" s="10" t="str">
        <f>+VLOOKUP($B14,Results!$B$7:$U$222,15,0)</f>
        <v>---</v>
      </c>
      <c r="P14" s="7" t="str">
        <f>+VLOOKUP($B14,Results!$B$7:$U$222,16,0)</f>
        <v>---</v>
      </c>
      <c r="Q14" s="10" t="str">
        <f>+VLOOKUP($B14,Results!$B$7:$U$222,17,0)</f>
        <v>---</v>
      </c>
      <c r="R14" s="7" t="str">
        <f>+VLOOKUP($B14,Results!$B$7:$U$222,18,0)</f>
        <v>---</v>
      </c>
      <c r="S14" s="10" t="str">
        <f>+VLOOKUP($B14,Results!$B$7:$U$222,19,0)</f>
        <v>---</v>
      </c>
      <c r="T14" s="7" t="str">
        <f>+VLOOKUP($B14,Results!$B$7:$U$222,20,0)</f>
        <v>---</v>
      </c>
      <c r="U14" s="10" t="e">
        <f>+VLOOKUP($B14,Results!$B$7:$U$222,21,0)</f>
        <v>#REF!</v>
      </c>
    </row>
    <row r="15" spans="2:21" ht="15" x14ac:dyDescent="0.25">
      <c r="B15" s="9" t="s">
        <v>233</v>
      </c>
      <c r="C15" s="5" t="str">
        <f>+VLOOKUP($B15,Results!$B$7:$U$222,2,0)</f>
        <v>Cayman Islands</v>
      </c>
      <c r="D15" s="5" t="str">
        <f>+VLOOKUP($B15,Results!$B$7:$U$222,3,0)</f>
        <v>Latin America and the Caribbean</v>
      </c>
      <c r="E15" s="7">
        <f>+VLOOKUP($B15,Results!$B$7:$U$222,5,0)</f>
        <v>315.81</v>
      </c>
      <c r="F15" s="7">
        <f>+VLOOKUP($B15,Results!$B$7:$U$222,6,0)</f>
        <v>36.92</v>
      </c>
      <c r="G15" s="10">
        <f>+VLOOKUP($B15,Results!$B$7:$U$222,7,0)</f>
        <v>1627.1</v>
      </c>
      <c r="H15" s="7">
        <f>+VLOOKUP($B15,Results!$B$7:$U$222,8,0)</f>
        <v>19.02</v>
      </c>
      <c r="I15" s="10">
        <f>+VLOOKUP($B15,Results!$B$7:$U$222,9,0)</f>
        <v>4244.32</v>
      </c>
      <c r="J15" s="7">
        <f>+VLOOKUP($B15,Results!$B$7:$U$222,10,0)</f>
        <v>49.62</v>
      </c>
      <c r="K15" s="10" t="str">
        <f>+VLOOKUP($B15,Results!$B$7:$U$222,11,0)</f>
        <v>---</v>
      </c>
      <c r="L15" s="7" t="str">
        <f>+VLOOKUP($B15,Results!$B$7:$U$222,12,0)</f>
        <v>---</v>
      </c>
      <c r="M15" s="10" t="str">
        <f>+VLOOKUP($B15,Results!$B$7:$U$222,13,0)</f>
        <v>---</v>
      </c>
      <c r="N15" s="7" t="str">
        <f>+VLOOKUP($B15,Results!$B$7:$U$222,14,0)</f>
        <v>---</v>
      </c>
      <c r="O15" s="10" t="str">
        <f>+VLOOKUP($B15,Results!$B$7:$U$222,15,0)</f>
        <v>---</v>
      </c>
      <c r="P15" s="7" t="str">
        <f>+VLOOKUP($B15,Results!$B$7:$U$222,16,0)</f>
        <v>---</v>
      </c>
      <c r="Q15" s="10" t="str">
        <f>+VLOOKUP($B15,Results!$B$7:$U$222,17,0)</f>
        <v>---</v>
      </c>
      <c r="R15" s="7" t="str">
        <f>+VLOOKUP($B15,Results!$B$7:$U$222,18,0)</f>
        <v>---</v>
      </c>
      <c r="S15" s="10" t="str">
        <f>+VLOOKUP($B15,Results!$B$7:$U$222,19,0)</f>
        <v>---</v>
      </c>
      <c r="T15" s="7" t="str">
        <f>+VLOOKUP($B15,Results!$B$7:$U$222,20,0)</f>
        <v>---</v>
      </c>
      <c r="U15" s="10" t="e">
        <f>+VLOOKUP($B15,Results!$B$7:$U$222,21,0)</f>
        <v>#REF!</v>
      </c>
    </row>
    <row r="16" spans="2:21" ht="15" x14ac:dyDescent="0.25">
      <c r="B16" s="9" t="s">
        <v>235</v>
      </c>
      <c r="C16" s="5" t="str">
        <f>+VLOOKUP($B16,Results!$B$7:$U$222,2,0)</f>
        <v>Antigua and Barbuda</v>
      </c>
      <c r="D16" s="5" t="str">
        <f>+VLOOKUP($B16,Results!$B$7:$U$222,3,0)</f>
        <v>Latin America and the Caribbean</v>
      </c>
      <c r="E16" s="7">
        <f>+VLOOKUP($B16,Results!$B$7:$U$222,5,0)</f>
        <v>171.57</v>
      </c>
      <c r="F16" s="7">
        <f>+VLOOKUP($B16,Results!$B$7:$U$222,6,0)</f>
        <v>27.42</v>
      </c>
      <c r="G16" s="10">
        <f>+VLOOKUP($B16,Results!$B$7:$U$222,7,0)</f>
        <v>876.67</v>
      </c>
      <c r="H16" s="7">
        <f>+VLOOKUP($B16,Results!$B$7:$U$222,8,0)</f>
        <v>14.01</v>
      </c>
      <c r="I16" s="10">
        <f>+VLOOKUP($B16,Results!$B$7:$U$222,9,0)</f>
        <v>3056.16</v>
      </c>
      <c r="J16" s="7">
        <f>+VLOOKUP($B16,Results!$B$7:$U$222,10,0)</f>
        <v>48.84</v>
      </c>
      <c r="K16" s="10">
        <f>+VLOOKUP($B16,Results!$B$7:$U$222,11,0)</f>
        <v>3814.43</v>
      </c>
      <c r="L16" s="7">
        <f>+VLOOKUP($B16,Results!$B$7:$U$222,12,0)</f>
        <v>60.96</v>
      </c>
      <c r="M16" s="10">
        <f>+VLOOKUP($B16,Results!$B$7:$U$222,13,0)</f>
        <v>4319.25</v>
      </c>
      <c r="N16" s="7">
        <f>+VLOOKUP($B16,Results!$B$7:$U$222,14,0)</f>
        <v>69.03</v>
      </c>
      <c r="O16" s="10" t="str">
        <f>+VLOOKUP($B16,Results!$B$7:$U$222,15,0)</f>
        <v>---</v>
      </c>
      <c r="P16" s="7" t="str">
        <f>+VLOOKUP($B16,Results!$B$7:$U$222,16,0)</f>
        <v>---</v>
      </c>
      <c r="Q16" s="10" t="str">
        <f>+VLOOKUP($B16,Results!$B$7:$U$222,17,0)</f>
        <v>---</v>
      </c>
      <c r="R16" s="7" t="str">
        <f>+VLOOKUP($B16,Results!$B$7:$U$222,18,0)</f>
        <v>---</v>
      </c>
      <c r="S16" s="10" t="str">
        <f>+VLOOKUP($B16,Results!$B$7:$U$222,19,0)</f>
        <v>---</v>
      </c>
      <c r="T16" s="7" t="str">
        <f>+VLOOKUP($B16,Results!$B$7:$U$222,20,0)</f>
        <v>---</v>
      </c>
      <c r="U16" s="10" t="e">
        <f>+VLOOKUP($B16,Results!$B$7:$U$222,21,0)</f>
        <v>#REF!</v>
      </c>
    </row>
    <row r="17" spans="2:21" ht="15" x14ac:dyDescent="0.25">
      <c r="B17" s="9" t="s">
        <v>237</v>
      </c>
      <c r="C17" s="5" t="str">
        <f>+VLOOKUP($B17,Results!$B$7:$U$222,2,0)</f>
        <v>Turks and Caicos Islands</v>
      </c>
      <c r="D17" s="5" t="str">
        <f>+VLOOKUP($B17,Results!$B$7:$U$222,3,0)</f>
        <v>Latin America and the Caribbean</v>
      </c>
      <c r="E17" s="7">
        <f>+VLOOKUP($B17,Results!$B$7:$U$222,5,0)</f>
        <v>20.61</v>
      </c>
      <c r="F17" s="7">
        <f>+VLOOKUP($B17,Results!$B$7:$U$222,6,0)</f>
        <v>19.64</v>
      </c>
      <c r="G17" s="10">
        <f>+VLOOKUP($B17,Results!$B$7:$U$222,7,0)</f>
        <v>103.6</v>
      </c>
      <c r="H17" s="7">
        <f>+VLOOKUP($B17,Results!$B$7:$U$222,8,0)</f>
        <v>9.8699999999999992</v>
      </c>
      <c r="I17" s="10">
        <f>+VLOOKUP($B17,Results!$B$7:$U$222,9,0)</f>
        <v>377.63</v>
      </c>
      <c r="J17" s="7">
        <f>+VLOOKUP($B17,Results!$B$7:$U$222,10,0)</f>
        <v>35.99</v>
      </c>
      <c r="K17" s="10">
        <f>+VLOOKUP($B17,Results!$B$7:$U$222,11,0)</f>
        <v>524.11</v>
      </c>
      <c r="L17" s="7">
        <f>+VLOOKUP($B17,Results!$B$7:$U$222,12,0)</f>
        <v>49.95</v>
      </c>
      <c r="M17" s="10">
        <f>+VLOOKUP($B17,Results!$B$7:$U$222,13,0)</f>
        <v>602.15</v>
      </c>
      <c r="N17" s="7">
        <f>+VLOOKUP($B17,Results!$B$7:$U$222,14,0)</f>
        <v>57.39</v>
      </c>
      <c r="O17" s="10">
        <f>+VLOOKUP($B17,Results!$B$7:$U$222,15,0)</f>
        <v>648.87</v>
      </c>
      <c r="P17" s="7">
        <f>+VLOOKUP($B17,Results!$B$7:$U$222,16,0)</f>
        <v>61.84</v>
      </c>
      <c r="Q17" s="10">
        <f>+VLOOKUP($B17,Results!$B$7:$U$222,17,0)</f>
        <v>742.31</v>
      </c>
      <c r="R17" s="7">
        <f>+VLOOKUP($B17,Results!$B$7:$U$222,18,0)</f>
        <v>70.739999999999995</v>
      </c>
      <c r="S17" s="10" t="str">
        <f>+VLOOKUP($B17,Results!$B$7:$U$222,19,0)</f>
        <v>---</v>
      </c>
      <c r="T17" s="7" t="str">
        <f>+VLOOKUP($B17,Results!$B$7:$U$222,20,0)</f>
        <v>---</v>
      </c>
      <c r="U17" s="10" t="e">
        <f>+VLOOKUP($B17,Results!$B$7:$U$222,21,0)</f>
        <v>#REF!</v>
      </c>
    </row>
    <row r="18" spans="2:21" ht="15" x14ac:dyDescent="0.25">
      <c r="B18" s="9" t="s">
        <v>239</v>
      </c>
      <c r="C18" s="5" t="str">
        <f>+VLOOKUP($B18,Results!$B$7:$U$222,2,0)</f>
        <v>The Bahamas</v>
      </c>
      <c r="D18" s="5" t="str">
        <f>+VLOOKUP($B18,Results!$B$7:$U$222,3,0)</f>
        <v>Latin America and the Caribbean</v>
      </c>
      <c r="E18" s="7">
        <f>+VLOOKUP($B18,Results!$B$7:$U$222,5,0)</f>
        <v>846.32</v>
      </c>
      <c r="F18" s="7">
        <f>+VLOOKUP($B18,Results!$B$7:$U$222,6,0)</f>
        <v>18.5</v>
      </c>
      <c r="G18" s="10">
        <f>+VLOOKUP($B18,Results!$B$7:$U$222,7,0)</f>
        <v>5444.7</v>
      </c>
      <c r="H18" s="7">
        <f>+VLOOKUP($B18,Results!$B$7:$U$222,8,0)</f>
        <v>11.9</v>
      </c>
      <c r="I18" s="10">
        <f>+VLOOKUP($B18,Results!$B$7:$U$222,9,0)</f>
        <v>11651.31</v>
      </c>
      <c r="J18" s="7">
        <f>+VLOOKUP($B18,Results!$B$7:$U$222,10,0)</f>
        <v>25.47</v>
      </c>
      <c r="K18" s="10">
        <f>+VLOOKUP($B18,Results!$B$7:$U$222,11,0)</f>
        <v>16596.060000000001</v>
      </c>
      <c r="L18" s="7">
        <f>+VLOOKUP($B18,Results!$B$7:$U$222,12,0)</f>
        <v>36.28</v>
      </c>
      <c r="M18" s="10">
        <f>+VLOOKUP($B18,Results!$B$7:$U$222,13,0)</f>
        <v>20455.599999999999</v>
      </c>
      <c r="N18" s="7">
        <f>+VLOOKUP($B18,Results!$B$7:$U$222,14,0)</f>
        <v>44.72</v>
      </c>
      <c r="O18" s="10">
        <f>+VLOOKUP($B18,Results!$B$7:$U$222,15,0)</f>
        <v>21536.93</v>
      </c>
      <c r="P18" s="7">
        <f>+VLOOKUP($B18,Results!$B$7:$U$222,16,0)</f>
        <v>47.08</v>
      </c>
      <c r="Q18" s="10">
        <f>+VLOOKUP($B18,Results!$B$7:$U$222,17,0)</f>
        <v>23699.59</v>
      </c>
      <c r="R18" s="7">
        <f>+VLOOKUP($B18,Results!$B$7:$U$222,18,0)</f>
        <v>51.81</v>
      </c>
      <c r="S18" s="10">
        <f>+VLOOKUP($B18,Results!$B$7:$U$222,19,0)</f>
        <v>25862.25</v>
      </c>
      <c r="T18" s="7">
        <f>+VLOOKUP($B18,Results!$B$7:$U$222,20,0)</f>
        <v>56.54</v>
      </c>
      <c r="U18" s="10" t="e">
        <f>+VLOOKUP($B18,Results!$B$7:$U$222,21,0)</f>
        <v>#REF!</v>
      </c>
    </row>
    <row r="19" spans="2:21" ht="15" x14ac:dyDescent="0.25">
      <c r="B19" s="9" t="s">
        <v>241</v>
      </c>
      <c r="C19" s="5" t="str">
        <f>+VLOOKUP($B19,Results!$B$7:$U$222,2,0)</f>
        <v>Virgin Islands</v>
      </c>
      <c r="D19" s="5" t="str">
        <f>+VLOOKUP($B19,Results!$B$7:$U$222,3,0)</f>
        <v>Latin America and the Caribbean</v>
      </c>
      <c r="E19" s="7">
        <f>+VLOOKUP($B19,Results!$B$7:$U$222,5,0)</f>
        <v>94.27</v>
      </c>
      <c r="F19" s="7">
        <f>+VLOOKUP($B19,Results!$B$7:$U$222,6,0)</f>
        <v>17.64</v>
      </c>
      <c r="G19" s="10">
        <f>+VLOOKUP($B19,Results!$B$7:$U$222,7,0)</f>
        <v>383.9</v>
      </c>
      <c r="H19" s="7">
        <f>+VLOOKUP($B19,Results!$B$7:$U$222,8,0)</f>
        <v>7.18</v>
      </c>
      <c r="I19" s="10">
        <f>+VLOOKUP($B19,Results!$B$7:$U$222,9,0)</f>
        <v>1588.18</v>
      </c>
      <c r="J19" s="7">
        <f>+VLOOKUP($B19,Results!$B$7:$U$222,10,0)</f>
        <v>29.72</v>
      </c>
      <c r="K19" s="10">
        <f>+VLOOKUP($B19,Results!$B$7:$U$222,11,0)</f>
        <v>2211.83</v>
      </c>
      <c r="L19" s="7">
        <f>+VLOOKUP($B19,Results!$B$7:$U$222,12,0)</f>
        <v>41.39</v>
      </c>
      <c r="M19" s="10">
        <f>+VLOOKUP($B19,Results!$B$7:$U$222,13,0)</f>
        <v>2487.8200000000002</v>
      </c>
      <c r="N19" s="7">
        <f>+VLOOKUP($B19,Results!$B$7:$U$222,14,0)</f>
        <v>46.55</v>
      </c>
      <c r="O19" s="10">
        <f>+VLOOKUP($B19,Results!$B$7:$U$222,15,0)</f>
        <v>2741.95</v>
      </c>
      <c r="P19" s="7">
        <f>+VLOOKUP($B19,Results!$B$7:$U$222,16,0)</f>
        <v>51.3</v>
      </c>
      <c r="Q19" s="10">
        <f>+VLOOKUP($B19,Results!$B$7:$U$222,17,0)</f>
        <v>3110.95</v>
      </c>
      <c r="R19" s="7">
        <f>+VLOOKUP($B19,Results!$B$7:$U$222,18,0)</f>
        <v>58.21</v>
      </c>
      <c r="S19" s="10">
        <f>+VLOOKUP($B19,Results!$B$7:$U$222,19,0)</f>
        <v>3114.4</v>
      </c>
      <c r="T19" s="7">
        <f>+VLOOKUP($B19,Results!$B$7:$U$222,20,0)</f>
        <v>58.27</v>
      </c>
      <c r="U19" s="10" t="e">
        <f>+VLOOKUP($B19,Results!$B$7:$U$222,21,0)</f>
        <v>#REF!</v>
      </c>
    </row>
    <row r="20" spans="2:21" ht="15" x14ac:dyDescent="0.25">
      <c r="B20" s="9" t="s">
        <v>243</v>
      </c>
      <c r="C20" s="5" t="str">
        <f>+VLOOKUP($B20,Results!$B$7:$U$222,2,0)</f>
        <v>British Virgins Islands</v>
      </c>
      <c r="D20" s="5" t="str">
        <f>+VLOOKUP($B20,Results!$B$7:$U$222,3,0)</f>
        <v>Latin America and the Caribbean</v>
      </c>
      <c r="E20" s="7">
        <f>+VLOOKUP($B20,Results!$B$7:$U$222,5,0)</f>
        <v>66.12</v>
      </c>
      <c r="F20" s="7">
        <f>+VLOOKUP($B20,Results!$B$7:$U$222,6,0)</f>
        <v>17.18</v>
      </c>
      <c r="G20" s="10">
        <f>+VLOOKUP($B20,Results!$B$7:$U$222,7,0)</f>
        <v>419.63</v>
      </c>
      <c r="H20" s="7">
        <f>+VLOOKUP($B20,Results!$B$7:$U$222,8,0)</f>
        <v>10.9</v>
      </c>
      <c r="I20" s="10">
        <f>+VLOOKUP($B20,Results!$B$7:$U$222,9,0)</f>
        <v>883.42</v>
      </c>
      <c r="J20" s="7">
        <f>+VLOOKUP($B20,Results!$B$7:$U$222,10,0)</f>
        <v>22.95</v>
      </c>
      <c r="K20" s="10">
        <f>+VLOOKUP($B20,Results!$B$7:$U$222,11,0)</f>
        <v>1185.3499999999999</v>
      </c>
      <c r="L20" s="7">
        <f>+VLOOKUP($B20,Results!$B$7:$U$222,12,0)</f>
        <v>30.79</v>
      </c>
      <c r="M20" s="10">
        <f>+VLOOKUP($B20,Results!$B$7:$U$222,13,0)</f>
        <v>1466.96</v>
      </c>
      <c r="N20" s="7">
        <f>+VLOOKUP($B20,Results!$B$7:$U$222,14,0)</f>
        <v>38.11</v>
      </c>
      <c r="O20" s="10">
        <f>+VLOOKUP($B20,Results!$B$7:$U$222,15,0)</f>
        <v>1725.7</v>
      </c>
      <c r="P20" s="7">
        <f>+VLOOKUP($B20,Results!$B$7:$U$222,16,0)</f>
        <v>44.83</v>
      </c>
      <c r="Q20" s="10">
        <f>+VLOOKUP($B20,Results!$B$7:$U$222,17,0)</f>
        <v>1775.29</v>
      </c>
      <c r="R20" s="7">
        <f>+VLOOKUP($B20,Results!$B$7:$U$222,18,0)</f>
        <v>46.12</v>
      </c>
      <c r="S20" s="10">
        <f>+VLOOKUP($B20,Results!$B$7:$U$222,19,0)</f>
        <v>1824.88</v>
      </c>
      <c r="T20" s="7">
        <f>+VLOOKUP($B20,Results!$B$7:$U$222,20,0)</f>
        <v>47.41</v>
      </c>
      <c r="U20" s="10" t="e">
        <f>+VLOOKUP($B20,Results!$B$7:$U$222,21,0)</f>
        <v>#REF!</v>
      </c>
    </row>
    <row r="21" spans="2:21" ht="15" x14ac:dyDescent="0.25">
      <c r="B21" s="9" t="s">
        <v>245</v>
      </c>
      <c r="C21" s="5" t="str">
        <f>+VLOOKUP($B21,Results!$B$7:$U$222,2,0)</f>
        <v>Montserrat</v>
      </c>
      <c r="D21" s="5" t="str">
        <f>+VLOOKUP($B21,Results!$B$7:$U$222,3,0)</f>
        <v>Latin America and the Caribbean</v>
      </c>
      <c r="E21" s="7">
        <f>+VLOOKUP($B21,Results!$B$7:$U$222,5,0)</f>
        <v>2.56</v>
      </c>
      <c r="F21" s="7">
        <f>+VLOOKUP($B21,Results!$B$7:$U$222,6,0)</f>
        <v>16.18</v>
      </c>
      <c r="G21" s="10">
        <f>+VLOOKUP($B21,Results!$B$7:$U$222,7,0)</f>
        <v>10.66</v>
      </c>
      <c r="H21" s="7">
        <f>+VLOOKUP($B21,Results!$B$7:$U$222,8,0)</f>
        <v>6.73</v>
      </c>
      <c r="I21" s="10">
        <f>+VLOOKUP($B21,Results!$B$7:$U$222,9,0)</f>
        <v>41.91</v>
      </c>
      <c r="J21" s="7">
        <f>+VLOOKUP($B21,Results!$B$7:$U$222,10,0)</f>
        <v>26.45</v>
      </c>
      <c r="K21" s="10">
        <f>+VLOOKUP($B21,Results!$B$7:$U$222,11,0)</f>
        <v>64.930000000000007</v>
      </c>
      <c r="L21" s="7">
        <f>+VLOOKUP($B21,Results!$B$7:$U$222,12,0)</f>
        <v>40.99</v>
      </c>
      <c r="M21" s="10">
        <f>+VLOOKUP($B21,Results!$B$7:$U$222,13,0)</f>
        <v>88.74</v>
      </c>
      <c r="N21" s="7">
        <f>+VLOOKUP($B21,Results!$B$7:$U$222,14,0)</f>
        <v>56.02</v>
      </c>
      <c r="O21" s="10">
        <f>+VLOOKUP($B21,Results!$B$7:$U$222,15,0)</f>
        <v>93.58</v>
      </c>
      <c r="P21" s="7">
        <f>+VLOOKUP($B21,Results!$B$7:$U$222,16,0)</f>
        <v>59.07</v>
      </c>
      <c r="Q21" s="10">
        <f>+VLOOKUP($B21,Results!$B$7:$U$222,17,0)</f>
        <v>102.09</v>
      </c>
      <c r="R21" s="7">
        <f>+VLOOKUP($B21,Results!$B$7:$U$222,18,0)</f>
        <v>64.44</v>
      </c>
      <c r="S21" s="10">
        <f>+VLOOKUP($B21,Results!$B$7:$U$222,19,0)</f>
        <v>110.61</v>
      </c>
      <c r="T21" s="7">
        <f>+VLOOKUP($B21,Results!$B$7:$U$222,20,0)</f>
        <v>69.819999999999993</v>
      </c>
      <c r="U21" s="10" t="e">
        <f>+VLOOKUP($B21,Results!$B$7:$U$222,21,0)</f>
        <v>#REF!</v>
      </c>
    </row>
    <row r="22" spans="2:21" ht="15" x14ac:dyDescent="0.25">
      <c r="B22" s="9" t="s">
        <v>247</v>
      </c>
      <c r="C22" s="5" t="str">
        <f>+VLOOKUP($B22,Results!$B$7:$U$222,2,0)</f>
        <v>Puerto Rico</v>
      </c>
      <c r="D22" s="5" t="str">
        <f>+VLOOKUP($B22,Results!$B$7:$U$222,3,0)</f>
        <v>Latin America and the Caribbean</v>
      </c>
      <c r="E22" s="7">
        <f>+VLOOKUP($B22,Results!$B$7:$U$222,5,0)</f>
        <v>4035.05</v>
      </c>
      <c r="F22" s="7">
        <f>+VLOOKUP($B22,Results!$B$7:$U$222,6,0)</f>
        <v>15.58</v>
      </c>
      <c r="G22" s="10">
        <f>+VLOOKUP($B22,Results!$B$7:$U$222,7,0)</f>
        <v>16326.16</v>
      </c>
      <c r="H22" s="7">
        <f>+VLOOKUP($B22,Results!$B$7:$U$222,8,0)</f>
        <v>6.3</v>
      </c>
      <c r="I22" s="10">
        <f>+VLOOKUP($B22,Results!$B$7:$U$222,9,0)</f>
        <v>48439</v>
      </c>
      <c r="J22" s="7">
        <f>+VLOOKUP($B22,Results!$B$7:$U$222,10,0)</f>
        <v>18.7</v>
      </c>
      <c r="K22" s="10">
        <f>+VLOOKUP($B22,Results!$B$7:$U$222,11,0)</f>
        <v>99156.800000000003</v>
      </c>
      <c r="L22" s="7">
        <f>+VLOOKUP($B22,Results!$B$7:$U$222,12,0)</f>
        <v>38.28</v>
      </c>
      <c r="M22" s="10">
        <f>+VLOOKUP($B22,Results!$B$7:$U$222,13,0)</f>
        <v>155361.35</v>
      </c>
      <c r="N22" s="7">
        <f>+VLOOKUP($B22,Results!$B$7:$U$222,14,0)</f>
        <v>59.98</v>
      </c>
      <c r="O22" s="10">
        <f>+VLOOKUP($B22,Results!$B$7:$U$222,15,0)</f>
        <v>157946.43</v>
      </c>
      <c r="P22" s="7">
        <f>+VLOOKUP($B22,Results!$B$7:$U$222,16,0)</f>
        <v>60.98</v>
      </c>
      <c r="Q22" s="10">
        <f>+VLOOKUP($B22,Results!$B$7:$U$222,17,0)</f>
        <v>163116.57999999999</v>
      </c>
      <c r="R22" s="7">
        <f>+VLOOKUP($B22,Results!$B$7:$U$222,18,0)</f>
        <v>62.97</v>
      </c>
      <c r="S22" s="10">
        <f>+VLOOKUP($B22,Results!$B$7:$U$222,19,0)</f>
        <v>168286.73</v>
      </c>
      <c r="T22" s="7">
        <f>+VLOOKUP($B22,Results!$B$7:$U$222,20,0)</f>
        <v>64.97</v>
      </c>
      <c r="U22" s="10" t="e">
        <f>+VLOOKUP($B22,Results!$B$7:$U$222,21,0)</f>
        <v>#REF!</v>
      </c>
    </row>
    <row r="23" spans="2:21" ht="15" x14ac:dyDescent="0.25">
      <c r="B23" s="9" t="s">
        <v>249</v>
      </c>
      <c r="C23" s="5" t="str">
        <f>+VLOOKUP($B23,Results!$B$7:$U$222,2,0)</f>
        <v>Guadeloupe</v>
      </c>
      <c r="D23" s="5" t="str">
        <f>+VLOOKUP($B23,Results!$B$7:$U$222,3,0)</f>
        <v>Latin America and the Caribbean</v>
      </c>
      <c r="E23" s="7">
        <f>+VLOOKUP($B23,Results!$B$7:$U$222,5,0)</f>
        <v>563.47</v>
      </c>
      <c r="F23" s="7">
        <f>+VLOOKUP($B23,Results!$B$7:$U$222,6,0)</f>
        <v>13.7</v>
      </c>
      <c r="G23" s="10">
        <f>+VLOOKUP($B23,Results!$B$7:$U$222,7,0)</f>
        <v>2161.1999999999998</v>
      </c>
      <c r="H23" s="7">
        <f>+VLOOKUP($B23,Results!$B$7:$U$222,8,0)</f>
        <v>5.26</v>
      </c>
      <c r="I23" s="10">
        <f>+VLOOKUP($B23,Results!$B$7:$U$222,9,0)</f>
        <v>10628.97</v>
      </c>
      <c r="J23" s="7">
        <f>+VLOOKUP($B23,Results!$B$7:$U$222,10,0)</f>
        <v>25.85</v>
      </c>
      <c r="K23" s="10">
        <f>+VLOOKUP($B23,Results!$B$7:$U$222,11,0)</f>
        <v>15108.87</v>
      </c>
      <c r="L23" s="7">
        <f>+VLOOKUP($B23,Results!$B$7:$U$222,12,0)</f>
        <v>36.74</v>
      </c>
      <c r="M23" s="10">
        <f>+VLOOKUP($B23,Results!$B$7:$U$222,13,0)</f>
        <v>19213.25</v>
      </c>
      <c r="N23" s="7">
        <f>+VLOOKUP($B23,Results!$B$7:$U$222,14,0)</f>
        <v>46.73</v>
      </c>
      <c r="O23" s="10">
        <f>+VLOOKUP($B23,Results!$B$7:$U$222,15,0)</f>
        <v>21398.94</v>
      </c>
      <c r="P23" s="7">
        <f>+VLOOKUP($B23,Results!$B$7:$U$222,16,0)</f>
        <v>52.04</v>
      </c>
      <c r="Q23" s="10">
        <f>+VLOOKUP($B23,Results!$B$7:$U$222,17,0)</f>
        <v>24515.25</v>
      </c>
      <c r="R23" s="7">
        <f>+VLOOKUP($B23,Results!$B$7:$U$222,18,0)</f>
        <v>59.62</v>
      </c>
      <c r="S23" s="10">
        <f>+VLOOKUP($B23,Results!$B$7:$U$222,19,0)</f>
        <v>24567.71</v>
      </c>
      <c r="T23" s="7">
        <f>+VLOOKUP($B23,Results!$B$7:$U$222,20,0)</f>
        <v>59.75</v>
      </c>
      <c r="U23" s="10" t="e">
        <f>+VLOOKUP($B23,Results!$B$7:$U$222,21,0)</f>
        <v>#REF!</v>
      </c>
    </row>
    <row r="24" spans="2:21" ht="15" x14ac:dyDescent="0.25">
      <c r="B24" s="9" t="s">
        <v>251</v>
      </c>
      <c r="C24" s="5" t="str">
        <f>+VLOOKUP($B24,Results!$B$7:$U$222,2,0)</f>
        <v>Anguilla</v>
      </c>
      <c r="D24" s="5" t="str">
        <f>+VLOOKUP($B24,Results!$B$7:$U$222,3,0)</f>
        <v>Latin America and the Caribbean</v>
      </c>
      <c r="E24" s="7">
        <f>+VLOOKUP($B24,Results!$B$7:$U$222,5,0)</f>
        <v>10.65</v>
      </c>
      <c r="F24" s="7">
        <f>+VLOOKUP($B24,Results!$B$7:$U$222,6,0)</f>
        <v>12.3</v>
      </c>
      <c r="G24" s="10">
        <f>+VLOOKUP($B24,Results!$B$7:$U$222,7,0)</f>
        <v>52.45</v>
      </c>
      <c r="H24" s="7">
        <f>+VLOOKUP($B24,Results!$B$7:$U$222,8,0)</f>
        <v>6.06</v>
      </c>
      <c r="I24" s="10">
        <f>+VLOOKUP($B24,Results!$B$7:$U$222,9,0)</f>
        <v>133.37</v>
      </c>
      <c r="J24" s="7">
        <f>+VLOOKUP($B24,Results!$B$7:$U$222,10,0)</f>
        <v>15.41</v>
      </c>
      <c r="K24" s="10">
        <f>+VLOOKUP($B24,Results!$B$7:$U$222,11,0)</f>
        <v>270.27999999999997</v>
      </c>
      <c r="L24" s="7">
        <f>+VLOOKUP($B24,Results!$B$7:$U$222,12,0)</f>
        <v>31.23</v>
      </c>
      <c r="M24" s="10">
        <f>+VLOOKUP($B24,Results!$B$7:$U$222,13,0)</f>
        <v>383.49</v>
      </c>
      <c r="N24" s="7">
        <f>+VLOOKUP($B24,Results!$B$7:$U$222,14,0)</f>
        <v>44.31</v>
      </c>
      <c r="O24" s="10">
        <f>+VLOOKUP($B24,Results!$B$7:$U$222,15,0)</f>
        <v>419.78</v>
      </c>
      <c r="P24" s="7">
        <f>+VLOOKUP($B24,Results!$B$7:$U$222,16,0)</f>
        <v>48.5</v>
      </c>
      <c r="Q24" s="10">
        <f>+VLOOKUP($B24,Results!$B$7:$U$222,17,0)</f>
        <v>492.36</v>
      </c>
      <c r="R24" s="7">
        <f>+VLOOKUP($B24,Results!$B$7:$U$222,18,0)</f>
        <v>56.89</v>
      </c>
      <c r="S24" s="10">
        <f>+VLOOKUP($B24,Results!$B$7:$U$222,19,0)</f>
        <v>497.56</v>
      </c>
      <c r="T24" s="7">
        <f>+VLOOKUP($B24,Results!$B$7:$U$222,20,0)</f>
        <v>57.49</v>
      </c>
      <c r="U24" s="10" t="e">
        <f>+VLOOKUP($B24,Results!$B$7:$U$222,21,0)</f>
        <v>#REF!</v>
      </c>
    </row>
    <row r="25" spans="2:21" ht="15" x14ac:dyDescent="0.25">
      <c r="B25" s="9" t="s">
        <v>253</v>
      </c>
      <c r="C25" s="5" t="str">
        <f>+VLOOKUP($B25,Results!$B$7:$U$222,2,0)</f>
        <v>Dominica</v>
      </c>
      <c r="D25" s="5" t="str">
        <f>+VLOOKUP($B25,Results!$B$7:$U$222,3,0)</f>
        <v>Latin America and the Caribbean</v>
      </c>
      <c r="E25" s="7">
        <f>+VLOOKUP($B25,Results!$B$7:$U$222,5,0)</f>
        <v>23.83</v>
      </c>
      <c r="F25" s="7">
        <f>+VLOOKUP($B25,Results!$B$7:$U$222,6,0)</f>
        <v>11.75</v>
      </c>
      <c r="G25" s="10">
        <f>+VLOOKUP($B25,Results!$B$7:$U$222,7,0)</f>
        <v>106.8</v>
      </c>
      <c r="H25" s="7">
        <f>+VLOOKUP($B25,Results!$B$7:$U$222,8,0)</f>
        <v>5.27</v>
      </c>
      <c r="I25" s="10">
        <f>+VLOOKUP($B25,Results!$B$7:$U$222,9,0)</f>
        <v>344.45</v>
      </c>
      <c r="J25" s="7">
        <f>+VLOOKUP($B25,Results!$B$7:$U$222,10,0)</f>
        <v>16.989999999999998</v>
      </c>
      <c r="K25" s="10">
        <f>+VLOOKUP($B25,Results!$B$7:$U$222,11,0)</f>
        <v>528.03</v>
      </c>
      <c r="L25" s="7">
        <f>+VLOOKUP($B25,Results!$B$7:$U$222,12,0)</f>
        <v>26.04</v>
      </c>
      <c r="M25" s="10">
        <f>+VLOOKUP($B25,Results!$B$7:$U$222,13,0)</f>
        <v>1007.38</v>
      </c>
      <c r="N25" s="7">
        <f>+VLOOKUP($B25,Results!$B$7:$U$222,14,0)</f>
        <v>49.67</v>
      </c>
      <c r="O25" s="10">
        <f>+VLOOKUP($B25,Results!$B$7:$U$222,15,0)</f>
        <v>1153.1500000000001</v>
      </c>
      <c r="P25" s="7">
        <f>+VLOOKUP($B25,Results!$B$7:$U$222,16,0)</f>
        <v>56.86</v>
      </c>
      <c r="Q25" s="10">
        <f>+VLOOKUP($B25,Results!$B$7:$U$222,17,0)</f>
        <v>1162.81</v>
      </c>
      <c r="R25" s="7">
        <f>+VLOOKUP($B25,Results!$B$7:$U$222,18,0)</f>
        <v>57.34</v>
      </c>
      <c r="S25" s="10">
        <f>+VLOOKUP($B25,Results!$B$7:$U$222,19,0)</f>
        <v>1172.47</v>
      </c>
      <c r="T25" s="7">
        <f>+VLOOKUP($B25,Results!$B$7:$U$222,20,0)</f>
        <v>57.82</v>
      </c>
      <c r="U25" s="10" t="e">
        <f>+VLOOKUP($B25,Results!$B$7:$U$222,21,0)</f>
        <v>#REF!</v>
      </c>
    </row>
    <row r="26" spans="2:21" ht="15" x14ac:dyDescent="0.25">
      <c r="B26" s="9" t="s">
        <v>255</v>
      </c>
      <c r="C26" s="5" t="str">
        <f>+VLOOKUP($B26,Results!$B$7:$U$222,2,0)</f>
        <v>St Kitts and Nevis</v>
      </c>
      <c r="D26" s="5" t="str">
        <f>+VLOOKUP($B26,Results!$B$7:$U$222,3,0)</f>
        <v>Latin America and the Caribbean</v>
      </c>
      <c r="E26" s="7">
        <f>+VLOOKUP($B26,Results!$B$7:$U$222,5,0)</f>
        <v>38.880000000000003</v>
      </c>
      <c r="F26" s="7">
        <f>+VLOOKUP($B26,Results!$B$7:$U$222,6,0)</f>
        <v>9.4499999999999993</v>
      </c>
      <c r="G26" s="10">
        <f>+VLOOKUP($B26,Results!$B$7:$U$222,7,0)</f>
        <v>171.7</v>
      </c>
      <c r="H26" s="7">
        <f>+VLOOKUP($B26,Results!$B$7:$U$222,8,0)</f>
        <v>4.18</v>
      </c>
      <c r="I26" s="10">
        <f>+VLOOKUP($B26,Results!$B$7:$U$222,9,0)</f>
        <v>626.36</v>
      </c>
      <c r="J26" s="7">
        <f>+VLOOKUP($B26,Results!$B$7:$U$222,10,0)</f>
        <v>15.23</v>
      </c>
      <c r="K26" s="10">
        <f>+VLOOKUP($B26,Results!$B$7:$U$222,11,0)</f>
        <v>901.45</v>
      </c>
      <c r="L26" s="7">
        <f>+VLOOKUP($B26,Results!$B$7:$U$222,12,0)</f>
        <v>21.92</v>
      </c>
      <c r="M26" s="10">
        <f>+VLOOKUP($B26,Results!$B$7:$U$222,13,0)</f>
        <v>1254.07</v>
      </c>
      <c r="N26" s="7">
        <f>+VLOOKUP($B26,Results!$B$7:$U$222,14,0)</f>
        <v>30.5</v>
      </c>
      <c r="O26" s="10">
        <f>+VLOOKUP($B26,Results!$B$7:$U$222,15,0)</f>
        <v>1448.02</v>
      </c>
      <c r="P26" s="7">
        <f>+VLOOKUP($B26,Results!$B$7:$U$222,16,0)</f>
        <v>35.21</v>
      </c>
      <c r="Q26" s="10">
        <f>+VLOOKUP($B26,Results!$B$7:$U$222,17,0)</f>
        <v>1656.09</v>
      </c>
      <c r="R26" s="7">
        <f>+VLOOKUP($B26,Results!$B$7:$U$222,18,0)</f>
        <v>40.270000000000003</v>
      </c>
      <c r="S26" s="10">
        <f>+VLOOKUP($B26,Results!$B$7:$U$222,19,0)</f>
        <v>1812.66</v>
      </c>
      <c r="T26" s="7">
        <f>+VLOOKUP($B26,Results!$B$7:$U$222,20,0)</f>
        <v>44.08</v>
      </c>
      <c r="U26" s="10" t="e">
        <f>+VLOOKUP($B26,Results!$B$7:$U$222,21,0)</f>
        <v>#REF!</v>
      </c>
    </row>
    <row r="27" spans="2:21" ht="15" x14ac:dyDescent="0.25">
      <c r="B27" s="9" t="s">
        <v>257</v>
      </c>
      <c r="C27" s="5" t="str">
        <f>+VLOOKUP($B27,Results!$B$7:$U$222,2,0)</f>
        <v>Martinique</v>
      </c>
      <c r="D27" s="5" t="str">
        <f>+VLOOKUP($B27,Results!$B$7:$U$222,3,0)</f>
        <v>Latin America and the Caribbean</v>
      </c>
      <c r="E27" s="7">
        <f>+VLOOKUP($B27,Results!$B$7:$U$222,5,0)</f>
        <v>257.35000000000002</v>
      </c>
      <c r="F27" s="7">
        <f>+VLOOKUP($B27,Results!$B$7:$U$222,6,0)</f>
        <v>6.51</v>
      </c>
      <c r="G27" s="10">
        <f>+VLOOKUP($B27,Results!$B$7:$U$222,7,0)</f>
        <v>781.25</v>
      </c>
      <c r="H27" s="7">
        <f>+VLOOKUP($B27,Results!$B$7:$U$222,8,0)</f>
        <v>1.97</v>
      </c>
      <c r="I27" s="10">
        <f>+VLOOKUP($B27,Results!$B$7:$U$222,9,0)</f>
        <v>3268.98</v>
      </c>
      <c r="J27" s="7">
        <f>+VLOOKUP($B27,Results!$B$7:$U$222,10,0)</f>
        <v>8.26</v>
      </c>
      <c r="K27" s="10">
        <f>+VLOOKUP($B27,Results!$B$7:$U$222,11,0)</f>
        <v>6671.59</v>
      </c>
      <c r="L27" s="7">
        <f>+VLOOKUP($B27,Results!$B$7:$U$222,12,0)</f>
        <v>16.86</v>
      </c>
      <c r="M27" s="10">
        <f>+VLOOKUP($B27,Results!$B$7:$U$222,13,0)</f>
        <v>13990.26</v>
      </c>
      <c r="N27" s="7">
        <f>+VLOOKUP($B27,Results!$B$7:$U$222,14,0)</f>
        <v>35.36</v>
      </c>
      <c r="O27" s="10">
        <f>+VLOOKUP($B27,Results!$B$7:$U$222,15,0)</f>
        <v>17977.759999999998</v>
      </c>
      <c r="P27" s="7">
        <f>+VLOOKUP($B27,Results!$B$7:$U$222,16,0)</f>
        <v>45.44</v>
      </c>
      <c r="Q27" s="10">
        <f>+VLOOKUP($B27,Results!$B$7:$U$222,17,0)</f>
        <v>19166.439999999999</v>
      </c>
      <c r="R27" s="7">
        <f>+VLOOKUP($B27,Results!$B$7:$U$222,18,0)</f>
        <v>48.45</v>
      </c>
      <c r="S27" s="10">
        <f>+VLOOKUP($B27,Results!$B$7:$U$222,19,0)</f>
        <v>20355.12</v>
      </c>
      <c r="T27" s="7">
        <f>+VLOOKUP($B27,Results!$B$7:$U$222,20,0)</f>
        <v>51.45</v>
      </c>
      <c r="U27" s="10" t="e">
        <f>+VLOOKUP($B27,Results!$B$7:$U$222,21,0)</f>
        <v>#REF!</v>
      </c>
    </row>
    <row r="28" spans="2:21" ht="15" x14ac:dyDescent="0.25">
      <c r="B28" s="9" t="s">
        <v>259</v>
      </c>
      <c r="C28" s="5" t="str">
        <f>+VLOOKUP($B28,Results!$B$7:$U$222,2,0)</f>
        <v>St Lucia</v>
      </c>
      <c r="D28" s="5" t="str">
        <f>+VLOOKUP($B28,Results!$B$7:$U$222,3,0)</f>
        <v>Latin America and the Caribbean</v>
      </c>
      <c r="E28" s="7">
        <f>+VLOOKUP($B28,Results!$B$7:$U$222,5,0)</f>
        <v>20.420000000000002</v>
      </c>
      <c r="F28" s="7">
        <f>+VLOOKUP($B28,Results!$B$7:$U$222,6,0)</f>
        <v>6.07</v>
      </c>
      <c r="G28" s="10">
        <f>+VLOOKUP($B28,Results!$B$7:$U$222,7,0)</f>
        <v>98.79</v>
      </c>
      <c r="H28" s="7">
        <f>+VLOOKUP($B28,Results!$B$7:$U$222,8,0)</f>
        <v>2.94</v>
      </c>
      <c r="I28" s="10">
        <f>+VLOOKUP($B28,Results!$B$7:$U$222,9,0)</f>
        <v>268.31</v>
      </c>
      <c r="J28" s="7">
        <f>+VLOOKUP($B28,Results!$B$7:$U$222,10,0)</f>
        <v>7.98</v>
      </c>
      <c r="K28" s="10">
        <f>+VLOOKUP($B28,Results!$B$7:$U$222,11,0)</f>
        <v>517.28</v>
      </c>
      <c r="L28" s="7">
        <f>+VLOOKUP($B28,Results!$B$7:$U$222,12,0)</f>
        <v>15.39</v>
      </c>
      <c r="M28" s="10">
        <f>+VLOOKUP($B28,Results!$B$7:$U$222,13,0)</f>
        <v>905.87</v>
      </c>
      <c r="N28" s="7">
        <f>+VLOOKUP($B28,Results!$B$7:$U$222,14,0)</f>
        <v>26.95</v>
      </c>
      <c r="O28" s="10">
        <f>+VLOOKUP($B28,Results!$B$7:$U$222,15,0)</f>
        <v>1132.52</v>
      </c>
      <c r="P28" s="7">
        <f>+VLOOKUP($B28,Results!$B$7:$U$222,16,0)</f>
        <v>33.69</v>
      </c>
      <c r="Q28" s="10">
        <f>+VLOOKUP($B28,Results!$B$7:$U$222,17,0)</f>
        <v>1228.54</v>
      </c>
      <c r="R28" s="7">
        <f>+VLOOKUP($B28,Results!$B$7:$U$222,18,0)</f>
        <v>36.54</v>
      </c>
      <c r="S28" s="10">
        <f>+VLOOKUP($B28,Results!$B$7:$U$222,19,0)</f>
        <v>1324.56</v>
      </c>
      <c r="T28" s="7">
        <f>+VLOOKUP($B28,Results!$B$7:$U$222,20,0)</f>
        <v>39.4</v>
      </c>
      <c r="U28" s="10" t="e">
        <f>+VLOOKUP($B28,Results!$B$7:$U$222,21,0)</f>
        <v>#REF!</v>
      </c>
    </row>
    <row r="29" spans="2:21" ht="15" x14ac:dyDescent="0.25">
      <c r="B29" s="9" t="s">
        <v>263</v>
      </c>
      <c r="C29" s="5" t="str">
        <f>+VLOOKUP($B29,Results!$B$7:$U$222,2,0)</f>
        <v>Belize</v>
      </c>
      <c r="D29" s="5" t="str">
        <f>+VLOOKUP($B29,Results!$B$7:$U$222,3,0)</f>
        <v>Latin America and the Caribbean</v>
      </c>
      <c r="E29" s="7">
        <f>+VLOOKUP($B29,Results!$B$7:$U$222,5,0)</f>
        <v>28.15</v>
      </c>
      <c r="F29" s="7">
        <f>+VLOOKUP($B29,Results!$B$7:$U$222,6,0)</f>
        <v>4.7</v>
      </c>
      <c r="G29" s="10">
        <f>+VLOOKUP($B29,Results!$B$7:$U$222,7,0)</f>
        <v>49.54</v>
      </c>
      <c r="H29" s="7">
        <f>+VLOOKUP($B29,Results!$B$7:$U$222,8,0)</f>
        <v>0.83</v>
      </c>
      <c r="I29" s="10">
        <f>+VLOOKUP($B29,Results!$B$7:$U$222,9,0)</f>
        <v>513.63</v>
      </c>
      <c r="J29" s="7">
        <f>+VLOOKUP($B29,Results!$B$7:$U$222,10,0)</f>
        <v>8.57</v>
      </c>
      <c r="K29" s="10">
        <f>+VLOOKUP($B29,Results!$B$7:$U$222,11,0)</f>
        <v>815.2</v>
      </c>
      <c r="L29" s="7">
        <f>+VLOOKUP($B29,Results!$B$7:$U$222,12,0)</f>
        <v>13.6</v>
      </c>
      <c r="M29" s="10">
        <f>+VLOOKUP($B29,Results!$B$7:$U$222,13,0)</f>
        <v>1259.01</v>
      </c>
      <c r="N29" s="7">
        <f>+VLOOKUP($B29,Results!$B$7:$U$222,14,0)</f>
        <v>21</v>
      </c>
      <c r="O29" s="10">
        <f>+VLOOKUP($B29,Results!$B$7:$U$222,15,0)</f>
        <v>1547.03</v>
      </c>
      <c r="P29" s="7">
        <f>+VLOOKUP($B29,Results!$B$7:$U$222,16,0)</f>
        <v>25.81</v>
      </c>
      <c r="Q29" s="10">
        <f>+VLOOKUP($B29,Results!$B$7:$U$222,17,0)</f>
        <v>1754.13</v>
      </c>
      <c r="R29" s="7">
        <f>+VLOOKUP($B29,Results!$B$7:$U$222,18,0)</f>
        <v>29.26</v>
      </c>
      <c r="S29" s="10">
        <f>+VLOOKUP($B29,Results!$B$7:$U$222,19,0)</f>
        <v>1960.06</v>
      </c>
      <c r="T29" s="7">
        <f>+VLOOKUP($B29,Results!$B$7:$U$222,20,0)</f>
        <v>32.700000000000003</v>
      </c>
      <c r="U29" s="10" t="e">
        <f>+VLOOKUP($B29,Results!$B$7:$U$222,21,0)</f>
        <v>#REF!</v>
      </c>
    </row>
    <row r="30" spans="2:21" ht="15" x14ac:dyDescent="0.25">
      <c r="B30" s="9" t="s">
        <v>265</v>
      </c>
      <c r="C30" s="5" t="str">
        <f>+VLOOKUP($B30,Results!$B$7:$U$222,2,0)</f>
        <v>Jamaica</v>
      </c>
      <c r="D30" s="5" t="str">
        <f>+VLOOKUP($B30,Results!$B$7:$U$222,3,0)</f>
        <v>Latin America and the Caribbean</v>
      </c>
      <c r="E30" s="7">
        <f>+VLOOKUP($B30,Results!$B$7:$U$222,5,0)</f>
        <v>307.49</v>
      </c>
      <c r="F30" s="7">
        <f>+VLOOKUP($B30,Results!$B$7:$U$222,6,0)</f>
        <v>4.3499999999999996</v>
      </c>
      <c r="G30" s="10">
        <f>+VLOOKUP($B30,Results!$B$7:$U$222,7,0)</f>
        <v>1127.0899999999999</v>
      </c>
      <c r="H30" s="7">
        <f>+VLOOKUP($B30,Results!$B$7:$U$222,8,0)</f>
        <v>1.59</v>
      </c>
      <c r="I30" s="10">
        <f>+VLOOKUP($B30,Results!$B$7:$U$222,9,0)</f>
        <v>2618.48</v>
      </c>
      <c r="J30" s="7">
        <f>+VLOOKUP($B30,Results!$B$7:$U$222,10,0)</f>
        <v>3.7</v>
      </c>
      <c r="K30" s="10">
        <f>+VLOOKUP($B30,Results!$B$7:$U$222,11,0)</f>
        <v>8541.92</v>
      </c>
      <c r="L30" s="7">
        <f>+VLOOKUP($B30,Results!$B$7:$U$222,12,0)</f>
        <v>12.08</v>
      </c>
      <c r="M30" s="10">
        <f>+VLOOKUP($B30,Results!$B$7:$U$222,13,0)</f>
        <v>18059.98</v>
      </c>
      <c r="N30" s="7">
        <f>+VLOOKUP($B30,Results!$B$7:$U$222,14,0)</f>
        <v>25.54</v>
      </c>
      <c r="O30" s="10">
        <f>+VLOOKUP($B30,Results!$B$7:$U$222,15,0)</f>
        <v>21419.59</v>
      </c>
      <c r="P30" s="7">
        <f>+VLOOKUP($B30,Results!$B$7:$U$222,16,0)</f>
        <v>30.29</v>
      </c>
      <c r="Q30" s="10">
        <f>+VLOOKUP($B30,Results!$B$7:$U$222,17,0)</f>
        <v>24091.7</v>
      </c>
      <c r="R30" s="7">
        <f>+VLOOKUP($B30,Results!$B$7:$U$222,18,0)</f>
        <v>34.07</v>
      </c>
      <c r="S30" s="10">
        <f>+VLOOKUP($B30,Results!$B$7:$U$222,19,0)</f>
        <v>24819.62</v>
      </c>
      <c r="T30" s="7">
        <f>+VLOOKUP($B30,Results!$B$7:$U$222,20,0)</f>
        <v>35.1</v>
      </c>
      <c r="U30" s="10" t="e">
        <f>+VLOOKUP($B30,Results!$B$7:$U$222,21,0)</f>
        <v>#REF!</v>
      </c>
    </row>
    <row r="31" spans="2:21" ht="15" x14ac:dyDescent="0.25">
      <c r="B31" s="9" t="s">
        <v>267</v>
      </c>
      <c r="C31" s="5" t="str">
        <f>+VLOOKUP($B31,Results!$B$7:$U$222,2,0)</f>
        <v>Barbados</v>
      </c>
      <c r="D31" s="5" t="str">
        <f>+VLOOKUP($B31,Results!$B$7:$U$222,3,0)</f>
        <v>Latin America and the Caribbean</v>
      </c>
      <c r="E31" s="7">
        <f>+VLOOKUP($B31,Results!$B$7:$U$222,5,0)</f>
        <v>35.47</v>
      </c>
      <c r="F31" s="7">
        <f>+VLOOKUP($B31,Results!$B$7:$U$222,6,0)</f>
        <v>2.5299999999999998</v>
      </c>
      <c r="G31" s="10">
        <f>+VLOOKUP($B31,Results!$B$7:$U$222,7,0)</f>
        <v>81.36</v>
      </c>
      <c r="H31" s="7">
        <f>+VLOOKUP($B31,Results!$B$7:$U$222,8,0)</f>
        <v>0.57999999999999996</v>
      </c>
      <c r="I31" s="10">
        <f>+VLOOKUP($B31,Results!$B$7:$U$222,9,0)</f>
        <v>559.01</v>
      </c>
      <c r="J31" s="7">
        <f>+VLOOKUP($B31,Results!$B$7:$U$222,10,0)</f>
        <v>3.98</v>
      </c>
      <c r="K31" s="10">
        <f>+VLOOKUP($B31,Results!$B$7:$U$222,11,0)</f>
        <v>1013.51</v>
      </c>
      <c r="L31" s="7">
        <f>+VLOOKUP($B31,Results!$B$7:$U$222,12,0)</f>
        <v>7.22</v>
      </c>
      <c r="M31" s="10">
        <f>+VLOOKUP($B31,Results!$B$7:$U$222,13,0)</f>
        <v>1738.23</v>
      </c>
      <c r="N31" s="7">
        <f>+VLOOKUP($B31,Results!$B$7:$U$222,14,0)</f>
        <v>12.38</v>
      </c>
      <c r="O31" s="10">
        <f>+VLOOKUP($B31,Results!$B$7:$U$222,15,0)</f>
        <v>2157.0300000000002</v>
      </c>
      <c r="P31" s="7">
        <f>+VLOOKUP($B31,Results!$B$7:$U$222,16,0)</f>
        <v>15.37</v>
      </c>
      <c r="Q31" s="10">
        <f>+VLOOKUP($B31,Results!$B$7:$U$222,17,0)</f>
        <v>2443.84</v>
      </c>
      <c r="R31" s="7">
        <f>+VLOOKUP($B31,Results!$B$7:$U$222,18,0)</f>
        <v>17.41</v>
      </c>
      <c r="S31" s="10">
        <f>+VLOOKUP($B31,Results!$B$7:$U$222,19,0)</f>
        <v>2730.64</v>
      </c>
      <c r="T31" s="7">
        <f>+VLOOKUP($B31,Results!$B$7:$U$222,20,0)</f>
        <v>19.45</v>
      </c>
      <c r="U31" s="10" t="e">
        <f>+VLOOKUP($B31,Results!$B$7:$U$222,21,0)</f>
        <v>#REF!</v>
      </c>
    </row>
    <row r="32" spans="2:21" ht="15" x14ac:dyDescent="0.25">
      <c r="B32" s="9" t="s">
        <v>269</v>
      </c>
      <c r="C32" s="5" t="str">
        <f>+VLOOKUP($B32,Results!$B$7:$U$222,2,0)</f>
        <v>Dominican Republic</v>
      </c>
      <c r="D32" s="5" t="str">
        <f>+VLOOKUP($B32,Results!$B$7:$U$222,3,0)</f>
        <v>Latin America and the Caribbean</v>
      </c>
      <c r="E32" s="7">
        <f>+VLOOKUP($B32,Results!$B$7:$U$222,5,0)</f>
        <v>509.16</v>
      </c>
      <c r="F32" s="7">
        <f>+VLOOKUP($B32,Results!$B$7:$U$222,6,0)</f>
        <v>2.52</v>
      </c>
      <c r="G32" s="10">
        <f>+VLOOKUP($B32,Results!$B$7:$U$222,7,0)</f>
        <v>1455.33</v>
      </c>
      <c r="H32" s="7">
        <f>+VLOOKUP($B32,Results!$B$7:$U$222,8,0)</f>
        <v>0.72</v>
      </c>
      <c r="I32" s="10">
        <f>+VLOOKUP($B32,Results!$B$7:$U$222,9,0)</f>
        <v>6992.64</v>
      </c>
      <c r="J32" s="7">
        <f>+VLOOKUP($B32,Results!$B$7:$U$222,10,0)</f>
        <v>3.46</v>
      </c>
      <c r="K32" s="10">
        <f>+VLOOKUP($B32,Results!$B$7:$U$222,11,0)</f>
        <v>16523.64</v>
      </c>
      <c r="L32" s="7">
        <f>+VLOOKUP($B32,Results!$B$7:$U$222,12,0)</f>
        <v>8.17</v>
      </c>
      <c r="M32" s="10">
        <f>+VLOOKUP($B32,Results!$B$7:$U$222,13,0)</f>
        <v>23386.37</v>
      </c>
      <c r="N32" s="7">
        <f>+VLOOKUP($B32,Results!$B$7:$U$222,14,0)</f>
        <v>11.57</v>
      </c>
      <c r="O32" s="10">
        <f>+VLOOKUP($B32,Results!$B$7:$U$222,15,0)</f>
        <v>28441.88</v>
      </c>
      <c r="P32" s="7">
        <f>+VLOOKUP($B32,Results!$B$7:$U$222,16,0)</f>
        <v>14.07</v>
      </c>
      <c r="Q32" s="10">
        <f>+VLOOKUP($B32,Results!$B$7:$U$222,17,0)</f>
        <v>29879.85</v>
      </c>
      <c r="R32" s="7">
        <f>+VLOOKUP($B32,Results!$B$7:$U$222,18,0)</f>
        <v>14.78</v>
      </c>
      <c r="S32" s="10">
        <f>+VLOOKUP($B32,Results!$B$7:$U$222,19,0)</f>
        <v>31317.81</v>
      </c>
      <c r="T32" s="7">
        <f>+VLOOKUP($B32,Results!$B$7:$U$222,20,0)</f>
        <v>15.49</v>
      </c>
      <c r="U32" s="10" t="e">
        <f>+VLOOKUP($B32,Results!$B$7:$U$222,21,0)</f>
        <v>#REF!</v>
      </c>
    </row>
    <row r="33" spans="2:21" ht="15" x14ac:dyDescent="0.25">
      <c r="B33" s="9" t="s">
        <v>271</v>
      </c>
      <c r="C33" s="5" t="str">
        <f>+VLOOKUP($B33,Results!$B$7:$U$222,2,0)</f>
        <v>St Vincent and the Grenadines</v>
      </c>
      <c r="D33" s="5" t="str">
        <f>+VLOOKUP($B33,Results!$B$7:$U$222,3,0)</f>
        <v>Latin America and the Caribbean</v>
      </c>
      <c r="E33" s="7">
        <f>+VLOOKUP($B33,Results!$B$7:$U$222,5,0)</f>
        <v>6.58</v>
      </c>
      <c r="F33" s="7">
        <f>+VLOOKUP($B33,Results!$B$7:$U$222,6,0)</f>
        <v>2.4900000000000002</v>
      </c>
      <c r="G33" s="10">
        <f>+VLOOKUP($B33,Results!$B$7:$U$222,7,0)</f>
        <v>20.78</v>
      </c>
      <c r="H33" s="7">
        <f>+VLOOKUP($B33,Results!$B$7:$U$222,8,0)</f>
        <v>0.79</v>
      </c>
      <c r="I33" s="10">
        <f>+VLOOKUP($B33,Results!$B$7:$U$222,9,0)</f>
        <v>92.02</v>
      </c>
      <c r="J33" s="7">
        <f>+VLOOKUP($B33,Results!$B$7:$U$222,10,0)</f>
        <v>3.48</v>
      </c>
      <c r="K33" s="10">
        <f>+VLOOKUP($B33,Results!$B$7:$U$222,11,0)</f>
        <v>118.77</v>
      </c>
      <c r="L33" s="7">
        <f>+VLOOKUP($B33,Results!$B$7:$U$222,12,0)</f>
        <v>4.49</v>
      </c>
      <c r="M33" s="10">
        <f>+VLOOKUP($B33,Results!$B$7:$U$222,13,0)</f>
        <v>395.71</v>
      </c>
      <c r="N33" s="7">
        <f>+VLOOKUP($B33,Results!$B$7:$U$222,14,0)</f>
        <v>14.96</v>
      </c>
      <c r="O33" s="10">
        <f>+VLOOKUP($B33,Results!$B$7:$U$222,15,0)</f>
        <v>517.39</v>
      </c>
      <c r="P33" s="7">
        <f>+VLOOKUP($B33,Results!$B$7:$U$222,16,0)</f>
        <v>19.559999999999999</v>
      </c>
      <c r="Q33" s="10">
        <f>+VLOOKUP($B33,Results!$B$7:$U$222,17,0)</f>
        <v>621.94000000000005</v>
      </c>
      <c r="R33" s="7">
        <f>+VLOOKUP($B33,Results!$B$7:$U$222,18,0)</f>
        <v>23.51</v>
      </c>
      <c r="S33" s="10">
        <f>+VLOOKUP($B33,Results!$B$7:$U$222,19,0)</f>
        <v>656.16</v>
      </c>
      <c r="T33" s="7">
        <f>+VLOOKUP($B33,Results!$B$7:$U$222,20,0)</f>
        <v>24.8</v>
      </c>
      <c r="U33" s="10" t="e">
        <f>+VLOOKUP($B33,Results!$B$7:$U$222,21,0)</f>
        <v>#REF!</v>
      </c>
    </row>
    <row r="34" spans="2:21" ht="15" x14ac:dyDescent="0.25">
      <c r="B34" s="9" t="s">
        <v>273</v>
      </c>
      <c r="C34" s="5" t="str">
        <f>+VLOOKUP($B34,Results!$B$7:$U$222,2,0)</f>
        <v>Grenada</v>
      </c>
      <c r="D34" s="5" t="str">
        <f>+VLOOKUP($B34,Results!$B$7:$U$222,3,0)</f>
        <v>Latin America and the Caribbean</v>
      </c>
      <c r="E34" s="7">
        <f>+VLOOKUP($B34,Results!$B$7:$U$222,5,0)</f>
        <v>10.119999999999999</v>
      </c>
      <c r="F34" s="7">
        <f>+VLOOKUP($B34,Results!$B$7:$U$222,6,0)</f>
        <v>2.23</v>
      </c>
      <c r="G34" s="10">
        <f>+VLOOKUP($B34,Results!$B$7:$U$222,7,0)</f>
        <v>13.87</v>
      </c>
      <c r="H34" s="7">
        <f>+VLOOKUP($B34,Results!$B$7:$U$222,8,0)</f>
        <v>0.31</v>
      </c>
      <c r="I34" s="10">
        <f>+VLOOKUP($B34,Results!$B$7:$U$222,9,0)</f>
        <v>119.61</v>
      </c>
      <c r="J34" s="7">
        <f>+VLOOKUP($B34,Results!$B$7:$U$222,10,0)</f>
        <v>2.64</v>
      </c>
      <c r="K34" s="10">
        <f>+VLOOKUP($B34,Results!$B$7:$U$222,11,0)</f>
        <v>258.81</v>
      </c>
      <c r="L34" s="7">
        <f>+VLOOKUP($B34,Results!$B$7:$U$222,12,0)</f>
        <v>5.71</v>
      </c>
      <c r="M34" s="10">
        <f>+VLOOKUP($B34,Results!$B$7:$U$222,13,0)</f>
        <v>753.58</v>
      </c>
      <c r="N34" s="7">
        <f>+VLOOKUP($B34,Results!$B$7:$U$222,14,0)</f>
        <v>16.61</v>
      </c>
      <c r="O34" s="10">
        <f>+VLOOKUP($B34,Results!$B$7:$U$222,15,0)</f>
        <v>915.64</v>
      </c>
      <c r="P34" s="7">
        <f>+VLOOKUP($B34,Results!$B$7:$U$222,16,0)</f>
        <v>20.190000000000001</v>
      </c>
      <c r="Q34" s="10">
        <f>+VLOOKUP($B34,Results!$B$7:$U$222,17,0)</f>
        <v>1011.88</v>
      </c>
      <c r="R34" s="7">
        <f>+VLOOKUP($B34,Results!$B$7:$U$222,18,0)</f>
        <v>22.31</v>
      </c>
      <c r="S34" s="10">
        <f>+VLOOKUP($B34,Results!$B$7:$U$222,19,0)</f>
        <v>1108.1199999999999</v>
      </c>
      <c r="T34" s="7">
        <f>+VLOOKUP($B34,Results!$B$7:$U$222,20,0)</f>
        <v>24.43</v>
      </c>
      <c r="U34" s="10" t="e">
        <f>+VLOOKUP($B34,Results!$B$7:$U$222,21,0)</f>
        <v>#REF!</v>
      </c>
    </row>
    <row r="35" spans="2:21" ht="15" x14ac:dyDescent="0.25">
      <c r="B35" s="9" t="s">
        <v>275</v>
      </c>
      <c r="C35" s="5" t="str">
        <f>+VLOOKUP($B35,Results!$B$7:$U$222,2,0)</f>
        <v>Aruba</v>
      </c>
      <c r="D35" s="5" t="str">
        <f>+VLOOKUP($B35,Results!$B$7:$U$222,3,0)</f>
        <v>Latin America and the Caribbean</v>
      </c>
      <c r="E35" s="7">
        <f>+VLOOKUP($B35,Results!$B$7:$U$222,5,0)</f>
        <v>13.3</v>
      </c>
      <c r="F35" s="7">
        <f>+VLOOKUP($B35,Results!$B$7:$U$222,6,0)</f>
        <v>1.49</v>
      </c>
      <c r="G35" s="10">
        <f>+VLOOKUP($B35,Results!$B$7:$U$222,7,0)</f>
        <v>54.86</v>
      </c>
      <c r="H35" s="7">
        <f>+VLOOKUP($B35,Results!$B$7:$U$222,8,0)</f>
        <v>0.62</v>
      </c>
      <c r="I35" s="10">
        <f>+VLOOKUP($B35,Results!$B$7:$U$222,9,0)</f>
        <v>169.87</v>
      </c>
      <c r="J35" s="7">
        <f>+VLOOKUP($B35,Results!$B$7:$U$222,10,0)</f>
        <v>1.91</v>
      </c>
      <c r="K35" s="10">
        <f>+VLOOKUP($B35,Results!$B$7:$U$222,11,0)</f>
        <v>362.31</v>
      </c>
      <c r="L35" s="7">
        <f>+VLOOKUP($B35,Results!$B$7:$U$222,12,0)</f>
        <v>4.07</v>
      </c>
      <c r="M35" s="10">
        <f>+VLOOKUP($B35,Results!$B$7:$U$222,13,0)</f>
        <v>700.15</v>
      </c>
      <c r="N35" s="7">
        <f>+VLOOKUP($B35,Results!$B$7:$U$222,14,0)</f>
        <v>7.86</v>
      </c>
      <c r="O35" s="10">
        <f>+VLOOKUP($B35,Results!$B$7:$U$222,15,0)</f>
        <v>855.18</v>
      </c>
      <c r="P35" s="7">
        <f>+VLOOKUP($B35,Results!$B$7:$U$222,16,0)</f>
        <v>9.6</v>
      </c>
      <c r="Q35" s="10">
        <f>+VLOOKUP($B35,Results!$B$7:$U$222,17,0)</f>
        <v>1024.02</v>
      </c>
      <c r="R35" s="7">
        <f>+VLOOKUP($B35,Results!$B$7:$U$222,18,0)</f>
        <v>11.49</v>
      </c>
      <c r="S35" s="10">
        <f>+VLOOKUP($B35,Results!$B$7:$U$222,19,0)</f>
        <v>1069.98</v>
      </c>
      <c r="T35" s="7">
        <f>+VLOOKUP($B35,Results!$B$7:$U$222,20,0)</f>
        <v>12.01</v>
      </c>
      <c r="U35" s="10" t="e">
        <f>+VLOOKUP($B35,Results!$B$7:$U$222,21,0)</f>
        <v>#REF!</v>
      </c>
    </row>
    <row r="36" spans="2:21" ht="15" x14ac:dyDescent="0.25">
      <c r="B36" s="9" t="s">
        <v>277</v>
      </c>
      <c r="C36" s="5" t="str">
        <f>+VLOOKUP($B36,Results!$B$7:$U$222,2,0)</f>
        <v>Haiti</v>
      </c>
      <c r="D36" s="5" t="str">
        <f>+VLOOKUP($B36,Results!$B$7:$U$222,3,0)</f>
        <v>Latin America and the Caribbean</v>
      </c>
      <c r="E36" s="7">
        <f>+VLOOKUP($B36,Results!$B$7:$U$222,5,0)</f>
        <v>40.65</v>
      </c>
      <c r="F36" s="7">
        <f>+VLOOKUP($B36,Results!$B$7:$U$222,6,0)</f>
        <v>1.44</v>
      </c>
      <c r="G36" s="10">
        <f>+VLOOKUP($B36,Results!$B$7:$U$222,7,0)</f>
        <v>161.33000000000001</v>
      </c>
      <c r="H36" s="7">
        <f>+VLOOKUP($B36,Results!$B$7:$U$222,8,0)</f>
        <v>0.56999999999999995</v>
      </c>
      <c r="I36" s="10">
        <f>+VLOOKUP($B36,Results!$B$7:$U$222,9,0)</f>
        <v>418.42</v>
      </c>
      <c r="J36" s="7">
        <f>+VLOOKUP($B36,Results!$B$7:$U$222,10,0)</f>
        <v>1.48</v>
      </c>
      <c r="K36" s="10">
        <f>+VLOOKUP($B36,Results!$B$7:$U$222,11,0)</f>
        <v>822.42</v>
      </c>
      <c r="L36" s="7">
        <f>+VLOOKUP($B36,Results!$B$7:$U$222,12,0)</f>
        <v>2.91</v>
      </c>
      <c r="M36" s="10">
        <f>+VLOOKUP($B36,Results!$B$7:$U$222,13,0)</f>
        <v>1918.58</v>
      </c>
      <c r="N36" s="7">
        <f>+VLOOKUP($B36,Results!$B$7:$U$222,14,0)</f>
        <v>6.79</v>
      </c>
      <c r="O36" s="10">
        <f>+VLOOKUP($B36,Results!$B$7:$U$222,15,0)</f>
        <v>2634.78</v>
      </c>
      <c r="P36" s="7">
        <f>+VLOOKUP($B36,Results!$B$7:$U$222,16,0)</f>
        <v>9.32</v>
      </c>
      <c r="Q36" s="10">
        <f>+VLOOKUP($B36,Results!$B$7:$U$222,17,0)</f>
        <v>3205.53</v>
      </c>
      <c r="R36" s="7">
        <f>+VLOOKUP($B36,Results!$B$7:$U$222,18,0)</f>
        <v>11.34</v>
      </c>
      <c r="S36" s="10">
        <f>+VLOOKUP($B36,Results!$B$7:$U$222,19,0)</f>
        <v>3456.45</v>
      </c>
      <c r="T36" s="7">
        <f>+VLOOKUP($B36,Results!$B$7:$U$222,20,0)</f>
        <v>12.23</v>
      </c>
      <c r="U36" s="10" t="e">
        <f>+VLOOKUP($B36,Results!$B$7:$U$222,21,0)</f>
        <v>#REF!</v>
      </c>
    </row>
    <row r="37" spans="2:21" ht="15" x14ac:dyDescent="0.25">
      <c r="B37" s="9" t="s">
        <v>279</v>
      </c>
      <c r="C37" s="5" t="str">
        <f>+VLOOKUP($B37,Results!$B$7:$U$222,2,0)</f>
        <v>Cuba</v>
      </c>
      <c r="D37" s="5" t="str">
        <f>+VLOOKUP($B37,Results!$B$7:$U$222,3,0)</f>
        <v>Latin America and the Caribbean</v>
      </c>
      <c r="E37" s="7">
        <f>+VLOOKUP($B37,Results!$B$7:$U$222,5,0)</f>
        <v>182.37</v>
      </c>
      <c r="F37" s="7">
        <f>+VLOOKUP($B37,Results!$B$7:$U$222,6,0)</f>
        <v>1.04</v>
      </c>
      <c r="G37" s="10">
        <f>+VLOOKUP($B37,Results!$B$7:$U$222,7,0)</f>
        <v>996.73</v>
      </c>
      <c r="H37" s="7">
        <f>+VLOOKUP($B37,Results!$B$7:$U$222,8,0)</f>
        <v>0.56999999999999995</v>
      </c>
      <c r="I37" s="10">
        <f>+VLOOKUP($B37,Results!$B$7:$U$222,9,0)</f>
        <v>1886.15</v>
      </c>
      <c r="J37" s="7">
        <f>+VLOOKUP($B37,Results!$B$7:$U$222,10,0)</f>
        <v>1.08</v>
      </c>
      <c r="K37" s="10">
        <f>+VLOOKUP($B37,Results!$B$7:$U$222,11,0)</f>
        <v>2333.5</v>
      </c>
      <c r="L37" s="7">
        <f>+VLOOKUP($B37,Results!$B$7:$U$222,12,0)</f>
        <v>1.33</v>
      </c>
      <c r="M37" s="10">
        <f>+VLOOKUP($B37,Results!$B$7:$U$222,13,0)</f>
        <v>2884.76</v>
      </c>
      <c r="N37" s="7">
        <f>+VLOOKUP($B37,Results!$B$7:$U$222,14,0)</f>
        <v>1.65</v>
      </c>
      <c r="O37" s="10">
        <f>+VLOOKUP($B37,Results!$B$7:$U$222,15,0)</f>
        <v>3445.33</v>
      </c>
      <c r="P37" s="7">
        <f>+VLOOKUP($B37,Results!$B$7:$U$222,16,0)</f>
        <v>1.97</v>
      </c>
      <c r="Q37" s="10">
        <f>+VLOOKUP($B37,Results!$B$7:$U$222,17,0)</f>
        <v>3658.94</v>
      </c>
      <c r="R37" s="7">
        <f>+VLOOKUP($B37,Results!$B$7:$U$222,18,0)</f>
        <v>2.09</v>
      </c>
      <c r="S37" s="10">
        <f>+VLOOKUP($B37,Results!$B$7:$U$222,19,0)</f>
        <v>3843.59</v>
      </c>
      <c r="T37" s="7">
        <f>+VLOOKUP($B37,Results!$B$7:$U$222,20,0)</f>
        <v>2.2000000000000002</v>
      </c>
      <c r="U37" s="10" t="e">
        <f>+VLOOKUP($B37,Results!$B$7:$U$222,21,0)</f>
        <v>#REF!</v>
      </c>
    </row>
    <row r="38" spans="2:21" ht="15" x14ac:dyDescent="0.25">
      <c r="B38" s="9" t="s">
        <v>281</v>
      </c>
      <c r="C38" s="5" t="str">
        <f>+VLOOKUP($B38,Results!$B$7:$U$222,2,0)</f>
        <v>Honduras</v>
      </c>
      <c r="D38" s="5" t="str">
        <f>+VLOOKUP($B38,Results!$B$7:$U$222,3,0)</f>
        <v>Latin America and the Caribbean</v>
      </c>
      <c r="E38" s="7">
        <f>+VLOOKUP($B38,Results!$B$7:$U$222,5,0)</f>
        <v>20.99</v>
      </c>
      <c r="F38" s="7">
        <f>+VLOOKUP($B38,Results!$B$7:$U$222,6,0)</f>
        <v>0.27</v>
      </c>
      <c r="G38" s="10">
        <f>+VLOOKUP($B38,Results!$B$7:$U$222,7,0)</f>
        <v>37.46</v>
      </c>
      <c r="H38" s="7">
        <f>+VLOOKUP($B38,Results!$B$7:$U$222,8,0)</f>
        <v>0.05</v>
      </c>
      <c r="I38" s="10">
        <f>+VLOOKUP($B38,Results!$B$7:$U$222,9,0)</f>
        <v>284.32</v>
      </c>
      <c r="J38" s="7">
        <f>+VLOOKUP($B38,Results!$B$7:$U$222,10,0)</f>
        <v>0.36</v>
      </c>
      <c r="K38" s="10">
        <f>+VLOOKUP($B38,Results!$B$7:$U$222,11,0)</f>
        <v>575.55999999999995</v>
      </c>
      <c r="L38" s="7">
        <f>+VLOOKUP($B38,Results!$B$7:$U$222,12,0)</f>
        <v>0.74</v>
      </c>
      <c r="M38" s="10">
        <f>+VLOOKUP($B38,Results!$B$7:$U$222,13,0)</f>
        <v>1230</v>
      </c>
      <c r="N38" s="7">
        <f>+VLOOKUP($B38,Results!$B$7:$U$222,14,0)</f>
        <v>1.58</v>
      </c>
      <c r="O38" s="10">
        <f>+VLOOKUP($B38,Results!$B$7:$U$222,15,0)</f>
        <v>1639.16</v>
      </c>
      <c r="P38" s="7">
        <f>+VLOOKUP($B38,Results!$B$7:$U$222,16,0)</f>
        <v>2.1</v>
      </c>
      <c r="Q38" s="10">
        <f>+VLOOKUP($B38,Results!$B$7:$U$222,17,0)</f>
        <v>1932.04</v>
      </c>
      <c r="R38" s="7">
        <f>+VLOOKUP($B38,Results!$B$7:$U$222,18,0)</f>
        <v>2.48</v>
      </c>
      <c r="S38" s="10">
        <f>+VLOOKUP($B38,Results!$B$7:$U$222,19,0)</f>
        <v>2155.35</v>
      </c>
      <c r="T38" s="7">
        <f>+VLOOKUP($B38,Results!$B$7:$U$222,20,0)</f>
        <v>2.76</v>
      </c>
      <c r="U38" s="10" t="e">
        <f>+VLOOKUP($B38,Results!$B$7:$U$222,21,0)</f>
        <v>#REF!</v>
      </c>
    </row>
    <row r="39" spans="2:21" ht="15" x14ac:dyDescent="0.25">
      <c r="B39" s="9" t="s">
        <v>283</v>
      </c>
      <c r="C39" s="5" t="str">
        <f>+VLOOKUP($B39,Results!$B$7:$U$222,2,0)</f>
        <v xml:space="preserve">Trinidad and Tobago </v>
      </c>
      <c r="D39" s="5" t="str">
        <f>+VLOOKUP($B39,Results!$B$7:$U$222,3,0)</f>
        <v>Latin America and the Caribbean</v>
      </c>
      <c r="E39" s="7">
        <f>+VLOOKUP($B39,Results!$B$7:$U$222,5,0)</f>
        <v>12.62</v>
      </c>
      <c r="F39" s="7">
        <f>+VLOOKUP($B39,Results!$B$7:$U$222,6,0)</f>
        <v>0.18</v>
      </c>
      <c r="G39" s="10">
        <f>+VLOOKUP($B39,Results!$B$7:$U$222,7,0)</f>
        <v>12.04</v>
      </c>
      <c r="H39" s="7">
        <f>+VLOOKUP($B39,Results!$B$7:$U$222,8,0)</f>
        <v>0.02</v>
      </c>
      <c r="I39" s="10">
        <f>+VLOOKUP($B39,Results!$B$7:$U$222,9,0)</f>
        <v>122.66</v>
      </c>
      <c r="J39" s="7">
        <f>+VLOOKUP($B39,Results!$B$7:$U$222,10,0)</f>
        <v>0.18</v>
      </c>
      <c r="K39" s="10">
        <f>+VLOOKUP($B39,Results!$B$7:$U$222,11,0)</f>
        <v>233.25</v>
      </c>
      <c r="L39" s="7">
        <f>+VLOOKUP($B39,Results!$B$7:$U$222,12,0)</f>
        <v>0.34</v>
      </c>
      <c r="M39" s="10">
        <f>+VLOOKUP($B39,Results!$B$7:$U$222,13,0)</f>
        <v>1111.18</v>
      </c>
      <c r="N39" s="7">
        <f>+VLOOKUP($B39,Results!$B$7:$U$222,14,0)</f>
        <v>1.62</v>
      </c>
      <c r="O39" s="10">
        <f>+VLOOKUP($B39,Results!$B$7:$U$222,15,0)</f>
        <v>1348.61</v>
      </c>
      <c r="P39" s="7">
        <f>+VLOOKUP($B39,Results!$B$7:$U$222,16,0)</f>
        <v>1.96</v>
      </c>
      <c r="Q39" s="10">
        <f>+VLOOKUP($B39,Results!$B$7:$U$222,17,0)</f>
        <v>1511.67</v>
      </c>
      <c r="R39" s="7">
        <f>+VLOOKUP($B39,Results!$B$7:$U$222,18,0)</f>
        <v>2.2000000000000002</v>
      </c>
      <c r="S39" s="10">
        <f>+VLOOKUP($B39,Results!$B$7:$U$222,19,0)</f>
        <v>1579.18</v>
      </c>
      <c r="T39" s="7">
        <f>+VLOOKUP($B39,Results!$B$7:$U$222,20,0)</f>
        <v>2.2999999999999998</v>
      </c>
      <c r="U39" s="10" t="e">
        <f>+VLOOKUP($B39,Results!$B$7:$U$222,21,0)</f>
        <v>#REF!</v>
      </c>
    </row>
    <row r="40" spans="2:21" ht="15" x14ac:dyDescent="0.25">
      <c r="B40" s="9" t="s">
        <v>285</v>
      </c>
      <c r="C40" s="5" t="str">
        <f>+VLOOKUP($B40,Results!$B$7:$U$222,2,0)</f>
        <v>Mexico</v>
      </c>
      <c r="D40" s="5" t="str">
        <f>+VLOOKUP($B40,Results!$B$7:$U$222,3,0)</f>
        <v>Latin America and the Caribbean</v>
      </c>
      <c r="E40" s="7">
        <f>+VLOOKUP($B40,Results!$B$7:$U$222,5,0)</f>
        <v>613.02</v>
      </c>
      <c r="F40" s="7">
        <f>+VLOOKUP($B40,Results!$B$7:$U$222,6,0)</f>
        <v>0.14000000000000001</v>
      </c>
      <c r="G40" s="10">
        <f>+VLOOKUP($B40,Results!$B$7:$U$222,7,0)</f>
        <v>1903.38</v>
      </c>
      <c r="H40" s="7">
        <f>+VLOOKUP($B40,Results!$B$7:$U$222,8,0)</f>
        <v>0.04</v>
      </c>
      <c r="I40" s="10">
        <f>+VLOOKUP($B40,Results!$B$7:$U$222,9,0)</f>
        <v>6332.4</v>
      </c>
      <c r="J40" s="7">
        <f>+VLOOKUP($B40,Results!$B$7:$U$222,10,0)</f>
        <v>0.14000000000000001</v>
      </c>
      <c r="K40" s="10">
        <f>+VLOOKUP($B40,Results!$B$7:$U$222,11,0)</f>
        <v>13376.75</v>
      </c>
      <c r="L40" s="7">
        <f>+VLOOKUP($B40,Results!$B$7:$U$222,12,0)</f>
        <v>0.3</v>
      </c>
      <c r="M40" s="10">
        <f>+VLOOKUP($B40,Results!$B$7:$U$222,13,0)</f>
        <v>18112.759999999998</v>
      </c>
      <c r="N40" s="7">
        <f>+VLOOKUP($B40,Results!$B$7:$U$222,14,0)</f>
        <v>0.4</v>
      </c>
      <c r="O40" s="10">
        <f>+VLOOKUP($B40,Results!$B$7:$U$222,15,0)</f>
        <v>21542.799999999999</v>
      </c>
      <c r="P40" s="7">
        <f>+VLOOKUP($B40,Results!$B$7:$U$222,16,0)</f>
        <v>0.48</v>
      </c>
      <c r="Q40" s="10">
        <f>+VLOOKUP($B40,Results!$B$7:$U$222,17,0)</f>
        <v>25216.82</v>
      </c>
      <c r="R40" s="7">
        <f>+VLOOKUP($B40,Results!$B$7:$U$222,18,0)</f>
        <v>0.56000000000000005</v>
      </c>
      <c r="S40" s="10">
        <f>+VLOOKUP($B40,Results!$B$7:$U$222,19,0)</f>
        <v>27955.25</v>
      </c>
      <c r="T40" s="7">
        <f>+VLOOKUP($B40,Results!$B$7:$U$222,20,0)</f>
        <v>0.62</v>
      </c>
      <c r="U40" s="10" t="e">
        <f>+VLOOKUP($B40,Results!$B$7:$U$222,21,0)</f>
        <v>#REF!</v>
      </c>
    </row>
    <row r="41" spans="2:21" ht="15" x14ac:dyDescent="0.25">
      <c r="B41" s="9" t="s">
        <v>287</v>
      </c>
      <c r="C41" s="5" t="str">
        <f>+VLOOKUP($B41,Results!$B$7:$U$222,2,0)</f>
        <v>Nicaragua</v>
      </c>
      <c r="D41" s="5" t="str">
        <f>+VLOOKUP($B41,Results!$B$7:$U$222,3,0)</f>
        <v>Latin America and the Caribbean</v>
      </c>
      <c r="E41" s="7">
        <f>+VLOOKUP($B41,Results!$B$7:$U$222,5,0)</f>
        <v>2.52</v>
      </c>
      <c r="F41" s="7">
        <f>+VLOOKUP($B41,Results!$B$7:$U$222,6,0)</f>
        <v>7.0000000000000007E-2</v>
      </c>
      <c r="G41" s="10">
        <f>+VLOOKUP($B41,Results!$B$7:$U$222,7,0)</f>
        <v>4.46</v>
      </c>
      <c r="H41" s="7">
        <f>+VLOOKUP($B41,Results!$B$7:$U$222,8,0)</f>
        <v>0.01</v>
      </c>
      <c r="I41" s="10">
        <f>+VLOOKUP($B41,Results!$B$7:$U$222,9,0)</f>
        <v>21.06</v>
      </c>
      <c r="J41" s="7">
        <f>+VLOOKUP($B41,Results!$B$7:$U$222,10,0)</f>
        <v>0.06</v>
      </c>
      <c r="K41" s="10">
        <f>+VLOOKUP($B41,Results!$B$7:$U$222,11,0)</f>
        <v>82.39</v>
      </c>
      <c r="L41" s="7">
        <f>+VLOOKUP($B41,Results!$B$7:$U$222,12,0)</f>
        <v>0.23</v>
      </c>
      <c r="M41" s="10">
        <f>+VLOOKUP($B41,Results!$B$7:$U$222,13,0)</f>
        <v>175.23</v>
      </c>
      <c r="N41" s="7">
        <f>+VLOOKUP($B41,Results!$B$7:$U$222,14,0)</f>
        <v>0.49</v>
      </c>
      <c r="O41" s="10">
        <f>+VLOOKUP($B41,Results!$B$7:$U$222,15,0)</f>
        <v>231.99</v>
      </c>
      <c r="P41" s="7">
        <f>+VLOOKUP($B41,Results!$B$7:$U$222,16,0)</f>
        <v>0.64</v>
      </c>
      <c r="Q41" s="10">
        <f>+VLOOKUP($B41,Results!$B$7:$U$222,17,0)</f>
        <v>263.73</v>
      </c>
      <c r="R41" s="7">
        <f>+VLOOKUP($B41,Results!$B$7:$U$222,18,0)</f>
        <v>0.73</v>
      </c>
      <c r="S41" s="10">
        <f>+VLOOKUP($B41,Results!$B$7:$U$222,19,0)</f>
        <v>292.5</v>
      </c>
      <c r="T41" s="7">
        <f>+VLOOKUP($B41,Results!$B$7:$U$222,20,0)</f>
        <v>0.81</v>
      </c>
      <c r="U41" s="10" t="e">
        <f>+VLOOKUP($B41,Results!$B$7:$U$222,21,0)</f>
        <v>#REF!</v>
      </c>
    </row>
    <row r="42" spans="2:21" ht="15" x14ac:dyDescent="0.25">
      <c r="B42" s="9" t="s">
        <v>289</v>
      </c>
      <c r="C42" s="5" t="str">
        <f>+VLOOKUP($B42,Results!$B$7:$U$222,2,0)</f>
        <v>Venezuela</v>
      </c>
      <c r="D42" s="5" t="str">
        <f>+VLOOKUP($B42,Results!$B$7:$U$222,3,0)</f>
        <v>Latin America and the Caribbean</v>
      </c>
      <c r="E42" s="7">
        <f>+VLOOKUP($B42,Results!$B$7:$U$222,5,0)</f>
        <v>21.56</v>
      </c>
      <c r="F42" s="7">
        <f>+VLOOKUP($B42,Results!$B$7:$U$222,6,0)</f>
        <v>0.02</v>
      </c>
      <c r="G42" s="10">
        <f>+VLOOKUP($B42,Results!$B$7:$U$222,7,0)</f>
        <v>18.04</v>
      </c>
      <c r="H42" s="7">
        <f>+VLOOKUP($B42,Results!$B$7:$U$222,8,0)</f>
        <v>0</v>
      </c>
      <c r="I42" s="10">
        <f>+VLOOKUP($B42,Results!$B$7:$U$222,9,0)</f>
        <v>117.68</v>
      </c>
      <c r="J42" s="7">
        <f>+VLOOKUP($B42,Results!$B$7:$U$222,10,0)</f>
        <v>0.01</v>
      </c>
      <c r="K42" s="10">
        <f>+VLOOKUP($B42,Results!$B$7:$U$222,11,0)</f>
        <v>930.58</v>
      </c>
      <c r="L42" s="7">
        <f>+VLOOKUP($B42,Results!$B$7:$U$222,12,0)</f>
        <v>0.08</v>
      </c>
      <c r="M42" s="10">
        <f>+VLOOKUP($B42,Results!$B$7:$U$222,13,0)</f>
        <v>1448.66</v>
      </c>
      <c r="N42" s="7">
        <f>+VLOOKUP($B42,Results!$B$7:$U$222,14,0)</f>
        <v>0.13</v>
      </c>
      <c r="O42" s="10">
        <f>+VLOOKUP($B42,Results!$B$7:$U$222,15,0)</f>
        <v>1663.08</v>
      </c>
      <c r="P42" s="7">
        <f>+VLOOKUP($B42,Results!$B$7:$U$222,16,0)</f>
        <v>0.14000000000000001</v>
      </c>
      <c r="Q42" s="10">
        <f>+VLOOKUP($B42,Results!$B$7:$U$222,17,0)</f>
        <v>1953.2</v>
      </c>
      <c r="R42" s="7">
        <f>+VLOOKUP($B42,Results!$B$7:$U$222,18,0)</f>
        <v>0.17</v>
      </c>
      <c r="S42" s="10">
        <f>+VLOOKUP($B42,Results!$B$7:$U$222,19,0)</f>
        <v>1996.45</v>
      </c>
      <c r="T42" s="7">
        <f>+VLOOKUP($B42,Results!$B$7:$U$222,20,0)</f>
        <v>0.17</v>
      </c>
      <c r="U42" s="10" t="e">
        <f>+VLOOKUP($B42,Results!$B$7:$U$222,21,0)</f>
        <v>#REF!</v>
      </c>
    </row>
    <row r="43" spans="2:21" ht="15" x14ac:dyDescent="0.25">
      <c r="B43" s="9" t="s">
        <v>291</v>
      </c>
      <c r="C43" s="5" t="str">
        <f>+VLOOKUP($B43,Results!$B$7:$U$222,2,0)</f>
        <v>Costa Rica</v>
      </c>
      <c r="D43" s="5" t="str">
        <f>+VLOOKUP($B43,Results!$B$7:$U$222,3,0)</f>
        <v>Latin America and the Caribbean</v>
      </c>
      <c r="E43" s="7" t="str">
        <f>+VLOOKUP($B43,Results!$B$7:$U$222,5,0)</f>
        <v>---</v>
      </c>
      <c r="F43" s="7" t="str">
        <f>+VLOOKUP($B43,Results!$B$7:$U$222,6,0)</f>
        <v>---</v>
      </c>
      <c r="G43" s="10" t="str">
        <f>+VLOOKUP($B43,Results!$B$7:$U$222,7,0)</f>
        <v>---</v>
      </c>
      <c r="H43" s="7" t="str">
        <f>+VLOOKUP($B43,Results!$B$7:$U$222,8,0)</f>
        <v>---</v>
      </c>
      <c r="I43" s="10" t="str">
        <f>+VLOOKUP($B43,Results!$B$7:$U$222,9,0)</f>
        <v>---</v>
      </c>
      <c r="J43" s="7" t="str">
        <f>+VLOOKUP($B43,Results!$B$7:$U$222,10,0)</f>
        <v>---</v>
      </c>
      <c r="K43" s="10" t="str">
        <f>+VLOOKUP($B43,Results!$B$7:$U$222,11,0)</f>
        <v>---</v>
      </c>
      <c r="L43" s="7" t="str">
        <f>+VLOOKUP($B43,Results!$B$7:$U$222,12,0)</f>
        <v>---</v>
      </c>
      <c r="M43" s="10" t="str">
        <f>+VLOOKUP($B43,Results!$B$7:$U$222,13,0)</f>
        <v>---</v>
      </c>
      <c r="N43" s="7" t="str">
        <f>+VLOOKUP($B43,Results!$B$7:$U$222,14,0)</f>
        <v>---</v>
      </c>
      <c r="O43" s="10" t="str">
        <f>+VLOOKUP($B43,Results!$B$7:$U$222,15,0)</f>
        <v>---</v>
      </c>
      <c r="P43" s="7" t="str">
        <f>+VLOOKUP($B43,Results!$B$7:$U$222,16,0)</f>
        <v>---</v>
      </c>
      <c r="Q43" s="10" t="str">
        <f>+VLOOKUP($B43,Results!$B$7:$U$222,17,0)</f>
        <v>---</v>
      </c>
      <c r="R43" s="7" t="str">
        <f>+VLOOKUP($B43,Results!$B$7:$U$222,18,0)</f>
        <v>---</v>
      </c>
      <c r="S43" s="10" t="str">
        <f>+VLOOKUP($B43,Results!$B$7:$U$222,19,0)</f>
        <v>---</v>
      </c>
      <c r="T43" s="7" t="str">
        <f>+VLOOKUP($B43,Results!$B$7:$U$222,20,0)</f>
        <v>---</v>
      </c>
      <c r="U43" s="10" t="e">
        <f>+VLOOKUP($B43,Results!$B$7:$U$222,21,0)</f>
        <v>#REF!</v>
      </c>
    </row>
    <row r="44" spans="2:21" ht="15" x14ac:dyDescent="0.25">
      <c r="B44" s="9" t="s">
        <v>293</v>
      </c>
      <c r="C44" s="5" t="str">
        <f>+VLOOKUP($B44,Results!$B$7:$U$222,2,0)</f>
        <v>Colombia</v>
      </c>
      <c r="D44" s="5" t="str">
        <f>+VLOOKUP($B44,Results!$B$7:$U$222,3,0)</f>
        <v>Latin America and the Caribbean</v>
      </c>
      <c r="E44" s="7" t="str">
        <f>+VLOOKUP($B44,Results!$B$7:$U$222,5,0)</f>
        <v>---</v>
      </c>
      <c r="F44" s="7" t="str">
        <f>+VLOOKUP($B44,Results!$B$7:$U$222,6,0)</f>
        <v>---</v>
      </c>
      <c r="G44" s="10" t="str">
        <f>+VLOOKUP($B44,Results!$B$7:$U$222,7,0)</f>
        <v>---</v>
      </c>
      <c r="H44" s="7" t="str">
        <f>+VLOOKUP($B44,Results!$B$7:$U$222,8,0)</f>
        <v>---</v>
      </c>
      <c r="I44" s="10" t="str">
        <f>+VLOOKUP($B44,Results!$B$7:$U$222,9,0)</f>
        <v>---</v>
      </c>
      <c r="J44" s="7" t="str">
        <f>+VLOOKUP($B44,Results!$B$7:$U$222,10,0)</f>
        <v>---</v>
      </c>
      <c r="K44" s="10" t="str">
        <f>+VLOOKUP($B44,Results!$B$7:$U$222,11,0)</f>
        <v>---</v>
      </c>
      <c r="L44" s="7" t="str">
        <f>+VLOOKUP($B44,Results!$B$7:$U$222,12,0)</f>
        <v>---</v>
      </c>
      <c r="M44" s="10" t="str">
        <f>+VLOOKUP($B44,Results!$B$7:$U$222,13,0)</f>
        <v>---</v>
      </c>
      <c r="N44" s="7" t="str">
        <f>+VLOOKUP($B44,Results!$B$7:$U$222,14,0)</f>
        <v>---</v>
      </c>
      <c r="O44" s="10" t="str">
        <f>+VLOOKUP($B44,Results!$B$7:$U$222,15,0)</f>
        <v>---</v>
      </c>
      <c r="P44" s="7" t="str">
        <f>+VLOOKUP($B44,Results!$B$7:$U$222,16,0)</f>
        <v>---</v>
      </c>
      <c r="Q44" s="10" t="str">
        <f>+VLOOKUP($B44,Results!$B$7:$U$222,17,0)</f>
        <v>---</v>
      </c>
      <c r="R44" s="7" t="str">
        <f>+VLOOKUP($B44,Results!$B$7:$U$222,18,0)</f>
        <v>---</v>
      </c>
      <c r="S44" s="10" t="str">
        <f>+VLOOKUP($B44,Results!$B$7:$U$222,19,0)</f>
        <v>---</v>
      </c>
      <c r="T44" s="7" t="str">
        <f>+VLOOKUP($B44,Results!$B$7:$U$222,20,0)</f>
        <v>---</v>
      </c>
      <c r="U44" s="10" t="e">
        <f>+VLOOKUP($B44,Results!$B$7:$U$222,21,0)</f>
        <v>#REF!</v>
      </c>
    </row>
    <row r="45" spans="2:21" ht="15" x14ac:dyDescent="0.25">
      <c r="B45" s="9" t="s">
        <v>295</v>
      </c>
      <c r="C45" s="5" t="str">
        <f>+VLOOKUP($B45,Results!$B$7:$U$222,2,0)</f>
        <v>Panama</v>
      </c>
      <c r="D45" s="5" t="str">
        <f>+VLOOKUP($B45,Results!$B$7:$U$222,3,0)</f>
        <v>Latin America and the Caribbean</v>
      </c>
      <c r="E45" s="7" t="str">
        <f>+VLOOKUP($B45,Results!$B$7:$U$222,5,0)</f>
        <v>---</v>
      </c>
      <c r="F45" s="7" t="str">
        <f>+VLOOKUP($B45,Results!$B$7:$U$222,6,0)</f>
        <v>---</v>
      </c>
      <c r="G45" s="10" t="str">
        <f>+VLOOKUP($B45,Results!$B$7:$U$222,7,0)</f>
        <v>---</v>
      </c>
      <c r="H45" s="7" t="str">
        <f>+VLOOKUP($B45,Results!$B$7:$U$222,8,0)</f>
        <v>---</v>
      </c>
      <c r="I45" s="10" t="str">
        <f>+VLOOKUP($B45,Results!$B$7:$U$222,9,0)</f>
        <v>---</v>
      </c>
      <c r="J45" s="7" t="str">
        <f>+VLOOKUP($B45,Results!$B$7:$U$222,10,0)</f>
        <v>---</v>
      </c>
      <c r="K45" s="10" t="str">
        <f>+VLOOKUP($B45,Results!$B$7:$U$222,11,0)</f>
        <v>---</v>
      </c>
      <c r="L45" s="7" t="str">
        <f>+VLOOKUP($B45,Results!$B$7:$U$222,12,0)</f>
        <v>---</v>
      </c>
      <c r="M45" s="10" t="str">
        <f>+VLOOKUP($B45,Results!$B$7:$U$222,13,0)</f>
        <v>---</v>
      </c>
      <c r="N45" s="7" t="str">
        <f>+VLOOKUP($B45,Results!$B$7:$U$222,14,0)</f>
        <v>---</v>
      </c>
      <c r="O45" s="10" t="str">
        <f>+VLOOKUP($B45,Results!$B$7:$U$222,15,0)</f>
        <v>---</v>
      </c>
      <c r="P45" s="7" t="str">
        <f>+VLOOKUP($B45,Results!$B$7:$U$222,16,0)</f>
        <v>---</v>
      </c>
      <c r="Q45" s="10" t="str">
        <f>+VLOOKUP($B45,Results!$B$7:$U$222,17,0)</f>
        <v>---</v>
      </c>
      <c r="R45" s="7" t="str">
        <f>+VLOOKUP($B45,Results!$B$7:$U$222,18,0)</f>
        <v>---</v>
      </c>
      <c r="S45" s="10" t="str">
        <f>+VLOOKUP($B45,Results!$B$7:$U$222,19,0)</f>
        <v>---</v>
      </c>
      <c r="T45" s="7" t="str">
        <f>+VLOOKUP($B45,Results!$B$7:$U$222,20,0)</f>
        <v>---</v>
      </c>
      <c r="U45" s="10" t="e">
        <f>+VLOOKUP($B45,Results!$B$7:$U$222,21,0)</f>
        <v>#REF!</v>
      </c>
    </row>
    <row r="46" spans="2:21" ht="15" x14ac:dyDescent="0.25">
      <c r="B46" s="9" t="s">
        <v>297</v>
      </c>
      <c r="C46" s="5" t="str">
        <f>+VLOOKUP($B46,Results!$B$7:$U$222,2,0)</f>
        <v>Guatemala</v>
      </c>
      <c r="D46" s="5" t="str">
        <f>+VLOOKUP($B46,Results!$B$7:$U$222,3,0)</f>
        <v>Latin America and the Caribbean</v>
      </c>
      <c r="E46" s="7" t="str">
        <f>+VLOOKUP($B46,Results!$B$7:$U$222,5,0)</f>
        <v>---</v>
      </c>
      <c r="F46" s="7" t="str">
        <f>+VLOOKUP($B46,Results!$B$7:$U$222,6,0)</f>
        <v>---</v>
      </c>
      <c r="G46" s="10" t="str">
        <f>+VLOOKUP($B46,Results!$B$7:$U$222,7,0)</f>
        <v>---</v>
      </c>
      <c r="H46" s="7" t="str">
        <f>+VLOOKUP($B46,Results!$B$7:$U$222,8,0)</f>
        <v>---</v>
      </c>
      <c r="I46" s="10" t="str">
        <f>+VLOOKUP($B46,Results!$B$7:$U$222,9,0)</f>
        <v>---</v>
      </c>
      <c r="J46" s="7" t="str">
        <f>+VLOOKUP($B46,Results!$B$7:$U$222,10,0)</f>
        <v>---</v>
      </c>
      <c r="K46" s="10" t="str">
        <f>+VLOOKUP($B46,Results!$B$7:$U$222,11,0)</f>
        <v>---</v>
      </c>
      <c r="L46" s="7" t="str">
        <f>+VLOOKUP($B46,Results!$B$7:$U$222,12,0)</f>
        <v>---</v>
      </c>
      <c r="M46" s="10" t="str">
        <f>+VLOOKUP($B46,Results!$B$7:$U$222,13,0)</f>
        <v>---</v>
      </c>
      <c r="N46" s="7" t="str">
        <f>+VLOOKUP($B46,Results!$B$7:$U$222,14,0)</f>
        <v>---</v>
      </c>
      <c r="O46" s="10" t="str">
        <f>+VLOOKUP($B46,Results!$B$7:$U$222,15,0)</f>
        <v>---</v>
      </c>
      <c r="P46" s="7" t="str">
        <f>+VLOOKUP($B46,Results!$B$7:$U$222,16,0)</f>
        <v>---</v>
      </c>
      <c r="Q46" s="10" t="str">
        <f>+VLOOKUP($B46,Results!$B$7:$U$222,17,0)</f>
        <v>---</v>
      </c>
      <c r="R46" s="7" t="str">
        <f>+VLOOKUP($B46,Results!$B$7:$U$222,18,0)</f>
        <v>---</v>
      </c>
      <c r="S46" s="10" t="str">
        <f>+VLOOKUP($B46,Results!$B$7:$U$222,19,0)</f>
        <v>---</v>
      </c>
      <c r="T46" s="7" t="str">
        <f>+VLOOKUP($B46,Results!$B$7:$U$222,20,0)</f>
        <v>---</v>
      </c>
      <c r="U46" s="10" t="e">
        <f>+VLOOKUP($B46,Results!$B$7:$U$222,21,0)</f>
        <v>#REF!</v>
      </c>
    </row>
    <row r="47" spans="2:21" ht="15" x14ac:dyDescent="0.25">
      <c r="B47" s="9" t="s">
        <v>299</v>
      </c>
      <c r="C47" s="5" t="str">
        <f>+VLOOKUP($B47,Results!$B$7:$U$222,2,0)</f>
        <v>El Salvador</v>
      </c>
      <c r="D47" s="5" t="str">
        <f>+VLOOKUP($B47,Results!$B$7:$U$222,3,0)</f>
        <v>Latin America and the Caribbean</v>
      </c>
      <c r="E47" s="7" t="str">
        <f>+VLOOKUP($B47,Results!$B$7:$U$222,5,0)</f>
        <v>---</v>
      </c>
      <c r="F47" s="7" t="str">
        <f>+VLOOKUP($B47,Results!$B$7:$U$222,6,0)</f>
        <v>---</v>
      </c>
      <c r="G47" s="10" t="str">
        <f>+VLOOKUP($B47,Results!$B$7:$U$222,7,0)</f>
        <v>---</v>
      </c>
      <c r="H47" s="7" t="str">
        <f>+VLOOKUP($B47,Results!$B$7:$U$222,8,0)</f>
        <v>---</v>
      </c>
      <c r="I47" s="10" t="str">
        <f>+VLOOKUP($B47,Results!$B$7:$U$222,9,0)</f>
        <v>---</v>
      </c>
      <c r="J47" s="7" t="str">
        <f>+VLOOKUP($B47,Results!$B$7:$U$222,10,0)</f>
        <v>---</v>
      </c>
      <c r="K47" s="10" t="str">
        <f>+VLOOKUP($B47,Results!$B$7:$U$222,11,0)</f>
        <v>---</v>
      </c>
      <c r="L47" s="7" t="str">
        <f>+VLOOKUP($B47,Results!$B$7:$U$222,12,0)</f>
        <v>---</v>
      </c>
      <c r="M47" s="10" t="str">
        <f>+VLOOKUP($B47,Results!$B$7:$U$222,13,0)</f>
        <v>---</v>
      </c>
      <c r="N47" s="7" t="str">
        <f>+VLOOKUP($B47,Results!$B$7:$U$222,14,0)</f>
        <v>---</v>
      </c>
      <c r="O47" s="10" t="str">
        <f>+VLOOKUP($B47,Results!$B$7:$U$222,15,0)</f>
        <v>---</v>
      </c>
      <c r="P47" s="7" t="str">
        <f>+VLOOKUP($B47,Results!$B$7:$U$222,16,0)</f>
        <v>---</v>
      </c>
      <c r="Q47" s="10" t="str">
        <f>+VLOOKUP($B47,Results!$B$7:$U$222,17,0)</f>
        <v>---</v>
      </c>
      <c r="R47" s="7" t="str">
        <f>+VLOOKUP($B47,Results!$B$7:$U$222,18,0)</f>
        <v>---</v>
      </c>
      <c r="S47" s="10" t="str">
        <f>+VLOOKUP($B47,Results!$B$7:$U$222,19,0)</f>
        <v>---</v>
      </c>
      <c r="T47" s="7" t="str">
        <f>+VLOOKUP($B47,Results!$B$7:$U$222,20,0)</f>
        <v>---</v>
      </c>
      <c r="U47" s="10" t="e">
        <f>+VLOOKUP($B47,Results!$B$7:$U$222,21,0)</f>
        <v>#REF!</v>
      </c>
    </row>
    <row r="48" spans="2:21" ht="15" x14ac:dyDescent="0.25">
      <c r="B48" s="9" t="s">
        <v>301</v>
      </c>
      <c r="C48" s="5" t="str">
        <f>+VLOOKUP($B48,Results!$B$7:$U$222,2,0)</f>
        <v>Guyana</v>
      </c>
      <c r="D48" s="5" t="str">
        <f>+VLOOKUP($B48,Results!$B$7:$U$222,3,0)</f>
        <v>Latin America and the Caribbean</v>
      </c>
      <c r="E48" s="7" t="str">
        <f>+VLOOKUP($B48,Results!$B$7:$U$222,5,0)</f>
        <v>---</v>
      </c>
      <c r="F48" s="7" t="str">
        <f>+VLOOKUP($B48,Results!$B$7:$U$222,6,0)</f>
        <v>---</v>
      </c>
      <c r="G48" s="10" t="str">
        <f>+VLOOKUP($B48,Results!$B$7:$U$222,7,0)</f>
        <v>---</v>
      </c>
      <c r="H48" s="7" t="str">
        <f>+VLOOKUP($B48,Results!$B$7:$U$222,8,0)</f>
        <v>---</v>
      </c>
      <c r="I48" s="10" t="str">
        <f>+VLOOKUP($B48,Results!$B$7:$U$222,9,0)</f>
        <v>---</v>
      </c>
      <c r="J48" s="7" t="str">
        <f>+VLOOKUP($B48,Results!$B$7:$U$222,10,0)</f>
        <v>---</v>
      </c>
      <c r="K48" s="10" t="str">
        <f>+VLOOKUP($B48,Results!$B$7:$U$222,11,0)</f>
        <v>---</v>
      </c>
      <c r="L48" s="7" t="str">
        <f>+VLOOKUP($B48,Results!$B$7:$U$222,12,0)</f>
        <v>---</v>
      </c>
      <c r="M48" s="10" t="str">
        <f>+VLOOKUP($B48,Results!$B$7:$U$222,13,0)</f>
        <v>---</v>
      </c>
      <c r="N48" s="7" t="str">
        <f>+VLOOKUP($B48,Results!$B$7:$U$222,14,0)</f>
        <v>---</v>
      </c>
      <c r="O48" s="10" t="str">
        <f>+VLOOKUP($B48,Results!$B$7:$U$222,15,0)</f>
        <v>---</v>
      </c>
      <c r="P48" s="7" t="str">
        <f>+VLOOKUP($B48,Results!$B$7:$U$222,16,0)</f>
        <v>---</v>
      </c>
      <c r="Q48" s="10" t="str">
        <f>+VLOOKUP($B48,Results!$B$7:$U$222,17,0)</f>
        <v>---</v>
      </c>
      <c r="R48" s="7" t="str">
        <f>+VLOOKUP($B48,Results!$B$7:$U$222,18,0)</f>
        <v>---</v>
      </c>
      <c r="S48" s="10" t="str">
        <f>+VLOOKUP($B48,Results!$B$7:$U$222,19,0)</f>
        <v>---</v>
      </c>
      <c r="T48" s="7" t="str">
        <f>+VLOOKUP($B48,Results!$B$7:$U$222,20,0)</f>
        <v>---</v>
      </c>
      <c r="U48" s="10" t="e">
        <f>+VLOOKUP($B48,Results!$B$7:$U$222,21,0)</f>
        <v>#REF!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workbookViewId="0">
      <selection activeCell="H16" sqref="H16"/>
    </sheetView>
  </sheetViews>
  <sheetFormatPr baseColWidth="10" defaultRowHeight="14.25" x14ac:dyDescent="0.2"/>
  <cols>
    <col min="2" max="2" width="7" bestFit="1" customWidth="1"/>
    <col min="3" max="3" width="17.375" bestFit="1" customWidth="1"/>
    <col min="4" max="4" width="23.125" bestFit="1" customWidth="1"/>
    <col min="5" max="5" width="21.375" bestFit="1" customWidth="1"/>
    <col min="6" max="6" width="11.125" bestFit="1" customWidth="1"/>
    <col min="7" max="7" width="4.12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5" t="s">
        <v>23</v>
      </c>
      <c r="C4" s="5" t="str">
        <f>+VLOOKUP($B4,Results!$B$7:$U$222,2,0)</f>
        <v>Djibouti</v>
      </c>
      <c r="D4" s="5" t="str">
        <f>+VLOOKUP($B4,Results!$B$7:$U$222,3,0)</f>
        <v>Middle East and North Africa</v>
      </c>
      <c r="E4" s="7" t="str">
        <f>+VLOOKUP($B4,Results!$B$7:$U$222,5,0)</f>
        <v>---</v>
      </c>
      <c r="F4" s="7" t="str">
        <f>+VLOOKUP($B4,Results!$B$7:$U$222,6,0)</f>
        <v>---</v>
      </c>
      <c r="G4" s="10" t="str">
        <f>+VLOOKUP($B4,Results!$B$7:$U$222,7,0)</f>
        <v>---</v>
      </c>
      <c r="H4" s="7" t="str">
        <f>+VLOOKUP($B4,Results!$B$7:$U$222,8,0)</f>
        <v>---</v>
      </c>
      <c r="I4" s="10" t="str">
        <f>+VLOOKUP($B4,Results!$B$7:$U$222,9,0)</f>
        <v>---</v>
      </c>
      <c r="J4" s="7" t="str">
        <f>+VLOOKUP($B4,Results!$B$7:$U$222,10,0)</f>
        <v>---</v>
      </c>
      <c r="K4" s="10" t="str">
        <f>+VLOOKUP($B4,Results!$B$7:$U$222,11,0)</f>
        <v>---</v>
      </c>
      <c r="L4" s="7" t="str">
        <f>+VLOOKUP($B4,Results!$B$7:$U$222,12,0)</f>
        <v>---</v>
      </c>
      <c r="M4" s="10" t="str">
        <f>+VLOOKUP($B4,Results!$B$7:$U$222,13,0)</f>
        <v>---</v>
      </c>
      <c r="N4" s="7" t="str">
        <f>+VLOOKUP($B4,Results!$B$7:$U$222,14,0)</f>
        <v>---</v>
      </c>
      <c r="O4" s="10" t="str">
        <f>+VLOOKUP($B4,Results!$B$7:$U$222,15,0)</f>
        <v>---</v>
      </c>
      <c r="P4" s="7" t="str">
        <f>+VLOOKUP($B4,Results!$B$7:$U$222,16,0)</f>
        <v>---</v>
      </c>
      <c r="Q4" s="10" t="str">
        <f>+VLOOKUP($B4,Results!$B$7:$U$222,17,0)</f>
        <v>---</v>
      </c>
      <c r="R4" s="7" t="str">
        <f>+VLOOKUP($B4,Results!$B$7:$U$222,18,0)</f>
        <v>---</v>
      </c>
      <c r="S4" s="10" t="str">
        <f>+VLOOKUP($B4,Results!$B$7:$U$222,19,0)</f>
        <v>---</v>
      </c>
      <c r="T4" s="7" t="str">
        <f>+VLOOKUP($B4,Results!$B$7:$U$222,20,0)</f>
        <v>---</v>
      </c>
      <c r="U4" s="10" t="e">
        <f>+VLOOKUP($B4,Results!$B$7:$U$222,21,0)</f>
        <v>#REF!</v>
      </c>
    </row>
    <row r="5" spans="2:21" ht="15" x14ac:dyDescent="0.25">
      <c r="B5" s="5" t="s">
        <v>63</v>
      </c>
      <c r="C5" s="5" t="str">
        <f>+VLOOKUP($B5,Results!$B$7:$U$222,2,0)</f>
        <v>Tunisia</v>
      </c>
      <c r="D5" s="5" t="str">
        <f>+VLOOKUP($B5,Results!$B$7:$U$222,3,0)</f>
        <v>Middle East and North Africa</v>
      </c>
      <c r="E5" s="7" t="str">
        <f>+VLOOKUP($B5,Results!$B$7:$U$222,5,0)</f>
        <v>---</v>
      </c>
      <c r="F5" s="7" t="str">
        <f>+VLOOKUP($B5,Results!$B$7:$U$222,6,0)</f>
        <v>---</v>
      </c>
      <c r="G5" s="10" t="str">
        <f>+VLOOKUP($B5,Results!$B$7:$U$222,7,0)</f>
        <v>---</v>
      </c>
      <c r="H5" s="7" t="str">
        <f>+VLOOKUP($B5,Results!$B$7:$U$222,8,0)</f>
        <v>---</v>
      </c>
      <c r="I5" s="10" t="str">
        <f>+VLOOKUP($B5,Results!$B$7:$U$222,9,0)</f>
        <v>---</v>
      </c>
      <c r="J5" s="7" t="str">
        <f>+VLOOKUP($B5,Results!$B$7:$U$222,10,0)</f>
        <v>---</v>
      </c>
      <c r="K5" s="10" t="str">
        <f>+VLOOKUP($B5,Results!$B$7:$U$222,11,0)</f>
        <v>---</v>
      </c>
      <c r="L5" s="7" t="str">
        <f>+VLOOKUP($B5,Results!$B$7:$U$222,12,0)</f>
        <v>---</v>
      </c>
      <c r="M5" s="10" t="str">
        <f>+VLOOKUP($B5,Results!$B$7:$U$222,13,0)</f>
        <v>---</v>
      </c>
      <c r="N5" s="7" t="str">
        <f>+VLOOKUP($B5,Results!$B$7:$U$222,14,0)</f>
        <v>---</v>
      </c>
      <c r="O5" s="10" t="str">
        <f>+VLOOKUP($B5,Results!$B$7:$U$222,15,0)</f>
        <v>---</v>
      </c>
      <c r="P5" s="7" t="str">
        <f>+VLOOKUP($B5,Results!$B$7:$U$222,16,0)</f>
        <v>---</v>
      </c>
      <c r="Q5" s="10" t="str">
        <f>+VLOOKUP($B5,Results!$B$7:$U$222,17,0)</f>
        <v>---</v>
      </c>
      <c r="R5" s="7" t="str">
        <f>+VLOOKUP($B5,Results!$B$7:$U$222,18,0)</f>
        <v>---</v>
      </c>
      <c r="S5" s="10" t="str">
        <f>+VLOOKUP($B5,Results!$B$7:$U$222,19,0)</f>
        <v>---</v>
      </c>
      <c r="T5" s="7" t="str">
        <f>+VLOOKUP($B5,Results!$B$7:$U$222,20,0)</f>
        <v>---</v>
      </c>
      <c r="U5" s="10" t="e">
        <f>+VLOOKUP($B5,Results!$B$7:$U$222,21,0)</f>
        <v>#REF!</v>
      </c>
    </row>
    <row r="6" spans="2:21" ht="15" x14ac:dyDescent="0.25">
      <c r="B6" s="5" t="s">
        <v>65</v>
      </c>
      <c r="C6" s="5" t="str">
        <f>+VLOOKUP($B6,Results!$B$7:$U$222,2,0)</f>
        <v>Libya</v>
      </c>
      <c r="D6" s="5" t="str">
        <f>+VLOOKUP($B6,Results!$B$7:$U$222,3,0)</f>
        <v>Middle East and North Africa</v>
      </c>
      <c r="E6" s="7" t="str">
        <f>+VLOOKUP($B6,Results!$B$7:$U$222,5,0)</f>
        <v>---</v>
      </c>
      <c r="F6" s="7" t="str">
        <f>+VLOOKUP($B6,Results!$B$7:$U$222,6,0)</f>
        <v>---</v>
      </c>
      <c r="G6" s="10" t="str">
        <f>+VLOOKUP($B6,Results!$B$7:$U$222,7,0)</f>
        <v>---</v>
      </c>
      <c r="H6" s="7" t="str">
        <f>+VLOOKUP($B6,Results!$B$7:$U$222,8,0)</f>
        <v>---</v>
      </c>
      <c r="I6" s="10" t="str">
        <f>+VLOOKUP($B6,Results!$B$7:$U$222,9,0)</f>
        <v>---</v>
      </c>
      <c r="J6" s="7" t="str">
        <f>+VLOOKUP($B6,Results!$B$7:$U$222,10,0)</f>
        <v>---</v>
      </c>
      <c r="K6" s="10" t="str">
        <f>+VLOOKUP($B6,Results!$B$7:$U$222,11,0)</f>
        <v>---</v>
      </c>
      <c r="L6" s="7" t="str">
        <f>+VLOOKUP($B6,Results!$B$7:$U$222,12,0)</f>
        <v>---</v>
      </c>
      <c r="M6" s="10" t="str">
        <f>+VLOOKUP($B6,Results!$B$7:$U$222,13,0)</f>
        <v>---</v>
      </c>
      <c r="N6" s="7" t="str">
        <f>+VLOOKUP($B6,Results!$B$7:$U$222,14,0)</f>
        <v>---</v>
      </c>
      <c r="O6" s="10" t="str">
        <f>+VLOOKUP($B6,Results!$B$7:$U$222,15,0)</f>
        <v>---</v>
      </c>
      <c r="P6" s="7" t="str">
        <f>+VLOOKUP($B6,Results!$B$7:$U$222,16,0)</f>
        <v>---</v>
      </c>
      <c r="Q6" s="10" t="str">
        <f>+VLOOKUP($B6,Results!$B$7:$U$222,17,0)</f>
        <v>---</v>
      </c>
      <c r="R6" s="7" t="str">
        <f>+VLOOKUP($B6,Results!$B$7:$U$222,18,0)</f>
        <v>---</v>
      </c>
      <c r="S6" s="10" t="str">
        <f>+VLOOKUP($B6,Results!$B$7:$U$222,19,0)</f>
        <v>---</v>
      </c>
      <c r="T6" s="7" t="str">
        <f>+VLOOKUP($B6,Results!$B$7:$U$222,20,0)</f>
        <v>---</v>
      </c>
      <c r="U6" s="10" t="e">
        <f>+VLOOKUP($B6,Results!$B$7:$U$222,21,0)</f>
        <v>#REF!</v>
      </c>
    </row>
    <row r="7" spans="2:21" ht="15" x14ac:dyDescent="0.25">
      <c r="B7" s="5" t="s">
        <v>69</v>
      </c>
      <c r="C7" s="5" t="str">
        <f>+VLOOKUP($B7,Results!$B$7:$U$222,2,0)</f>
        <v>Morroco</v>
      </c>
      <c r="D7" s="5" t="str">
        <f>+VLOOKUP($B7,Results!$B$7:$U$222,3,0)</f>
        <v>Middle East and North Africa</v>
      </c>
      <c r="E7" s="7" t="str">
        <f>+VLOOKUP($B7,Results!$B$7:$U$222,5,0)</f>
        <v>---</v>
      </c>
      <c r="F7" s="7" t="str">
        <f>+VLOOKUP($B7,Results!$B$7:$U$222,6,0)</f>
        <v>---</v>
      </c>
      <c r="G7" s="10" t="str">
        <f>+VLOOKUP($B7,Results!$B$7:$U$222,7,0)</f>
        <v>---</v>
      </c>
      <c r="H7" s="7" t="str">
        <f>+VLOOKUP($B7,Results!$B$7:$U$222,8,0)</f>
        <v>---</v>
      </c>
      <c r="I7" s="10" t="str">
        <f>+VLOOKUP($B7,Results!$B$7:$U$222,9,0)</f>
        <v>---</v>
      </c>
      <c r="J7" s="7" t="str">
        <f>+VLOOKUP($B7,Results!$B$7:$U$222,10,0)</f>
        <v>---</v>
      </c>
      <c r="K7" s="10" t="str">
        <f>+VLOOKUP($B7,Results!$B$7:$U$222,11,0)</f>
        <v>---</v>
      </c>
      <c r="L7" s="7" t="str">
        <f>+VLOOKUP($B7,Results!$B$7:$U$222,12,0)</f>
        <v>---</v>
      </c>
      <c r="M7" s="10" t="str">
        <f>+VLOOKUP($B7,Results!$B$7:$U$222,13,0)</f>
        <v>---</v>
      </c>
      <c r="N7" s="7" t="str">
        <f>+VLOOKUP($B7,Results!$B$7:$U$222,14,0)</f>
        <v>---</v>
      </c>
      <c r="O7" s="10" t="str">
        <f>+VLOOKUP($B7,Results!$B$7:$U$222,15,0)</f>
        <v>---</v>
      </c>
      <c r="P7" s="7" t="str">
        <f>+VLOOKUP($B7,Results!$B$7:$U$222,16,0)</f>
        <v>---</v>
      </c>
      <c r="Q7" s="10" t="str">
        <f>+VLOOKUP($B7,Results!$B$7:$U$222,17,0)</f>
        <v>---</v>
      </c>
      <c r="R7" s="7" t="str">
        <f>+VLOOKUP($B7,Results!$B$7:$U$222,18,0)</f>
        <v>---</v>
      </c>
      <c r="S7" s="10" t="str">
        <f>+VLOOKUP($B7,Results!$B$7:$U$222,19,0)</f>
        <v>---</v>
      </c>
      <c r="T7" s="7" t="str">
        <f>+VLOOKUP($B7,Results!$B$7:$U$222,20,0)</f>
        <v>---</v>
      </c>
      <c r="U7" s="10" t="e">
        <f>+VLOOKUP($B7,Results!$B$7:$U$222,21,0)</f>
        <v>#REF!</v>
      </c>
    </row>
    <row r="8" spans="2:21" ht="15" x14ac:dyDescent="0.25">
      <c r="B8" s="5" t="s">
        <v>77</v>
      </c>
      <c r="C8" s="5" t="str">
        <f>+VLOOKUP($B8,Results!$B$7:$U$222,2,0)</f>
        <v>Algeria</v>
      </c>
      <c r="D8" s="5" t="str">
        <f>+VLOOKUP($B8,Results!$B$7:$U$222,3,0)</f>
        <v>Middle East and North Africa</v>
      </c>
      <c r="E8" s="7" t="str">
        <f>+VLOOKUP($B8,Results!$B$7:$U$222,5,0)</f>
        <v>---</v>
      </c>
      <c r="F8" s="7" t="str">
        <f>+VLOOKUP($B8,Results!$B$7:$U$222,6,0)</f>
        <v>---</v>
      </c>
      <c r="G8" s="10" t="str">
        <f>+VLOOKUP($B8,Results!$B$7:$U$222,7,0)</f>
        <v>---</v>
      </c>
      <c r="H8" s="7" t="str">
        <f>+VLOOKUP($B8,Results!$B$7:$U$222,8,0)</f>
        <v>---</v>
      </c>
      <c r="I8" s="10" t="str">
        <f>+VLOOKUP($B8,Results!$B$7:$U$222,9,0)</f>
        <v>---</v>
      </c>
      <c r="J8" s="7" t="str">
        <f>+VLOOKUP($B8,Results!$B$7:$U$222,10,0)</f>
        <v>---</v>
      </c>
      <c r="K8" s="10" t="str">
        <f>+VLOOKUP($B8,Results!$B$7:$U$222,11,0)</f>
        <v>---</v>
      </c>
      <c r="L8" s="7" t="str">
        <f>+VLOOKUP($B8,Results!$B$7:$U$222,12,0)</f>
        <v>---</v>
      </c>
      <c r="M8" s="10" t="str">
        <f>+VLOOKUP($B8,Results!$B$7:$U$222,13,0)</f>
        <v>---</v>
      </c>
      <c r="N8" s="7" t="str">
        <f>+VLOOKUP($B8,Results!$B$7:$U$222,14,0)</f>
        <v>---</v>
      </c>
      <c r="O8" s="10" t="str">
        <f>+VLOOKUP($B8,Results!$B$7:$U$222,15,0)</f>
        <v>---</v>
      </c>
      <c r="P8" s="7" t="str">
        <f>+VLOOKUP($B8,Results!$B$7:$U$222,16,0)</f>
        <v>---</v>
      </c>
      <c r="Q8" s="10" t="str">
        <f>+VLOOKUP($B8,Results!$B$7:$U$222,17,0)</f>
        <v>---</v>
      </c>
      <c r="R8" s="7" t="str">
        <f>+VLOOKUP($B8,Results!$B$7:$U$222,18,0)</f>
        <v>---</v>
      </c>
      <c r="S8" s="10" t="str">
        <f>+VLOOKUP($B8,Results!$B$7:$U$222,19,0)</f>
        <v>---</v>
      </c>
      <c r="T8" s="7" t="str">
        <f>+VLOOKUP($B8,Results!$B$7:$U$222,20,0)</f>
        <v>---</v>
      </c>
      <c r="U8" s="10" t="e">
        <f>+VLOOKUP($B8,Results!$B$7:$U$222,21,0)</f>
        <v>#REF!</v>
      </c>
    </row>
    <row r="9" spans="2:21" ht="15" x14ac:dyDescent="0.25">
      <c r="B9" s="5" t="s">
        <v>75</v>
      </c>
      <c r="C9" s="5" t="str">
        <f>+VLOOKUP($B9,Results!$B$7:$U$222,2,0)</f>
        <v>Egypt</v>
      </c>
      <c r="D9" s="5" t="str">
        <f>+VLOOKUP($B9,Results!$B$7:$U$222,3,0)</f>
        <v>Middle East and North Africa</v>
      </c>
      <c r="E9" s="7" t="str">
        <f>+VLOOKUP($B9,Results!$B$7:$U$222,5,0)</f>
        <v>---</v>
      </c>
      <c r="F9" s="7" t="str">
        <f>+VLOOKUP($B9,Results!$B$7:$U$222,6,0)</f>
        <v>---</v>
      </c>
      <c r="G9" s="10" t="str">
        <f>+VLOOKUP($B9,Results!$B$7:$U$222,7,0)</f>
        <v>---</v>
      </c>
      <c r="H9" s="7" t="str">
        <f>+VLOOKUP($B9,Results!$B$7:$U$222,8,0)</f>
        <v>---</v>
      </c>
      <c r="I9" s="10" t="str">
        <f>+VLOOKUP($B9,Results!$B$7:$U$222,9,0)</f>
        <v>---</v>
      </c>
      <c r="J9" s="7" t="str">
        <f>+VLOOKUP($B9,Results!$B$7:$U$222,10,0)</f>
        <v>---</v>
      </c>
      <c r="K9" s="10" t="str">
        <f>+VLOOKUP($B9,Results!$B$7:$U$222,11,0)</f>
        <v>---</v>
      </c>
      <c r="L9" s="7" t="str">
        <f>+VLOOKUP($B9,Results!$B$7:$U$222,12,0)</f>
        <v>---</v>
      </c>
      <c r="M9" s="10" t="str">
        <f>+VLOOKUP($B9,Results!$B$7:$U$222,13,0)</f>
        <v>---</v>
      </c>
      <c r="N9" s="7" t="str">
        <f>+VLOOKUP($B9,Results!$B$7:$U$222,14,0)</f>
        <v>---</v>
      </c>
      <c r="O9" s="10" t="str">
        <f>+VLOOKUP($B9,Results!$B$7:$U$222,15,0)</f>
        <v>---</v>
      </c>
      <c r="P9" s="7" t="str">
        <f>+VLOOKUP($B9,Results!$B$7:$U$222,16,0)</f>
        <v>---</v>
      </c>
      <c r="Q9" s="10" t="str">
        <f>+VLOOKUP($B9,Results!$B$7:$U$222,17,0)</f>
        <v>---</v>
      </c>
      <c r="R9" s="7" t="str">
        <f>+VLOOKUP($B9,Results!$B$7:$U$222,18,0)</f>
        <v>---</v>
      </c>
      <c r="S9" s="10" t="str">
        <f>+VLOOKUP($B9,Results!$B$7:$U$222,19,0)</f>
        <v>---</v>
      </c>
      <c r="T9" s="7" t="str">
        <f>+VLOOKUP($B9,Results!$B$7:$U$222,20,0)</f>
        <v>---</v>
      </c>
      <c r="U9" s="10" t="e">
        <f>+VLOOKUP($B9,Results!$B$7:$U$222,21,0)</f>
        <v>#REF!</v>
      </c>
    </row>
    <row r="10" spans="2:21" ht="15" x14ac:dyDescent="0.25">
      <c r="B10" s="5" t="s">
        <v>71</v>
      </c>
      <c r="C10" s="5" t="str">
        <f>+VLOOKUP($B10,Results!$B$7:$U$222,2,0)</f>
        <v>Western Sahara</v>
      </c>
      <c r="D10" s="5" t="str">
        <f>+VLOOKUP($B10,Results!$B$7:$U$222,3,0)</f>
        <v>Middle East and North Africa</v>
      </c>
      <c r="E10" s="7" t="str">
        <f>+VLOOKUP($B10,Results!$B$7:$U$222,5,0)</f>
        <v>---</v>
      </c>
      <c r="F10" s="7" t="str">
        <f>+VLOOKUP($B10,Results!$B$7:$U$222,6,0)</f>
        <v>---</v>
      </c>
      <c r="G10" s="10" t="str">
        <f>+VLOOKUP($B10,Results!$B$7:$U$222,7,0)</f>
        <v>---</v>
      </c>
      <c r="H10" s="7" t="str">
        <f>+VLOOKUP($B10,Results!$B$7:$U$222,8,0)</f>
        <v>---</v>
      </c>
      <c r="I10" s="10" t="str">
        <f>+VLOOKUP($B10,Results!$B$7:$U$222,9,0)</f>
        <v>---</v>
      </c>
      <c r="J10" s="7" t="str">
        <f>+VLOOKUP($B10,Results!$B$7:$U$222,10,0)</f>
        <v>---</v>
      </c>
      <c r="K10" s="10" t="str">
        <f>+VLOOKUP($B10,Results!$B$7:$U$222,11,0)</f>
        <v>---</v>
      </c>
      <c r="L10" s="7" t="str">
        <f>+VLOOKUP($B10,Results!$B$7:$U$222,12,0)</f>
        <v>---</v>
      </c>
      <c r="M10" s="10" t="str">
        <f>+VLOOKUP($B10,Results!$B$7:$U$222,13,0)</f>
        <v>---</v>
      </c>
      <c r="N10" s="7" t="str">
        <f>+VLOOKUP($B10,Results!$B$7:$U$222,14,0)</f>
        <v>---</v>
      </c>
      <c r="O10" s="10" t="str">
        <f>+VLOOKUP($B10,Results!$B$7:$U$222,15,0)</f>
        <v>---</v>
      </c>
      <c r="P10" s="7" t="str">
        <f>+VLOOKUP($B10,Results!$B$7:$U$222,16,0)</f>
        <v>---</v>
      </c>
      <c r="Q10" s="10" t="str">
        <f>+VLOOKUP($B10,Results!$B$7:$U$222,17,0)</f>
        <v>---</v>
      </c>
      <c r="R10" s="7" t="str">
        <f>+VLOOKUP($B10,Results!$B$7:$U$222,18,0)</f>
        <v>---</v>
      </c>
      <c r="S10" s="10" t="str">
        <f>+VLOOKUP($B10,Results!$B$7:$U$222,19,0)</f>
        <v>---</v>
      </c>
      <c r="T10" s="7" t="str">
        <f>+VLOOKUP($B10,Results!$B$7:$U$222,20,0)</f>
        <v>---</v>
      </c>
      <c r="U10" s="10" t="e">
        <f>+VLOOKUP($B10,Results!$B$7:$U$222,21,0)</f>
        <v>#REF!</v>
      </c>
    </row>
    <row r="11" spans="2:21" ht="15" x14ac:dyDescent="0.25">
      <c r="B11" s="9" t="s">
        <v>119</v>
      </c>
      <c r="C11" s="5" t="str">
        <f>+VLOOKUP($B11,Results!$B$7:$U$222,2,0)</f>
        <v>Iran</v>
      </c>
      <c r="D11" s="5" t="str">
        <f>+VLOOKUP($B11,Results!$B$7:$U$222,3,0)</f>
        <v>Middle East and North Africa</v>
      </c>
      <c r="E11" s="7" t="str">
        <f>+VLOOKUP($B11,Results!$B$7:$U$222,5,0)</f>
        <v>---</v>
      </c>
      <c r="F11" s="7" t="str">
        <f>+VLOOKUP($B11,Results!$B$7:$U$222,6,0)</f>
        <v>---</v>
      </c>
      <c r="G11" s="10" t="str">
        <f>+VLOOKUP($B11,Results!$B$7:$U$222,7,0)</f>
        <v>---</v>
      </c>
      <c r="H11" s="7" t="str">
        <f>+VLOOKUP($B11,Results!$B$7:$U$222,8,0)</f>
        <v>---</v>
      </c>
      <c r="I11" s="10" t="str">
        <f>+VLOOKUP($B11,Results!$B$7:$U$222,9,0)</f>
        <v>---</v>
      </c>
      <c r="J11" s="7" t="str">
        <f>+VLOOKUP($B11,Results!$B$7:$U$222,10,0)</f>
        <v>---</v>
      </c>
      <c r="K11" s="10" t="str">
        <f>+VLOOKUP($B11,Results!$B$7:$U$222,11,0)</f>
        <v>---</v>
      </c>
      <c r="L11" s="7" t="str">
        <f>+VLOOKUP($B11,Results!$B$7:$U$222,12,0)</f>
        <v>---</v>
      </c>
      <c r="M11" s="10" t="str">
        <f>+VLOOKUP($B11,Results!$B$7:$U$222,13,0)</f>
        <v>---</v>
      </c>
      <c r="N11" s="7" t="str">
        <f>+VLOOKUP($B11,Results!$B$7:$U$222,14,0)</f>
        <v>---</v>
      </c>
      <c r="O11" s="10" t="str">
        <f>+VLOOKUP($B11,Results!$B$7:$U$222,15,0)</f>
        <v>---</v>
      </c>
      <c r="P11" s="7" t="str">
        <f>+VLOOKUP($B11,Results!$B$7:$U$222,16,0)</f>
        <v>---</v>
      </c>
      <c r="Q11" s="10" t="str">
        <f>+VLOOKUP($B11,Results!$B$7:$U$222,17,0)</f>
        <v>---</v>
      </c>
      <c r="R11" s="7" t="str">
        <f>+VLOOKUP($B11,Results!$B$7:$U$222,18,0)</f>
        <v>---</v>
      </c>
      <c r="S11" s="10" t="str">
        <f>+VLOOKUP($B11,Results!$B$7:$U$222,19,0)</f>
        <v>---</v>
      </c>
      <c r="T11" s="7" t="str">
        <f>+VLOOKUP($B11,Results!$B$7:$U$222,20,0)</f>
        <v>---</v>
      </c>
      <c r="U11" s="10" t="e">
        <f>+VLOOKUP($B11,Results!$B$7:$U$222,21,0)</f>
        <v>#REF!</v>
      </c>
    </row>
    <row r="12" spans="2:21" ht="15" x14ac:dyDescent="0.25">
      <c r="B12" s="9" t="s">
        <v>307</v>
      </c>
      <c r="C12" s="5" t="str">
        <f>+VLOOKUP($B12,Results!$B$7:$U$222,2,0)</f>
        <v>United Arab Emirates</v>
      </c>
      <c r="D12" s="5" t="str">
        <f>+VLOOKUP($B12,Results!$B$7:$U$222,3,0)</f>
        <v>Middle East and North Africa</v>
      </c>
      <c r="E12" s="7" t="str">
        <f>+VLOOKUP($B12,Results!$B$7:$U$222,5,0)</f>
        <v>---</v>
      </c>
      <c r="F12" s="7" t="str">
        <f>+VLOOKUP($B12,Results!$B$7:$U$222,6,0)</f>
        <v>---</v>
      </c>
      <c r="G12" s="10" t="str">
        <f>+VLOOKUP($B12,Results!$B$7:$U$222,7,0)</f>
        <v>---</v>
      </c>
      <c r="H12" s="7" t="str">
        <f>+VLOOKUP($B12,Results!$B$7:$U$222,8,0)</f>
        <v>---</v>
      </c>
      <c r="I12" s="10" t="str">
        <f>+VLOOKUP($B12,Results!$B$7:$U$222,9,0)</f>
        <v>---</v>
      </c>
      <c r="J12" s="7" t="str">
        <f>+VLOOKUP($B12,Results!$B$7:$U$222,10,0)</f>
        <v>---</v>
      </c>
      <c r="K12" s="10" t="str">
        <f>+VLOOKUP($B12,Results!$B$7:$U$222,11,0)</f>
        <v>---</v>
      </c>
      <c r="L12" s="7" t="str">
        <f>+VLOOKUP($B12,Results!$B$7:$U$222,12,0)</f>
        <v>---</v>
      </c>
      <c r="M12" s="10" t="str">
        <f>+VLOOKUP($B12,Results!$B$7:$U$222,13,0)</f>
        <v>---</v>
      </c>
      <c r="N12" s="7" t="str">
        <f>+VLOOKUP($B12,Results!$B$7:$U$222,14,0)</f>
        <v>---</v>
      </c>
      <c r="O12" s="10" t="str">
        <f>+VLOOKUP($B12,Results!$B$7:$U$222,15,0)</f>
        <v>---</v>
      </c>
      <c r="P12" s="7" t="str">
        <f>+VLOOKUP($B12,Results!$B$7:$U$222,16,0)</f>
        <v>---</v>
      </c>
      <c r="Q12" s="10" t="str">
        <f>+VLOOKUP($B12,Results!$B$7:$U$222,17,0)</f>
        <v>---</v>
      </c>
      <c r="R12" s="7" t="str">
        <f>+VLOOKUP($B12,Results!$B$7:$U$222,18,0)</f>
        <v>---</v>
      </c>
      <c r="S12" s="10" t="str">
        <f>+VLOOKUP($B12,Results!$B$7:$U$222,19,0)</f>
        <v>---</v>
      </c>
      <c r="T12" s="7" t="str">
        <f>+VLOOKUP($B12,Results!$B$7:$U$222,20,0)</f>
        <v>---</v>
      </c>
      <c r="U12" s="10" t="e">
        <f>+VLOOKUP($B12,Results!$B$7:$U$222,21,0)</f>
        <v>#REF!</v>
      </c>
    </row>
    <row r="13" spans="2:21" ht="15" x14ac:dyDescent="0.25">
      <c r="B13" s="9" t="s">
        <v>309</v>
      </c>
      <c r="C13" s="5" t="str">
        <f>+VLOOKUP($B13,Results!$B$7:$U$222,2,0)</f>
        <v>Oman</v>
      </c>
      <c r="D13" s="5" t="str">
        <f>+VLOOKUP($B13,Results!$B$7:$U$222,3,0)</f>
        <v>Middle East and North Africa</v>
      </c>
      <c r="E13" s="7">
        <f>+VLOOKUP($B13,Results!$B$7:$U$222,5,0)</f>
        <v>8.9700000000000006</v>
      </c>
      <c r="F13" s="7">
        <f>+VLOOKUP($B13,Results!$B$7:$U$222,6,0)</f>
        <v>0.04</v>
      </c>
      <c r="G13" s="10">
        <f>+VLOOKUP($B13,Results!$B$7:$U$222,7,0)</f>
        <v>4.92</v>
      </c>
      <c r="H13" s="7">
        <f>+VLOOKUP($B13,Results!$B$7:$U$222,8,0)</f>
        <v>0</v>
      </c>
      <c r="I13" s="10">
        <f>+VLOOKUP($B13,Results!$B$7:$U$222,9,0)</f>
        <v>199.46</v>
      </c>
      <c r="J13" s="7">
        <f>+VLOOKUP($B13,Results!$B$7:$U$222,10,0)</f>
        <v>0.1</v>
      </c>
      <c r="K13" s="10">
        <f>+VLOOKUP($B13,Results!$B$7:$U$222,11,0)</f>
        <v>200.82</v>
      </c>
      <c r="L13" s="7">
        <f>+VLOOKUP($B13,Results!$B$7:$U$222,12,0)</f>
        <v>0.1</v>
      </c>
      <c r="M13" s="10">
        <f>+VLOOKUP($B13,Results!$B$7:$U$222,13,0)</f>
        <v>204.9</v>
      </c>
      <c r="N13" s="7">
        <f>+VLOOKUP($B13,Results!$B$7:$U$222,14,0)</f>
        <v>0.1</v>
      </c>
      <c r="O13" s="10">
        <f>+VLOOKUP($B13,Results!$B$7:$U$222,15,0)</f>
        <v>211.71</v>
      </c>
      <c r="P13" s="7">
        <f>+VLOOKUP($B13,Results!$B$7:$U$222,16,0)</f>
        <v>0.1</v>
      </c>
      <c r="Q13" s="10">
        <f>+VLOOKUP($B13,Results!$B$7:$U$222,17,0)</f>
        <v>225.32</v>
      </c>
      <c r="R13" s="7">
        <f>+VLOOKUP($B13,Results!$B$7:$U$222,18,0)</f>
        <v>0.11</v>
      </c>
      <c r="S13" s="10">
        <f>+VLOOKUP($B13,Results!$B$7:$U$222,19,0)</f>
        <v>238.93</v>
      </c>
      <c r="T13" s="7">
        <f>+VLOOKUP($B13,Results!$B$7:$U$222,20,0)</f>
        <v>0.12</v>
      </c>
      <c r="U13" s="10" t="e">
        <f>+VLOOKUP($B13,Results!$B$7:$U$222,21,0)</f>
        <v>#REF!</v>
      </c>
    </row>
    <row r="14" spans="2:21" ht="15" x14ac:dyDescent="0.25">
      <c r="B14" s="9" t="s">
        <v>311</v>
      </c>
      <c r="C14" s="5" t="str">
        <f>+VLOOKUP($B14,Results!$B$7:$U$222,2,0)</f>
        <v>Syria</v>
      </c>
      <c r="D14" s="5" t="str">
        <f>+VLOOKUP($B14,Results!$B$7:$U$222,3,0)</f>
        <v>Middle East and North Africa</v>
      </c>
      <c r="E14" s="7" t="str">
        <f>+VLOOKUP($B14,Results!$B$7:$U$222,5,0)</f>
        <v>---</v>
      </c>
      <c r="F14" s="7" t="str">
        <f>+VLOOKUP($B14,Results!$B$7:$U$222,6,0)</f>
        <v>---</v>
      </c>
      <c r="G14" s="10" t="str">
        <f>+VLOOKUP($B14,Results!$B$7:$U$222,7,0)</f>
        <v>---</v>
      </c>
      <c r="H14" s="7" t="str">
        <f>+VLOOKUP($B14,Results!$B$7:$U$222,8,0)</f>
        <v>---</v>
      </c>
      <c r="I14" s="10" t="str">
        <f>+VLOOKUP($B14,Results!$B$7:$U$222,9,0)</f>
        <v>---</v>
      </c>
      <c r="J14" s="7" t="str">
        <f>+VLOOKUP($B14,Results!$B$7:$U$222,10,0)</f>
        <v>---</v>
      </c>
      <c r="K14" s="10" t="str">
        <f>+VLOOKUP($B14,Results!$B$7:$U$222,11,0)</f>
        <v>---</v>
      </c>
      <c r="L14" s="7" t="str">
        <f>+VLOOKUP($B14,Results!$B$7:$U$222,12,0)</f>
        <v>---</v>
      </c>
      <c r="M14" s="10" t="str">
        <f>+VLOOKUP($B14,Results!$B$7:$U$222,13,0)</f>
        <v>---</v>
      </c>
      <c r="N14" s="7" t="str">
        <f>+VLOOKUP($B14,Results!$B$7:$U$222,14,0)</f>
        <v>---</v>
      </c>
      <c r="O14" s="10" t="str">
        <f>+VLOOKUP($B14,Results!$B$7:$U$222,15,0)</f>
        <v>---</v>
      </c>
      <c r="P14" s="7" t="str">
        <f>+VLOOKUP($B14,Results!$B$7:$U$222,16,0)</f>
        <v>---</v>
      </c>
      <c r="Q14" s="10" t="str">
        <f>+VLOOKUP($B14,Results!$B$7:$U$222,17,0)</f>
        <v>---</v>
      </c>
      <c r="R14" s="7" t="str">
        <f>+VLOOKUP($B14,Results!$B$7:$U$222,18,0)</f>
        <v>---</v>
      </c>
      <c r="S14" s="10" t="str">
        <f>+VLOOKUP($B14,Results!$B$7:$U$222,19,0)</f>
        <v>---</v>
      </c>
      <c r="T14" s="7" t="str">
        <f>+VLOOKUP($B14,Results!$B$7:$U$222,20,0)</f>
        <v>---</v>
      </c>
      <c r="U14" s="10" t="e">
        <f>+VLOOKUP($B14,Results!$B$7:$U$222,21,0)</f>
        <v>#REF!</v>
      </c>
    </row>
    <row r="15" spans="2:21" ht="15" x14ac:dyDescent="0.25">
      <c r="B15" s="9" t="s">
        <v>313</v>
      </c>
      <c r="C15" s="5" t="str">
        <f>+VLOOKUP($B15,Results!$B$7:$U$222,2,0)</f>
        <v>Saudi Arabia</v>
      </c>
      <c r="D15" s="5" t="str">
        <f>+VLOOKUP($B15,Results!$B$7:$U$222,3,0)</f>
        <v>Middle East and North Africa</v>
      </c>
      <c r="E15" s="7" t="str">
        <f>+VLOOKUP($B15,Results!$B$7:$U$222,5,0)</f>
        <v>---</v>
      </c>
      <c r="F15" s="7" t="str">
        <f>+VLOOKUP($B15,Results!$B$7:$U$222,6,0)</f>
        <v>---</v>
      </c>
      <c r="G15" s="10" t="str">
        <f>+VLOOKUP($B15,Results!$B$7:$U$222,7,0)</f>
        <v>---</v>
      </c>
      <c r="H15" s="7" t="str">
        <f>+VLOOKUP($B15,Results!$B$7:$U$222,8,0)</f>
        <v>---</v>
      </c>
      <c r="I15" s="10" t="str">
        <f>+VLOOKUP($B15,Results!$B$7:$U$222,9,0)</f>
        <v>---</v>
      </c>
      <c r="J15" s="7" t="str">
        <f>+VLOOKUP($B15,Results!$B$7:$U$222,10,0)</f>
        <v>---</v>
      </c>
      <c r="K15" s="10" t="str">
        <f>+VLOOKUP($B15,Results!$B$7:$U$222,11,0)</f>
        <v>---</v>
      </c>
      <c r="L15" s="7" t="str">
        <f>+VLOOKUP($B15,Results!$B$7:$U$222,12,0)</f>
        <v>---</v>
      </c>
      <c r="M15" s="10" t="str">
        <f>+VLOOKUP($B15,Results!$B$7:$U$222,13,0)</f>
        <v>---</v>
      </c>
      <c r="N15" s="7" t="str">
        <f>+VLOOKUP($B15,Results!$B$7:$U$222,14,0)</f>
        <v>---</v>
      </c>
      <c r="O15" s="10" t="str">
        <f>+VLOOKUP($B15,Results!$B$7:$U$222,15,0)</f>
        <v>---</v>
      </c>
      <c r="P15" s="7" t="str">
        <f>+VLOOKUP($B15,Results!$B$7:$U$222,16,0)</f>
        <v>---</v>
      </c>
      <c r="Q15" s="10" t="str">
        <f>+VLOOKUP($B15,Results!$B$7:$U$222,17,0)</f>
        <v>---</v>
      </c>
      <c r="R15" s="7" t="str">
        <f>+VLOOKUP($B15,Results!$B$7:$U$222,18,0)</f>
        <v>---</v>
      </c>
      <c r="S15" s="10" t="str">
        <f>+VLOOKUP($B15,Results!$B$7:$U$222,19,0)</f>
        <v>---</v>
      </c>
      <c r="T15" s="7" t="str">
        <f>+VLOOKUP($B15,Results!$B$7:$U$222,20,0)</f>
        <v>---</v>
      </c>
      <c r="U15" s="10" t="e">
        <f>+VLOOKUP($B15,Results!$B$7:$U$222,21,0)</f>
        <v>#REF!</v>
      </c>
    </row>
    <row r="16" spans="2:21" ht="15" x14ac:dyDescent="0.25">
      <c r="B16" s="9" t="s">
        <v>315</v>
      </c>
      <c r="C16" s="5" t="str">
        <f>+VLOOKUP($B16,Results!$B$7:$U$222,2,0)</f>
        <v>Iraq</v>
      </c>
      <c r="D16" s="5" t="str">
        <f>+VLOOKUP($B16,Results!$B$7:$U$222,3,0)</f>
        <v>Middle East and North Africa</v>
      </c>
      <c r="E16" s="7" t="str">
        <f>+VLOOKUP($B16,Results!$B$7:$U$222,5,0)</f>
        <v>---</v>
      </c>
      <c r="F16" s="7" t="str">
        <f>+VLOOKUP($B16,Results!$B$7:$U$222,6,0)</f>
        <v>---</v>
      </c>
      <c r="G16" s="10" t="str">
        <f>+VLOOKUP($B16,Results!$B$7:$U$222,7,0)</f>
        <v>---</v>
      </c>
      <c r="H16" s="7" t="str">
        <f>+VLOOKUP($B16,Results!$B$7:$U$222,8,0)</f>
        <v>---</v>
      </c>
      <c r="I16" s="10" t="str">
        <f>+VLOOKUP($B16,Results!$B$7:$U$222,9,0)</f>
        <v>---</v>
      </c>
      <c r="J16" s="7" t="str">
        <f>+VLOOKUP($B16,Results!$B$7:$U$222,10,0)</f>
        <v>---</v>
      </c>
      <c r="K16" s="10" t="str">
        <f>+VLOOKUP($B16,Results!$B$7:$U$222,11,0)</f>
        <v>---</v>
      </c>
      <c r="L16" s="7" t="str">
        <f>+VLOOKUP($B16,Results!$B$7:$U$222,12,0)</f>
        <v>---</v>
      </c>
      <c r="M16" s="10" t="str">
        <f>+VLOOKUP($B16,Results!$B$7:$U$222,13,0)</f>
        <v>---</v>
      </c>
      <c r="N16" s="7" t="str">
        <f>+VLOOKUP($B16,Results!$B$7:$U$222,14,0)</f>
        <v>---</v>
      </c>
      <c r="O16" s="10" t="str">
        <f>+VLOOKUP($B16,Results!$B$7:$U$222,15,0)</f>
        <v>---</v>
      </c>
      <c r="P16" s="7" t="str">
        <f>+VLOOKUP($B16,Results!$B$7:$U$222,16,0)</f>
        <v>---</v>
      </c>
      <c r="Q16" s="10" t="str">
        <f>+VLOOKUP($B16,Results!$B$7:$U$222,17,0)</f>
        <v>---</v>
      </c>
      <c r="R16" s="7" t="str">
        <f>+VLOOKUP($B16,Results!$B$7:$U$222,18,0)</f>
        <v>---</v>
      </c>
      <c r="S16" s="10" t="str">
        <f>+VLOOKUP($B16,Results!$B$7:$U$222,19,0)</f>
        <v>---</v>
      </c>
      <c r="T16" s="7" t="str">
        <f>+VLOOKUP($B16,Results!$B$7:$U$222,20,0)</f>
        <v>---</v>
      </c>
      <c r="U16" s="10" t="e">
        <f>+VLOOKUP($B16,Results!$B$7:$U$222,21,0)</f>
        <v>#REF!</v>
      </c>
    </row>
    <row r="17" spans="2:21" ht="15" x14ac:dyDescent="0.25">
      <c r="B17" s="9" t="s">
        <v>317</v>
      </c>
      <c r="C17" s="5" t="str">
        <f>+VLOOKUP($B17,Results!$B$7:$U$222,2,0)</f>
        <v>Bahrain</v>
      </c>
      <c r="D17" s="5" t="str">
        <f>+VLOOKUP($B17,Results!$B$7:$U$222,3,0)</f>
        <v>Middle East and North Africa</v>
      </c>
      <c r="E17" s="7" t="str">
        <f>+VLOOKUP($B17,Results!$B$7:$U$222,5,0)</f>
        <v>---</v>
      </c>
      <c r="F17" s="7" t="str">
        <f>+VLOOKUP($B17,Results!$B$7:$U$222,6,0)</f>
        <v>---</v>
      </c>
      <c r="G17" s="10" t="str">
        <f>+VLOOKUP($B17,Results!$B$7:$U$222,7,0)</f>
        <v>---</v>
      </c>
      <c r="H17" s="7" t="str">
        <f>+VLOOKUP($B17,Results!$B$7:$U$222,8,0)</f>
        <v>---</v>
      </c>
      <c r="I17" s="10" t="str">
        <f>+VLOOKUP($B17,Results!$B$7:$U$222,9,0)</f>
        <v>---</v>
      </c>
      <c r="J17" s="7" t="str">
        <f>+VLOOKUP($B17,Results!$B$7:$U$222,10,0)</f>
        <v>---</v>
      </c>
      <c r="K17" s="10" t="str">
        <f>+VLOOKUP($B17,Results!$B$7:$U$222,11,0)</f>
        <v>---</v>
      </c>
      <c r="L17" s="7" t="str">
        <f>+VLOOKUP($B17,Results!$B$7:$U$222,12,0)</f>
        <v>---</v>
      </c>
      <c r="M17" s="10" t="str">
        <f>+VLOOKUP($B17,Results!$B$7:$U$222,13,0)</f>
        <v>---</v>
      </c>
      <c r="N17" s="7" t="str">
        <f>+VLOOKUP($B17,Results!$B$7:$U$222,14,0)</f>
        <v>---</v>
      </c>
      <c r="O17" s="10" t="str">
        <f>+VLOOKUP($B17,Results!$B$7:$U$222,15,0)</f>
        <v>---</v>
      </c>
      <c r="P17" s="7" t="str">
        <f>+VLOOKUP($B17,Results!$B$7:$U$222,16,0)</f>
        <v>---</v>
      </c>
      <c r="Q17" s="10" t="str">
        <f>+VLOOKUP($B17,Results!$B$7:$U$222,17,0)</f>
        <v>---</v>
      </c>
      <c r="R17" s="7" t="str">
        <f>+VLOOKUP($B17,Results!$B$7:$U$222,18,0)</f>
        <v>---</v>
      </c>
      <c r="S17" s="10" t="str">
        <f>+VLOOKUP($B17,Results!$B$7:$U$222,19,0)</f>
        <v>---</v>
      </c>
      <c r="T17" s="7" t="str">
        <f>+VLOOKUP($B17,Results!$B$7:$U$222,20,0)</f>
        <v>---</v>
      </c>
      <c r="U17" s="10" t="e">
        <f>+VLOOKUP($B17,Results!$B$7:$U$222,21,0)</f>
        <v>#REF!</v>
      </c>
    </row>
    <row r="18" spans="2:21" ht="15" x14ac:dyDescent="0.25">
      <c r="B18" s="9" t="s">
        <v>319</v>
      </c>
      <c r="C18" s="5" t="str">
        <f>+VLOOKUP($B18,Results!$B$7:$U$222,2,0)</f>
        <v>Yemen</v>
      </c>
      <c r="D18" s="5" t="str">
        <f>+VLOOKUP($B18,Results!$B$7:$U$222,3,0)</f>
        <v>Middle East and North Africa</v>
      </c>
      <c r="E18" s="7" t="str">
        <f>+VLOOKUP($B18,Results!$B$7:$U$222,5,0)</f>
        <v>---</v>
      </c>
      <c r="F18" s="7" t="str">
        <f>+VLOOKUP($B18,Results!$B$7:$U$222,6,0)</f>
        <v>---</v>
      </c>
      <c r="G18" s="10" t="str">
        <f>+VLOOKUP($B18,Results!$B$7:$U$222,7,0)</f>
        <v>---</v>
      </c>
      <c r="H18" s="7" t="str">
        <f>+VLOOKUP($B18,Results!$B$7:$U$222,8,0)</f>
        <v>---</v>
      </c>
      <c r="I18" s="10" t="str">
        <f>+VLOOKUP($B18,Results!$B$7:$U$222,9,0)</f>
        <v>---</v>
      </c>
      <c r="J18" s="7" t="str">
        <f>+VLOOKUP($B18,Results!$B$7:$U$222,10,0)</f>
        <v>---</v>
      </c>
      <c r="K18" s="10" t="str">
        <f>+VLOOKUP($B18,Results!$B$7:$U$222,11,0)</f>
        <v>---</v>
      </c>
      <c r="L18" s="7" t="str">
        <f>+VLOOKUP($B18,Results!$B$7:$U$222,12,0)</f>
        <v>---</v>
      </c>
      <c r="M18" s="10" t="str">
        <f>+VLOOKUP($B18,Results!$B$7:$U$222,13,0)</f>
        <v>---</v>
      </c>
      <c r="N18" s="7" t="str">
        <f>+VLOOKUP($B18,Results!$B$7:$U$222,14,0)</f>
        <v>---</v>
      </c>
      <c r="O18" s="10" t="str">
        <f>+VLOOKUP($B18,Results!$B$7:$U$222,15,0)</f>
        <v>---</v>
      </c>
      <c r="P18" s="7" t="str">
        <f>+VLOOKUP($B18,Results!$B$7:$U$222,16,0)</f>
        <v>---</v>
      </c>
      <c r="Q18" s="10" t="str">
        <f>+VLOOKUP($B18,Results!$B$7:$U$222,17,0)</f>
        <v>---</v>
      </c>
      <c r="R18" s="7" t="str">
        <f>+VLOOKUP($B18,Results!$B$7:$U$222,18,0)</f>
        <v>---</v>
      </c>
      <c r="S18" s="10" t="str">
        <f>+VLOOKUP($B18,Results!$B$7:$U$222,19,0)</f>
        <v>---</v>
      </c>
      <c r="T18" s="7" t="str">
        <f>+VLOOKUP($B18,Results!$B$7:$U$222,20,0)</f>
        <v>---</v>
      </c>
      <c r="U18" s="10" t="e">
        <f>+VLOOKUP($B18,Results!$B$7:$U$222,21,0)</f>
        <v>#REF!</v>
      </c>
    </row>
    <row r="19" spans="2:21" ht="15" x14ac:dyDescent="0.25">
      <c r="B19" s="9" t="s">
        <v>321</v>
      </c>
      <c r="C19" s="5" t="str">
        <f>+VLOOKUP($B19,Results!$B$7:$U$222,2,0)</f>
        <v>Kuwait</v>
      </c>
      <c r="D19" s="5" t="str">
        <f>+VLOOKUP($B19,Results!$B$7:$U$222,3,0)</f>
        <v>Middle East and North Africa</v>
      </c>
      <c r="E19" s="7" t="str">
        <f>+VLOOKUP($B19,Results!$B$7:$U$222,5,0)</f>
        <v>---</v>
      </c>
      <c r="F19" s="7" t="str">
        <f>+VLOOKUP($B19,Results!$B$7:$U$222,6,0)</f>
        <v>---</v>
      </c>
      <c r="G19" s="10" t="str">
        <f>+VLOOKUP($B19,Results!$B$7:$U$222,7,0)</f>
        <v>---</v>
      </c>
      <c r="H19" s="7" t="str">
        <f>+VLOOKUP($B19,Results!$B$7:$U$222,8,0)</f>
        <v>---</v>
      </c>
      <c r="I19" s="10" t="str">
        <f>+VLOOKUP($B19,Results!$B$7:$U$222,9,0)</f>
        <v>---</v>
      </c>
      <c r="J19" s="7" t="str">
        <f>+VLOOKUP($B19,Results!$B$7:$U$222,10,0)</f>
        <v>---</v>
      </c>
      <c r="K19" s="10" t="str">
        <f>+VLOOKUP($B19,Results!$B$7:$U$222,11,0)</f>
        <v>---</v>
      </c>
      <c r="L19" s="7" t="str">
        <f>+VLOOKUP($B19,Results!$B$7:$U$222,12,0)</f>
        <v>---</v>
      </c>
      <c r="M19" s="10" t="str">
        <f>+VLOOKUP($B19,Results!$B$7:$U$222,13,0)</f>
        <v>---</v>
      </c>
      <c r="N19" s="7" t="str">
        <f>+VLOOKUP($B19,Results!$B$7:$U$222,14,0)</f>
        <v>---</v>
      </c>
      <c r="O19" s="10" t="str">
        <f>+VLOOKUP($B19,Results!$B$7:$U$222,15,0)</f>
        <v>---</v>
      </c>
      <c r="P19" s="7" t="str">
        <f>+VLOOKUP($B19,Results!$B$7:$U$222,16,0)</f>
        <v>---</v>
      </c>
      <c r="Q19" s="10" t="str">
        <f>+VLOOKUP($B19,Results!$B$7:$U$222,17,0)</f>
        <v>---</v>
      </c>
      <c r="R19" s="7" t="str">
        <f>+VLOOKUP($B19,Results!$B$7:$U$222,18,0)</f>
        <v>---</v>
      </c>
      <c r="S19" s="10" t="str">
        <f>+VLOOKUP($B19,Results!$B$7:$U$222,19,0)</f>
        <v>---</v>
      </c>
      <c r="T19" s="7" t="str">
        <f>+VLOOKUP($B19,Results!$B$7:$U$222,20,0)</f>
        <v>---</v>
      </c>
      <c r="U19" s="10" t="e">
        <f>+VLOOKUP($B19,Results!$B$7:$U$222,21,0)</f>
        <v>#REF!</v>
      </c>
    </row>
    <row r="20" spans="2:21" ht="15" x14ac:dyDescent="0.25">
      <c r="B20" s="9" t="s">
        <v>323</v>
      </c>
      <c r="C20" s="5" t="str">
        <f>+VLOOKUP($B20,Results!$B$7:$U$222,2,0)</f>
        <v>State of Palestine</v>
      </c>
      <c r="D20" s="5" t="str">
        <f>+VLOOKUP($B20,Results!$B$7:$U$222,3,0)</f>
        <v>Middle East and North Africa</v>
      </c>
      <c r="E20" s="7" t="str">
        <f>+VLOOKUP($B20,Results!$B$7:$U$222,5,0)</f>
        <v>---</v>
      </c>
      <c r="F20" s="7" t="str">
        <f>+VLOOKUP($B20,Results!$B$7:$U$222,6,0)</f>
        <v>---</v>
      </c>
      <c r="G20" s="10" t="str">
        <f>+VLOOKUP($B20,Results!$B$7:$U$222,7,0)</f>
        <v>---</v>
      </c>
      <c r="H20" s="7" t="str">
        <f>+VLOOKUP($B20,Results!$B$7:$U$222,8,0)</f>
        <v>---</v>
      </c>
      <c r="I20" s="10" t="str">
        <f>+VLOOKUP($B20,Results!$B$7:$U$222,9,0)</f>
        <v>---</v>
      </c>
      <c r="J20" s="7" t="str">
        <f>+VLOOKUP($B20,Results!$B$7:$U$222,10,0)</f>
        <v>---</v>
      </c>
      <c r="K20" s="10" t="str">
        <f>+VLOOKUP($B20,Results!$B$7:$U$222,11,0)</f>
        <v>---</v>
      </c>
      <c r="L20" s="7" t="str">
        <f>+VLOOKUP($B20,Results!$B$7:$U$222,12,0)</f>
        <v>---</v>
      </c>
      <c r="M20" s="10" t="str">
        <f>+VLOOKUP($B20,Results!$B$7:$U$222,13,0)</f>
        <v>---</v>
      </c>
      <c r="N20" s="7" t="str">
        <f>+VLOOKUP($B20,Results!$B$7:$U$222,14,0)</f>
        <v>---</v>
      </c>
      <c r="O20" s="10" t="str">
        <f>+VLOOKUP($B20,Results!$B$7:$U$222,15,0)</f>
        <v>---</v>
      </c>
      <c r="P20" s="7" t="str">
        <f>+VLOOKUP($B20,Results!$B$7:$U$222,16,0)</f>
        <v>---</v>
      </c>
      <c r="Q20" s="10" t="str">
        <f>+VLOOKUP($B20,Results!$B$7:$U$222,17,0)</f>
        <v>---</v>
      </c>
      <c r="R20" s="7" t="str">
        <f>+VLOOKUP($B20,Results!$B$7:$U$222,18,0)</f>
        <v>---</v>
      </c>
      <c r="S20" s="10" t="str">
        <f>+VLOOKUP($B20,Results!$B$7:$U$222,19,0)</f>
        <v>---</v>
      </c>
      <c r="T20" s="7" t="str">
        <f>+VLOOKUP($B20,Results!$B$7:$U$222,20,0)</f>
        <v>---</v>
      </c>
      <c r="U20" s="10" t="e">
        <f>+VLOOKUP($B20,Results!$B$7:$U$222,21,0)</f>
        <v>#REF!</v>
      </c>
    </row>
    <row r="21" spans="2:21" ht="15" x14ac:dyDescent="0.25">
      <c r="B21" s="9" t="s">
        <v>325</v>
      </c>
      <c r="C21" s="5" t="str">
        <f>+VLOOKUP($B21,Results!$B$7:$U$222,2,0)</f>
        <v>Jordan</v>
      </c>
      <c r="D21" s="5" t="str">
        <f>+VLOOKUP($B21,Results!$B$7:$U$222,3,0)</f>
        <v>Middle East and North Africa</v>
      </c>
      <c r="E21" s="7" t="str">
        <f>+VLOOKUP($B21,Results!$B$7:$U$222,5,0)</f>
        <v>---</v>
      </c>
      <c r="F21" s="7" t="str">
        <f>+VLOOKUP($B21,Results!$B$7:$U$222,6,0)</f>
        <v>---</v>
      </c>
      <c r="G21" s="10" t="str">
        <f>+VLOOKUP($B21,Results!$B$7:$U$222,7,0)</f>
        <v>---</v>
      </c>
      <c r="H21" s="7" t="str">
        <f>+VLOOKUP($B21,Results!$B$7:$U$222,8,0)</f>
        <v>---</v>
      </c>
      <c r="I21" s="10" t="str">
        <f>+VLOOKUP($B21,Results!$B$7:$U$222,9,0)</f>
        <v>---</v>
      </c>
      <c r="J21" s="7" t="str">
        <f>+VLOOKUP($B21,Results!$B$7:$U$222,10,0)</f>
        <v>---</v>
      </c>
      <c r="K21" s="10" t="str">
        <f>+VLOOKUP($B21,Results!$B$7:$U$222,11,0)</f>
        <v>---</v>
      </c>
      <c r="L21" s="7" t="str">
        <f>+VLOOKUP($B21,Results!$B$7:$U$222,12,0)</f>
        <v>---</v>
      </c>
      <c r="M21" s="10" t="str">
        <f>+VLOOKUP($B21,Results!$B$7:$U$222,13,0)</f>
        <v>---</v>
      </c>
      <c r="N21" s="7" t="str">
        <f>+VLOOKUP($B21,Results!$B$7:$U$222,14,0)</f>
        <v>---</v>
      </c>
      <c r="O21" s="10" t="str">
        <f>+VLOOKUP($B21,Results!$B$7:$U$222,15,0)</f>
        <v>---</v>
      </c>
      <c r="P21" s="7" t="str">
        <f>+VLOOKUP($B21,Results!$B$7:$U$222,16,0)</f>
        <v>---</v>
      </c>
      <c r="Q21" s="10" t="str">
        <f>+VLOOKUP($B21,Results!$B$7:$U$222,17,0)</f>
        <v>---</v>
      </c>
      <c r="R21" s="7" t="str">
        <f>+VLOOKUP($B21,Results!$B$7:$U$222,18,0)</f>
        <v>---</v>
      </c>
      <c r="S21" s="10" t="str">
        <f>+VLOOKUP($B21,Results!$B$7:$U$222,19,0)</f>
        <v>---</v>
      </c>
      <c r="T21" s="7" t="str">
        <f>+VLOOKUP($B21,Results!$B$7:$U$222,20,0)</f>
        <v>---</v>
      </c>
      <c r="U21" s="10" t="e">
        <f>+VLOOKUP($B21,Results!$B$7:$U$222,21,0)</f>
        <v>#REF!</v>
      </c>
    </row>
    <row r="22" spans="2:21" ht="15" x14ac:dyDescent="0.25">
      <c r="B22" s="9" t="s">
        <v>327</v>
      </c>
      <c r="C22" s="5" t="str">
        <f>+VLOOKUP($B22,Results!$B$7:$U$222,2,0)</f>
        <v>Lebanon</v>
      </c>
      <c r="D22" s="5" t="str">
        <f>+VLOOKUP($B22,Results!$B$7:$U$222,3,0)</f>
        <v>Middle East and North Africa</v>
      </c>
      <c r="E22" s="7" t="str">
        <f>+VLOOKUP($B22,Results!$B$7:$U$222,5,0)</f>
        <v>---</v>
      </c>
      <c r="F22" s="7" t="str">
        <f>+VLOOKUP($B22,Results!$B$7:$U$222,6,0)</f>
        <v>---</v>
      </c>
      <c r="G22" s="10" t="str">
        <f>+VLOOKUP($B22,Results!$B$7:$U$222,7,0)</f>
        <v>---</v>
      </c>
      <c r="H22" s="7" t="str">
        <f>+VLOOKUP($B22,Results!$B$7:$U$222,8,0)</f>
        <v>---</v>
      </c>
      <c r="I22" s="10" t="str">
        <f>+VLOOKUP($B22,Results!$B$7:$U$222,9,0)</f>
        <v>---</v>
      </c>
      <c r="J22" s="7" t="str">
        <f>+VLOOKUP($B22,Results!$B$7:$U$222,10,0)</f>
        <v>---</v>
      </c>
      <c r="K22" s="10" t="str">
        <f>+VLOOKUP($B22,Results!$B$7:$U$222,11,0)</f>
        <v>---</v>
      </c>
      <c r="L22" s="7" t="str">
        <f>+VLOOKUP($B22,Results!$B$7:$U$222,12,0)</f>
        <v>---</v>
      </c>
      <c r="M22" s="10" t="str">
        <f>+VLOOKUP($B22,Results!$B$7:$U$222,13,0)</f>
        <v>---</v>
      </c>
      <c r="N22" s="7" t="str">
        <f>+VLOOKUP($B22,Results!$B$7:$U$222,14,0)</f>
        <v>---</v>
      </c>
      <c r="O22" s="10" t="str">
        <f>+VLOOKUP($B22,Results!$B$7:$U$222,15,0)</f>
        <v>---</v>
      </c>
      <c r="P22" s="7" t="str">
        <f>+VLOOKUP($B22,Results!$B$7:$U$222,16,0)</f>
        <v>---</v>
      </c>
      <c r="Q22" s="10" t="str">
        <f>+VLOOKUP($B22,Results!$B$7:$U$222,17,0)</f>
        <v>---</v>
      </c>
      <c r="R22" s="7" t="str">
        <f>+VLOOKUP($B22,Results!$B$7:$U$222,18,0)</f>
        <v>---</v>
      </c>
      <c r="S22" s="10" t="str">
        <f>+VLOOKUP($B22,Results!$B$7:$U$222,19,0)</f>
        <v>---</v>
      </c>
      <c r="T22" s="7" t="str">
        <f>+VLOOKUP($B22,Results!$B$7:$U$222,20,0)</f>
        <v>---</v>
      </c>
      <c r="U22" s="10" t="e">
        <f>+VLOOKUP($B22,Results!$B$7:$U$222,21,0)</f>
        <v>#REF!</v>
      </c>
    </row>
    <row r="23" spans="2:21" ht="15" x14ac:dyDescent="0.25">
      <c r="B23" s="9" t="s">
        <v>329</v>
      </c>
      <c r="C23" s="5" t="str">
        <f>+VLOOKUP($B23,Results!$B$7:$U$222,2,0)</f>
        <v>Qatar</v>
      </c>
      <c r="D23" s="5" t="str">
        <f>+VLOOKUP($B23,Results!$B$7:$U$222,3,0)</f>
        <v>Middle East and North Africa</v>
      </c>
      <c r="E23" s="7" t="str">
        <f>+VLOOKUP($B23,Results!$B$7:$U$222,5,0)</f>
        <v>---</v>
      </c>
      <c r="F23" s="7" t="str">
        <f>+VLOOKUP($B23,Results!$B$7:$U$222,6,0)</f>
        <v>---</v>
      </c>
      <c r="G23" s="10" t="str">
        <f>+VLOOKUP($B23,Results!$B$7:$U$222,7,0)</f>
        <v>---</v>
      </c>
      <c r="H23" s="7" t="str">
        <f>+VLOOKUP($B23,Results!$B$7:$U$222,8,0)</f>
        <v>---</v>
      </c>
      <c r="I23" s="10" t="str">
        <f>+VLOOKUP($B23,Results!$B$7:$U$222,9,0)</f>
        <v>---</v>
      </c>
      <c r="J23" s="7" t="str">
        <f>+VLOOKUP($B23,Results!$B$7:$U$222,10,0)</f>
        <v>---</v>
      </c>
      <c r="K23" s="10" t="str">
        <f>+VLOOKUP($B23,Results!$B$7:$U$222,11,0)</f>
        <v>---</v>
      </c>
      <c r="L23" s="7" t="str">
        <f>+VLOOKUP($B23,Results!$B$7:$U$222,12,0)</f>
        <v>---</v>
      </c>
      <c r="M23" s="10" t="str">
        <f>+VLOOKUP($B23,Results!$B$7:$U$222,13,0)</f>
        <v>---</v>
      </c>
      <c r="N23" s="7" t="str">
        <f>+VLOOKUP($B23,Results!$B$7:$U$222,14,0)</f>
        <v>---</v>
      </c>
      <c r="O23" s="10" t="str">
        <f>+VLOOKUP($B23,Results!$B$7:$U$222,15,0)</f>
        <v>---</v>
      </c>
      <c r="P23" s="7" t="str">
        <f>+VLOOKUP($B23,Results!$B$7:$U$222,16,0)</f>
        <v>---</v>
      </c>
      <c r="Q23" s="10" t="str">
        <f>+VLOOKUP($B23,Results!$B$7:$U$222,17,0)</f>
        <v>---</v>
      </c>
      <c r="R23" s="7" t="str">
        <f>+VLOOKUP($B23,Results!$B$7:$U$222,18,0)</f>
        <v>---</v>
      </c>
      <c r="S23" s="10" t="str">
        <f>+VLOOKUP($B23,Results!$B$7:$U$222,19,0)</f>
        <v>---</v>
      </c>
      <c r="T23" s="7" t="str">
        <f>+VLOOKUP($B23,Results!$B$7:$U$222,20,0)</f>
        <v>---</v>
      </c>
      <c r="U23" s="10" t="e">
        <f>+VLOOKUP($B23,Results!$B$7:$U$222,21,0)</f>
        <v>#REF!</v>
      </c>
    </row>
    <row r="24" spans="2:21" ht="15" x14ac:dyDescent="0.25">
      <c r="B24" s="5" t="s">
        <v>373</v>
      </c>
      <c r="C24" s="5" t="str">
        <f>+VLOOKUP($B24,Results!$B$7:$U$222,2,0)</f>
        <v>Malta</v>
      </c>
      <c r="D24" s="5" t="str">
        <f>+VLOOKUP($B24,Results!$B$7:$U$222,3,0)</f>
        <v>Middle East and North Africa</v>
      </c>
      <c r="E24" s="7" t="str">
        <f>+VLOOKUP($B24,Results!$B$7:$U$222,5,0)</f>
        <v>---</v>
      </c>
      <c r="F24" s="7" t="str">
        <f>+VLOOKUP($B24,Results!$B$7:$U$222,6,0)</f>
        <v>---</v>
      </c>
      <c r="G24" s="10" t="str">
        <f>+VLOOKUP($B24,Results!$B$7:$U$222,7,0)</f>
        <v>---</v>
      </c>
      <c r="H24" s="7" t="str">
        <f>+VLOOKUP($B24,Results!$B$7:$U$222,8,0)</f>
        <v>---</v>
      </c>
      <c r="I24" s="10" t="str">
        <f>+VLOOKUP($B24,Results!$B$7:$U$222,9,0)</f>
        <v>---</v>
      </c>
      <c r="J24" s="7" t="str">
        <f>+VLOOKUP($B24,Results!$B$7:$U$222,10,0)</f>
        <v>---</v>
      </c>
      <c r="K24" s="10" t="str">
        <f>+VLOOKUP($B24,Results!$B$7:$U$222,11,0)</f>
        <v>---</v>
      </c>
      <c r="L24" s="7" t="str">
        <f>+VLOOKUP($B24,Results!$B$7:$U$222,12,0)</f>
        <v>---</v>
      </c>
      <c r="M24" s="10" t="str">
        <f>+VLOOKUP($B24,Results!$B$7:$U$222,13,0)</f>
        <v>---</v>
      </c>
      <c r="N24" s="7" t="str">
        <f>+VLOOKUP($B24,Results!$B$7:$U$222,14,0)</f>
        <v>---</v>
      </c>
      <c r="O24" s="10" t="str">
        <f>+VLOOKUP($B24,Results!$B$7:$U$222,15,0)</f>
        <v>---</v>
      </c>
      <c r="P24" s="7" t="str">
        <f>+VLOOKUP($B24,Results!$B$7:$U$222,16,0)</f>
        <v>---</v>
      </c>
      <c r="Q24" s="10" t="str">
        <f>+VLOOKUP($B24,Results!$B$7:$U$222,17,0)</f>
        <v>---</v>
      </c>
      <c r="R24" s="7" t="str">
        <f>+VLOOKUP($B24,Results!$B$7:$U$222,18,0)</f>
        <v>---</v>
      </c>
      <c r="S24" s="10" t="str">
        <f>+VLOOKUP($B24,Results!$B$7:$U$222,19,0)</f>
        <v>---</v>
      </c>
      <c r="T24" s="7" t="str">
        <f>+VLOOKUP($B24,Results!$B$7:$U$222,20,0)</f>
        <v>---</v>
      </c>
      <c r="U24" s="10" t="e">
        <f>+VLOOKUP($B24,Results!$B$7:$U$222,21,0)</f>
        <v>#REF!</v>
      </c>
    </row>
    <row r="25" spans="2:21" ht="15" x14ac:dyDescent="0.25">
      <c r="B25" s="5" t="s">
        <v>397</v>
      </c>
      <c r="C25" s="5" t="str">
        <f>+VLOOKUP($B25,Results!$B$7:$U$222,2,0)</f>
        <v>Israel</v>
      </c>
      <c r="D25" s="5" t="str">
        <f>+VLOOKUP($B25,Results!$B$7:$U$222,3,0)</f>
        <v>Middle East and North Africa</v>
      </c>
      <c r="E25" s="7" t="str">
        <f>+VLOOKUP($B25,Results!$B$7:$U$222,5,0)</f>
        <v>---</v>
      </c>
      <c r="F25" s="7" t="str">
        <f>+VLOOKUP($B25,Results!$B$7:$U$222,6,0)</f>
        <v>---</v>
      </c>
      <c r="G25" s="10" t="str">
        <f>+VLOOKUP($B25,Results!$B$7:$U$222,7,0)</f>
        <v>---</v>
      </c>
      <c r="H25" s="7" t="str">
        <f>+VLOOKUP($B25,Results!$B$7:$U$222,8,0)</f>
        <v>---</v>
      </c>
      <c r="I25" s="10" t="str">
        <f>+VLOOKUP($B25,Results!$B$7:$U$222,9,0)</f>
        <v>---</v>
      </c>
      <c r="J25" s="7" t="str">
        <f>+VLOOKUP($B25,Results!$B$7:$U$222,10,0)</f>
        <v>---</v>
      </c>
      <c r="K25" s="10" t="str">
        <f>+VLOOKUP($B25,Results!$B$7:$U$222,11,0)</f>
        <v>---</v>
      </c>
      <c r="L25" s="7" t="str">
        <f>+VLOOKUP($B25,Results!$B$7:$U$222,12,0)</f>
        <v>---</v>
      </c>
      <c r="M25" s="10" t="str">
        <f>+VLOOKUP($B25,Results!$B$7:$U$222,13,0)</f>
        <v>---</v>
      </c>
      <c r="N25" s="7" t="str">
        <f>+VLOOKUP($B25,Results!$B$7:$U$222,14,0)</f>
        <v>---</v>
      </c>
      <c r="O25" s="10" t="str">
        <f>+VLOOKUP($B25,Results!$B$7:$U$222,15,0)</f>
        <v>---</v>
      </c>
      <c r="P25" s="7" t="str">
        <f>+VLOOKUP($B25,Results!$B$7:$U$222,16,0)</f>
        <v>---</v>
      </c>
      <c r="Q25" s="10" t="str">
        <f>+VLOOKUP($B25,Results!$B$7:$U$222,17,0)</f>
        <v>---</v>
      </c>
      <c r="R25" s="7" t="str">
        <f>+VLOOKUP($B25,Results!$B$7:$U$222,18,0)</f>
        <v>---</v>
      </c>
      <c r="S25" s="10" t="str">
        <f>+VLOOKUP($B25,Results!$B$7:$U$222,19,0)</f>
        <v>---</v>
      </c>
      <c r="T25" s="7" t="str">
        <f>+VLOOKUP($B25,Results!$B$7:$U$222,20,0)</f>
        <v>---</v>
      </c>
      <c r="U25" s="10" t="e">
        <f>+VLOOKUP($B25,Results!$B$7:$U$222,21,0)</f>
        <v>#REF!</v>
      </c>
    </row>
    <row r="26" spans="2:21" ht="15" x14ac:dyDescent="0.25">
      <c r="B26" s="9"/>
      <c r="C26" s="9"/>
      <c r="D26" s="6"/>
      <c r="E26" s="8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</row>
    <row r="27" spans="2:21" ht="15" x14ac:dyDescent="0.25">
      <c r="B27" s="9"/>
      <c r="C27" s="9"/>
      <c r="D27" s="6"/>
      <c r="E27" s="8"/>
      <c r="F27" s="8"/>
      <c r="G27" s="9"/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</row>
    <row r="28" spans="2:21" ht="15" x14ac:dyDescent="0.25">
      <c r="B28" s="9"/>
      <c r="C28" s="9"/>
      <c r="D28" s="6"/>
      <c r="E28" s="8"/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</row>
    <row r="29" spans="2:21" ht="15" x14ac:dyDescent="0.25">
      <c r="B29" s="9"/>
      <c r="C29" s="9"/>
      <c r="D29" s="6"/>
      <c r="E29" s="8"/>
      <c r="F29" s="8"/>
      <c r="G29" s="9"/>
      <c r="H29" s="8"/>
      <c r="I29" s="9"/>
      <c r="J29" s="8"/>
      <c r="K29" s="9"/>
      <c r="L29" s="8"/>
      <c r="M29" s="9"/>
      <c r="N29" s="8"/>
      <c r="O29" s="9"/>
      <c r="P29" s="8"/>
      <c r="Q29" s="9"/>
      <c r="R29" s="8"/>
      <c r="S29" s="9"/>
      <c r="T29" s="8"/>
      <c r="U29" s="9"/>
    </row>
    <row r="30" spans="2:21" ht="15" x14ac:dyDescent="0.25">
      <c r="B30" s="9"/>
      <c r="C30" s="9"/>
      <c r="D30" s="6"/>
      <c r="E30" s="8"/>
      <c r="F30" s="8"/>
      <c r="G30" s="9"/>
      <c r="H30" s="8"/>
      <c r="I30" s="9"/>
      <c r="J30" s="8"/>
      <c r="K30" s="9"/>
      <c r="L30" s="8"/>
      <c r="M30" s="9"/>
      <c r="N30" s="8"/>
      <c r="O30" s="9"/>
      <c r="P30" s="8"/>
      <c r="Q30" s="9"/>
      <c r="R30" s="8"/>
      <c r="S30" s="9"/>
      <c r="T30" s="8"/>
      <c r="U30" s="9"/>
    </row>
    <row r="31" spans="2:21" ht="15" x14ac:dyDescent="0.25">
      <c r="B31" s="9"/>
      <c r="C31" s="9"/>
      <c r="D31" s="6"/>
      <c r="E31" s="8"/>
      <c r="F31" s="8"/>
      <c r="G31" s="9"/>
      <c r="H31" s="8"/>
      <c r="I31" s="9"/>
      <c r="J31" s="8"/>
      <c r="K31" s="9"/>
      <c r="L31" s="8"/>
      <c r="M31" s="9"/>
      <c r="N31" s="8"/>
      <c r="O31" s="9"/>
      <c r="P31" s="8"/>
      <c r="Q31" s="9"/>
      <c r="R31" s="8"/>
      <c r="S31" s="9"/>
      <c r="T31" s="8"/>
      <c r="U31" s="9"/>
    </row>
    <row r="32" spans="2:21" ht="15" x14ac:dyDescent="0.25">
      <c r="B32" s="9"/>
      <c r="C32" s="9"/>
      <c r="D32" s="6"/>
      <c r="E32" s="8"/>
      <c r="F32" s="8"/>
      <c r="G32" s="9"/>
      <c r="H32" s="8"/>
      <c r="I32" s="9"/>
      <c r="J32" s="8"/>
      <c r="K32" s="9"/>
      <c r="L32" s="8"/>
      <c r="M32" s="9"/>
      <c r="N32" s="8"/>
      <c r="O32" s="9"/>
      <c r="P32" s="8"/>
      <c r="Q32" s="9"/>
      <c r="R32" s="8"/>
      <c r="S32" s="9"/>
      <c r="T32" s="8"/>
      <c r="U32" s="9"/>
    </row>
    <row r="33" spans="2:21" ht="15" x14ac:dyDescent="0.25">
      <c r="B33" s="9"/>
      <c r="C33" s="9"/>
      <c r="D33" s="6"/>
      <c r="E33" s="8"/>
      <c r="F33" s="8"/>
      <c r="G33" s="9"/>
      <c r="H33" s="8"/>
      <c r="I33" s="9"/>
      <c r="J33" s="8"/>
      <c r="K33" s="9"/>
      <c r="L33" s="8"/>
      <c r="M33" s="9"/>
      <c r="N33" s="8"/>
      <c r="O33" s="9"/>
      <c r="P33" s="8"/>
      <c r="Q33" s="9"/>
      <c r="R33" s="8"/>
      <c r="S33" s="9"/>
      <c r="T33" s="8"/>
      <c r="U33" s="9"/>
    </row>
    <row r="34" spans="2:21" ht="15" x14ac:dyDescent="0.25">
      <c r="B34" s="9"/>
      <c r="C34" s="9"/>
      <c r="D34" s="6"/>
      <c r="E34" s="8"/>
      <c r="F34" s="8"/>
      <c r="G34" s="9"/>
      <c r="H34" s="8"/>
      <c r="I34" s="9"/>
      <c r="J34" s="8"/>
      <c r="K34" s="9"/>
      <c r="L34" s="8"/>
      <c r="M34" s="9"/>
      <c r="N34" s="8"/>
      <c r="O34" s="9"/>
      <c r="P34" s="8"/>
      <c r="Q34" s="9"/>
      <c r="R34" s="8"/>
      <c r="S34" s="9"/>
      <c r="T34" s="8"/>
      <c r="U34" s="9"/>
    </row>
    <row r="35" spans="2:21" ht="15" x14ac:dyDescent="0.25">
      <c r="B35" s="9"/>
      <c r="C35" s="9"/>
      <c r="D35" s="6"/>
      <c r="E35" s="8"/>
      <c r="F35" s="8"/>
      <c r="G35" s="9"/>
      <c r="H35" s="8"/>
      <c r="I35" s="9"/>
      <c r="J35" s="8"/>
      <c r="K35" s="9"/>
      <c r="L35" s="8"/>
      <c r="M35" s="9"/>
      <c r="N35" s="8"/>
      <c r="O35" s="9"/>
      <c r="P35" s="8"/>
      <c r="Q35" s="9"/>
      <c r="R35" s="8"/>
      <c r="S35" s="9"/>
      <c r="T35" s="8"/>
      <c r="U35" s="9"/>
    </row>
    <row r="36" spans="2:21" ht="15" x14ac:dyDescent="0.25">
      <c r="B36" s="9"/>
      <c r="C36" s="9"/>
      <c r="D36" s="6"/>
      <c r="E36" s="8"/>
      <c r="F36" s="8"/>
      <c r="G36" s="9"/>
      <c r="H36" s="8"/>
      <c r="I36" s="9"/>
      <c r="J36" s="8"/>
      <c r="K36" s="9"/>
      <c r="L36" s="8"/>
      <c r="M36" s="9"/>
      <c r="N36" s="8"/>
      <c r="O36" s="9"/>
      <c r="P36" s="8"/>
      <c r="Q36" s="9"/>
      <c r="R36" s="8"/>
      <c r="S36" s="9"/>
      <c r="T36" s="8"/>
      <c r="U36" s="9"/>
    </row>
    <row r="37" spans="2:21" ht="15" x14ac:dyDescent="0.25">
      <c r="B37" s="9"/>
      <c r="C37" s="9"/>
      <c r="D37" s="6"/>
      <c r="E37" s="8"/>
      <c r="F37" s="8"/>
      <c r="G37" s="9"/>
      <c r="H37" s="8"/>
      <c r="I37" s="9"/>
      <c r="J37" s="8"/>
      <c r="K37" s="9"/>
      <c r="L37" s="8"/>
      <c r="M37" s="9"/>
      <c r="N37" s="8"/>
      <c r="O37" s="9"/>
      <c r="P37" s="8"/>
      <c r="Q37" s="9"/>
      <c r="R37" s="8"/>
      <c r="S37" s="9"/>
      <c r="T37" s="8"/>
      <c r="U37" s="9"/>
    </row>
    <row r="38" spans="2:21" ht="15" x14ac:dyDescent="0.25">
      <c r="B38" s="9"/>
      <c r="C38" s="9"/>
      <c r="D38" s="6"/>
      <c r="E38" s="8"/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9"/>
      <c r="R38" s="8"/>
      <c r="S38" s="9"/>
      <c r="T38" s="8"/>
      <c r="U38" s="9"/>
    </row>
    <row r="39" spans="2:21" ht="15" x14ac:dyDescent="0.25">
      <c r="B39" s="9"/>
      <c r="C39" s="9"/>
      <c r="D39" s="6"/>
      <c r="E39" s="8"/>
      <c r="F39" s="8"/>
      <c r="G39" s="9"/>
      <c r="H39" s="8"/>
      <c r="I39" s="9"/>
      <c r="J39" s="8"/>
      <c r="K39" s="9"/>
      <c r="L39" s="8"/>
      <c r="M39" s="9"/>
      <c r="N39" s="8"/>
      <c r="O39" s="9"/>
      <c r="P39" s="8"/>
      <c r="Q39" s="9"/>
      <c r="R39" s="8"/>
      <c r="S39" s="9"/>
      <c r="T39" s="8"/>
      <c r="U39" s="9"/>
    </row>
    <row r="40" spans="2:21" ht="15" x14ac:dyDescent="0.25">
      <c r="B40" s="9"/>
      <c r="C40" s="9"/>
      <c r="D40" s="6"/>
      <c r="E40" s="8"/>
      <c r="F40" s="8"/>
      <c r="G40" s="9"/>
      <c r="H40" s="8"/>
      <c r="I40" s="9"/>
      <c r="J40" s="8"/>
      <c r="K40" s="9"/>
      <c r="L40" s="8"/>
      <c r="M40" s="9"/>
      <c r="N40" s="8"/>
      <c r="O40" s="9"/>
      <c r="P40" s="8"/>
      <c r="Q40" s="9"/>
      <c r="R40" s="8"/>
      <c r="S40" s="9"/>
      <c r="T40" s="8"/>
      <c r="U40" s="9"/>
    </row>
    <row r="41" spans="2:21" ht="15" x14ac:dyDescent="0.25">
      <c r="B41" s="9"/>
      <c r="C41" s="9"/>
      <c r="D41" s="6"/>
      <c r="E41" s="8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8"/>
      <c r="S41" s="9"/>
      <c r="T41" s="8"/>
      <c r="U41" s="9"/>
    </row>
    <row r="42" spans="2:21" ht="15" x14ac:dyDescent="0.25">
      <c r="B42" s="9"/>
      <c r="C42" s="9"/>
      <c r="D42" s="6"/>
      <c r="E42" s="8"/>
      <c r="F42" s="8"/>
      <c r="G42" s="9"/>
      <c r="H42" s="8"/>
      <c r="I42" s="9"/>
      <c r="J42" s="8"/>
      <c r="K42" s="9"/>
      <c r="L42" s="8"/>
      <c r="M42" s="9"/>
      <c r="N42" s="8"/>
      <c r="O42" s="9"/>
      <c r="P42" s="8"/>
      <c r="Q42" s="9"/>
      <c r="R42" s="8"/>
      <c r="S42" s="9"/>
      <c r="T42" s="8"/>
      <c r="U42" s="9"/>
    </row>
    <row r="43" spans="2:21" ht="15" x14ac:dyDescent="0.25">
      <c r="B43" s="9"/>
      <c r="C43" s="9"/>
      <c r="D43" s="6"/>
      <c r="E43" s="8"/>
      <c r="F43" s="8"/>
      <c r="G43" s="9"/>
      <c r="H43" s="8"/>
      <c r="I43" s="9"/>
      <c r="J43" s="8"/>
      <c r="K43" s="9"/>
      <c r="L43" s="8"/>
      <c r="M43" s="9"/>
      <c r="N43" s="8"/>
      <c r="O43" s="9"/>
      <c r="P43" s="8"/>
      <c r="Q43" s="9"/>
      <c r="R43" s="8"/>
      <c r="S43" s="9"/>
      <c r="T43" s="8"/>
      <c r="U43" s="9"/>
    </row>
    <row r="44" spans="2:21" ht="15" x14ac:dyDescent="0.25">
      <c r="B44" s="9"/>
      <c r="C44" s="9"/>
      <c r="D44" s="6"/>
      <c r="E44" s="8"/>
      <c r="F44" s="8"/>
      <c r="G44" s="9"/>
      <c r="H44" s="8"/>
      <c r="I44" s="9"/>
      <c r="J44" s="8"/>
      <c r="K44" s="9"/>
      <c r="L44" s="8"/>
      <c r="M44" s="9"/>
      <c r="N44" s="8"/>
      <c r="O44" s="9"/>
      <c r="P44" s="8"/>
      <c r="Q44" s="9"/>
      <c r="R44" s="8"/>
      <c r="S44" s="9"/>
      <c r="T44" s="8"/>
      <c r="U44" s="9"/>
    </row>
    <row r="45" spans="2:21" ht="15" x14ac:dyDescent="0.25">
      <c r="B45" s="9"/>
      <c r="C45" s="9"/>
      <c r="D45" s="6"/>
      <c r="E45" s="8"/>
      <c r="F45" s="8"/>
      <c r="G45" s="9"/>
      <c r="H45" s="8"/>
      <c r="I45" s="9"/>
      <c r="J45" s="8"/>
      <c r="K45" s="9"/>
      <c r="L45" s="8"/>
      <c r="M45" s="9"/>
      <c r="N45" s="8"/>
      <c r="O45" s="9"/>
      <c r="P45" s="8"/>
      <c r="Q45" s="9"/>
      <c r="R45" s="8"/>
      <c r="S45" s="9"/>
      <c r="T45" s="8"/>
      <c r="U45" s="9"/>
    </row>
    <row r="46" spans="2:21" ht="15" x14ac:dyDescent="0.25">
      <c r="B46" s="9"/>
      <c r="C46" s="9"/>
      <c r="D46" s="6"/>
      <c r="E46" s="8"/>
      <c r="F46" s="8"/>
      <c r="G46" s="9"/>
      <c r="H46" s="8"/>
      <c r="I46" s="9"/>
      <c r="J46" s="8"/>
      <c r="K46" s="9"/>
      <c r="L46" s="8"/>
      <c r="M46" s="9"/>
      <c r="N46" s="8"/>
      <c r="O46" s="9"/>
      <c r="P46" s="8"/>
      <c r="Q46" s="9"/>
      <c r="R46" s="8"/>
      <c r="S46" s="9"/>
      <c r="T46" s="8"/>
      <c r="U46" s="9"/>
    </row>
    <row r="47" spans="2:21" ht="15" x14ac:dyDescent="0.25">
      <c r="B47" s="9"/>
      <c r="C47" s="9"/>
      <c r="D47" s="6"/>
      <c r="E47" s="8"/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  <c r="Q47" s="9"/>
      <c r="R47" s="8"/>
      <c r="S47" s="9"/>
      <c r="T47" s="8"/>
      <c r="U47" s="9"/>
    </row>
    <row r="48" spans="2:21" ht="15" x14ac:dyDescent="0.25">
      <c r="B48" s="9"/>
      <c r="C48" s="9"/>
      <c r="D48" s="6"/>
      <c r="E48" s="8"/>
      <c r="F48" s="8"/>
      <c r="G48" s="9"/>
      <c r="H48" s="8"/>
      <c r="I48" s="9"/>
      <c r="J48" s="8"/>
      <c r="K48" s="9"/>
      <c r="L48" s="8"/>
      <c r="M48" s="9"/>
      <c r="N48" s="8"/>
      <c r="O48" s="9"/>
      <c r="P48" s="8"/>
      <c r="Q48" s="9"/>
      <c r="R48" s="8"/>
      <c r="S48" s="9"/>
      <c r="T48" s="8"/>
      <c r="U48" s="9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0"/>
  <sheetViews>
    <sheetView workbookViewId="0">
      <selection activeCell="H6" sqref="H6"/>
    </sheetView>
  </sheetViews>
  <sheetFormatPr baseColWidth="10" defaultRowHeight="14.25" x14ac:dyDescent="0.2"/>
  <cols>
    <col min="2" max="2" width="7" bestFit="1" customWidth="1"/>
    <col min="3" max="3" width="20.125" bestFit="1" customWidth="1"/>
    <col min="4" max="4" width="12.125" bestFit="1" customWidth="1"/>
    <col min="5" max="5" width="21.375" bestFit="1" customWidth="1"/>
    <col min="6" max="6" width="11.125" bestFit="1" customWidth="1"/>
    <col min="7" max="7" width="4.12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9" t="s">
        <v>261</v>
      </c>
      <c r="C4" s="5" t="str">
        <f>+VLOOKUP($B4,Results!$B$7:$U$222,2,0)</f>
        <v>Bermuda</v>
      </c>
      <c r="D4" s="5" t="str">
        <f>+VLOOKUP($B4,Results!$B$7:$U$222,3,0)</f>
        <v>North America</v>
      </c>
      <c r="E4" s="7">
        <f>+VLOOKUP($B4,Results!$B$7:$U$222,5,0)</f>
        <v>61.19</v>
      </c>
      <c r="F4" s="7">
        <f>+VLOOKUP($B4,Results!$B$7:$U$222,6,0)</f>
        <v>5.85</v>
      </c>
      <c r="G4" s="10">
        <f>+VLOOKUP($B4,Results!$B$7:$U$222,7,0)</f>
        <v>323.60000000000002</v>
      </c>
      <c r="H4" s="7">
        <f>+VLOOKUP($B4,Results!$B$7:$U$222,8,0)</f>
        <v>3.1</v>
      </c>
      <c r="I4" s="10">
        <f>+VLOOKUP($B4,Results!$B$7:$U$222,9,0)</f>
        <v>711.34</v>
      </c>
      <c r="J4" s="7">
        <f>+VLOOKUP($B4,Results!$B$7:$U$222,10,0)</f>
        <v>6.81</v>
      </c>
      <c r="K4" s="10">
        <f>+VLOOKUP($B4,Results!$B$7:$U$222,11,0)</f>
        <v>1227.9100000000001</v>
      </c>
      <c r="L4" s="7">
        <f>+VLOOKUP($B4,Results!$B$7:$U$222,12,0)</f>
        <v>11.75</v>
      </c>
      <c r="M4" s="10">
        <f>+VLOOKUP($B4,Results!$B$7:$U$222,13,0)</f>
        <v>2382.21</v>
      </c>
      <c r="N4" s="7">
        <f>+VLOOKUP($B4,Results!$B$7:$U$222,14,0)</f>
        <v>22.79</v>
      </c>
      <c r="O4" s="10">
        <f>+VLOOKUP($B4,Results!$B$7:$U$222,15,0)</f>
        <v>3182.84</v>
      </c>
      <c r="P4" s="7">
        <f>+VLOOKUP($B4,Results!$B$7:$U$222,16,0)</f>
        <v>30.45</v>
      </c>
      <c r="Q4" s="10">
        <f>+VLOOKUP($B4,Results!$B$7:$U$222,17,0)</f>
        <v>3722.22</v>
      </c>
      <c r="R4" s="7">
        <f>+VLOOKUP($B4,Results!$B$7:$U$222,18,0)</f>
        <v>35.61</v>
      </c>
      <c r="S4" s="10">
        <f>+VLOOKUP($B4,Results!$B$7:$U$222,19,0)</f>
        <v>3926.06</v>
      </c>
      <c r="T4" s="7">
        <f>+VLOOKUP($B4,Results!$B$7:$U$222,20,0)</f>
        <v>37.56</v>
      </c>
      <c r="U4" s="10" t="e">
        <f>+VLOOKUP($B4,Results!$B$7:$U$222,21,0)</f>
        <v>#REF!</v>
      </c>
    </row>
    <row r="5" spans="2:21" ht="15" x14ac:dyDescent="0.25">
      <c r="B5" s="9" t="s">
        <v>303</v>
      </c>
      <c r="C5" s="5" t="str">
        <f>+VLOOKUP($B5,Results!$B$7:$U$222,2,0)</f>
        <v>United States of America</v>
      </c>
      <c r="D5" s="5" t="str">
        <f>+VLOOKUP($B5,Results!$B$7:$U$222,3,0)</f>
        <v>North America</v>
      </c>
      <c r="E5" s="7">
        <f>+VLOOKUP($B5,Results!$B$7:$U$222,5,0)</f>
        <v>19778.349999999999</v>
      </c>
      <c r="F5" s="7">
        <f>+VLOOKUP($B5,Results!$B$7:$U$222,6,0)</f>
        <v>0.36</v>
      </c>
      <c r="G5" s="10">
        <f>+VLOOKUP($B5,Results!$B$7:$U$222,7,0)</f>
        <v>82084.94</v>
      </c>
      <c r="H5" s="7">
        <f>+VLOOKUP($B5,Results!$B$7:$U$222,8,0)</f>
        <v>0.15</v>
      </c>
      <c r="I5" s="10">
        <f>+VLOOKUP($B5,Results!$B$7:$U$222,9,0)</f>
        <v>165837.16</v>
      </c>
      <c r="J5" s="7">
        <f>+VLOOKUP($B5,Results!$B$7:$U$222,10,0)</f>
        <v>0.3</v>
      </c>
      <c r="K5" s="10">
        <f>+VLOOKUP($B5,Results!$B$7:$U$222,11,0)</f>
        <v>217870.83</v>
      </c>
      <c r="L5" s="7">
        <f>+VLOOKUP($B5,Results!$B$7:$U$222,12,0)</f>
        <v>0.39</v>
      </c>
      <c r="M5" s="10">
        <f>+VLOOKUP($B5,Results!$B$7:$U$222,13,0)</f>
        <v>262718.45</v>
      </c>
      <c r="N5" s="7">
        <f>+VLOOKUP($B5,Results!$B$7:$U$222,14,0)</f>
        <v>0.48</v>
      </c>
      <c r="O5" s="10">
        <f>+VLOOKUP($B5,Results!$B$7:$U$222,15,0)</f>
        <v>293927.09999999998</v>
      </c>
      <c r="P5" s="7">
        <f>+VLOOKUP($B5,Results!$B$7:$U$222,16,0)</f>
        <v>0.53</v>
      </c>
      <c r="Q5" s="10">
        <f>+VLOOKUP($B5,Results!$B$7:$U$222,17,0)</f>
        <v>316953.44</v>
      </c>
      <c r="R5" s="7">
        <f>+VLOOKUP($B5,Results!$B$7:$U$222,18,0)</f>
        <v>0.56999999999999995</v>
      </c>
      <c r="S5" s="10">
        <f>+VLOOKUP($B5,Results!$B$7:$U$222,19,0)</f>
        <v>339979.77</v>
      </c>
      <c r="T5" s="7">
        <f>+VLOOKUP($B5,Results!$B$7:$U$222,20,0)</f>
        <v>0.61</v>
      </c>
      <c r="U5" s="10" t="e">
        <f>+VLOOKUP($B5,Results!$B$7:$U$222,21,0)</f>
        <v>#REF!</v>
      </c>
    </row>
    <row r="6" spans="2:21" ht="15" x14ac:dyDescent="0.25">
      <c r="B6" s="9" t="s">
        <v>305</v>
      </c>
      <c r="C6" s="5" t="str">
        <f>+VLOOKUP($B6,Results!$B$7:$U$222,2,0)</f>
        <v>Canada</v>
      </c>
      <c r="D6" s="5" t="str">
        <f>+VLOOKUP($B6,Results!$B$7:$U$222,3,0)</f>
        <v>North America</v>
      </c>
      <c r="E6" s="7">
        <f>+VLOOKUP($B6,Results!$B$7:$U$222,5,0)</f>
        <v>97.47</v>
      </c>
      <c r="F6" s="7">
        <f>+VLOOKUP($B6,Results!$B$7:$U$222,6,0)</f>
        <v>0.02</v>
      </c>
      <c r="G6" s="10">
        <f>+VLOOKUP($B6,Results!$B$7:$U$222,7,0)</f>
        <v>529.83000000000004</v>
      </c>
      <c r="H6" s="7">
        <f>+VLOOKUP($B6,Results!$B$7:$U$222,8,0)</f>
        <v>0.01</v>
      </c>
      <c r="I6" s="10">
        <f>+VLOOKUP($B6,Results!$B$7:$U$222,9,0)</f>
        <v>1339.33</v>
      </c>
      <c r="J6" s="7">
        <f>+VLOOKUP($B6,Results!$B$7:$U$222,10,0)</f>
        <v>0.02</v>
      </c>
      <c r="K6" s="10">
        <f>+VLOOKUP($B6,Results!$B$7:$U$222,11,0)</f>
        <v>2167.85</v>
      </c>
      <c r="L6" s="7">
        <f>+VLOOKUP($B6,Results!$B$7:$U$222,12,0)</f>
        <v>0.03</v>
      </c>
      <c r="M6" s="10">
        <f>+VLOOKUP($B6,Results!$B$7:$U$222,13,0)</f>
        <v>2857.12</v>
      </c>
      <c r="N6" s="7">
        <f>+VLOOKUP($B6,Results!$B$7:$U$222,14,0)</f>
        <v>0.05</v>
      </c>
      <c r="O6" s="10">
        <f>+VLOOKUP($B6,Results!$B$7:$U$222,15,0)</f>
        <v>3472.24</v>
      </c>
      <c r="P6" s="7">
        <f>+VLOOKUP($B6,Results!$B$7:$U$222,16,0)</f>
        <v>0.06</v>
      </c>
      <c r="Q6" s="10">
        <f>+VLOOKUP($B6,Results!$B$7:$U$222,17,0)</f>
        <v>3790.75</v>
      </c>
      <c r="R6" s="7">
        <f>+VLOOKUP($B6,Results!$B$7:$U$222,18,0)</f>
        <v>0.06</v>
      </c>
      <c r="S6" s="10">
        <f>+VLOOKUP($B6,Results!$B$7:$U$222,19,0)</f>
        <v>3965.29</v>
      </c>
      <c r="T6" s="7">
        <f>+VLOOKUP($B6,Results!$B$7:$U$222,20,0)</f>
        <v>0.06</v>
      </c>
      <c r="U6" s="10" t="e">
        <f>+VLOOKUP($B6,Results!$B$7:$U$222,21,0)</f>
        <v>#REF!</v>
      </c>
    </row>
    <row r="7" spans="2:21" ht="15" x14ac:dyDescent="0.25">
      <c r="B7" s="5"/>
      <c r="C7" s="6"/>
      <c r="D7" s="6"/>
      <c r="E7" s="7"/>
      <c r="F7" s="7"/>
      <c r="G7" s="5"/>
      <c r="H7" s="7"/>
      <c r="I7" s="5"/>
      <c r="J7" s="7"/>
      <c r="K7" s="5"/>
      <c r="L7" s="7"/>
      <c r="M7" s="5"/>
      <c r="N7" s="7"/>
      <c r="O7" s="5"/>
      <c r="P7" s="7"/>
      <c r="Q7" s="5"/>
      <c r="R7" s="7"/>
      <c r="S7" s="5"/>
      <c r="T7" s="7"/>
      <c r="U7" s="5"/>
    </row>
    <row r="8" spans="2:21" ht="15" x14ac:dyDescent="0.25">
      <c r="B8" s="5"/>
      <c r="C8" s="6"/>
      <c r="D8" s="6"/>
      <c r="E8" s="7"/>
      <c r="F8" s="7"/>
      <c r="G8" s="5"/>
      <c r="H8" s="7"/>
      <c r="I8" s="5"/>
      <c r="J8" s="7"/>
      <c r="K8" s="5"/>
      <c r="L8" s="7"/>
      <c r="M8" s="5"/>
      <c r="N8" s="7"/>
      <c r="O8" s="5"/>
      <c r="P8" s="7"/>
      <c r="Q8" s="5"/>
      <c r="R8" s="7"/>
      <c r="S8" s="5"/>
      <c r="T8" s="7"/>
      <c r="U8" s="5"/>
    </row>
    <row r="9" spans="2:21" ht="15" x14ac:dyDescent="0.25">
      <c r="B9" s="5"/>
      <c r="C9" s="6"/>
      <c r="D9" s="6"/>
      <c r="E9" s="7"/>
      <c r="F9" s="7"/>
      <c r="G9" s="5"/>
      <c r="H9" s="7"/>
      <c r="I9" s="5"/>
      <c r="J9" s="7"/>
      <c r="K9" s="5"/>
      <c r="L9" s="7"/>
      <c r="M9" s="5"/>
      <c r="N9" s="7"/>
      <c r="O9" s="5"/>
      <c r="P9" s="7"/>
      <c r="Q9" s="5"/>
      <c r="R9" s="7"/>
      <c r="S9" s="5"/>
      <c r="T9" s="7"/>
      <c r="U9" s="5"/>
    </row>
    <row r="10" spans="2:21" ht="15" x14ac:dyDescent="0.25">
      <c r="B10" s="5"/>
      <c r="C10" s="6"/>
      <c r="D10" s="6"/>
      <c r="E10" s="7"/>
      <c r="F10" s="7"/>
      <c r="G10" s="5"/>
      <c r="H10" s="7"/>
      <c r="I10" s="5"/>
      <c r="J10" s="7"/>
      <c r="K10" s="5"/>
      <c r="L10" s="7"/>
      <c r="M10" s="5"/>
      <c r="N10" s="7"/>
      <c r="O10" s="5"/>
      <c r="P10" s="7"/>
      <c r="Q10" s="5"/>
      <c r="R10" s="7"/>
      <c r="S10" s="5"/>
      <c r="T10" s="7"/>
      <c r="U10" s="5"/>
    </row>
    <row r="11" spans="2:21" ht="15" x14ac:dyDescent="0.25">
      <c r="B11" s="5"/>
      <c r="C11" s="6"/>
      <c r="D11" s="6"/>
      <c r="E11" s="7"/>
      <c r="F11" s="7"/>
      <c r="G11" s="5"/>
      <c r="H11" s="7"/>
      <c r="I11" s="5"/>
      <c r="J11" s="7"/>
      <c r="K11" s="5"/>
      <c r="L11" s="7"/>
      <c r="M11" s="5"/>
      <c r="N11" s="7"/>
      <c r="O11" s="5"/>
      <c r="P11" s="7"/>
      <c r="Q11" s="5"/>
      <c r="R11" s="7"/>
      <c r="S11" s="5"/>
      <c r="T11" s="7"/>
      <c r="U11" s="5"/>
    </row>
    <row r="12" spans="2:21" ht="15" x14ac:dyDescent="0.25">
      <c r="B12" s="5"/>
      <c r="C12" s="6"/>
      <c r="D12" s="6"/>
      <c r="E12" s="7"/>
      <c r="F12" s="7"/>
      <c r="G12" s="5"/>
      <c r="H12" s="7"/>
      <c r="I12" s="5"/>
      <c r="J12" s="7"/>
      <c r="K12" s="5"/>
      <c r="L12" s="7"/>
      <c r="M12" s="5"/>
      <c r="N12" s="7"/>
      <c r="O12" s="5"/>
      <c r="P12" s="7"/>
      <c r="Q12" s="5"/>
      <c r="R12" s="7"/>
      <c r="S12" s="5"/>
      <c r="T12" s="7"/>
      <c r="U12" s="5"/>
    </row>
    <row r="13" spans="2:21" ht="15" x14ac:dyDescent="0.25">
      <c r="B13" s="5"/>
      <c r="C13" s="6"/>
      <c r="D13" s="6"/>
      <c r="E13" s="7"/>
      <c r="F13" s="7"/>
      <c r="G13" s="5"/>
      <c r="H13" s="7"/>
      <c r="I13" s="5"/>
      <c r="J13" s="7"/>
      <c r="K13" s="5"/>
      <c r="L13" s="7"/>
      <c r="M13" s="5"/>
      <c r="N13" s="7"/>
      <c r="O13" s="5"/>
      <c r="P13" s="7"/>
      <c r="Q13" s="5"/>
      <c r="R13" s="7"/>
      <c r="S13" s="5"/>
      <c r="T13" s="7"/>
      <c r="U13" s="5"/>
    </row>
    <row r="14" spans="2:21" ht="15" x14ac:dyDescent="0.25">
      <c r="B14" s="5"/>
      <c r="C14" s="6"/>
      <c r="D14" s="6"/>
      <c r="E14" s="7"/>
      <c r="F14" s="7"/>
      <c r="G14" s="5"/>
      <c r="H14" s="7"/>
      <c r="I14" s="5"/>
      <c r="J14" s="7"/>
      <c r="K14" s="5"/>
      <c r="L14" s="7"/>
      <c r="M14" s="5"/>
      <c r="N14" s="7"/>
      <c r="O14" s="5"/>
      <c r="P14" s="7"/>
      <c r="Q14" s="5"/>
      <c r="R14" s="7"/>
      <c r="S14" s="5"/>
      <c r="T14" s="7"/>
      <c r="U14" s="5"/>
    </row>
    <row r="15" spans="2:21" ht="15" x14ac:dyDescent="0.25">
      <c r="B15" s="5"/>
      <c r="C15" s="6"/>
      <c r="D15" s="6"/>
      <c r="E15" s="7"/>
      <c r="F15" s="7"/>
      <c r="G15" s="5"/>
      <c r="H15" s="7"/>
      <c r="I15" s="5"/>
      <c r="J15" s="7"/>
      <c r="K15" s="5"/>
      <c r="L15" s="7"/>
      <c r="M15" s="5"/>
      <c r="N15" s="7"/>
      <c r="O15" s="5"/>
      <c r="P15" s="7"/>
      <c r="Q15" s="5"/>
      <c r="R15" s="7"/>
      <c r="S15" s="5"/>
      <c r="T15" s="7"/>
      <c r="U15" s="5"/>
    </row>
    <row r="16" spans="2:21" ht="15" x14ac:dyDescent="0.25">
      <c r="B16" s="5"/>
      <c r="C16" s="6"/>
      <c r="D16" s="6"/>
      <c r="E16" s="7"/>
      <c r="F16" s="7"/>
      <c r="G16" s="5"/>
      <c r="H16" s="7"/>
      <c r="I16" s="5"/>
      <c r="J16" s="7"/>
      <c r="K16" s="5"/>
      <c r="L16" s="7"/>
      <c r="M16" s="5"/>
      <c r="N16" s="7"/>
      <c r="O16" s="5"/>
      <c r="P16" s="7"/>
      <c r="Q16" s="5"/>
      <c r="R16" s="7"/>
      <c r="S16" s="5"/>
      <c r="T16" s="7"/>
      <c r="U16" s="5"/>
    </row>
    <row r="17" spans="2:21" ht="15" x14ac:dyDescent="0.25">
      <c r="B17" s="5"/>
      <c r="C17" s="6"/>
      <c r="D17" s="6"/>
      <c r="E17" s="7"/>
      <c r="F17" s="7"/>
      <c r="G17" s="5"/>
      <c r="H17" s="7"/>
      <c r="I17" s="5"/>
      <c r="J17" s="7"/>
      <c r="K17" s="5"/>
      <c r="L17" s="7"/>
      <c r="M17" s="5"/>
      <c r="N17" s="7"/>
      <c r="O17" s="5"/>
      <c r="P17" s="7"/>
      <c r="Q17" s="5"/>
      <c r="R17" s="7"/>
      <c r="S17" s="5"/>
      <c r="T17" s="7"/>
      <c r="U17" s="5"/>
    </row>
    <row r="18" spans="2:21" ht="15" x14ac:dyDescent="0.25">
      <c r="B18" s="5"/>
      <c r="C18" s="6"/>
      <c r="D18" s="6"/>
      <c r="E18" s="7"/>
      <c r="F18" s="7"/>
      <c r="G18" s="5"/>
      <c r="H18" s="7"/>
      <c r="I18" s="5"/>
      <c r="J18" s="7"/>
      <c r="K18" s="5"/>
      <c r="L18" s="7"/>
      <c r="M18" s="5"/>
      <c r="N18" s="7"/>
      <c r="O18" s="5"/>
      <c r="P18" s="7"/>
      <c r="Q18" s="5"/>
      <c r="R18" s="7"/>
      <c r="S18" s="5"/>
      <c r="T18" s="7"/>
      <c r="U18" s="5"/>
    </row>
    <row r="19" spans="2:21" ht="15" x14ac:dyDescent="0.25">
      <c r="B19" s="5"/>
      <c r="C19" s="6"/>
      <c r="D19" s="6"/>
      <c r="E19" s="7"/>
      <c r="F19" s="7"/>
      <c r="G19" s="5"/>
      <c r="H19" s="7"/>
      <c r="I19" s="5"/>
      <c r="J19" s="7"/>
      <c r="K19" s="5"/>
      <c r="L19" s="7"/>
      <c r="M19" s="5"/>
      <c r="N19" s="7"/>
      <c r="O19" s="5"/>
      <c r="P19" s="7"/>
      <c r="Q19" s="5"/>
      <c r="R19" s="7"/>
      <c r="S19" s="5"/>
      <c r="T19" s="7"/>
      <c r="U19" s="5"/>
    </row>
    <row r="20" spans="2:21" ht="15" x14ac:dyDescent="0.25">
      <c r="B20" s="5"/>
      <c r="C20" s="6"/>
      <c r="D20" s="6"/>
      <c r="E20" s="7"/>
      <c r="F20" s="7"/>
      <c r="G20" s="5"/>
      <c r="H20" s="7"/>
      <c r="I20" s="5"/>
      <c r="J20" s="7"/>
      <c r="K20" s="5"/>
      <c r="L20" s="7"/>
      <c r="M20" s="5"/>
      <c r="N20" s="7"/>
      <c r="O20" s="5"/>
      <c r="P20" s="7"/>
      <c r="Q20" s="5"/>
      <c r="R20" s="7"/>
      <c r="S20" s="5"/>
      <c r="T20" s="7"/>
      <c r="U20" s="5"/>
    </row>
    <row r="21" spans="2:21" ht="15" x14ac:dyDescent="0.25">
      <c r="B21" s="5"/>
      <c r="C21" s="6"/>
      <c r="D21" s="6"/>
      <c r="E21" s="7"/>
      <c r="F21" s="7"/>
      <c r="G21" s="5"/>
      <c r="H21" s="7"/>
      <c r="I21" s="5"/>
      <c r="J21" s="7"/>
      <c r="K21" s="5"/>
      <c r="L21" s="7"/>
      <c r="M21" s="5"/>
      <c r="N21" s="7"/>
      <c r="O21" s="5"/>
      <c r="P21" s="7"/>
      <c r="Q21" s="5"/>
      <c r="R21" s="7"/>
      <c r="S21" s="5"/>
      <c r="T21" s="7"/>
      <c r="U21" s="5"/>
    </row>
    <row r="22" spans="2:21" ht="15" x14ac:dyDescent="0.25">
      <c r="B22" s="5"/>
      <c r="C22" s="6"/>
      <c r="D22" s="6"/>
      <c r="E22" s="7"/>
      <c r="F22" s="7"/>
      <c r="G22" s="5"/>
      <c r="H22" s="7"/>
      <c r="I22" s="5"/>
      <c r="J22" s="7"/>
      <c r="K22" s="5"/>
      <c r="L22" s="7"/>
      <c r="M22" s="5"/>
      <c r="N22" s="7"/>
      <c r="O22" s="5"/>
      <c r="P22" s="7"/>
      <c r="Q22" s="5"/>
      <c r="R22" s="7"/>
      <c r="S22" s="5"/>
      <c r="T22" s="7"/>
      <c r="U22" s="5"/>
    </row>
    <row r="23" spans="2:21" ht="15" x14ac:dyDescent="0.25">
      <c r="B23" s="5"/>
      <c r="C23" s="6"/>
      <c r="D23" s="6"/>
      <c r="E23" s="7"/>
      <c r="F23" s="7"/>
      <c r="G23" s="5"/>
      <c r="H23" s="7"/>
      <c r="I23" s="5"/>
      <c r="J23" s="7"/>
      <c r="K23" s="5"/>
      <c r="L23" s="7"/>
      <c r="M23" s="5"/>
      <c r="N23" s="7"/>
      <c r="O23" s="5"/>
      <c r="P23" s="7"/>
      <c r="Q23" s="5"/>
      <c r="R23" s="7"/>
      <c r="S23" s="5"/>
      <c r="T23" s="7"/>
      <c r="U23" s="5"/>
    </row>
    <row r="24" spans="2:21" ht="15" x14ac:dyDescent="0.25">
      <c r="B24" s="5"/>
      <c r="C24" s="6"/>
      <c r="D24" s="6"/>
      <c r="E24" s="7"/>
      <c r="F24" s="7"/>
      <c r="G24" s="5"/>
      <c r="H24" s="7"/>
      <c r="I24" s="5"/>
      <c r="J24" s="7"/>
      <c r="K24" s="5"/>
      <c r="L24" s="7"/>
      <c r="M24" s="5"/>
      <c r="N24" s="7"/>
      <c r="O24" s="5"/>
      <c r="P24" s="7"/>
      <c r="Q24" s="5"/>
      <c r="R24" s="7"/>
      <c r="S24" s="5"/>
      <c r="T24" s="7"/>
      <c r="U24" s="5"/>
    </row>
    <row r="25" spans="2:21" ht="15" x14ac:dyDescent="0.25">
      <c r="B25" s="5"/>
      <c r="C25" s="6"/>
      <c r="D25" s="6"/>
      <c r="E25" s="7"/>
      <c r="F25" s="7"/>
      <c r="G25" s="5"/>
      <c r="H25" s="7"/>
      <c r="I25" s="5"/>
      <c r="J25" s="7"/>
      <c r="K25" s="5"/>
      <c r="L25" s="7"/>
      <c r="M25" s="5"/>
      <c r="N25" s="7"/>
      <c r="O25" s="5"/>
      <c r="P25" s="7"/>
      <c r="Q25" s="5"/>
      <c r="R25" s="7"/>
      <c r="S25" s="5"/>
      <c r="T25" s="7"/>
      <c r="U25" s="5"/>
    </row>
    <row r="26" spans="2:21" ht="15" x14ac:dyDescent="0.25">
      <c r="B26" s="5"/>
      <c r="C26" s="6"/>
      <c r="D26" s="6"/>
      <c r="E26" s="7"/>
      <c r="F26" s="7"/>
      <c r="G26" s="5"/>
      <c r="H26" s="7"/>
      <c r="I26" s="5"/>
      <c r="J26" s="7"/>
      <c r="K26" s="5"/>
      <c r="L26" s="7"/>
      <c r="M26" s="5"/>
      <c r="N26" s="7"/>
      <c r="O26" s="5"/>
      <c r="P26" s="7"/>
      <c r="Q26" s="5"/>
      <c r="R26" s="7"/>
      <c r="S26" s="5"/>
      <c r="T26" s="7"/>
      <c r="U26" s="5"/>
    </row>
    <row r="27" spans="2:21" ht="15" x14ac:dyDescent="0.25">
      <c r="B27" s="5"/>
      <c r="C27" s="6"/>
      <c r="D27" s="6"/>
      <c r="E27" s="7"/>
      <c r="F27" s="7"/>
      <c r="G27" s="5"/>
      <c r="H27" s="7"/>
      <c r="I27" s="5"/>
      <c r="J27" s="7"/>
      <c r="K27" s="5"/>
      <c r="L27" s="7"/>
      <c r="M27" s="5"/>
      <c r="N27" s="7"/>
      <c r="O27" s="5"/>
      <c r="P27" s="7"/>
      <c r="Q27" s="5"/>
      <c r="R27" s="7"/>
      <c r="S27" s="5"/>
      <c r="T27" s="7"/>
      <c r="U27" s="5"/>
    </row>
    <row r="28" spans="2:21" ht="15" x14ac:dyDescent="0.25">
      <c r="B28" s="5"/>
      <c r="C28" s="6"/>
      <c r="D28" s="6"/>
      <c r="E28" s="7"/>
      <c r="F28" s="7"/>
      <c r="G28" s="5"/>
      <c r="H28" s="7"/>
      <c r="I28" s="5"/>
      <c r="J28" s="7"/>
      <c r="K28" s="5"/>
      <c r="L28" s="7"/>
      <c r="M28" s="5"/>
      <c r="N28" s="7"/>
      <c r="O28" s="5"/>
      <c r="P28" s="7"/>
      <c r="Q28" s="5"/>
      <c r="R28" s="7"/>
      <c r="S28" s="5"/>
      <c r="T28" s="7"/>
      <c r="U28" s="5"/>
    </row>
    <row r="29" spans="2:21" ht="15" x14ac:dyDescent="0.25">
      <c r="B29" s="5"/>
      <c r="C29" s="6"/>
      <c r="D29" s="6"/>
      <c r="E29" s="7"/>
      <c r="F29" s="7"/>
      <c r="G29" s="5"/>
      <c r="H29" s="7"/>
      <c r="I29" s="5"/>
      <c r="J29" s="7"/>
      <c r="K29" s="5"/>
      <c r="L29" s="7"/>
      <c r="M29" s="5"/>
      <c r="N29" s="7"/>
      <c r="O29" s="5"/>
      <c r="P29" s="7"/>
      <c r="Q29" s="5"/>
      <c r="R29" s="7"/>
      <c r="S29" s="5"/>
      <c r="T29" s="7"/>
      <c r="U29" s="5"/>
    </row>
    <row r="30" spans="2:21" ht="15" x14ac:dyDescent="0.25">
      <c r="B30" s="5"/>
      <c r="C30" s="6"/>
      <c r="D30" s="6"/>
      <c r="E30" s="7"/>
      <c r="F30" s="7"/>
      <c r="G30" s="5"/>
      <c r="H30" s="7"/>
      <c r="I30" s="5"/>
      <c r="J30" s="7"/>
      <c r="K30" s="5"/>
      <c r="L30" s="7"/>
      <c r="M30" s="5"/>
      <c r="N30" s="7"/>
      <c r="O30" s="5"/>
      <c r="P30" s="7"/>
      <c r="Q30" s="5"/>
      <c r="R30" s="7"/>
      <c r="S30" s="5"/>
      <c r="T30" s="7"/>
      <c r="U30" s="5"/>
    </row>
    <row r="31" spans="2:21" ht="15" x14ac:dyDescent="0.25">
      <c r="B31" s="5"/>
      <c r="C31" s="6"/>
      <c r="D31" s="6"/>
      <c r="E31" s="7"/>
      <c r="F31" s="7"/>
      <c r="G31" s="5"/>
      <c r="H31" s="7"/>
      <c r="I31" s="5"/>
      <c r="J31" s="7"/>
      <c r="K31" s="5"/>
      <c r="L31" s="7"/>
      <c r="M31" s="5"/>
      <c r="N31" s="7"/>
      <c r="O31" s="5"/>
      <c r="P31" s="7"/>
      <c r="Q31" s="5"/>
      <c r="R31" s="7"/>
      <c r="S31" s="5"/>
      <c r="T31" s="7"/>
      <c r="U31" s="5"/>
    </row>
    <row r="32" spans="2:21" ht="15" x14ac:dyDescent="0.25">
      <c r="B32" s="5"/>
      <c r="C32" s="6"/>
      <c r="D32" s="6"/>
      <c r="E32" s="7"/>
      <c r="F32" s="7"/>
      <c r="G32" s="5"/>
      <c r="H32" s="7"/>
      <c r="I32" s="5"/>
      <c r="J32" s="7"/>
      <c r="K32" s="5"/>
      <c r="L32" s="7"/>
      <c r="M32" s="5"/>
      <c r="N32" s="7"/>
      <c r="O32" s="5"/>
      <c r="P32" s="7"/>
      <c r="Q32" s="5"/>
      <c r="R32" s="7"/>
      <c r="S32" s="5"/>
      <c r="T32" s="7"/>
      <c r="U32" s="5"/>
    </row>
    <row r="33" spans="2:21" ht="15" x14ac:dyDescent="0.25">
      <c r="B33" s="5"/>
      <c r="C33" s="6"/>
      <c r="D33" s="6"/>
      <c r="E33" s="7"/>
      <c r="F33" s="7"/>
      <c r="G33" s="5"/>
      <c r="H33" s="7"/>
      <c r="I33" s="5"/>
      <c r="J33" s="7"/>
      <c r="K33" s="5"/>
      <c r="L33" s="7"/>
      <c r="M33" s="5"/>
      <c r="N33" s="7"/>
      <c r="O33" s="5"/>
      <c r="P33" s="7"/>
      <c r="Q33" s="5"/>
      <c r="R33" s="7"/>
      <c r="S33" s="5"/>
      <c r="T33" s="7"/>
      <c r="U33" s="5"/>
    </row>
    <row r="34" spans="2:21" ht="15" x14ac:dyDescent="0.25">
      <c r="B34" s="5"/>
      <c r="C34" s="6"/>
      <c r="D34" s="6"/>
      <c r="E34" s="7"/>
      <c r="F34" s="7"/>
      <c r="G34" s="5"/>
      <c r="H34" s="7"/>
      <c r="I34" s="5"/>
      <c r="J34" s="7"/>
      <c r="K34" s="5"/>
      <c r="L34" s="7"/>
      <c r="M34" s="5"/>
      <c r="N34" s="7"/>
      <c r="O34" s="5"/>
      <c r="P34" s="7"/>
      <c r="Q34" s="5"/>
      <c r="R34" s="7"/>
      <c r="S34" s="5"/>
      <c r="T34" s="7"/>
      <c r="U34" s="5"/>
    </row>
    <row r="35" spans="2:21" ht="15" x14ac:dyDescent="0.25">
      <c r="B35" s="5"/>
      <c r="C35" s="6"/>
      <c r="D35" s="6"/>
      <c r="E35" s="7"/>
      <c r="F35" s="7"/>
      <c r="G35" s="5"/>
      <c r="H35" s="7"/>
      <c r="I35" s="5"/>
      <c r="J35" s="7"/>
      <c r="K35" s="5"/>
      <c r="L35" s="7"/>
      <c r="M35" s="5"/>
      <c r="N35" s="7"/>
      <c r="O35" s="5"/>
      <c r="P35" s="7"/>
      <c r="Q35" s="5"/>
      <c r="R35" s="7"/>
      <c r="S35" s="5"/>
      <c r="T35" s="7"/>
      <c r="U35" s="5"/>
    </row>
    <row r="36" spans="2:21" ht="15" x14ac:dyDescent="0.25">
      <c r="B36" s="5"/>
      <c r="C36" s="6"/>
      <c r="D36" s="6"/>
      <c r="E36" s="7"/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</row>
    <row r="37" spans="2:21" ht="15" x14ac:dyDescent="0.25">
      <c r="B37" s="5"/>
      <c r="C37" s="6"/>
      <c r="D37" s="6"/>
      <c r="E37" s="7"/>
      <c r="F37" s="7"/>
      <c r="G37" s="5"/>
      <c r="H37" s="7"/>
      <c r="I37" s="5"/>
      <c r="J37" s="7"/>
      <c r="K37" s="5"/>
      <c r="L37" s="7"/>
      <c r="M37" s="5"/>
      <c r="N37" s="7"/>
      <c r="O37" s="5"/>
      <c r="P37" s="7"/>
      <c r="Q37" s="5"/>
      <c r="R37" s="7"/>
      <c r="S37" s="5"/>
      <c r="T37" s="7"/>
      <c r="U37" s="5"/>
    </row>
    <row r="38" spans="2:21" ht="15" x14ac:dyDescent="0.25">
      <c r="B38" s="5"/>
      <c r="C38" s="6"/>
      <c r="D38" s="6"/>
      <c r="E38" s="7"/>
      <c r="F38" s="7"/>
      <c r="G38" s="5"/>
      <c r="H38" s="7"/>
      <c r="I38" s="5"/>
      <c r="J38" s="7"/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</row>
    <row r="39" spans="2:21" ht="15" x14ac:dyDescent="0.25">
      <c r="B39" s="5"/>
      <c r="C39" s="6"/>
      <c r="D39" s="6"/>
      <c r="E39" s="7"/>
      <c r="F39" s="7"/>
      <c r="G39" s="5"/>
      <c r="H39" s="7"/>
      <c r="I39" s="5"/>
      <c r="J39" s="7"/>
      <c r="K39" s="5"/>
      <c r="L39" s="7"/>
      <c r="M39" s="5"/>
      <c r="N39" s="7"/>
      <c r="O39" s="5"/>
      <c r="P39" s="7"/>
      <c r="Q39" s="5"/>
      <c r="R39" s="7"/>
      <c r="S39" s="5"/>
      <c r="T39" s="7"/>
      <c r="U39" s="5"/>
    </row>
    <row r="40" spans="2:21" ht="15" x14ac:dyDescent="0.25">
      <c r="B40" s="5"/>
      <c r="C40" s="6"/>
      <c r="D40" s="6"/>
      <c r="E40" s="7"/>
      <c r="F40" s="7"/>
      <c r="G40" s="5"/>
      <c r="H40" s="7"/>
      <c r="I40" s="5"/>
      <c r="J40" s="7"/>
      <c r="K40" s="5"/>
      <c r="L40" s="7"/>
      <c r="M40" s="5"/>
      <c r="N40" s="7"/>
      <c r="O40" s="5"/>
      <c r="P40" s="7"/>
      <c r="Q40" s="5"/>
      <c r="R40" s="7"/>
      <c r="S40" s="5"/>
      <c r="T40" s="7"/>
      <c r="U40" s="5"/>
    </row>
    <row r="41" spans="2:21" ht="15" x14ac:dyDescent="0.25">
      <c r="B41" s="5"/>
      <c r="C41" s="6"/>
      <c r="D41" s="6"/>
      <c r="E41" s="7"/>
      <c r="F41" s="7"/>
      <c r="G41" s="5"/>
      <c r="H41" s="7"/>
      <c r="I41" s="5"/>
      <c r="J41" s="7"/>
      <c r="K41" s="5"/>
      <c r="L41" s="7"/>
      <c r="M41" s="5"/>
      <c r="N41" s="7"/>
      <c r="O41" s="5"/>
      <c r="P41" s="7"/>
      <c r="Q41" s="5"/>
      <c r="R41" s="7"/>
      <c r="S41" s="5"/>
      <c r="T41" s="7"/>
      <c r="U41" s="5"/>
    </row>
    <row r="42" spans="2:21" ht="15" x14ac:dyDescent="0.25">
      <c r="B42" s="5"/>
      <c r="C42" s="6"/>
      <c r="D42" s="6"/>
      <c r="E42" s="7"/>
      <c r="F42" s="7"/>
      <c r="G42" s="5"/>
      <c r="H42" s="7"/>
      <c r="I42" s="5"/>
      <c r="J42" s="7"/>
      <c r="K42" s="5"/>
      <c r="L42" s="7"/>
      <c r="M42" s="5"/>
      <c r="N42" s="7"/>
      <c r="O42" s="5"/>
      <c r="P42" s="7"/>
      <c r="Q42" s="5"/>
      <c r="R42" s="7"/>
      <c r="S42" s="5"/>
      <c r="T42" s="7"/>
      <c r="U42" s="5"/>
    </row>
    <row r="43" spans="2:21" ht="15" x14ac:dyDescent="0.25">
      <c r="B43" s="5"/>
      <c r="C43" s="6"/>
      <c r="D43" s="6"/>
      <c r="E43" s="7"/>
      <c r="F43" s="7"/>
      <c r="G43" s="5"/>
      <c r="H43" s="7"/>
      <c r="I43" s="5"/>
      <c r="J43" s="7"/>
      <c r="K43" s="5"/>
      <c r="L43" s="7"/>
      <c r="M43" s="5"/>
      <c r="N43" s="7"/>
      <c r="O43" s="5"/>
      <c r="P43" s="7"/>
      <c r="Q43" s="5"/>
      <c r="R43" s="7"/>
      <c r="S43" s="5"/>
      <c r="T43" s="7"/>
      <c r="U43" s="5"/>
    </row>
    <row r="44" spans="2:21" ht="15" x14ac:dyDescent="0.25">
      <c r="B44" s="5"/>
      <c r="C44" s="6"/>
      <c r="D44" s="6"/>
      <c r="E44" s="7"/>
      <c r="F44" s="7"/>
      <c r="G44" s="5"/>
      <c r="H44" s="7"/>
      <c r="I44" s="5"/>
      <c r="J44" s="7"/>
      <c r="K44" s="5"/>
      <c r="L44" s="7"/>
      <c r="M44" s="5"/>
      <c r="N44" s="7"/>
      <c r="O44" s="5"/>
      <c r="P44" s="7"/>
      <c r="Q44" s="5"/>
      <c r="R44" s="7"/>
      <c r="S44" s="5"/>
      <c r="T44" s="7"/>
      <c r="U44" s="5"/>
    </row>
    <row r="45" spans="2:21" ht="15" x14ac:dyDescent="0.25">
      <c r="B45" s="5"/>
      <c r="C45" s="6"/>
      <c r="D45" s="6"/>
      <c r="E45" s="7"/>
      <c r="F45" s="7"/>
      <c r="G45" s="5"/>
      <c r="H45" s="7"/>
      <c r="I45" s="5"/>
      <c r="J45" s="7"/>
      <c r="K45" s="5"/>
      <c r="L45" s="7"/>
      <c r="M45" s="5"/>
      <c r="N45" s="7"/>
      <c r="O45" s="5"/>
      <c r="P45" s="7"/>
      <c r="Q45" s="5"/>
      <c r="R45" s="7"/>
      <c r="S45" s="5"/>
      <c r="T45" s="7"/>
      <c r="U45" s="5"/>
    </row>
    <row r="46" spans="2:21" ht="15" x14ac:dyDescent="0.25">
      <c r="B46" s="5"/>
      <c r="C46" s="6"/>
      <c r="D46" s="6"/>
      <c r="E46" s="7"/>
      <c r="F46" s="7"/>
      <c r="G46" s="5"/>
      <c r="H46" s="7"/>
      <c r="I46" s="5"/>
      <c r="J46" s="7"/>
      <c r="K46" s="5"/>
      <c r="L46" s="7"/>
      <c r="M46" s="5"/>
      <c r="N46" s="7"/>
      <c r="O46" s="5"/>
      <c r="P46" s="7"/>
      <c r="Q46" s="5"/>
      <c r="R46" s="7"/>
      <c r="S46" s="5"/>
      <c r="T46" s="7"/>
      <c r="U46" s="5"/>
    </row>
    <row r="47" spans="2:21" ht="15" x14ac:dyDescent="0.25">
      <c r="B47" s="5"/>
      <c r="C47" s="6"/>
      <c r="D47" s="6"/>
      <c r="E47" s="7"/>
      <c r="F47" s="7"/>
      <c r="G47" s="5"/>
      <c r="H47" s="7"/>
      <c r="I47" s="5"/>
      <c r="J47" s="7"/>
      <c r="K47" s="5"/>
      <c r="L47" s="7"/>
      <c r="M47" s="5"/>
      <c r="N47" s="7"/>
      <c r="O47" s="5"/>
      <c r="P47" s="7"/>
      <c r="Q47" s="5"/>
      <c r="R47" s="7"/>
      <c r="S47" s="5"/>
      <c r="T47" s="7"/>
      <c r="U47" s="5"/>
    </row>
    <row r="48" spans="2:21" ht="15" x14ac:dyDescent="0.25">
      <c r="B48" s="5"/>
      <c r="C48" s="6"/>
      <c r="D48" s="6"/>
      <c r="E48" s="7"/>
      <c r="F48" s="7"/>
      <c r="G48" s="5"/>
      <c r="H48" s="7"/>
      <c r="I48" s="5"/>
      <c r="J48" s="7"/>
      <c r="K48" s="5"/>
      <c r="L48" s="7"/>
      <c r="M48" s="5"/>
      <c r="N48" s="7"/>
      <c r="O48" s="5"/>
      <c r="P48" s="7"/>
      <c r="Q48" s="5"/>
      <c r="R48" s="7"/>
      <c r="S48" s="5"/>
      <c r="T48" s="7"/>
      <c r="U48" s="5"/>
    </row>
    <row r="49" spans="2:21" ht="15" x14ac:dyDescent="0.25">
      <c r="B49" s="5"/>
      <c r="C49" s="6"/>
      <c r="D49" s="6"/>
      <c r="E49" s="7"/>
      <c r="F49" s="7"/>
      <c r="G49" s="5"/>
      <c r="H49" s="7"/>
      <c r="I49" s="5"/>
      <c r="J49" s="7"/>
      <c r="K49" s="5"/>
      <c r="L49" s="7"/>
      <c r="M49" s="5"/>
      <c r="N49" s="7"/>
      <c r="O49" s="5"/>
      <c r="P49" s="7"/>
      <c r="Q49" s="5"/>
      <c r="R49" s="7"/>
      <c r="S49" s="5"/>
      <c r="T49" s="7"/>
      <c r="U49" s="5"/>
    </row>
    <row r="50" spans="2:21" ht="15" x14ac:dyDescent="0.25">
      <c r="B50" s="5"/>
      <c r="C50" s="6"/>
      <c r="D50" s="6"/>
      <c r="E50" s="7"/>
      <c r="F50" s="7"/>
      <c r="G50" s="5"/>
      <c r="H50" s="7"/>
      <c r="I50" s="5"/>
      <c r="J50" s="7"/>
      <c r="K50" s="5"/>
      <c r="L50" s="7"/>
      <c r="M50" s="5"/>
      <c r="N50" s="7"/>
      <c r="O50" s="5"/>
      <c r="P50" s="7"/>
      <c r="Q50" s="5"/>
      <c r="R50" s="7"/>
      <c r="S50" s="5"/>
      <c r="T50" s="7"/>
      <c r="U50" s="5"/>
    </row>
    <row r="51" spans="2:21" ht="15" x14ac:dyDescent="0.25">
      <c r="B51" s="5"/>
      <c r="C51" s="6"/>
      <c r="D51" s="6"/>
      <c r="E51" s="7"/>
      <c r="F51" s="7"/>
      <c r="G51" s="5"/>
      <c r="H51" s="7"/>
      <c r="I51" s="5"/>
      <c r="J51" s="7"/>
      <c r="K51" s="5"/>
      <c r="L51" s="7"/>
      <c r="M51" s="5"/>
      <c r="N51" s="7"/>
      <c r="O51" s="5"/>
      <c r="P51" s="7"/>
      <c r="Q51" s="5"/>
      <c r="R51" s="7"/>
      <c r="S51" s="5"/>
      <c r="T51" s="7"/>
      <c r="U51" s="5"/>
    </row>
    <row r="52" spans="2:21" ht="15" x14ac:dyDescent="0.25">
      <c r="B52" s="5"/>
      <c r="C52" s="6"/>
      <c r="D52" s="6"/>
      <c r="E52" s="7"/>
      <c r="F52" s="7"/>
      <c r="G52" s="5"/>
      <c r="H52" s="7"/>
      <c r="I52" s="5"/>
      <c r="J52" s="7"/>
      <c r="K52" s="5"/>
      <c r="L52" s="7"/>
      <c r="M52" s="5"/>
      <c r="N52" s="7"/>
      <c r="O52" s="5"/>
      <c r="P52" s="7"/>
      <c r="Q52" s="5"/>
      <c r="R52" s="7"/>
      <c r="S52" s="5"/>
      <c r="T52" s="7"/>
      <c r="U52" s="5"/>
    </row>
    <row r="53" spans="2:21" ht="15" x14ac:dyDescent="0.25">
      <c r="B53" s="5"/>
      <c r="C53" s="6"/>
      <c r="D53" s="6"/>
      <c r="E53" s="7"/>
      <c r="F53" s="7"/>
      <c r="G53" s="5"/>
      <c r="H53" s="7"/>
      <c r="I53" s="5"/>
      <c r="J53" s="7"/>
      <c r="K53" s="5"/>
      <c r="L53" s="7"/>
      <c r="M53" s="5"/>
      <c r="N53" s="7"/>
      <c r="O53" s="5"/>
      <c r="P53" s="7"/>
      <c r="Q53" s="5"/>
      <c r="R53" s="7"/>
      <c r="S53" s="5"/>
      <c r="T53" s="7"/>
      <c r="U53" s="5"/>
    </row>
    <row r="54" spans="2:21" ht="15" x14ac:dyDescent="0.25">
      <c r="B54" s="5"/>
      <c r="C54" s="6"/>
      <c r="D54" s="6"/>
      <c r="E54" s="7"/>
      <c r="F54" s="7"/>
      <c r="G54" s="5"/>
      <c r="H54" s="7"/>
      <c r="I54" s="5"/>
      <c r="J54" s="7"/>
      <c r="K54" s="5"/>
      <c r="L54" s="7"/>
      <c r="M54" s="5"/>
      <c r="N54" s="7"/>
      <c r="O54" s="5"/>
      <c r="P54" s="7"/>
      <c r="Q54" s="5"/>
      <c r="R54" s="7"/>
      <c r="S54" s="5"/>
      <c r="T54" s="7"/>
      <c r="U54" s="5"/>
    </row>
    <row r="55" spans="2:21" ht="15" x14ac:dyDescent="0.25">
      <c r="B55" s="5"/>
      <c r="C55" s="6"/>
      <c r="D55" s="6"/>
      <c r="E55" s="7"/>
      <c r="F55" s="7"/>
      <c r="G55" s="5"/>
      <c r="H55" s="7"/>
      <c r="I55" s="5"/>
      <c r="J55" s="7"/>
      <c r="K55" s="5"/>
      <c r="L55" s="7"/>
      <c r="M55" s="5"/>
      <c r="N55" s="7"/>
      <c r="O55" s="5"/>
      <c r="P55" s="7"/>
      <c r="Q55" s="5"/>
      <c r="R55" s="7"/>
      <c r="S55" s="5"/>
      <c r="T55" s="7"/>
      <c r="U55" s="5"/>
    </row>
    <row r="56" spans="2:21" ht="15" x14ac:dyDescent="0.25">
      <c r="B56" s="5"/>
      <c r="C56" s="6"/>
      <c r="D56" s="6"/>
      <c r="E56" s="7"/>
      <c r="F56" s="7"/>
      <c r="G56" s="5"/>
      <c r="H56" s="7"/>
      <c r="I56" s="5"/>
      <c r="J56" s="7"/>
      <c r="K56" s="5"/>
      <c r="L56" s="7"/>
      <c r="M56" s="5"/>
      <c r="N56" s="7"/>
      <c r="O56" s="5"/>
      <c r="P56" s="7"/>
      <c r="Q56" s="5"/>
      <c r="R56" s="7"/>
      <c r="S56" s="5"/>
      <c r="T56" s="7"/>
      <c r="U56" s="5"/>
    </row>
    <row r="57" spans="2:21" ht="15" x14ac:dyDescent="0.25">
      <c r="B57" s="5"/>
      <c r="C57" s="6"/>
      <c r="D57" s="6"/>
      <c r="E57" s="7"/>
      <c r="F57" s="7"/>
      <c r="G57" s="5"/>
      <c r="H57" s="7"/>
      <c r="I57" s="5"/>
      <c r="J57" s="7"/>
      <c r="K57" s="5"/>
      <c r="L57" s="7"/>
      <c r="M57" s="5"/>
      <c r="N57" s="7"/>
      <c r="O57" s="5"/>
      <c r="P57" s="7"/>
      <c r="Q57" s="5"/>
      <c r="R57" s="7"/>
      <c r="S57" s="5"/>
      <c r="T57" s="7"/>
      <c r="U57" s="5"/>
    </row>
    <row r="58" spans="2:21" ht="15" x14ac:dyDescent="0.25">
      <c r="B58" s="5"/>
      <c r="C58" s="6"/>
      <c r="D58" s="6"/>
      <c r="E58" s="7"/>
      <c r="F58" s="7"/>
      <c r="G58" s="5"/>
      <c r="H58" s="7"/>
      <c r="I58" s="5"/>
      <c r="J58" s="7"/>
      <c r="K58" s="5"/>
      <c r="L58" s="7"/>
      <c r="M58" s="5"/>
      <c r="N58" s="7"/>
      <c r="O58" s="5"/>
      <c r="P58" s="7"/>
      <c r="Q58" s="5"/>
      <c r="R58" s="7"/>
      <c r="S58" s="5"/>
      <c r="T58" s="7"/>
      <c r="U58" s="5"/>
    </row>
    <row r="59" spans="2:21" ht="15" x14ac:dyDescent="0.25">
      <c r="B59" s="5"/>
      <c r="C59" s="6"/>
      <c r="D59" s="6"/>
      <c r="E59" s="7"/>
      <c r="F59" s="7"/>
      <c r="G59" s="5"/>
      <c r="H59" s="7"/>
      <c r="I59" s="5"/>
      <c r="J59" s="7"/>
      <c r="K59" s="5"/>
      <c r="L59" s="7"/>
      <c r="M59" s="5"/>
      <c r="N59" s="7"/>
      <c r="O59" s="5"/>
      <c r="P59" s="7"/>
      <c r="Q59" s="5"/>
      <c r="R59" s="7"/>
      <c r="S59" s="5"/>
      <c r="T59" s="7"/>
      <c r="U59" s="5"/>
    </row>
    <row r="60" spans="2:21" ht="15" x14ac:dyDescent="0.25">
      <c r="B60" s="5"/>
      <c r="C60" s="6"/>
      <c r="D60" s="6"/>
      <c r="E60" s="7"/>
      <c r="F60" s="7"/>
      <c r="G60" s="5"/>
      <c r="H60" s="7"/>
      <c r="I60" s="5"/>
      <c r="J60" s="7"/>
      <c r="K60" s="5"/>
      <c r="L60" s="7"/>
      <c r="M60" s="5"/>
      <c r="N60" s="7"/>
      <c r="O60" s="5"/>
      <c r="P60" s="7"/>
      <c r="Q60" s="5"/>
      <c r="R60" s="7"/>
      <c r="S60" s="5"/>
      <c r="T60" s="7"/>
      <c r="U60" s="5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8"/>
  <sheetViews>
    <sheetView workbookViewId="0">
      <selection activeCell="I9" sqref="I9"/>
    </sheetView>
  </sheetViews>
  <sheetFormatPr baseColWidth="10" defaultRowHeight="14.25" x14ac:dyDescent="0.2"/>
  <cols>
    <col min="2" max="2" width="7" bestFit="1" customWidth="1"/>
    <col min="3" max="3" width="11.75" bestFit="1" customWidth="1"/>
    <col min="4" max="4" width="9" bestFit="1" customWidth="1"/>
    <col min="5" max="5" width="21.375" bestFit="1" customWidth="1"/>
    <col min="6" max="6" width="11.125" bestFit="1" customWidth="1"/>
    <col min="7" max="7" width="4.12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9" t="s">
        <v>131</v>
      </c>
      <c r="C4" s="5" t="str">
        <f>+VLOOKUP($B4,Results!$B$7:$U$222,2,0)</f>
        <v>Pakistan</v>
      </c>
      <c r="D4" s="5" t="str">
        <f>+VLOOKUP($B4,Results!$B$7:$U$222,3,0)</f>
        <v>South Asia</v>
      </c>
      <c r="E4" s="7">
        <f>+VLOOKUP($B4,Results!$B$7:$U$222,5,0)</f>
        <v>7.5</v>
      </c>
      <c r="F4" s="7">
        <f>+VLOOKUP($B4,Results!$B$7:$U$222,6,0)</f>
        <v>0.01</v>
      </c>
      <c r="G4" s="10" t="str">
        <f>+VLOOKUP($B4,Results!$B$7:$U$222,7,0)</f>
        <v>---</v>
      </c>
      <c r="H4" s="7" t="str">
        <f>+VLOOKUP($B4,Results!$B$7:$U$222,8,0)</f>
        <v>---</v>
      </c>
      <c r="I4" s="10">
        <f>+VLOOKUP($B4,Results!$B$7:$U$222,9,0)</f>
        <v>173.3</v>
      </c>
      <c r="J4" s="7">
        <f>+VLOOKUP($B4,Results!$B$7:$U$222,10,0)</f>
        <v>0.03</v>
      </c>
      <c r="K4" s="10">
        <f>+VLOOKUP($B4,Results!$B$7:$U$222,11,0)</f>
        <v>220.79</v>
      </c>
      <c r="L4" s="7">
        <f>+VLOOKUP($B4,Results!$B$7:$U$222,12,0)</f>
        <v>0.04</v>
      </c>
      <c r="M4" s="10">
        <f>+VLOOKUP($B4,Results!$B$7:$U$222,13,0)</f>
        <v>265.18</v>
      </c>
      <c r="N4" s="7">
        <f>+VLOOKUP($B4,Results!$B$7:$U$222,14,0)</f>
        <v>0.05</v>
      </c>
      <c r="O4" s="10">
        <f>+VLOOKUP($B4,Results!$B$7:$U$222,15,0)</f>
        <v>309.38</v>
      </c>
      <c r="P4" s="7">
        <f>+VLOOKUP($B4,Results!$B$7:$U$222,16,0)</f>
        <v>0.06</v>
      </c>
      <c r="Q4" s="10">
        <f>+VLOOKUP($B4,Results!$B$7:$U$222,17,0)</f>
        <v>325.77</v>
      </c>
      <c r="R4" s="7">
        <f>+VLOOKUP($B4,Results!$B$7:$U$222,18,0)</f>
        <v>0.06</v>
      </c>
      <c r="S4" s="10">
        <f>+VLOOKUP($B4,Results!$B$7:$U$222,19,0)</f>
        <v>342.15</v>
      </c>
      <c r="T4" s="7">
        <f>+VLOOKUP($B4,Results!$B$7:$U$222,20,0)</f>
        <v>7.0000000000000007E-2</v>
      </c>
      <c r="U4" s="10" t="e">
        <f>+VLOOKUP($B4,Results!$B$7:$U$222,21,0)</f>
        <v>#REF!</v>
      </c>
    </row>
    <row r="5" spans="2:21" ht="15" x14ac:dyDescent="0.25">
      <c r="B5" s="9" t="s">
        <v>135</v>
      </c>
      <c r="C5" s="5" t="str">
        <f>+VLOOKUP($B5,Results!$B$7:$U$222,2,0)</f>
        <v>Sri Lanka</v>
      </c>
      <c r="D5" s="5" t="str">
        <f>+VLOOKUP($B5,Results!$B$7:$U$222,3,0)</f>
        <v>South Asia</v>
      </c>
      <c r="E5" s="7">
        <f>+VLOOKUP($B5,Results!$B$7:$U$222,5,0)</f>
        <v>1.7</v>
      </c>
      <c r="F5" s="7">
        <f>+VLOOKUP($B5,Results!$B$7:$U$222,6,0)</f>
        <v>0.01</v>
      </c>
      <c r="G5" s="10">
        <f>+VLOOKUP($B5,Results!$B$7:$U$222,7,0)</f>
        <v>1.79</v>
      </c>
      <c r="H5" s="7">
        <f>+VLOOKUP($B5,Results!$B$7:$U$222,8,0)</f>
        <v>0</v>
      </c>
      <c r="I5" s="10">
        <f>+VLOOKUP($B5,Results!$B$7:$U$222,9,0)</f>
        <v>37.1</v>
      </c>
      <c r="J5" s="7">
        <f>+VLOOKUP($B5,Results!$B$7:$U$222,10,0)</f>
        <v>0.02</v>
      </c>
      <c r="K5" s="10">
        <f>+VLOOKUP($B5,Results!$B$7:$U$222,11,0)</f>
        <v>45.35</v>
      </c>
      <c r="L5" s="7">
        <f>+VLOOKUP($B5,Results!$B$7:$U$222,12,0)</f>
        <v>0.02</v>
      </c>
      <c r="M5" s="10">
        <f>+VLOOKUP($B5,Results!$B$7:$U$222,13,0)</f>
        <v>52.28</v>
      </c>
      <c r="N5" s="7">
        <f>+VLOOKUP($B5,Results!$B$7:$U$222,14,0)</f>
        <v>0.03</v>
      </c>
      <c r="O5" s="10">
        <f>+VLOOKUP($B5,Results!$B$7:$U$222,15,0)</f>
        <v>59.81</v>
      </c>
      <c r="P5" s="7">
        <f>+VLOOKUP($B5,Results!$B$7:$U$222,16,0)</f>
        <v>0.03</v>
      </c>
      <c r="Q5" s="10">
        <f>+VLOOKUP($B5,Results!$B$7:$U$222,17,0)</f>
        <v>64.52</v>
      </c>
      <c r="R5" s="7">
        <f>+VLOOKUP($B5,Results!$B$7:$U$222,18,0)</f>
        <v>0.03</v>
      </c>
      <c r="S5" s="10">
        <f>+VLOOKUP($B5,Results!$B$7:$U$222,19,0)</f>
        <v>65.62</v>
      </c>
      <c r="T5" s="7">
        <f>+VLOOKUP($B5,Results!$B$7:$U$222,20,0)</f>
        <v>0.03</v>
      </c>
      <c r="U5" s="10" t="e">
        <f>+VLOOKUP($B5,Results!$B$7:$U$222,21,0)</f>
        <v>#REF!</v>
      </c>
    </row>
    <row r="6" spans="2:21" ht="15" x14ac:dyDescent="0.25">
      <c r="B6" s="9" t="s">
        <v>151</v>
      </c>
      <c r="C6" s="5" t="str">
        <f>+VLOOKUP($B6,Results!$B$7:$U$222,2,0)</f>
        <v>India</v>
      </c>
      <c r="D6" s="5" t="str">
        <f>+VLOOKUP($B6,Results!$B$7:$U$222,3,0)</f>
        <v>South Asia</v>
      </c>
      <c r="E6" s="7">
        <f>+VLOOKUP($B6,Results!$B$7:$U$222,5,0)</f>
        <v>1160.44</v>
      </c>
      <c r="F6" s="7">
        <f>+VLOOKUP($B6,Results!$B$7:$U$222,6,0)</f>
        <v>0.2</v>
      </c>
      <c r="G6" s="10">
        <f>+VLOOKUP($B6,Results!$B$7:$U$222,7,0)</f>
        <v>10062.93</v>
      </c>
      <c r="H6" s="7">
        <f>+VLOOKUP($B6,Results!$B$7:$U$222,8,0)</f>
        <v>0.17</v>
      </c>
      <c r="I6" s="10">
        <f>+VLOOKUP($B6,Results!$B$7:$U$222,9,0)</f>
        <v>16330.44</v>
      </c>
      <c r="J6" s="7">
        <f>+VLOOKUP($B6,Results!$B$7:$U$222,10,0)</f>
        <v>0.28000000000000003</v>
      </c>
      <c r="K6" s="10">
        <f>+VLOOKUP($B6,Results!$B$7:$U$222,11,0)</f>
        <v>20139.23</v>
      </c>
      <c r="L6" s="7">
        <f>+VLOOKUP($B6,Results!$B$7:$U$222,12,0)</f>
        <v>0.35</v>
      </c>
      <c r="M6" s="10">
        <f>+VLOOKUP($B6,Results!$B$7:$U$222,13,0)</f>
        <v>23949</v>
      </c>
      <c r="N6" s="7">
        <f>+VLOOKUP($B6,Results!$B$7:$U$222,14,0)</f>
        <v>0.42</v>
      </c>
      <c r="O6" s="10">
        <f>+VLOOKUP($B6,Results!$B$7:$U$222,15,0)</f>
        <v>28081.57</v>
      </c>
      <c r="P6" s="7">
        <f>+VLOOKUP($B6,Results!$B$7:$U$222,16,0)</f>
        <v>0.49</v>
      </c>
      <c r="Q6" s="10">
        <f>+VLOOKUP($B6,Results!$B$7:$U$222,17,0)</f>
        <v>29608.06</v>
      </c>
      <c r="R6" s="7">
        <f>+VLOOKUP($B6,Results!$B$7:$U$222,18,0)</f>
        <v>0.51</v>
      </c>
      <c r="S6" s="10">
        <f>+VLOOKUP($B6,Results!$B$7:$U$222,19,0)</f>
        <v>31134.55</v>
      </c>
      <c r="T6" s="7">
        <f>+VLOOKUP($B6,Results!$B$7:$U$222,20,0)</f>
        <v>0.54</v>
      </c>
      <c r="U6" s="10" t="e">
        <f>+VLOOKUP($B6,Results!$B$7:$U$222,21,0)</f>
        <v>#REF!</v>
      </c>
    </row>
    <row r="7" spans="2:21" ht="15" x14ac:dyDescent="0.25">
      <c r="B7" s="9" t="s">
        <v>157</v>
      </c>
      <c r="C7" s="5" t="str">
        <f>+VLOOKUP($B7,Results!$B$7:$U$222,2,0)</f>
        <v>Bangladesh</v>
      </c>
      <c r="D7" s="5" t="str">
        <f>+VLOOKUP($B7,Results!$B$7:$U$222,3,0)</f>
        <v>South Asia</v>
      </c>
      <c r="E7" s="7">
        <f>+VLOOKUP($B7,Results!$B$7:$U$222,5,0)</f>
        <v>465.85</v>
      </c>
      <c r="F7" s="7">
        <f>+VLOOKUP($B7,Results!$B$7:$U$222,6,0)</f>
        <v>1.22</v>
      </c>
      <c r="G7" s="10">
        <f>+VLOOKUP($B7,Results!$B$7:$U$222,7,0)</f>
        <v>452.77</v>
      </c>
      <c r="H7" s="7">
        <f>+VLOOKUP($B7,Results!$B$7:$U$222,8,0)</f>
        <v>0.12</v>
      </c>
      <c r="I7" s="10">
        <f>+VLOOKUP($B7,Results!$B$7:$U$222,9,0)</f>
        <v>9705.84</v>
      </c>
      <c r="J7" s="7">
        <f>+VLOOKUP($B7,Results!$B$7:$U$222,10,0)</f>
        <v>2.54</v>
      </c>
      <c r="K7" s="10">
        <f>+VLOOKUP($B7,Results!$B$7:$U$222,11,0)</f>
        <v>13545.05</v>
      </c>
      <c r="L7" s="7">
        <f>+VLOOKUP($B7,Results!$B$7:$U$222,12,0)</f>
        <v>3.55</v>
      </c>
      <c r="M7" s="10">
        <f>+VLOOKUP($B7,Results!$B$7:$U$222,13,0)</f>
        <v>17810.98</v>
      </c>
      <c r="N7" s="7">
        <f>+VLOOKUP($B7,Results!$B$7:$U$222,14,0)</f>
        <v>4.67</v>
      </c>
      <c r="O7" s="10">
        <f>+VLOOKUP($B7,Results!$B$7:$U$222,15,0)</f>
        <v>19852.02</v>
      </c>
      <c r="P7" s="7">
        <f>+VLOOKUP($B7,Results!$B$7:$U$222,16,0)</f>
        <v>5.2</v>
      </c>
      <c r="Q7" s="10">
        <f>+VLOOKUP($B7,Results!$B$7:$U$222,17,0)</f>
        <v>23479.03</v>
      </c>
      <c r="R7" s="7">
        <f>+VLOOKUP($B7,Results!$B$7:$U$222,18,0)</f>
        <v>6.16</v>
      </c>
      <c r="S7" s="10">
        <f>+VLOOKUP($B7,Results!$B$7:$U$222,19,0)</f>
        <v>24083.06</v>
      </c>
      <c r="T7" s="7">
        <f>+VLOOKUP($B7,Results!$B$7:$U$222,20,0)</f>
        <v>6.31</v>
      </c>
      <c r="U7" s="10" t="e">
        <f>+VLOOKUP($B7,Results!$B$7:$U$222,21,0)</f>
        <v>#REF!</v>
      </c>
    </row>
    <row r="8" spans="2:21" ht="15" x14ac:dyDescent="0.25">
      <c r="B8" s="9" t="s">
        <v>185</v>
      </c>
      <c r="C8" s="5" t="str">
        <f>+VLOOKUP($B8,Results!$B$7:$U$222,2,0)</f>
        <v>Bhutan</v>
      </c>
      <c r="D8" s="5" t="str">
        <f>+VLOOKUP($B8,Results!$B$7:$U$222,3,0)</f>
        <v>South Asia</v>
      </c>
      <c r="E8" s="7" t="str">
        <f>+VLOOKUP($B8,Results!$B$7:$U$222,5,0)</f>
        <v>---</v>
      </c>
      <c r="F8" s="7" t="str">
        <f>+VLOOKUP($B8,Results!$B$7:$U$222,6,0)</f>
        <v>---</v>
      </c>
      <c r="G8" s="10" t="str">
        <f>+VLOOKUP($B8,Results!$B$7:$U$222,7,0)</f>
        <v>---</v>
      </c>
      <c r="H8" s="7" t="str">
        <f>+VLOOKUP($B8,Results!$B$7:$U$222,8,0)</f>
        <v>---</v>
      </c>
      <c r="I8" s="10" t="str">
        <f>+VLOOKUP($B8,Results!$B$7:$U$222,9,0)</f>
        <v>---</v>
      </c>
      <c r="J8" s="7" t="str">
        <f>+VLOOKUP($B8,Results!$B$7:$U$222,10,0)</f>
        <v>---</v>
      </c>
      <c r="K8" s="10" t="str">
        <f>+VLOOKUP($B8,Results!$B$7:$U$222,11,0)</f>
        <v>---</v>
      </c>
      <c r="L8" s="7" t="str">
        <f>+VLOOKUP($B8,Results!$B$7:$U$222,12,0)</f>
        <v>---</v>
      </c>
      <c r="M8" s="10" t="str">
        <f>+VLOOKUP($B8,Results!$B$7:$U$222,13,0)</f>
        <v>---</v>
      </c>
      <c r="N8" s="7" t="str">
        <f>+VLOOKUP($B8,Results!$B$7:$U$222,14,0)</f>
        <v>---</v>
      </c>
      <c r="O8" s="10" t="str">
        <f>+VLOOKUP($B8,Results!$B$7:$U$222,15,0)</f>
        <v>---</v>
      </c>
      <c r="P8" s="7" t="str">
        <f>+VLOOKUP($B8,Results!$B$7:$U$222,16,0)</f>
        <v>---</v>
      </c>
      <c r="Q8" s="10" t="str">
        <f>+VLOOKUP($B8,Results!$B$7:$U$222,17,0)</f>
        <v>---</v>
      </c>
      <c r="R8" s="7" t="str">
        <f>+VLOOKUP($B8,Results!$B$7:$U$222,18,0)</f>
        <v>---</v>
      </c>
      <c r="S8" s="10" t="str">
        <f>+VLOOKUP($B8,Results!$B$7:$U$222,19,0)</f>
        <v>---</v>
      </c>
      <c r="T8" s="7" t="str">
        <f>+VLOOKUP($B8,Results!$B$7:$U$222,20,0)</f>
        <v>---</v>
      </c>
      <c r="U8" s="10" t="e">
        <f>+VLOOKUP($B8,Results!$B$7:$U$222,21,0)</f>
        <v>#REF!</v>
      </c>
    </row>
    <row r="9" spans="2:21" ht="15" x14ac:dyDescent="0.25">
      <c r="B9" s="9" t="s">
        <v>191</v>
      </c>
      <c r="C9" s="5" t="str">
        <f>+VLOOKUP($B9,Results!$B$7:$U$222,2,0)</f>
        <v>Nepal</v>
      </c>
      <c r="D9" s="5" t="str">
        <f>+VLOOKUP($B9,Results!$B$7:$U$222,3,0)</f>
        <v>South Asia</v>
      </c>
      <c r="E9" s="7" t="str">
        <f>+VLOOKUP($B9,Results!$B$7:$U$222,5,0)</f>
        <v>---</v>
      </c>
      <c r="F9" s="7" t="str">
        <f>+VLOOKUP($B9,Results!$B$7:$U$222,6,0)</f>
        <v>---</v>
      </c>
      <c r="G9" s="10" t="str">
        <f>+VLOOKUP($B9,Results!$B$7:$U$222,7,0)</f>
        <v>---</v>
      </c>
      <c r="H9" s="7" t="str">
        <f>+VLOOKUP($B9,Results!$B$7:$U$222,8,0)</f>
        <v>---</v>
      </c>
      <c r="I9" s="10" t="str">
        <f>+VLOOKUP($B9,Results!$B$7:$U$222,9,0)</f>
        <v>---</v>
      </c>
      <c r="J9" s="7" t="str">
        <f>+VLOOKUP($B9,Results!$B$7:$U$222,10,0)</f>
        <v>---</v>
      </c>
      <c r="K9" s="10" t="str">
        <f>+VLOOKUP($B9,Results!$B$7:$U$222,11,0)</f>
        <v>---</v>
      </c>
      <c r="L9" s="7" t="str">
        <f>+VLOOKUP($B9,Results!$B$7:$U$222,12,0)</f>
        <v>---</v>
      </c>
      <c r="M9" s="10" t="str">
        <f>+VLOOKUP($B9,Results!$B$7:$U$222,13,0)</f>
        <v>---</v>
      </c>
      <c r="N9" s="7" t="str">
        <f>+VLOOKUP($B9,Results!$B$7:$U$222,14,0)</f>
        <v>---</v>
      </c>
      <c r="O9" s="10" t="str">
        <f>+VLOOKUP($B9,Results!$B$7:$U$222,15,0)</f>
        <v>---</v>
      </c>
      <c r="P9" s="7" t="str">
        <f>+VLOOKUP($B9,Results!$B$7:$U$222,16,0)</f>
        <v>---</v>
      </c>
      <c r="Q9" s="10" t="str">
        <f>+VLOOKUP($B9,Results!$B$7:$U$222,17,0)</f>
        <v>---</v>
      </c>
      <c r="R9" s="7" t="str">
        <f>+VLOOKUP($B9,Results!$B$7:$U$222,18,0)</f>
        <v>---</v>
      </c>
      <c r="S9" s="10" t="str">
        <f>+VLOOKUP($B9,Results!$B$7:$U$222,19,0)</f>
        <v>---</v>
      </c>
      <c r="T9" s="7" t="str">
        <f>+VLOOKUP($B9,Results!$B$7:$U$222,20,0)</f>
        <v>---</v>
      </c>
      <c r="U9" s="10" t="e">
        <f>+VLOOKUP($B9,Results!$B$7:$U$222,21,0)</f>
        <v>#REF!</v>
      </c>
    </row>
    <row r="10" spans="2:21" ht="15" x14ac:dyDescent="0.25">
      <c r="B10" s="9" t="s">
        <v>193</v>
      </c>
      <c r="C10" s="5" t="str">
        <f>+VLOOKUP($B10,Results!$B$7:$U$222,2,0)</f>
        <v>Afghanistan</v>
      </c>
      <c r="D10" s="5" t="str">
        <f>+VLOOKUP($B10,Results!$B$7:$U$222,3,0)</f>
        <v>South Asia</v>
      </c>
      <c r="E10" s="7" t="str">
        <f>+VLOOKUP($B10,Results!$B$7:$U$222,5,0)</f>
        <v>---</v>
      </c>
      <c r="F10" s="7" t="str">
        <f>+VLOOKUP($B10,Results!$B$7:$U$222,6,0)</f>
        <v>---</v>
      </c>
      <c r="G10" s="10" t="str">
        <f>+VLOOKUP($B10,Results!$B$7:$U$222,7,0)</f>
        <v>---</v>
      </c>
      <c r="H10" s="7" t="str">
        <f>+VLOOKUP($B10,Results!$B$7:$U$222,8,0)</f>
        <v>---</v>
      </c>
      <c r="I10" s="10" t="str">
        <f>+VLOOKUP($B10,Results!$B$7:$U$222,9,0)</f>
        <v>---</v>
      </c>
      <c r="J10" s="7" t="str">
        <f>+VLOOKUP($B10,Results!$B$7:$U$222,10,0)</f>
        <v>---</v>
      </c>
      <c r="K10" s="10" t="str">
        <f>+VLOOKUP($B10,Results!$B$7:$U$222,11,0)</f>
        <v>---</v>
      </c>
      <c r="L10" s="7" t="str">
        <f>+VLOOKUP($B10,Results!$B$7:$U$222,12,0)</f>
        <v>---</v>
      </c>
      <c r="M10" s="10" t="str">
        <f>+VLOOKUP($B10,Results!$B$7:$U$222,13,0)</f>
        <v>---</v>
      </c>
      <c r="N10" s="7" t="str">
        <f>+VLOOKUP($B10,Results!$B$7:$U$222,14,0)</f>
        <v>---</v>
      </c>
      <c r="O10" s="10" t="str">
        <f>+VLOOKUP($B10,Results!$B$7:$U$222,15,0)</f>
        <v>---</v>
      </c>
      <c r="P10" s="7" t="str">
        <f>+VLOOKUP($B10,Results!$B$7:$U$222,16,0)</f>
        <v>---</v>
      </c>
      <c r="Q10" s="10" t="str">
        <f>+VLOOKUP($B10,Results!$B$7:$U$222,17,0)</f>
        <v>---</v>
      </c>
      <c r="R10" s="7" t="str">
        <f>+VLOOKUP($B10,Results!$B$7:$U$222,18,0)</f>
        <v>---</v>
      </c>
      <c r="S10" s="10" t="str">
        <f>+VLOOKUP($B10,Results!$B$7:$U$222,19,0)</f>
        <v>---</v>
      </c>
      <c r="T10" s="7" t="str">
        <f>+VLOOKUP($B10,Results!$B$7:$U$222,20,0)</f>
        <v>---</v>
      </c>
      <c r="U10" s="10" t="e">
        <f>+VLOOKUP($B10,Results!$B$7:$U$222,21,0)</f>
        <v>#REF!</v>
      </c>
    </row>
    <row r="11" spans="2:21" ht="15" x14ac:dyDescent="0.25">
      <c r="B11" s="9" t="s">
        <v>207</v>
      </c>
      <c r="C11" s="5" t="str">
        <f>+VLOOKUP($B11,Results!$B$7:$U$222,2,0)</f>
        <v>Maldives</v>
      </c>
      <c r="D11" s="5" t="str">
        <f>+VLOOKUP($B11,Results!$B$7:$U$222,3,0)</f>
        <v>South Asia</v>
      </c>
      <c r="E11" s="7" t="str">
        <f>+VLOOKUP($B11,Results!$B$7:$U$222,5,0)</f>
        <v>---</v>
      </c>
      <c r="F11" s="7" t="str">
        <f>+VLOOKUP($B11,Results!$B$7:$U$222,6,0)</f>
        <v>---</v>
      </c>
      <c r="G11" s="10" t="str">
        <f>+VLOOKUP($B11,Results!$B$7:$U$222,7,0)</f>
        <v>---</v>
      </c>
      <c r="H11" s="7" t="str">
        <f>+VLOOKUP($B11,Results!$B$7:$U$222,8,0)</f>
        <v>---</v>
      </c>
      <c r="I11" s="10" t="str">
        <f>+VLOOKUP($B11,Results!$B$7:$U$222,9,0)</f>
        <v>---</v>
      </c>
      <c r="J11" s="7" t="str">
        <f>+VLOOKUP($B11,Results!$B$7:$U$222,10,0)</f>
        <v>---</v>
      </c>
      <c r="K11" s="10" t="str">
        <f>+VLOOKUP($B11,Results!$B$7:$U$222,11,0)</f>
        <v>---</v>
      </c>
      <c r="L11" s="7" t="str">
        <f>+VLOOKUP($B11,Results!$B$7:$U$222,12,0)</f>
        <v>---</v>
      </c>
      <c r="M11" s="10" t="str">
        <f>+VLOOKUP($B11,Results!$B$7:$U$222,13,0)</f>
        <v>---</v>
      </c>
      <c r="N11" s="7" t="str">
        <f>+VLOOKUP($B11,Results!$B$7:$U$222,14,0)</f>
        <v>---</v>
      </c>
      <c r="O11" s="10" t="str">
        <f>+VLOOKUP($B11,Results!$B$7:$U$222,15,0)</f>
        <v>---</v>
      </c>
      <c r="P11" s="7" t="str">
        <f>+VLOOKUP($B11,Results!$B$7:$U$222,16,0)</f>
        <v>---</v>
      </c>
      <c r="Q11" s="10" t="str">
        <f>+VLOOKUP($B11,Results!$B$7:$U$222,17,0)</f>
        <v>---</v>
      </c>
      <c r="R11" s="7" t="str">
        <f>+VLOOKUP($B11,Results!$B$7:$U$222,18,0)</f>
        <v>---</v>
      </c>
      <c r="S11" s="10" t="str">
        <f>+VLOOKUP($B11,Results!$B$7:$U$222,19,0)</f>
        <v>---</v>
      </c>
      <c r="T11" s="7" t="str">
        <f>+VLOOKUP($B11,Results!$B$7:$U$222,20,0)</f>
        <v>---</v>
      </c>
      <c r="U11" s="10" t="e">
        <f>+VLOOKUP($B11,Results!$B$7:$U$222,21,0)</f>
        <v>#REF!</v>
      </c>
    </row>
    <row r="12" spans="2:21" ht="15" x14ac:dyDescent="0.25">
      <c r="B12" s="5"/>
      <c r="C12" s="5"/>
      <c r="D12" s="5"/>
      <c r="E12" s="7"/>
      <c r="F12" s="7"/>
      <c r="G12" s="5"/>
      <c r="H12" s="7"/>
      <c r="I12" s="5"/>
      <c r="J12" s="7"/>
      <c r="K12" s="5"/>
      <c r="L12" s="7"/>
      <c r="M12" s="5"/>
      <c r="N12" s="7"/>
      <c r="O12" s="5"/>
      <c r="P12" s="7"/>
      <c r="Q12" s="5"/>
      <c r="R12" s="7"/>
      <c r="S12" s="5"/>
      <c r="T12" s="7"/>
      <c r="U12" s="5"/>
    </row>
    <row r="13" spans="2:21" ht="15" x14ac:dyDescent="0.25">
      <c r="B13" s="5"/>
      <c r="C13" s="5"/>
      <c r="D13" s="5"/>
      <c r="E13" s="7"/>
      <c r="F13" s="7"/>
      <c r="G13" s="5"/>
      <c r="H13" s="7"/>
      <c r="I13" s="5"/>
      <c r="J13" s="7"/>
      <c r="K13" s="5"/>
      <c r="L13" s="7"/>
      <c r="M13" s="5"/>
      <c r="N13" s="7"/>
      <c r="O13" s="5"/>
      <c r="P13" s="7"/>
      <c r="Q13" s="5"/>
      <c r="R13" s="7"/>
      <c r="S13" s="5"/>
      <c r="T13" s="7"/>
      <c r="U13" s="5"/>
    </row>
    <row r="14" spans="2:21" ht="15" x14ac:dyDescent="0.25">
      <c r="B14" s="5"/>
      <c r="C14" s="5"/>
      <c r="D14" s="5"/>
      <c r="E14" s="7"/>
      <c r="F14" s="7"/>
      <c r="G14" s="5"/>
      <c r="H14" s="7"/>
      <c r="I14" s="5"/>
      <c r="J14" s="7"/>
      <c r="K14" s="5"/>
      <c r="L14" s="7"/>
      <c r="M14" s="5"/>
      <c r="N14" s="7"/>
      <c r="O14" s="5"/>
      <c r="P14" s="7"/>
      <c r="Q14" s="5"/>
      <c r="R14" s="7"/>
      <c r="S14" s="5"/>
      <c r="T14" s="7"/>
      <c r="U14" s="5"/>
    </row>
    <row r="15" spans="2:21" ht="15" x14ac:dyDescent="0.25">
      <c r="B15" s="5"/>
      <c r="C15" s="5"/>
      <c r="D15" s="5"/>
      <c r="E15" s="7"/>
      <c r="F15" s="7"/>
      <c r="G15" s="5"/>
      <c r="H15" s="7"/>
      <c r="I15" s="5"/>
      <c r="J15" s="7"/>
      <c r="K15" s="5"/>
      <c r="L15" s="7"/>
      <c r="M15" s="5"/>
      <c r="N15" s="7"/>
      <c r="O15" s="5"/>
      <c r="P15" s="7"/>
      <c r="Q15" s="5"/>
      <c r="R15" s="7"/>
      <c r="S15" s="5"/>
      <c r="T15" s="7"/>
      <c r="U15" s="5"/>
    </row>
    <row r="16" spans="2:21" ht="15" x14ac:dyDescent="0.25">
      <c r="B16" s="5"/>
      <c r="C16" s="5"/>
      <c r="D16" s="5"/>
      <c r="E16" s="7"/>
      <c r="F16" s="7"/>
      <c r="G16" s="5"/>
      <c r="H16" s="7"/>
      <c r="I16" s="5"/>
      <c r="J16" s="7"/>
      <c r="K16" s="5"/>
      <c r="L16" s="7"/>
      <c r="M16" s="5"/>
      <c r="N16" s="7"/>
      <c r="O16" s="5"/>
      <c r="P16" s="7"/>
      <c r="Q16" s="5"/>
      <c r="R16" s="7"/>
      <c r="S16" s="5"/>
      <c r="T16" s="7"/>
      <c r="U16" s="5"/>
    </row>
    <row r="17" spans="2:21" ht="15" x14ac:dyDescent="0.25">
      <c r="B17" s="5"/>
      <c r="C17" s="5"/>
      <c r="D17" s="5"/>
      <c r="E17" s="7"/>
      <c r="F17" s="7"/>
      <c r="G17" s="5"/>
      <c r="H17" s="7"/>
      <c r="I17" s="5"/>
      <c r="J17" s="7"/>
      <c r="K17" s="5"/>
      <c r="L17" s="7"/>
      <c r="M17" s="5"/>
      <c r="N17" s="7"/>
      <c r="O17" s="5"/>
      <c r="P17" s="7"/>
      <c r="Q17" s="5"/>
      <c r="R17" s="7"/>
      <c r="S17" s="5"/>
      <c r="T17" s="7"/>
      <c r="U17" s="5"/>
    </row>
    <row r="18" spans="2:21" ht="15" x14ac:dyDescent="0.25">
      <c r="B18" s="5"/>
      <c r="C18" s="5"/>
      <c r="D18" s="5"/>
      <c r="E18" s="7"/>
      <c r="F18" s="7"/>
      <c r="G18" s="5"/>
      <c r="H18" s="7"/>
      <c r="I18" s="5"/>
      <c r="J18" s="7"/>
      <c r="K18" s="5"/>
      <c r="L18" s="7"/>
      <c r="M18" s="5"/>
      <c r="N18" s="7"/>
      <c r="O18" s="5"/>
      <c r="P18" s="7"/>
      <c r="Q18" s="5"/>
      <c r="R18" s="7"/>
      <c r="S18" s="5"/>
      <c r="T18" s="7"/>
      <c r="U18" s="5"/>
    </row>
    <row r="19" spans="2:21" ht="15" x14ac:dyDescent="0.25">
      <c r="B19" s="5"/>
      <c r="C19" s="5"/>
      <c r="D19" s="5"/>
      <c r="E19" s="7"/>
      <c r="F19" s="7"/>
      <c r="G19" s="5"/>
      <c r="H19" s="7"/>
      <c r="I19" s="5"/>
      <c r="J19" s="7"/>
      <c r="K19" s="5"/>
      <c r="L19" s="7"/>
      <c r="M19" s="5"/>
      <c r="N19" s="7"/>
      <c r="O19" s="5"/>
      <c r="P19" s="7"/>
      <c r="Q19" s="5"/>
      <c r="R19" s="7"/>
      <c r="S19" s="5"/>
      <c r="T19" s="7"/>
      <c r="U19" s="5"/>
    </row>
    <row r="20" spans="2:21" ht="15" x14ac:dyDescent="0.25">
      <c r="B20" s="5"/>
      <c r="C20" s="5"/>
      <c r="D20" s="5"/>
      <c r="E20" s="7"/>
      <c r="F20" s="7"/>
      <c r="G20" s="5"/>
      <c r="H20" s="7"/>
      <c r="I20" s="5"/>
      <c r="J20" s="7"/>
      <c r="K20" s="5"/>
      <c r="L20" s="7"/>
      <c r="M20" s="5"/>
      <c r="N20" s="7"/>
      <c r="O20" s="5"/>
      <c r="P20" s="7"/>
      <c r="Q20" s="5"/>
      <c r="R20" s="7"/>
      <c r="S20" s="5"/>
      <c r="T20" s="7"/>
      <c r="U20" s="5"/>
    </row>
    <row r="21" spans="2:21" ht="15" x14ac:dyDescent="0.25">
      <c r="B21" s="5"/>
      <c r="C21" s="5"/>
      <c r="D21" s="5"/>
      <c r="E21" s="7"/>
      <c r="F21" s="7"/>
      <c r="G21" s="5"/>
      <c r="H21" s="7"/>
      <c r="I21" s="5"/>
      <c r="J21" s="7"/>
      <c r="K21" s="5"/>
      <c r="L21" s="7"/>
      <c r="M21" s="5"/>
      <c r="N21" s="7"/>
      <c r="O21" s="5"/>
      <c r="P21" s="7"/>
      <c r="Q21" s="5"/>
      <c r="R21" s="7"/>
      <c r="S21" s="5"/>
      <c r="T21" s="7"/>
      <c r="U21" s="5"/>
    </row>
    <row r="22" spans="2:21" ht="15" x14ac:dyDescent="0.25">
      <c r="B22" s="5"/>
      <c r="C22" s="5"/>
      <c r="D22" s="5"/>
      <c r="E22" s="7"/>
      <c r="F22" s="7"/>
      <c r="G22" s="5"/>
      <c r="H22" s="7"/>
      <c r="I22" s="5"/>
      <c r="J22" s="7"/>
      <c r="K22" s="5"/>
      <c r="L22" s="7"/>
      <c r="M22" s="5"/>
      <c r="N22" s="7"/>
      <c r="O22" s="5"/>
      <c r="P22" s="7"/>
      <c r="Q22" s="5"/>
      <c r="R22" s="7"/>
      <c r="S22" s="5"/>
      <c r="T22" s="7"/>
      <c r="U22" s="5"/>
    </row>
    <row r="23" spans="2:21" ht="15" x14ac:dyDescent="0.25">
      <c r="B23" s="5"/>
      <c r="C23" s="5"/>
      <c r="D23" s="5"/>
      <c r="E23" s="7"/>
      <c r="F23" s="7"/>
      <c r="G23" s="5"/>
      <c r="H23" s="7"/>
      <c r="I23" s="5"/>
      <c r="J23" s="7"/>
      <c r="K23" s="5"/>
      <c r="L23" s="7"/>
      <c r="M23" s="5"/>
      <c r="N23" s="7"/>
      <c r="O23" s="5"/>
      <c r="P23" s="7"/>
      <c r="Q23" s="5"/>
      <c r="R23" s="7"/>
      <c r="S23" s="5"/>
      <c r="T23" s="7"/>
      <c r="U23" s="5"/>
    </row>
    <row r="24" spans="2:21" ht="15" x14ac:dyDescent="0.25">
      <c r="B24" s="5"/>
      <c r="C24" s="5"/>
      <c r="D24" s="5"/>
      <c r="E24" s="7"/>
      <c r="F24" s="7"/>
      <c r="G24" s="5"/>
      <c r="H24" s="7"/>
      <c r="I24" s="5"/>
      <c r="J24" s="7"/>
      <c r="K24" s="5"/>
      <c r="L24" s="7"/>
      <c r="M24" s="5"/>
      <c r="N24" s="7"/>
      <c r="O24" s="5"/>
      <c r="P24" s="7"/>
      <c r="Q24" s="5"/>
      <c r="R24" s="7"/>
      <c r="S24" s="5"/>
      <c r="T24" s="7"/>
      <c r="U24" s="5"/>
    </row>
    <row r="25" spans="2:21" ht="15" x14ac:dyDescent="0.25">
      <c r="B25" s="5"/>
      <c r="C25" s="5"/>
      <c r="D25" s="5"/>
      <c r="E25" s="7"/>
      <c r="F25" s="7"/>
      <c r="G25" s="5"/>
      <c r="H25" s="7"/>
      <c r="I25" s="5"/>
      <c r="J25" s="7"/>
      <c r="K25" s="5"/>
      <c r="L25" s="7"/>
      <c r="M25" s="5"/>
      <c r="N25" s="7"/>
      <c r="O25" s="5"/>
      <c r="P25" s="7"/>
      <c r="Q25" s="5"/>
      <c r="R25" s="7"/>
      <c r="S25" s="5"/>
      <c r="T25" s="7"/>
      <c r="U25" s="5"/>
    </row>
    <row r="26" spans="2:21" ht="15" x14ac:dyDescent="0.25">
      <c r="B26" s="5"/>
      <c r="C26" s="5"/>
      <c r="D26" s="5"/>
      <c r="E26" s="7"/>
      <c r="F26" s="7"/>
      <c r="G26" s="5"/>
      <c r="H26" s="7"/>
      <c r="I26" s="5"/>
      <c r="J26" s="7"/>
      <c r="K26" s="5"/>
      <c r="L26" s="7"/>
      <c r="M26" s="5"/>
      <c r="N26" s="7"/>
      <c r="O26" s="5"/>
      <c r="P26" s="7"/>
      <c r="Q26" s="5"/>
      <c r="R26" s="7"/>
      <c r="S26" s="5"/>
      <c r="T26" s="7"/>
      <c r="U26" s="5"/>
    </row>
    <row r="27" spans="2:21" ht="15" x14ac:dyDescent="0.25">
      <c r="B27" s="5"/>
      <c r="C27" s="5"/>
      <c r="D27" s="5"/>
      <c r="E27" s="7"/>
      <c r="F27" s="7"/>
      <c r="G27" s="5"/>
      <c r="H27" s="7"/>
      <c r="I27" s="5"/>
      <c r="J27" s="7"/>
      <c r="K27" s="5"/>
      <c r="L27" s="7"/>
      <c r="M27" s="5"/>
      <c r="N27" s="7"/>
      <c r="O27" s="5"/>
      <c r="P27" s="7"/>
      <c r="Q27" s="5"/>
      <c r="R27" s="7"/>
      <c r="S27" s="5"/>
      <c r="T27" s="7"/>
      <c r="U27" s="5"/>
    </row>
    <row r="28" spans="2:21" ht="15" x14ac:dyDescent="0.25">
      <c r="B28" s="5"/>
      <c r="C28" s="5"/>
      <c r="D28" s="5"/>
      <c r="E28" s="7"/>
      <c r="F28" s="7"/>
      <c r="G28" s="5"/>
      <c r="H28" s="7"/>
      <c r="I28" s="5"/>
      <c r="J28" s="7"/>
      <c r="K28" s="5"/>
      <c r="L28" s="7"/>
      <c r="M28" s="5"/>
      <c r="N28" s="7"/>
      <c r="O28" s="5"/>
      <c r="P28" s="7"/>
      <c r="Q28" s="5"/>
      <c r="R28" s="7"/>
      <c r="S28" s="5"/>
      <c r="T28" s="7"/>
      <c r="U28" s="5"/>
    </row>
    <row r="29" spans="2:21" ht="15" x14ac:dyDescent="0.25">
      <c r="B29" s="5"/>
      <c r="C29" s="5"/>
      <c r="D29" s="5"/>
      <c r="E29" s="7"/>
      <c r="F29" s="7"/>
      <c r="G29" s="5"/>
      <c r="H29" s="7"/>
      <c r="I29" s="5"/>
      <c r="J29" s="7"/>
      <c r="K29" s="5"/>
      <c r="L29" s="7"/>
      <c r="M29" s="5"/>
      <c r="N29" s="7"/>
      <c r="O29" s="5"/>
      <c r="P29" s="7"/>
      <c r="Q29" s="5"/>
      <c r="R29" s="7"/>
      <c r="S29" s="5"/>
      <c r="T29" s="7"/>
      <c r="U29" s="5"/>
    </row>
    <row r="30" spans="2:21" ht="15" x14ac:dyDescent="0.25">
      <c r="B30" s="5"/>
      <c r="C30" s="5"/>
      <c r="D30" s="5"/>
      <c r="E30" s="7"/>
      <c r="F30" s="7"/>
      <c r="G30" s="5"/>
      <c r="H30" s="7"/>
      <c r="I30" s="5"/>
      <c r="J30" s="7"/>
      <c r="K30" s="5"/>
      <c r="L30" s="7"/>
      <c r="M30" s="5"/>
      <c r="N30" s="7"/>
      <c r="O30" s="5"/>
      <c r="P30" s="7"/>
      <c r="Q30" s="5"/>
      <c r="R30" s="7"/>
      <c r="S30" s="5"/>
      <c r="T30" s="7"/>
      <c r="U30" s="5"/>
    </row>
    <row r="31" spans="2:21" ht="15" x14ac:dyDescent="0.25">
      <c r="B31" s="5"/>
      <c r="C31" s="5"/>
      <c r="D31" s="5"/>
      <c r="E31" s="7"/>
      <c r="F31" s="7"/>
      <c r="G31" s="5"/>
      <c r="H31" s="7"/>
      <c r="I31" s="5"/>
      <c r="J31" s="7"/>
      <c r="K31" s="5"/>
      <c r="L31" s="7"/>
      <c r="M31" s="5"/>
      <c r="N31" s="7"/>
      <c r="O31" s="5"/>
      <c r="P31" s="7"/>
      <c r="Q31" s="5"/>
      <c r="R31" s="7"/>
      <c r="S31" s="5"/>
      <c r="T31" s="7"/>
      <c r="U31" s="5"/>
    </row>
    <row r="32" spans="2:21" ht="15" x14ac:dyDescent="0.25">
      <c r="B32" s="5"/>
      <c r="C32" s="5"/>
      <c r="D32" s="5"/>
      <c r="E32" s="7"/>
      <c r="F32" s="7"/>
      <c r="G32" s="5"/>
      <c r="H32" s="7"/>
      <c r="I32" s="5"/>
      <c r="J32" s="7"/>
      <c r="K32" s="5"/>
      <c r="L32" s="7"/>
      <c r="M32" s="5"/>
      <c r="N32" s="7"/>
      <c r="O32" s="5"/>
      <c r="P32" s="7"/>
      <c r="Q32" s="5"/>
      <c r="R32" s="7"/>
      <c r="S32" s="5"/>
      <c r="T32" s="7"/>
      <c r="U32" s="5"/>
    </row>
    <row r="33" spans="2:21" ht="15" x14ac:dyDescent="0.25">
      <c r="B33" s="5"/>
      <c r="C33" s="5"/>
      <c r="D33" s="5"/>
      <c r="E33" s="7"/>
      <c r="F33" s="7"/>
      <c r="G33" s="5"/>
      <c r="H33" s="7"/>
      <c r="I33" s="5"/>
      <c r="J33" s="7"/>
      <c r="K33" s="5"/>
      <c r="L33" s="7"/>
      <c r="M33" s="5"/>
      <c r="N33" s="7"/>
      <c r="O33" s="5"/>
      <c r="P33" s="7"/>
      <c r="Q33" s="5"/>
      <c r="R33" s="7"/>
      <c r="S33" s="5"/>
      <c r="T33" s="7"/>
      <c r="U33" s="5"/>
    </row>
    <row r="34" spans="2:21" ht="15" x14ac:dyDescent="0.25">
      <c r="B34" s="5"/>
      <c r="C34" s="5"/>
      <c r="D34" s="5"/>
      <c r="E34" s="7"/>
      <c r="F34" s="7"/>
      <c r="G34" s="5"/>
      <c r="H34" s="7"/>
      <c r="I34" s="5"/>
      <c r="J34" s="7"/>
      <c r="K34" s="5"/>
      <c r="L34" s="7"/>
      <c r="M34" s="5"/>
      <c r="N34" s="7"/>
      <c r="O34" s="5"/>
      <c r="P34" s="7"/>
      <c r="Q34" s="5"/>
      <c r="R34" s="7"/>
      <c r="S34" s="5"/>
      <c r="T34" s="7"/>
      <c r="U34" s="5"/>
    </row>
    <row r="35" spans="2:21" ht="15" x14ac:dyDescent="0.25">
      <c r="B35" s="5"/>
      <c r="C35" s="5"/>
      <c r="D35" s="5"/>
      <c r="E35" s="7"/>
      <c r="F35" s="7"/>
      <c r="G35" s="5"/>
      <c r="H35" s="7"/>
      <c r="I35" s="5"/>
      <c r="J35" s="7"/>
      <c r="K35" s="5"/>
      <c r="L35" s="7"/>
      <c r="M35" s="5"/>
      <c r="N35" s="7"/>
      <c r="O35" s="5"/>
      <c r="P35" s="7"/>
      <c r="Q35" s="5"/>
      <c r="R35" s="7"/>
      <c r="S35" s="5"/>
      <c r="T35" s="7"/>
      <c r="U35" s="5"/>
    </row>
    <row r="36" spans="2:21" ht="15" x14ac:dyDescent="0.25">
      <c r="B36" s="5"/>
      <c r="C36" s="5"/>
      <c r="D36" s="5"/>
      <c r="E36" s="7"/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</row>
    <row r="37" spans="2:21" ht="15" x14ac:dyDescent="0.25">
      <c r="B37" s="5"/>
      <c r="C37" s="5"/>
      <c r="D37" s="5"/>
      <c r="E37" s="7"/>
      <c r="F37" s="7"/>
      <c r="G37" s="5"/>
      <c r="H37" s="7"/>
      <c r="I37" s="5"/>
      <c r="J37" s="7"/>
      <c r="K37" s="5"/>
      <c r="L37" s="7"/>
      <c r="M37" s="5"/>
      <c r="N37" s="7"/>
      <c r="O37" s="5"/>
      <c r="P37" s="7"/>
      <c r="Q37" s="5"/>
      <c r="R37" s="7"/>
      <c r="S37" s="5"/>
      <c r="T37" s="7"/>
      <c r="U37" s="5"/>
    </row>
    <row r="38" spans="2:21" ht="15" x14ac:dyDescent="0.25">
      <c r="B38" s="5"/>
      <c r="C38" s="5"/>
      <c r="D38" s="5"/>
      <c r="E38" s="7"/>
      <c r="F38" s="7"/>
      <c r="G38" s="5"/>
      <c r="H38" s="7"/>
      <c r="I38" s="5"/>
      <c r="J38" s="7"/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</row>
    <row r="39" spans="2:21" ht="15" x14ac:dyDescent="0.25">
      <c r="B39" s="5"/>
      <c r="C39" s="5"/>
      <c r="D39" s="5"/>
      <c r="E39" s="7"/>
      <c r="F39" s="7"/>
      <c r="G39" s="5"/>
      <c r="H39" s="7"/>
      <c r="I39" s="5"/>
      <c r="J39" s="7"/>
      <c r="K39" s="5"/>
      <c r="L39" s="7"/>
      <c r="M39" s="5"/>
      <c r="N39" s="7"/>
      <c r="O39" s="5"/>
      <c r="P39" s="7"/>
      <c r="Q39" s="5"/>
      <c r="R39" s="7"/>
      <c r="S39" s="5"/>
      <c r="T39" s="7"/>
      <c r="U39" s="5"/>
    </row>
    <row r="40" spans="2:21" ht="15" x14ac:dyDescent="0.25">
      <c r="B40" s="5"/>
      <c r="C40" s="5"/>
      <c r="D40" s="5"/>
      <c r="E40" s="7"/>
      <c r="F40" s="7"/>
      <c r="G40" s="5"/>
      <c r="H40" s="7"/>
      <c r="I40" s="5"/>
      <c r="J40" s="7"/>
      <c r="K40" s="5"/>
      <c r="L40" s="7"/>
      <c r="M40" s="5"/>
      <c r="N40" s="7"/>
      <c r="O40" s="5"/>
      <c r="P40" s="7"/>
      <c r="Q40" s="5"/>
      <c r="R40" s="7"/>
      <c r="S40" s="5"/>
      <c r="T40" s="7"/>
      <c r="U40" s="5"/>
    </row>
    <row r="41" spans="2:21" ht="15" x14ac:dyDescent="0.25">
      <c r="B41" s="5"/>
      <c r="C41" s="5"/>
      <c r="D41" s="5"/>
      <c r="E41" s="7"/>
      <c r="F41" s="7"/>
      <c r="G41" s="5"/>
      <c r="H41" s="7"/>
      <c r="I41" s="5"/>
      <c r="J41" s="7"/>
      <c r="K41" s="5"/>
      <c r="L41" s="7"/>
      <c r="M41" s="5"/>
      <c r="N41" s="7"/>
      <c r="O41" s="5"/>
      <c r="P41" s="7"/>
      <c r="Q41" s="5"/>
      <c r="R41" s="7"/>
      <c r="S41" s="5"/>
      <c r="T41" s="7"/>
      <c r="U41" s="5"/>
    </row>
    <row r="42" spans="2:21" ht="15" x14ac:dyDescent="0.25">
      <c r="B42" s="5"/>
      <c r="C42" s="5"/>
      <c r="D42" s="5"/>
      <c r="E42" s="7"/>
      <c r="F42" s="7"/>
      <c r="G42" s="5"/>
      <c r="H42" s="7"/>
      <c r="I42" s="5"/>
      <c r="J42" s="7"/>
      <c r="K42" s="5"/>
      <c r="L42" s="7"/>
      <c r="M42" s="5"/>
      <c r="N42" s="7"/>
      <c r="O42" s="5"/>
      <c r="P42" s="7"/>
      <c r="Q42" s="5"/>
      <c r="R42" s="7"/>
      <c r="S42" s="5"/>
      <c r="T42" s="7"/>
      <c r="U42" s="5"/>
    </row>
    <row r="43" spans="2:21" ht="15" x14ac:dyDescent="0.25">
      <c r="B43" s="5"/>
      <c r="C43" s="5"/>
      <c r="D43" s="5"/>
      <c r="E43" s="7"/>
      <c r="F43" s="7"/>
      <c r="G43" s="5"/>
      <c r="H43" s="7"/>
      <c r="I43" s="5"/>
      <c r="J43" s="7"/>
      <c r="K43" s="5"/>
      <c r="L43" s="7"/>
      <c r="M43" s="5"/>
      <c r="N43" s="7"/>
      <c r="O43" s="5"/>
      <c r="P43" s="7"/>
      <c r="Q43" s="5"/>
      <c r="R43" s="7"/>
      <c r="S43" s="5"/>
      <c r="T43" s="7"/>
      <c r="U43" s="5"/>
    </row>
    <row r="44" spans="2:21" ht="15" x14ac:dyDescent="0.25">
      <c r="B44" s="5"/>
      <c r="C44" s="5"/>
      <c r="D44" s="5"/>
      <c r="E44" s="7"/>
      <c r="F44" s="7"/>
      <c r="G44" s="5"/>
      <c r="H44" s="7"/>
      <c r="I44" s="5"/>
      <c r="J44" s="7"/>
      <c r="K44" s="5"/>
      <c r="L44" s="7"/>
      <c r="M44" s="5"/>
      <c r="N44" s="7"/>
      <c r="O44" s="5"/>
      <c r="P44" s="7"/>
      <c r="Q44" s="5"/>
      <c r="R44" s="7"/>
      <c r="S44" s="5"/>
      <c r="T44" s="7"/>
      <c r="U44" s="5"/>
    </row>
    <row r="45" spans="2:21" ht="15" x14ac:dyDescent="0.25">
      <c r="B45" s="5"/>
      <c r="C45" s="5"/>
      <c r="D45" s="5"/>
      <c r="E45" s="7"/>
      <c r="F45" s="7"/>
      <c r="G45" s="5"/>
      <c r="H45" s="7"/>
      <c r="I45" s="5"/>
      <c r="J45" s="7"/>
      <c r="K45" s="5"/>
      <c r="L45" s="7"/>
      <c r="M45" s="5"/>
      <c r="N45" s="7"/>
      <c r="O45" s="5"/>
      <c r="P45" s="7"/>
      <c r="Q45" s="5"/>
      <c r="R45" s="7"/>
      <c r="S45" s="5"/>
      <c r="T45" s="7"/>
      <c r="U45" s="5"/>
    </row>
    <row r="46" spans="2:21" ht="15" x14ac:dyDescent="0.25">
      <c r="B46" s="5"/>
      <c r="C46" s="5"/>
      <c r="D46" s="5"/>
      <c r="E46" s="7"/>
      <c r="F46" s="7"/>
      <c r="G46" s="5"/>
      <c r="H46" s="7"/>
      <c r="I46" s="5"/>
      <c r="J46" s="7"/>
      <c r="K46" s="5"/>
      <c r="L46" s="7"/>
      <c r="M46" s="5"/>
      <c r="N46" s="7"/>
      <c r="O46" s="5"/>
      <c r="P46" s="7"/>
      <c r="Q46" s="5"/>
      <c r="R46" s="7"/>
      <c r="S46" s="5"/>
      <c r="T46" s="7"/>
      <c r="U46" s="5"/>
    </row>
    <row r="47" spans="2:21" ht="15" x14ac:dyDescent="0.25">
      <c r="B47" s="5"/>
      <c r="C47" s="5"/>
      <c r="D47" s="5"/>
      <c r="E47" s="7"/>
      <c r="F47" s="7"/>
      <c r="G47" s="5"/>
      <c r="H47" s="7"/>
      <c r="I47" s="5"/>
      <c r="J47" s="7"/>
      <c r="K47" s="5"/>
      <c r="L47" s="7"/>
      <c r="M47" s="5"/>
      <c r="N47" s="7"/>
      <c r="O47" s="5"/>
      <c r="P47" s="7"/>
      <c r="Q47" s="5"/>
      <c r="R47" s="7"/>
      <c r="S47" s="5"/>
      <c r="T47" s="7"/>
      <c r="U47" s="5"/>
    </row>
    <row r="48" spans="2:21" ht="15" x14ac:dyDescent="0.25">
      <c r="B48" s="5"/>
      <c r="C48" s="5"/>
      <c r="D48" s="5"/>
      <c r="E48" s="7"/>
      <c r="F48" s="7"/>
      <c r="G48" s="5"/>
      <c r="H48" s="7"/>
      <c r="I48" s="5"/>
      <c r="J48" s="7"/>
      <c r="K48" s="5"/>
      <c r="L48" s="7"/>
      <c r="M48" s="5"/>
      <c r="N48" s="7"/>
      <c r="O48" s="5"/>
      <c r="P48" s="7"/>
      <c r="Q48" s="5"/>
      <c r="R48" s="7"/>
      <c r="S48" s="5"/>
      <c r="T48" s="7"/>
      <c r="U48" s="5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3"/>
  <sheetViews>
    <sheetView workbookViewId="0">
      <selection activeCell="H9" sqref="H9"/>
    </sheetView>
  </sheetViews>
  <sheetFormatPr baseColWidth="10" defaultRowHeight="14.25" x14ac:dyDescent="0.2"/>
  <cols>
    <col min="2" max="2" width="7" bestFit="1" customWidth="1"/>
    <col min="3" max="3" width="27.375" bestFit="1" customWidth="1"/>
    <col min="4" max="4" width="15.375" bestFit="1" customWidth="1"/>
    <col min="5" max="5" width="21.375" bestFit="1" customWidth="1"/>
    <col min="6" max="6" width="11.125" bestFit="1" customWidth="1"/>
    <col min="7" max="7" width="4.125" bestFit="1" customWidth="1"/>
    <col min="8" max="8" width="11.125" bestFit="1" customWidth="1"/>
    <col min="9" max="9" width="10.75" bestFit="1" customWidth="1"/>
    <col min="10" max="10" width="11.125" bestFit="1" customWidth="1"/>
    <col min="11" max="11" width="10.75" bestFit="1" customWidth="1"/>
    <col min="12" max="17" width="11.625" bestFit="1" customWidth="1"/>
    <col min="18" max="21" width="12.5" bestFit="1" customWidth="1"/>
  </cols>
  <sheetData>
    <row r="2" spans="2:21" ht="15" x14ac:dyDescent="0.25">
      <c r="B2" s="22" t="s">
        <v>331</v>
      </c>
      <c r="C2" s="22" t="s">
        <v>332</v>
      </c>
      <c r="D2" s="22" t="s">
        <v>333</v>
      </c>
      <c r="E2" s="1" t="s">
        <v>334</v>
      </c>
      <c r="F2" s="2" t="s">
        <v>335</v>
      </c>
      <c r="G2" s="2" t="s">
        <v>335</v>
      </c>
      <c r="H2" s="3" t="s">
        <v>336</v>
      </c>
      <c r="I2" s="3" t="s">
        <v>336</v>
      </c>
      <c r="J2" s="3" t="s">
        <v>337</v>
      </c>
      <c r="K2" s="3" t="s">
        <v>337</v>
      </c>
      <c r="L2" s="3" t="s">
        <v>338</v>
      </c>
      <c r="M2" s="3" t="s">
        <v>338</v>
      </c>
      <c r="N2" s="3" t="s">
        <v>339</v>
      </c>
      <c r="O2" s="3" t="s">
        <v>339</v>
      </c>
      <c r="P2" s="3" t="s">
        <v>340</v>
      </c>
      <c r="Q2" s="3" t="s">
        <v>340</v>
      </c>
      <c r="R2" s="3" t="s">
        <v>341</v>
      </c>
      <c r="S2" s="3" t="s">
        <v>341</v>
      </c>
      <c r="T2" s="3" t="s">
        <v>342</v>
      </c>
      <c r="U2" s="3" t="s">
        <v>342</v>
      </c>
    </row>
    <row r="3" spans="2:21" ht="15.75" thickBot="1" x14ac:dyDescent="0.3">
      <c r="B3" s="23"/>
      <c r="C3" s="23"/>
      <c r="D3" s="23"/>
      <c r="E3" s="4" t="s">
        <v>343</v>
      </c>
      <c r="F3" s="4" t="s">
        <v>343</v>
      </c>
      <c r="G3" s="4" t="s">
        <v>344</v>
      </c>
      <c r="H3" s="4" t="s">
        <v>343</v>
      </c>
      <c r="I3" s="4" t="s">
        <v>345</v>
      </c>
      <c r="J3" s="4" t="s">
        <v>343</v>
      </c>
      <c r="K3" s="4" t="s">
        <v>345</v>
      </c>
      <c r="L3" s="4" t="s">
        <v>343</v>
      </c>
      <c r="M3" s="4" t="s">
        <v>345</v>
      </c>
      <c r="N3" s="4" t="s">
        <v>343</v>
      </c>
      <c r="O3" s="4" t="s">
        <v>345</v>
      </c>
      <c r="P3" s="4" t="s">
        <v>343</v>
      </c>
      <c r="Q3" s="4" t="s">
        <v>345</v>
      </c>
      <c r="R3" s="4" t="s">
        <v>343</v>
      </c>
      <c r="S3" s="4" t="s">
        <v>345</v>
      </c>
      <c r="T3" s="4" t="s">
        <v>343</v>
      </c>
      <c r="U3" s="4" t="s">
        <v>345</v>
      </c>
    </row>
    <row r="4" spans="2:21" ht="15.75" thickTop="1" x14ac:dyDescent="0.25">
      <c r="B4" s="5" t="s">
        <v>3</v>
      </c>
      <c r="C4" s="5" t="str">
        <f>+VLOOKUP($B4,Results!$B$7:$U$222,2,0)</f>
        <v>Botswana</v>
      </c>
      <c r="D4" s="5" t="str">
        <f>+VLOOKUP($B4,Results!$B$7:$U$222,3,0)</f>
        <v>Sub-Saharan Africa</v>
      </c>
      <c r="E4" s="7" t="str">
        <f>+VLOOKUP($B4,Results!$B$7:$U$222,5,0)</f>
        <v>---</v>
      </c>
      <c r="F4" s="7" t="str">
        <f>+VLOOKUP($B4,Results!$B$7:$U$222,6,0)</f>
        <v>---</v>
      </c>
      <c r="G4" s="10" t="str">
        <f>+VLOOKUP($B4,Results!$B$7:$U$222,7,0)</f>
        <v>---</v>
      </c>
      <c r="H4" s="7" t="str">
        <f>+VLOOKUP($B4,Results!$B$7:$U$222,8,0)</f>
        <v>---</v>
      </c>
      <c r="I4" s="10" t="str">
        <f>+VLOOKUP($B4,Results!$B$7:$U$222,9,0)</f>
        <v>---</v>
      </c>
      <c r="J4" s="7" t="str">
        <f>+VLOOKUP($B4,Results!$B$7:$U$222,10,0)</f>
        <v>---</v>
      </c>
      <c r="K4" s="10" t="str">
        <f>+VLOOKUP($B4,Results!$B$7:$U$222,11,0)</f>
        <v>---</v>
      </c>
      <c r="L4" s="7" t="str">
        <f>+VLOOKUP($B4,Results!$B$7:$U$222,12,0)</f>
        <v>---</v>
      </c>
      <c r="M4" s="10" t="str">
        <f>+VLOOKUP($B4,Results!$B$7:$U$222,13,0)</f>
        <v>---</v>
      </c>
      <c r="N4" s="7" t="str">
        <f>+VLOOKUP($B4,Results!$B$7:$U$222,14,0)</f>
        <v>---</v>
      </c>
      <c r="O4" s="10" t="str">
        <f>+VLOOKUP($B4,Results!$B$7:$U$222,15,0)</f>
        <v>---</v>
      </c>
      <c r="P4" s="7" t="str">
        <f>+VLOOKUP($B4,Results!$B$7:$U$222,16,0)</f>
        <v>---</v>
      </c>
      <c r="Q4" s="10" t="str">
        <f>+VLOOKUP($B4,Results!$B$7:$U$222,17,0)</f>
        <v>---</v>
      </c>
      <c r="R4" s="7" t="str">
        <f>+VLOOKUP($B4,Results!$B$7:$U$222,18,0)</f>
        <v>---</v>
      </c>
      <c r="S4" s="10" t="str">
        <f>+VLOOKUP($B4,Results!$B$7:$U$222,19,0)</f>
        <v>---</v>
      </c>
      <c r="T4" s="7" t="str">
        <f>+VLOOKUP($B4,Results!$B$7:$U$222,20,0)</f>
        <v>---</v>
      </c>
      <c r="U4" s="10" t="e">
        <f>+VLOOKUP($B4,Results!$B$7:$U$222,21,0)</f>
        <v>#REF!</v>
      </c>
    </row>
    <row r="5" spans="2:21" ht="15" x14ac:dyDescent="0.25">
      <c r="B5" s="5" t="s">
        <v>9</v>
      </c>
      <c r="C5" s="5" t="str">
        <f>+VLOOKUP($B5,Results!$B$7:$U$222,2,0)</f>
        <v>Namibia</v>
      </c>
      <c r="D5" s="5" t="str">
        <f>+VLOOKUP($B5,Results!$B$7:$U$222,3,0)</f>
        <v>Sub-Saharan Africa</v>
      </c>
      <c r="E5" s="7" t="str">
        <f>+VLOOKUP($B5,Results!$B$7:$U$222,5,0)</f>
        <v>---</v>
      </c>
      <c r="F5" s="7" t="str">
        <f>+VLOOKUP($B5,Results!$B$7:$U$222,6,0)</f>
        <v>---</v>
      </c>
      <c r="G5" s="10" t="str">
        <f>+VLOOKUP($B5,Results!$B$7:$U$222,7,0)</f>
        <v>---</v>
      </c>
      <c r="H5" s="7" t="str">
        <f>+VLOOKUP($B5,Results!$B$7:$U$222,8,0)</f>
        <v>---</v>
      </c>
      <c r="I5" s="10" t="str">
        <f>+VLOOKUP($B5,Results!$B$7:$U$222,9,0)</f>
        <v>---</v>
      </c>
      <c r="J5" s="7" t="str">
        <f>+VLOOKUP($B5,Results!$B$7:$U$222,10,0)</f>
        <v>---</v>
      </c>
      <c r="K5" s="10" t="str">
        <f>+VLOOKUP($B5,Results!$B$7:$U$222,11,0)</f>
        <v>---</v>
      </c>
      <c r="L5" s="7" t="str">
        <f>+VLOOKUP($B5,Results!$B$7:$U$222,12,0)</f>
        <v>---</v>
      </c>
      <c r="M5" s="10" t="str">
        <f>+VLOOKUP($B5,Results!$B$7:$U$222,13,0)</f>
        <v>---</v>
      </c>
      <c r="N5" s="7" t="str">
        <f>+VLOOKUP($B5,Results!$B$7:$U$222,14,0)</f>
        <v>---</v>
      </c>
      <c r="O5" s="10" t="str">
        <f>+VLOOKUP($B5,Results!$B$7:$U$222,15,0)</f>
        <v>---</v>
      </c>
      <c r="P5" s="7" t="str">
        <f>+VLOOKUP($B5,Results!$B$7:$U$222,16,0)</f>
        <v>---</v>
      </c>
      <c r="Q5" s="10" t="str">
        <f>+VLOOKUP($B5,Results!$B$7:$U$222,17,0)</f>
        <v>---</v>
      </c>
      <c r="R5" s="7" t="str">
        <f>+VLOOKUP($B5,Results!$B$7:$U$222,18,0)</f>
        <v>---</v>
      </c>
      <c r="S5" s="10" t="str">
        <f>+VLOOKUP($B5,Results!$B$7:$U$222,19,0)</f>
        <v>---</v>
      </c>
      <c r="T5" s="7" t="str">
        <f>+VLOOKUP($B5,Results!$B$7:$U$222,20,0)</f>
        <v>---</v>
      </c>
      <c r="U5" s="10" t="e">
        <f>+VLOOKUP($B5,Results!$B$7:$U$222,21,0)</f>
        <v>#REF!</v>
      </c>
    </row>
    <row r="6" spans="2:21" ht="15" x14ac:dyDescent="0.25">
      <c r="B6" s="5" t="s">
        <v>5</v>
      </c>
      <c r="C6" s="5" t="str">
        <f>+VLOOKUP($B6,Results!$B$7:$U$222,2,0)</f>
        <v>Congo</v>
      </c>
      <c r="D6" s="5" t="str">
        <f>+VLOOKUP($B6,Results!$B$7:$U$222,3,0)</f>
        <v>Sub-Saharan Africa</v>
      </c>
      <c r="E6" s="7" t="str">
        <f>+VLOOKUP($B6,Results!$B$7:$U$222,5,0)</f>
        <v>---</v>
      </c>
      <c r="F6" s="7" t="str">
        <f>+VLOOKUP($B6,Results!$B$7:$U$222,6,0)</f>
        <v>---</v>
      </c>
      <c r="G6" s="10" t="str">
        <f>+VLOOKUP($B6,Results!$B$7:$U$222,7,0)</f>
        <v>---</v>
      </c>
      <c r="H6" s="7" t="str">
        <f>+VLOOKUP($B6,Results!$B$7:$U$222,8,0)</f>
        <v>---</v>
      </c>
      <c r="I6" s="10" t="str">
        <f>+VLOOKUP($B6,Results!$B$7:$U$222,9,0)</f>
        <v>---</v>
      </c>
      <c r="J6" s="7" t="str">
        <f>+VLOOKUP($B6,Results!$B$7:$U$222,10,0)</f>
        <v>---</v>
      </c>
      <c r="K6" s="10" t="str">
        <f>+VLOOKUP($B6,Results!$B$7:$U$222,11,0)</f>
        <v>---</v>
      </c>
      <c r="L6" s="7" t="str">
        <f>+VLOOKUP($B6,Results!$B$7:$U$222,12,0)</f>
        <v>---</v>
      </c>
      <c r="M6" s="10" t="str">
        <f>+VLOOKUP($B6,Results!$B$7:$U$222,13,0)</f>
        <v>---</v>
      </c>
      <c r="N6" s="7" t="str">
        <f>+VLOOKUP($B6,Results!$B$7:$U$222,14,0)</f>
        <v>---</v>
      </c>
      <c r="O6" s="10" t="str">
        <f>+VLOOKUP($B6,Results!$B$7:$U$222,15,0)</f>
        <v>---</v>
      </c>
      <c r="P6" s="7" t="str">
        <f>+VLOOKUP($B6,Results!$B$7:$U$222,16,0)</f>
        <v>---</v>
      </c>
      <c r="Q6" s="10" t="str">
        <f>+VLOOKUP($B6,Results!$B$7:$U$222,17,0)</f>
        <v>---</v>
      </c>
      <c r="R6" s="7" t="str">
        <f>+VLOOKUP($B6,Results!$B$7:$U$222,18,0)</f>
        <v>---</v>
      </c>
      <c r="S6" s="10" t="str">
        <f>+VLOOKUP($B6,Results!$B$7:$U$222,19,0)</f>
        <v>---</v>
      </c>
      <c r="T6" s="7" t="str">
        <f>+VLOOKUP($B6,Results!$B$7:$U$222,20,0)</f>
        <v>---</v>
      </c>
      <c r="U6" s="10" t="e">
        <f>+VLOOKUP($B6,Results!$B$7:$U$222,21,0)</f>
        <v>#REF!</v>
      </c>
    </row>
    <row r="7" spans="2:21" ht="15" x14ac:dyDescent="0.25">
      <c r="B7" s="5" t="s">
        <v>11</v>
      </c>
      <c r="C7" s="5" t="str">
        <f>+VLOOKUP($B7,Results!$B$7:$U$222,2,0)</f>
        <v>Angola</v>
      </c>
      <c r="D7" s="5" t="str">
        <f>+VLOOKUP($B7,Results!$B$7:$U$222,3,0)</f>
        <v>Sub-Saharan Africa</v>
      </c>
      <c r="E7" s="7" t="str">
        <f>+VLOOKUP($B7,Results!$B$7:$U$222,5,0)</f>
        <v>---</v>
      </c>
      <c r="F7" s="7" t="str">
        <f>+VLOOKUP($B7,Results!$B$7:$U$222,6,0)</f>
        <v>---</v>
      </c>
      <c r="G7" s="10" t="str">
        <f>+VLOOKUP($B7,Results!$B$7:$U$222,7,0)</f>
        <v>---</v>
      </c>
      <c r="H7" s="7" t="str">
        <f>+VLOOKUP($B7,Results!$B$7:$U$222,8,0)</f>
        <v>---</v>
      </c>
      <c r="I7" s="10" t="str">
        <f>+VLOOKUP($B7,Results!$B$7:$U$222,9,0)</f>
        <v>---</v>
      </c>
      <c r="J7" s="7" t="str">
        <f>+VLOOKUP($B7,Results!$B$7:$U$222,10,0)</f>
        <v>---</v>
      </c>
      <c r="K7" s="10" t="str">
        <f>+VLOOKUP($B7,Results!$B$7:$U$222,11,0)</f>
        <v>---</v>
      </c>
      <c r="L7" s="7" t="str">
        <f>+VLOOKUP($B7,Results!$B$7:$U$222,12,0)</f>
        <v>---</v>
      </c>
      <c r="M7" s="10" t="str">
        <f>+VLOOKUP($B7,Results!$B$7:$U$222,13,0)</f>
        <v>---</v>
      </c>
      <c r="N7" s="7" t="str">
        <f>+VLOOKUP($B7,Results!$B$7:$U$222,14,0)</f>
        <v>---</v>
      </c>
      <c r="O7" s="10" t="str">
        <f>+VLOOKUP($B7,Results!$B$7:$U$222,15,0)</f>
        <v>---</v>
      </c>
      <c r="P7" s="7" t="str">
        <f>+VLOOKUP($B7,Results!$B$7:$U$222,16,0)</f>
        <v>---</v>
      </c>
      <c r="Q7" s="10" t="str">
        <f>+VLOOKUP($B7,Results!$B$7:$U$222,17,0)</f>
        <v>---</v>
      </c>
      <c r="R7" s="7" t="str">
        <f>+VLOOKUP($B7,Results!$B$7:$U$222,18,0)</f>
        <v>---</v>
      </c>
      <c r="S7" s="10" t="str">
        <f>+VLOOKUP($B7,Results!$B$7:$U$222,19,0)</f>
        <v>---</v>
      </c>
      <c r="T7" s="7" t="str">
        <f>+VLOOKUP($B7,Results!$B$7:$U$222,20,0)</f>
        <v>---</v>
      </c>
      <c r="U7" s="10" t="e">
        <f>+VLOOKUP($B7,Results!$B$7:$U$222,21,0)</f>
        <v>#REF!</v>
      </c>
    </row>
    <row r="8" spans="2:21" ht="15" x14ac:dyDescent="0.25">
      <c r="B8" s="5" t="s">
        <v>13</v>
      </c>
      <c r="C8" s="5" t="str">
        <f>+VLOOKUP($B8,Results!$B$7:$U$222,2,0)</f>
        <v>Lesotho</v>
      </c>
      <c r="D8" s="5" t="str">
        <f>+VLOOKUP($B8,Results!$B$7:$U$222,3,0)</f>
        <v>Sub-Saharan Africa</v>
      </c>
      <c r="E8" s="7" t="str">
        <f>+VLOOKUP($B8,Results!$B$7:$U$222,5,0)</f>
        <v>---</v>
      </c>
      <c r="F8" s="7" t="str">
        <f>+VLOOKUP($B8,Results!$B$7:$U$222,6,0)</f>
        <v>---</v>
      </c>
      <c r="G8" s="10" t="str">
        <f>+VLOOKUP($B8,Results!$B$7:$U$222,7,0)</f>
        <v>---</v>
      </c>
      <c r="H8" s="7" t="str">
        <f>+VLOOKUP($B8,Results!$B$7:$U$222,8,0)</f>
        <v>---</v>
      </c>
      <c r="I8" s="10" t="str">
        <f>+VLOOKUP($B8,Results!$B$7:$U$222,9,0)</f>
        <v>---</v>
      </c>
      <c r="J8" s="7" t="str">
        <f>+VLOOKUP($B8,Results!$B$7:$U$222,10,0)</f>
        <v>---</v>
      </c>
      <c r="K8" s="10" t="str">
        <f>+VLOOKUP($B8,Results!$B$7:$U$222,11,0)</f>
        <v>---</v>
      </c>
      <c r="L8" s="7" t="str">
        <f>+VLOOKUP($B8,Results!$B$7:$U$222,12,0)</f>
        <v>---</v>
      </c>
      <c r="M8" s="10" t="str">
        <f>+VLOOKUP($B8,Results!$B$7:$U$222,13,0)</f>
        <v>---</v>
      </c>
      <c r="N8" s="7" t="str">
        <f>+VLOOKUP($B8,Results!$B$7:$U$222,14,0)</f>
        <v>---</v>
      </c>
      <c r="O8" s="10" t="str">
        <f>+VLOOKUP($B8,Results!$B$7:$U$222,15,0)</f>
        <v>---</v>
      </c>
      <c r="P8" s="7" t="str">
        <f>+VLOOKUP($B8,Results!$B$7:$U$222,16,0)</f>
        <v>---</v>
      </c>
      <c r="Q8" s="10" t="str">
        <f>+VLOOKUP($B8,Results!$B$7:$U$222,17,0)</f>
        <v>---</v>
      </c>
      <c r="R8" s="7" t="str">
        <f>+VLOOKUP($B8,Results!$B$7:$U$222,18,0)</f>
        <v>---</v>
      </c>
      <c r="S8" s="10" t="str">
        <f>+VLOOKUP($B8,Results!$B$7:$U$222,19,0)</f>
        <v>---</v>
      </c>
      <c r="T8" s="7" t="str">
        <f>+VLOOKUP($B8,Results!$B$7:$U$222,20,0)</f>
        <v>---</v>
      </c>
      <c r="U8" s="10" t="e">
        <f>+VLOOKUP($B8,Results!$B$7:$U$222,21,0)</f>
        <v>#REF!</v>
      </c>
    </row>
    <row r="9" spans="2:21" ht="15" x14ac:dyDescent="0.25">
      <c r="B9" s="5" t="s">
        <v>29</v>
      </c>
      <c r="C9" s="5" t="str">
        <f>+VLOOKUP($B9,Results!$B$7:$U$222,2,0)</f>
        <v>Eritrea</v>
      </c>
      <c r="D9" s="5" t="str">
        <f>+VLOOKUP($B9,Results!$B$7:$U$222,3,0)</f>
        <v>Sub-Saharan Africa</v>
      </c>
      <c r="E9" s="7" t="str">
        <f>+VLOOKUP($B9,Results!$B$7:$U$222,5,0)</f>
        <v>---</v>
      </c>
      <c r="F9" s="7" t="str">
        <f>+VLOOKUP($B9,Results!$B$7:$U$222,6,0)</f>
        <v>---</v>
      </c>
      <c r="G9" s="10" t="str">
        <f>+VLOOKUP($B9,Results!$B$7:$U$222,7,0)</f>
        <v>---</v>
      </c>
      <c r="H9" s="7" t="str">
        <f>+VLOOKUP($B9,Results!$B$7:$U$222,8,0)</f>
        <v>---</v>
      </c>
      <c r="I9" s="10" t="str">
        <f>+VLOOKUP($B9,Results!$B$7:$U$222,9,0)</f>
        <v>---</v>
      </c>
      <c r="J9" s="7" t="str">
        <f>+VLOOKUP($B9,Results!$B$7:$U$222,10,0)</f>
        <v>---</v>
      </c>
      <c r="K9" s="10" t="str">
        <f>+VLOOKUP($B9,Results!$B$7:$U$222,11,0)</f>
        <v>---</v>
      </c>
      <c r="L9" s="7" t="str">
        <f>+VLOOKUP($B9,Results!$B$7:$U$222,12,0)</f>
        <v>---</v>
      </c>
      <c r="M9" s="10" t="str">
        <f>+VLOOKUP($B9,Results!$B$7:$U$222,13,0)</f>
        <v>---</v>
      </c>
      <c r="N9" s="7" t="str">
        <f>+VLOOKUP($B9,Results!$B$7:$U$222,14,0)</f>
        <v>---</v>
      </c>
      <c r="O9" s="10" t="str">
        <f>+VLOOKUP($B9,Results!$B$7:$U$222,15,0)</f>
        <v>---</v>
      </c>
      <c r="P9" s="7" t="str">
        <f>+VLOOKUP($B9,Results!$B$7:$U$222,16,0)</f>
        <v>---</v>
      </c>
      <c r="Q9" s="10" t="str">
        <f>+VLOOKUP($B9,Results!$B$7:$U$222,17,0)</f>
        <v>---</v>
      </c>
      <c r="R9" s="7" t="str">
        <f>+VLOOKUP($B9,Results!$B$7:$U$222,18,0)</f>
        <v>---</v>
      </c>
      <c r="S9" s="10" t="str">
        <f>+VLOOKUP($B9,Results!$B$7:$U$222,19,0)</f>
        <v>---</v>
      </c>
      <c r="T9" s="7" t="str">
        <f>+VLOOKUP($B9,Results!$B$7:$U$222,20,0)</f>
        <v>---</v>
      </c>
      <c r="U9" s="10" t="e">
        <f>+VLOOKUP($B9,Results!$B$7:$U$222,21,0)</f>
        <v>#REF!</v>
      </c>
    </row>
    <row r="10" spans="2:21" ht="15" x14ac:dyDescent="0.25">
      <c r="B10" s="5" t="s">
        <v>19</v>
      </c>
      <c r="C10" s="5" t="str">
        <f>+VLOOKUP($B10,Results!$B$7:$U$222,2,0)</f>
        <v>Kenya</v>
      </c>
      <c r="D10" s="5" t="str">
        <f>+VLOOKUP($B10,Results!$B$7:$U$222,3,0)</f>
        <v>Sub-Saharan Africa</v>
      </c>
      <c r="E10" s="7" t="str">
        <f>+VLOOKUP($B10,Results!$B$7:$U$222,5,0)</f>
        <v>---</v>
      </c>
      <c r="F10" s="7" t="str">
        <f>+VLOOKUP($B10,Results!$B$7:$U$222,6,0)</f>
        <v>---</v>
      </c>
      <c r="G10" s="10" t="str">
        <f>+VLOOKUP($B10,Results!$B$7:$U$222,7,0)</f>
        <v>---</v>
      </c>
      <c r="H10" s="7" t="str">
        <f>+VLOOKUP($B10,Results!$B$7:$U$222,8,0)</f>
        <v>---</v>
      </c>
      <c r="I10" s="10" t="str">
        <f>+VLOOKUP($B10,Results!$B$7:$U$222,9,0)</f>
        <v>---</v>
      </c>
      <c r="J10" s="7" t="str">
        <f>+VLOOKUP($B10,Results!$B$7:$U$222,10,0)</f>
        <v>---</v>
      </c>
      <c r="K10" s="10" t="str">
        <f>+VLOOKUP($B10,Results!$B$7:$U$222,11,0)</f>
        <v>---</v>
      </c>
      <c r="L10" s="7" t="str">
        <f>+VLOOKUP($B10,Results!$B$7:$U$222,12,0)</f>
        <v>---</v>
      </c>
      <c r="M10" s="10" t="str">
        <f>+VLOOKUP($B10,Results!$B$7:$U$222,13,0)</f>
        <v>---</v>
      </c>
      <c r="N10" s="7" t="str">
        <f>+VLOOKUP($B10,Results!$B$7:$U$222,14,0)</f>
        <v>---</v>
      </c>
      <c r="O10" s="10" t="str">
        <f>+VLOOKUP($B10,Results!$B$7:$U$222,15,0)</f>
        <v>---</v>
      </c>
      <c r="P10" s="7" t="str">
        <f>+VLOOKUP($B10,Results!$B$7:$U$222,16,0)</f>
        <v>---</v>
      </c>
      <c r="Q10" s="10" t="str">
        <f>+VLOOKUP($B10,Results!$B$7:$U$222,17,0)</f>
        <v>---</v>
      </c>
      <c r="R10" s="7" t="str">
        <f>+VLOOKUP($B10,Results!$B$7:$U$222,18,0)</f>
        <v>---</v>
      </c>
      <c r="S10" s="10" t="str">
        <f>+VLOOKUP($B10,Results!$B$7:$U$222,19,0)</f>
        <v>---</v>
      </c>
      <c r="T10" s="7" t="str">
        <f>+VLOOKUP($B10,Results!$B$7:$U$222,20,0)</f>
        <v>---</v>
      </c>
      <c r="U10" s="10" t="e">
        <f>+VLOOKUP($B10,Results!$B$7:$U$222,21,0)</f>
        <v>#REF!</v>
      </c>
    </row>
    <row r="11" spans="2:21" ht="15" x14ac:dyDescent="0.25">
      <c r="B11" s="5" t="s">
        <v>25</v>
      </c>
      <c r="C11" s="5" t="str">
        <f>+VLOOKUP($B11,Results!$B$7:$U$222,2,0)</f>
        <v>Cameroon</v>
      </c>
      <c r="D11" s="5" t="str">
        <f>+VLOOKUP($B11,Results!$B$7:$U$222,3,0)</f>
        <v>Sub-Saharan Africa</v>
      </c>
      <c r="E11" s="7" t="str">
        <f>+VLOOKUP($B11,Results!$B$7:$U$222,5,0)</f>
        <v>---</v>
      </c>
      <c r="F11" s="7" t="str">
        <f>+VLOOKUP($B11,Results!$B$7:$U$222,6,0)</f>
        <v>---</v>
      </c>
      <c r="G11" s="10" t="str">
        <f>+VLOOKUP($B11,Results!$B$7:$U$222,7,0)</f>
        <v>---</v>
      </c>
      <c r="H11" s="7" t="str">
        <f>+VLOOKUP($B11,Results!$B$7:$U$222,8,0)</f>
        <v>---</v>
      </c>
      <c r="I11" s="10" t="str">
        <f>+VLOOKUP($B11,Results!$B$7:$U$222,9,0)</f>
        <v>---</v>
      </c>
      <c r="J11" s="7" t="str">
        <f>+VLOOKUP($B11,Results!$B$7:$U$222,10,0)</f>
        <v>---</v>
      </c>
      <c r="K11" s="10" t="str">
        <f>+VLOOKUP($B11,Results!$B$7:$U$222,11,0)</f>
        <v>---</v>
      </c>
      <c r="L11" s="7" t="str">
        <f>+VLOOKUP($B11,Results!$B$7:$U$222,12,0)</f>
        <v>---</v>
      </c>
      <c r="M11" s="10" t="str">
        <f>+VLOOKUP($B11,Results!$B$7:$U$222,13,0)</f>
        <v>---</v>
      </c>
      <c r="N11" s="7" t="str">
        <f>+VLOOKUP($B11,Results!$B$7:$U$222,14,0)</f>
        <v>---</v>
      </c>
      <c r="O11" s="10" t="str">
        <f>+VLOOKUP($B11,Results!$B$7:$U$222,15,0)</f>
        <v>---</v>
      </c>
      <c r="P11" s="7" t="str">
        <f>+VLOOKUP($B11,Results!$B$7:$U$222,16,0)</f>
        <v>---</v>
      </c>
      <c r="Q11" s="10" t="str">
        <f>+VLOOKUP($B11,Results!$B$7:$U$222,17,0)</f>
        <v>---</v>
      </c>
      <c r="R11" s="7" t="str">
        <f>+VLOOKUP($B11,Results!$B$7:$U$222,18,0)</f>
        <v>---</v>
      </c>
      <c r="S11" s="10" t="str">
        <f>+VLOOKUP($B11,Results!$B$7:$U$222,19,0)</f>
        <v>---</v>
      </c>
      <c r="T11" s="7" t="str">
        <f>+VLOOKUP($B11,Results!$B$7:$U$222,20,0)</f>
        <v>---</v>
      </c>
      <c r="U11" s="10" t="e">
        <f>+VLOOKUP($B11,Results!$B$7:$U$222,21,0)</f>
        <v>#REF!</v>
      </c>
    </row>
    <row r="12" spans="2:21" ht="15" x14ac:dyDescent="0.25">
      <c r="B12" s="5" t="s">
        <v>21</v>
      </c>
      <c r="C12" s="5" t="str">
        <f>+VLOOKUP($B12,Results!$B$7:$U$222,2,0)</f>
        <v>Gabon</v>
      </c>
      <c r="D12" s="5" t="str">
        <f>+VLOOKUP($B12,Results!$B$7:$U$222,3,0)</f>
        <v>Sub-Saharan Africa</v>
      </c>
      <c r="E12" s="7" t="str">
        <f>+VLOOKUP($B12,Results!$B$7:$U$222,5,0)</f>
        <v>---</v>
      </c>
      <c r="F12" s="7" t="str">
        <f>+VLOOKUP($B12,Results!$B$7:$U$222,6,0)</f>
        <v>---</v>
      </c>
      <c r="G12" s="10" t="str">
        <f>+VLOOKUP($B12,Results!$B$7:$U$222,7,0)</f>
        <v>---</v>
      </c>
      <c r="H12" s="7" t="str">
        <f>+VLOOKUP($B12,Results!$B$7:$U$222,8,0)</f>
        <v>---</v>
      </c>
      <c r="I12" s="10" t="str">
        <f>+VLOOKUP($B12,Results!$B$7:$U$222,9,0)</f>
        <v>---</v>
      </c>
      <c r="J12" s="7" t="str">
        <f>+VLOOKUP($B12,Results!$B$7:$U$222,10,0)</f>
        <v>---</v>
      </c>
      <c r="K12" s="10" t="str">
        <f>+VLOOKUP($B12,Results!$B$7:$U$222,11,0)</f>
        <v>---</v>
      </c>
      <c r="L12" s="7" t="str">
        <f>+VLOOKUP($B12,Results!$B$7:$U$222,12,0)</f>
        <v>---</v>
      </c>
      <c r="M12" s="10" t="str">
        <f>+VLOOKUP($B12,Results!$B$7:$U$222,13,0)</f>
        <v>---</v>
      </c>
      <c r="N12" s="7" t="str">
        <f>+VLOOKUP($B12,Results!$B$7:$U$222,14,0)</f>
        <v>---</v>
      </c>
      <c r="O12" s="10" t="str">
        <f>+VLOOKUP($B12,Results!$B$7:$U$222,15,0)</f>
        <v>---</v>
      </c>
      <c r="P12" s="7" t="str">
        <f>+VLOOKUP($B12,Results!$B$7:$U$222,16,0)</f>
        <v>---</v>
      </c>
      <c r="Q12" s="10" t="str">
        <f>+VLOOKUP($B12,Results!$B$7:$U$222,17,0)</f>
        <v>---</v>
      </c>
      <c r="R12" s="7" t="str">
        <f>+VLOOKUP($B12,Results!$B$7:$U$222,18,0)</f>
        <v>---</v>
      </c>
      <c r="S12" s="10" t="str">
        <f>+VLOOKUP($B12,Results!$B$7:$U$222,19,0)</f>
        <v>---</v>
      </c>
      <c r="T12" s="7" t="str">
        <f>+VLOOKUP($B12,Results!$B$7:$U$222,20,0)</f>
        <v>---</v>
      </c>
      <c r="U12" s="10" t="e">
        <f>+VLOOKUP($B12,Results!$B$7:$U$222,21,0)</f>
        <v>#REF!</v>
      </c>
    </row>
    <row r="13" spans="2:21" ht="15" x14ac:dyDescent="0.25">
      <c r="B13" s="5" t="s">
        <v>103</v>
      </c>
      <c r="C13" s="5" t="str">
        <f>+VLOOKUP($B13,Results!$B$7:$U$222,2,0)</f>
        <v>Comoros</v>
      </c>
      <c r="D13" s="5" t="str">
        <f>+VLOOKUP($B13,Results!$B$7:$U$222,3,0)</f>
        <v>Sub-Saharan Africa</v>
      </c>
      <c r="E13" s="7">
        <f>+VLOOKUP($B13,Results!$B$7:$U$222,5,0)</f>
        <v>0.26</v>
      </c>
      <c r="F13" s="7">
        <f>+VLOOKUP($B13,Results!$B$7:$U$222,6,0)</f>
        <v>0.18</v>
      </c>
      <c r="G13" s="10">
        <f>+VLOOKUP($B13,Results!$B$7:$U$222,7,0)</f>
        <v>0.92</v>
      </c>
      <c r="H13" s="7">
        <f>+VLOOKUP($B13,Results!$B$7:$U$222,8,0)</f>
        <v>0.06</v>
      </c>
      <c r="I13" s="10">
        <f>+VLOOKUP($B13,Results!$B$7:$U$222,9,0)</f>
        <v>5.63</v>
      </c>
      <c r="J13" s="7">
        <f>+VLOOKUP($B13,Results!$B$7:$U$222,10,0)</f>
        <v>0.39</v>
      </c>
      <c r="K13" s="10">
        <f>+VLOOKUP($B13,Results!$B$7:$U$222,11,0)</f>
        <v>8.49</v>
      </c>
      <c r="L13" s="7">
        <f>+VLOOKUP($B13,Results!$B$7:$U$222,12,0)</f>
        <v>0.6</v>
      </c>
      <c r="M13" s="10">
        <f>+VLOOKUP($B13,Results!$B$7:$U$222,13,0)</f>
        <v>11.1</v>
      </c>
      <c r="N13" s="7">
        <f>+VLOOKUP($B13,Results!$B$7:$U$222,14,0)</f>
        <v>0.78</v>
      </c>
      <c r="O13" s="10">
        <f>+VLOOKUP($B13,Results!$B$7:$U$222,15,0)</f>
        <v>12.7</v>
      </c>
      <c r="P13" s="7">
        <f>+VLOOKUP($B13,Results!$B$7:$U$222,16,0)</f>
        <v>0.89</v>
      </c>
      <c r="Q13" s="10">
        <f>+VLOOKUP($B13,Results!$B$7:$U$222,17,0)</f>
        <v>14.14</v>
      </c>
      <c r="R13" s="7">
        <f>+VLOOKUP($B13,Results!$B$7:$U$222,18,0)</f>
        <v>0.99</v>
      </c>
      <c r="S13" s="10">
        <f>+VLOOKUP($B13,Results!$B$7:$U$222,19,0)</f>
        <v>15.59</v>
      </c>
      <c r="T13" s="7">
        <f>+VLOOKUP($B13,Results!$B$7:$U$222,20,0)</f>
        <v>1.0900000000000001</v>
      </c>
      <c r="U13" s="10" t="e">
        <f>+VLOOKUP($B13,Results!$B$7:$U$222,21,0)</f>
        <v>#REF!</v>
      </c>
    </row>
    <row r="14" spans="2:21" ht="15" x14ac:dyDescent="0.25">
      <c r="B14" s="5" t="s">
        <v>33</v>
      </c>
      <c r="C14" s="5" t="str">
        <f>+VLOOKUP($B14,Results!$B$7:$U$222,2,0)</f>
        <v>Ghana</v>
      </c>
      <c r="D14" s="5" t="str">
        <f>+VLOOKUP($B14,Results!$B$7:$U$222,3,0)</f>
        <v>Sub-Saharan Africa</v>
      </c>
      <c r="E14" s="7" t="str">
        <f>+VLOOKUP($B14,Results!$B$7:$U$222,5,0)</f>
        <v>---</v>
      </c>
      <c r="F14" s="7" t="str">
        <f>+VLOOKUP($B14,Results!$B$7:$U$222,6,0)</f>
        <v>---</v>
      </c>
      <c r="G14" s="10" t="str">
        <f>+VLOOKUP($B14,Results!$B$7:$U$222,7,0)</f>
        <v>---</v>
      </c>
      <c r="H14" s="7" t="str">
        <f>+VLOOKUP($B14,Results!$B$7:$U$222,8,0)</f>
        <v>---</v>
      </c>
      <c r="I14" s="10" t="str">
        <f>+VLOOKUP($B14,Results!$B$7:$U$222,9,0)</f>
        <v>---</v>
      </c>
      <c r="J14" s="7" t="str">
        <f>+VLOOKUP($B14,Results!$B$7:$U$222,10,0)</f>
        <v>---</v>
      </c>
      <c r="K14" s="10" t="str">
        <f>+VLOOKUP($B14,Results!$B$7:$U$222,11,0)</f>
        <v>---</v>
      </c>
      <c r="L14" s="7" t="str">
        <f>+VLOOKUP($B14,Results!$B$7:$U$222,12,0)</f>
        <v>---</v>
      </c>
      <c r="M14" s="10" t="str">
        <f>+VLOOKUP($B14,Results!$B$7:$U$222,13,0)</f>
        <v>---</v>
      </c>
      <c r="N14" s="7" t="str">
        <f>+VLOOKUP($B14,Results!$B$7:$U$222,14,0)</f>
        <v>---</v>
      </c>
      <c r="O14" s="10" t="str">
        <f>+VLOOKUP($B14,Results!$B$7:$U$222,15,0)</f>
        <v>---</v>
      </c>
      <c r="P14" s="7" t="str">
        <f>+VLOOKUP($B14,Results!$B$7:$U$222,16,0)</f>
        <v>---</v>
      </c>
      <c r="Q14" s="10" t="str">
        <f>+VLOOKUP($B14,Results!$B$7:$U$222,17,0)</f>
        <v>---</v>
      </c>
      <c r="R14" s="7" t="str">
        <f>+VLOOKUP($B14,Results!$B$7:$U$222,18,0)</f>
        <v>---</v>
      </c>
      <c r="S14" s="10" t="str">
        <f>+VLOOKUP($B14,Results!$B$7:$U$222,19,0)</f>
        <v>---</v>
      </c>
      <c r="T14" s="7" t="str">
        <f>+VLOOKUP($B14,Results!$B$7:$U$222,20,0)</f>
        <v>---</v>
      </c>
      <c r="U14" s="10" t="e">
        <f>+VLOOKUP($B14,Results!$B$7:$U$222,21,0)</f>
        <v>#REF!</v>
      </c>
    </row>
    <row r="15" spans="2:21" ht="15" x14ac:dyDescent="0.25">
      <c r="B15" s="5" t="s">
        <v>31</v>
      </c>
      <c r="C15" s="5" t="str">
        <f>+VLOOKUP($B15,Results!$B$7:$U$222,2,0)</f>
        <v>Guinea-Bissau</v>
      </c>
      <c r="D15" s="5" t="str">
        <f>+VLOOKUP($B15,Results!$B$7:$U$222,3,0)</f>
        <v>Sub-Saharan Africa</v>
      </c>
      <c r="E15" s="7" t="str">
        <f>+VLOOKUP($B15,Results!$B$7:$U$222,5,0)</f>
        <v>---</v>
      </c>
      <c r="F15" s="7" t="str">
        <f>+VLOOKUP($B15,Results!$B$7:$U$222,6,0)</f>
        <v>---</v>
      </c>
      <c r="G15" s="10" t="str">
        <f>+VLOOKUP($B15,Results!$B$7:$U$222,7,0)</f>
        <v>---</v>
      </c>
      <c r="H15" s="7" t="str">
        <f>+VLOOKUP($B15,Results!$B$7:$U$222,8,0)</f>
        <v>---</v>
      </c>
      <c r="I15" s="10" t="str">
        <f>+VLOOKUP($B15,Results!$B$7:$U$222,9,0)</f>
        <v>---</v>
      </c>
      <c r="J15" s="7" t="str">
        <f>+VLOOKUP($B15,Results!$B$7:$U$222,10,0)</f>
        <v>---</v>
      </c>
      <c r="K15" s="10" t="str">
        <f>+VLOOKUP($B15,Results!$B$7:$U$222,11,0)</f>
        <v>---</v>
      </c>
      <c r="L15" s="7" t="str">
        <f>+VLOOKUP($B15,Results!$B$7:$U$222,12,0)</f>
        <v>---</v>
      </c>
      <c r="M15" s="10" t="str">
        <f>+VLOOKUP($B15,Results!$B$7:$U$222,13,0)</f>
        <v>---</v>
      </c>
      <c r="N15" s="7" t="str">
        <f>+VLOOKUP($B15,Results!$B$7:$U$222,14,0)</f>
        <v>---</v>
      </c>
      <c r="O15" s="10" t="str">
        <f>+VLOOKUP($B15,Results!$B$7:$U$222,15,0)</f>
        <v>---</v>
      </c>
      <c r="P15" s="7" t="str">
        <f>+VLOOKUP($B15,Results!$B$7:$U$222,16,0)</f>
        <v>---</v>
      </c>
      <c r="Q15" s="10" t="str">
        <f>+VLOOKUP($B15,Results!$B$7:$U$222,17,0)</f>
        <v>---</v>
      </c>
      <c r="R15" s="7" t="str">
        <f>+VLOOKUP($B15,Results!$B$7:$U$222,18,0)</f>
        <v>---</v>
      </c>
      <c r="S15" s="10" t="str">
        <f>+VLOOKUP($B15,Results!$B$7:$U$222,19,0)</f>
        <v>---</v>
      </c>
      <c r="T15" s="7" t="str">
        <f>+VLOOKUP($B15,Results!$B$7:$U$222,20,0)</f>
        <v>---</v>
      </c>
      <c r="U15" s="10" t="e">
        <f>+VLOOKUP($B15,Results!$B$7:$U$222,21,0)</f>
        <v>#REF!</v>
      </c>
    </row>
    <row r="16" spans="2:21" ht="15" x14ac:dyDescent="0.25">
      <c r="B16" s="5" t="s">
        <v>35</v>
      </c>
      <c r="C16" s="5" t="str">
        <f>+VLOOKUP($B16,Results!$B$7:$U$222,2,0)</f>
        <v>Benin</v>
      </c>
      <c r="D16" s="5" t="str">
        <f>+VLOOKUP($B16,Results!$B$7:$U$222,3,0)</f>
        <v>Sub-Saharan Africa</v>
      </c>
      <c r="E16" s="7" t="str">
        <f>+VLOOKUP($B16,Results!$B$7:$U$222,5,0)</f>
        <v>---</v>
      </c>
      <c r="F16" s="7" t="str">
        <f>+VLOOKUP($B16,Results!$B$7:$U$222,6,0)</f>
        <v>---</v>
      </c>
      <c r="G16" s="10" t="str">
        <f>+VLOOKUP($B16,Results!$B$7:$U$222,7,0)</f>
        <v>---</v>
      </c>
      <c r="H16" s="7" t="str">
        <f>+VLOOKUP($B16,Results!$B$7:$U$222,8,0)</f>
        <v>---</v>
      </c>
      <c r="I16" s="10" t="str">
        <f>+VLOOKUP($B16,Results!$B$7:$U$222,9,0)</f>
        <v>---</v>
      </c>
      <c r="J16" s="7" t="str">
        <f>+VLOOKUP($B16,Results!$B$7:$U$222,10,0)</f>
        <v>---</v>
      </c>
      <c r="K16" s="10" t="str">
        <f>+VLOOKUP($B16,Results!$B$7:$U$222,11,0)</f>
        <v>---</v>
      </c>
      <c r="L16" s="7" t="str">
        <f>+VLOOKUP($B16,Results!$B$7:$U$222,12,0)</f>
        <v>---</v>
      </c>
      <c r="M16" s="10" t="str">
        <f>+VLOOKUP($B16,Results!$B$7:$U$222,13,0)</f>
        <v>---</v>
      </c>
      <c r="N16" s="7" t="str">
        <f>+VLOOKUP($B16,Results!$B$7:$U$222,14,0)</f>
        <v>---</v>
      </c>
      <c r="O16" s="10" t="str">
        <f>+VLOOKUP($B16,Results!$B$7:$U$222,15,0)</f>
        <v>---</v>
      </c>
      <c r="P16" s="7" t="str">
        <f>+VLOOKUP($B16,Results!$B$7:$U$222,16,0)</f>
        <v>---</v>
      </c>
      <c r="Q16" s="10" t="str">
        <f>+VLOOKUP($B16,Results!$B$7:$U$222,17,0)</f>
        <v>---</v>
      </c>
      <c r="R16" s="7" t="str">
        <f>+VLOOKUP($B16,Results!$B$7:$U$222,18,0)</f>
        <v>---</v>
      </c>
      <c r="S16" s="10" t="str">
        <f>+VLOOKUP($B16,Results!$B$7:$U$222,19,0)</f>
        <v>---</v>
      </c>
      <c r="T16" s="7" t="str">
        <f>+VLOOKUP($B16,Results!$B$7:$U$222,20,0)</f>
        <v>---</v>
      </c>
      <c r="U16" s="10" t="e">
        <f>+VLOOKUP($B16,Results!$B$7:$U$222,21,0)</f>
        <v>#REF!</v>
      </c>
    </row>
    <row r="17" spans="2:21" ht="15" x14ac:dyDescent="0.25">
      <c r="B17" s="5" t="s">
        <v>37</v>
      </c>
      <c r="C17" s="5" t="str">
        <f>+VLOOKUP($B17,Results!$B$7:$U$222,2,0)</f>
        <v>Burkina Faso</v>
      </c>
      <c r="D17" s="5" t="str">
        <f>+VLOOKUP($B17,Results!$B$7:$U$222,3,0)</f>
        <v>Sub-Saharan Africa</v>
      </c>
      <c r="E17" s="7" t="str">
        <f>+VLOOKUP($B17,Results!$B$7:$U$222,5,0)</f>
        <v>---</v>
      </c>
      <c r="F17" s="7" t="str">
        <f>+VLOOKUP($B17,Results!$B$7:$U$222,6,0)</f>
        <v>---</v>
      </c>
      <c r="G17" s="10" t="str">
        <f>+VLOOKUP($B17,Results!$B$7:$U$222,7,0)</f>
        <v>---</v>
      </c>
      <c r="H17" s="7" t="str">
        <f>+VLOOKUP($B17,Results!$B$7:$U$222,8,0)</f>
        <v>---</v>
      </c>
      <c r="I17" s="10" t="str">
        <f>+VLOOKUP($B17,Results!$B$7:$U$222,9,0)</f>
        <v>---</v>
      </c>
      <c r="J17" s="7" t="str">
        <f>+VLOOKUP($B17,Results!$B$7:$U$222,10,0)</f>
        <v>---</v>
      </c>
      <c r="K17" s="10" t="str">
        <f>+VLOOKUP($B17,Results!$B$7:$U$222,11,0)</f>
        <v>---</v>
      </c>
      <c r="L17" s="7" t="str">
        <f>+VLOOKUP($B17,Results!$B$7:$U$222,12,0)</f>
        <v>---</v>
      </c>
      <c r="M17" s="10" t="str">
        <f>+VLOOKUP($B17,Results!$B$7:$U$222,13,0)</f>
        <v>---</v>
      </c>
      <c r="N17" s="7" t="str">
        <f>+VLOOKUP($B17,Results!$B$7:$U$222,14,0)</f>
        <v>---</v>
      </c>
      <c r="O17" s="10" t="str">
        <f>+VLOOKUP($B17,Results!$B$7:$U$222,15,0)</f>
        <v>---</v>
      </c>
      <c r="P17" s="7" t="str">
        <f>+VLOOKUP($B17,Results!$B$7:$U$222,16,0)</f>
        <v>---</v>
      </c>
      <c r="Q17" s="10" t="str">
        <f>+VLOOKUP($B17,Results!$B$7:$U$222,17,0)</f>
        <v>---</v>
      </c>
      <c r="R17" s="7" t="str">
        <f>+VLOOKUP($B17,Results!$B$7:$U$222,18,0)</f>
        <v>---</v>
      </c>
      <c r="S17" s="10" t="str">
        <f>+VLOOKUP($B17,Results!$B$7:$U$222,19,0)</f>
        <v>---</v>
      </c>
      <c r="T17" s="7" t="str">
        <f>+VLOOKUP($B17,Results!$B$7:$U$222,20,0)</f>
        <v>---</v>
      </c>
      <c r="U17" s="10" t="e">
        <f>+VLOOKUP($B17,Results!$B$7:$U$222,21,0)</f>
        <v>#REF!</v>
      </c>
    </row>
    <row r="18" spans="2:21" ht="15" x14ac:dyDescent="0.25">
      <c r="B18" s="5" t="s">
        <v>95</v>
      </c>
      <c r="C18" s="5" t="str">
        <f>+VLOOKUP($B18,Results!$B$7:$U$222,2,0)</f>
        <v>Mayotte</v>
      </c>
      <c r="D18" s="5" t="str">
        <f>+VLOOKUP($B18,Results!$B$7:$U$222,3,0)</f>
        <v>Sub-Saharan Africa</v>
      </c>
      <c r="E18" s="7">
        <f>+VLOOKUP($B18,Results!$B$7:$U$222,5,0)</f>
        <v>36.31</v>
      </c>
      <c r="F18" s="7">
        <f>+VLOOKUP($B18,Results!$B$7:$U$222,6,0)</f>
        <v>5.23</v>
      </c>
      <c r="G18" s="10">
        <f>+VLOOKUP($B18,Results!$B$7:$U$222,7,0)</f>
        <v>278.77</v>
      </c>
      <c r="H18" s="7">
        <f>+VLOOKUP($B18,Results!$B$7:$U$222,8,0)</f>
        <v>4.01</v>
      </c>
      <c r="I18" s="10">
        <f>+VLOOKUP($B18,Results!$B$7:$U$222,9,0)</f>
        <v>596.92999999999995</v>
      </c>
      <c r="J18" s="7">
        <f>+VLOOKUP($B18,Results!$B$7:$U$222,10,0)</f>
        <v>8.59</v>
      </c>
      <c r="K18" s="10">
        <f>+VLOOKUP($B18,Results!$B$7:$U$222,11,0)</f>
        <v>799.9</v>
      </c>
      <c r="L18" s="7">
        <f>+VLOOKUP($B18,Results!$B$7:$U$222,12,0)</f>
        <v>11.51</v>
      </c>
      <c r="M18" s="10">
        <f>+VLOOKUP($B18,Results!$B$7:$U$222,13,0)</f>
        <v>1007.52</v>
      </c>
      <c r="N18" s="7">
        <f>+VLOOKUP($B18,Results!$B$7:$U$222,14,0)</f>
        <v>14.5</v>
      </c>
      <c r="O18" s="10">
        <f>+VLOOKUP($B18,Results!$B$7:$U$222,15,0)</f>
        <v>1099.8800000000001</v>
      </c>
      <c r="P18" s="7">
        <f>+VLOOKUP($B18,Results!$B$7:$U$222,16,0)</f>
        <v>15.83</v>
      </c>
      <c r="Q18" s="10">
        <f>+VLOOKUP($B18,Results!$B$7:$U$222,17,0)</f>
        <v>1284.6099999999999</v>
      </c>
      <c r="R18" s="7">
        <f>+VLOOKUP($B18,Results!$B$7:$U$222,18,0)</f>
        <v>18.489999999999998</v>
      </c>
      <c r="S18" s="10">
        <f>+VLOOKUP($B18,Results!$B$7:$U$222,19,0)</f>
        <v>1309.95</v>
      </c>
      <c r="T18" s="7">
        <f>+VLOOKUP($B18,Results!$B$7:$U$222,20,0)</f>
        <v>18.850000000000001</v>
      </c>
      <c r="U18" s="10" t="e">
        <f>+VLOOKUP($B18,Results!$B$7:$U$222,21,0)</f>
        <v>#REF!</v>
      </c>
    </row>
    <row r="19" spans="2:21" ht="15" x14ac:dyDescent="0.25">
      <c r="B19" s="5" t="s">
        <v>45</v>
      </c>
      <c r="C19" s="5" t="str">
        <f>+VLOOKUP($B19,Results!$B$7:$U$222,2,0)</f>
        <v>Mauritania</v>
      </c>
      <c r="D19" s="5" t="str">
        <f>+VLOOKUP($B19,Results!$B$7:$U$222,3,0)</f>
        <v>Sub-Saharan Africa</v>
      </c>
      <c r="E19" s="7" t="str">
        <f>+VLOOKUP($B19,Results!$B$7:$U$222,5,0)</f>
        <v>---</v>
      </c>
      <c r="F19" s="7" t="str">
        <f>+VLOOKUP($B19,Results!$B$7:$U$222,6,0)</f>
        <v>---</v>
      </c>
      <c r="G19" s="10" t="str">
        <f>+VLOOKUP($B19,Results!$B$7:$U$222,7,0)</f>
        <v>---</v>
      </c>
      <c r="H19" s="7" t="str">
        <f>+VLOOKUP($B19,Results!$B$7:$U$222,8,0)</f>
        <v>---</v>
      </c>
      <c r="I19" s="10" t="str">
        <f>+VLOOKUP($B19,Results!$B$7:$U$222,9,0)</f>
        <v>---</v>
      </c>
      <c r="J19" s="7" t="str">
        <f>+VLOOKUP($B19,Results!$B$7:$U$222,10,0)</f>
        <v>---</v>
      </c>
      <c r="K19" s="10" t="str">
        <f>+VLOOKUP($B19,Results!$B$7:$U$222,11,0)</f>
        <v>---</v>
      </c>
      <c r="L19" s="7" t="str">
        <f>+VLOOKUP($B19,Results!$B$7:$U$222,12,0)</f>
        <v>---</v>
      </c>
      <c r="M19" s="10" t="str">
        <f>+VLOOKUP($B19,Results!$B$7:$U$222,13,0)</f>
        <v>---</v>
      </c>
      <c r="N19" s="7" t="str">
        <f>+VLOOKUP($B19,Results!$B$7:$U$222,14,0)</f>
        <v>---</v>
      </c>
      <c r="O19" s="10" t="str">
        <f>+VLOOKUP($B19,Results!$B$7:$U$222,15,0)</f>
        <v>---</v>
      </c>
      <c r="P19" s="7" t="str">
        <f>+VLOOKUP($B19,Results!$B$7:$U$222,16,0)</f>
        <v>---</v>
      </c>
      <c r="Q19" s="10" t="str">
        <f>+VLOOKUP($B19,Results!$B$7:$U$222,17,0)</f>
        <v>---</v>
      </c>
      <c r="R19" s="7" t="str">
        <f>+VLOOKUP($B19,Results!$B$7:$U$222,18,0)</f>
        <v>---</v>
      </c>
      <c r="S19" s="10" t="str">
        <f>+VLOOKUP($B19,Results!$B$7:$U$222,19,0)</f>
        <v>---</v>
      </c>
      <c r="T19" s="7" t="str">
        <f>+VLOOKUP($B19,Results!$B$7:$U$222,20,0)</f>
        <v>---</v>
      </c>
      <c r="U19" s="10" t="e">
        <f>+VLOOKUP($B19,Results!$B$7:$U$222,21,0)</f>
        <v>#REF!</v>
      </c>
    </row>
    <row r="20" spans="2:21" ht="15" x14ac:dyDescent="0.25">
      <c r="B20" s="5" t="s">
        <v>55</v>
      </c>
      <c r="C20" s="5" t="str">
        <f>+VLOOKUP($B20,Results!$B$7:$U$222,2,0)</f>
        <v>Ivory Coast</v>
      </c>
      <c r="D20" s="5" t="str">
        <f>+VLOOKUP($B20,Results!$B$7:$U$222,3,0)</f>
        <v>Sub-Saharan Africa</v>
      </c>
      <c r="E20" s="7" t="str">
        <f>+VLOOKUP($B20,Results!$B$7:$U$222,5,0)</f>
        <v>---</v>
      </c>
      <c r="F20" s="7" t="str">
        <f>+VLOOKUP($B20,Results!$B$7:$U$222,6,0)</f>
        <v>---</v>
      </c>
      <c r="G20" s="10" t="str">
        <f>+VLOOKUP($B20,Results!$B$7:$U$222,7,0)</f>
        <v>---</v>
      </c>
      <c r="H20" s="7" t="str">
        <f>+VLOOKUP($B20,Results!$B$7:$U$222,8,0)</f>
        <v>---</v>
      </c>
      <c r="I20" s="10" t="str">
        <f>+VLOOKUP($B20,Results!$B$7:$U$222,9,0)</f>
        <v>---</v>
      </c>
      <c r="J20" s="7" t="str">
        <f>+VLOOKUP($B20,Results!$B$7:$U$222,10,0)</f>
        <v>---</v>
      </c>
      <c r="K20" s="10" t="str">
        <f>+VLOOKUP($B20,Results!$B$7:$U$222,11,0)</f>
        <v>---</v>
      </c>
      <c r="L20" s="7" t="str">
        <f>+VLOOKUP($B20,Results!$B$7:$U$222,12,0)</f>
        <v>---</v>
      </c>
      <c r="M20" s="10" t="str">
        <f>+VLOOKUP($B20,Results!$B$7:$U$222,13,0)</f>
        <v>---</v>
      </c>
      <c r="N20" s="7" t="str">
        <f>+VLOOKUP($B20,Results!$B$7:$U$222,14,0)</f>
        <v>---</v>
      </c>
      <c r="O20" s="10" t="str">
        <f>+VLOOKUP($B20,Results!$B$7:$U$222,15,0)</f>
        <v>---</v>
      </c>
      <c r="P20" s="7" t="str">
        <f>+VLOOKUP($B20,Results!$B$7:$U$222,16,0)</f>
        <v>---</v>
      </c>
      <c r="Q20" s="10" t="str">
        <f>+VLOOKUP($B20,Results!$B$7:$U$222,17,0)</f>
        <v>---</v>
      </c>
      <c r="R20" s="7" t="str">
        <f>+VLOOKUP($B20,Results!$B$7:$U$222,18,0)</f>
        <v>---</v>
      </c>
      <c r="S20" s="10" t="str">
        <f>+VLOOKUP($B20,Results!$B$7:$U$222,19,0)</f>
        <v>---</v>
      </c>
      <c r="T20" s="7" t="str">
        <f>+VLOOKUP($B20,Results!$B$7:$U$222,20,0)</f>
        <v>---</v>
      </c>
      <c r="U20" s="10" t="e">
        <f>+VLOOKUP($B20,Results!$B$7:$U$222,21,0)</f>
        <v>#REF!</v>
      </c>
    </row>
    <row r="21" spans="2:21" ht="15" x14ac:dyDescent="0.25">
      <c r="B21" s="5" t="s">
        <v>105</v>
      </c>
      <c r="C21" s="5" t="str">
        <f>+VLOOKUP($B21,Results!$B$7:$U$222,2,0)</f>
        <v>Cape Verde</v>
      </c>
      <c r="D21" s="5" t="str">
        <f>+VLOOKUP($B21,Results!$B$7:$U$222,3,0)</f>
        <v>Sub-Saharan Africa</v>
      </c>
      <c r="E21" s="7">
        <f>+VLOOKUP($B21,Results!$B$7:$U$222,5,0)</f>
        <v>0.15</v>
      </c>
      <c r="F21" s="7">
        <f>+VLOOKUP($B21,Results!$B$7:$U$222,6,0)</f>
        <v>0.02</v>
      </c>
      <c r="G21" s="10" t="str">
        <f>+VLOOKUP($B21,Results!$B$7:$U$222,7,0)</f>
        <v>---</v>
      </c>
      <c r="H21" s="7" t="str">
        <f>+VLOOKUP($B21,Results!$B$7:$U$222,8,0)</f>
        <v>---</v>
      </c>
      <c r="I21" s="10">
        <f>+VLOOKUP($B21,Results!$B$7:$U$222,9,0)</f>
        <v>0.87</v>
      </c>
      <c r="J21" s="7">
        <f>+VLOOKUP($B21,Results!$B$7:$U$222,10,0)</f>
        <v>0.01</v>
      </c>
      <c r="K21" s="10">
        <f>+VLOOKUP($B21,Results!$B$7:$U$222,11,0)</f>
        <v>7.06</v>
      </c>
      <c r="L21" s="7">
        <f>+VLOOKUP($B21,Results!$B$7:$U$222,12,0)</f>
        <v>0.1</v>
      </c>
      <c r="M21" s="10">
        <f>+VLOOKUP($B21,Results!$B$7:$U$222,13,0)</f>
        <v>10.220000000000001</v>
      </c>
      <c r="N21" s="7">
        <f>+VLOOKUP($B21,Results!$B$7:$U$222,14,0)</f>
        <v>0.14000000000000001</v>
      </c>
      <c r="O21" s="10">
        <f>+VLOOKUP($B21,Results!$B$7:$U$222,15,0)</f>
        <v>11.99</v>
      </c>
      <c r="P21" s="7">
        <f>+VLOOKUP($B21,Results!$B$7:$U$222,16,0)</f>
        <v>0.17</v>
      </c>
      <c r="Q21" s="10">
        <f>+VLOOKUP($B21,Results!$B$7:$U$222,17,0)</f>
        <v>12.73</v>
      </c>
      <c r="R21" s="7">
        <f>+VLOOKUP($B21,Results!$B$7:$U$222,18,0)</f>
        <v>0.18</v>
      </c>
      <c r="S21" s="10">
        <f>+VLOOKUP($B21,Results!$B$7:$U$222,19,0)</f>
        <v>13.46</v>
      </c>
      <c r="T21" s="7">
        <f>+VLOOKUP($B21,Results!$B$7:$U$222,20,0)</f>
        <v>0.19</v>
      </c>
      <c r="U21" s="10" t="e">
        <f>+VLOOKUP($B21,Results!$B$7:$U$222,21,0)</f>
        <v>#REF!</v>
      </c>
    </row>
    <row r="22" spans="2:21" ht="15" x14ac:dyDescent="0.25">
      <c r="B22" s="5" t="s">
        <v>51</v>
      </c>
      <c r="C22" s="5" t="str">
        <f>+VLOOKUP($B22,Results!$B$7:$U$222,2,0)</f>
        <v>Burundi</v>
      </c>
      <c r="D22" s="5" t="str">
        <f>+VLOOKUP($B22,Results!$B$7:$U$222,3,0)</f>
        <v>Sub-Saharan Africa</v>
      </c>
      <c r="E22" s="7" t="str">
        <f>+VLOOKUP($B22,Results!$B$7:$U$222,5,0)</f>
        <v>---</v>
      </c>
      <c r="F22" s="7" t="str">
        <f>+VLOOKUP($B22,Results!$B$7:$U$222,6,0)</f>
        <v>---</v>
      </c>
      <c r="G22" s="10" t="str">
        <f>+VLOOKUP($B22,Results!$B$7:$U$222,7,0)</f>
        <v>---</v>
      </c>
      <c r="H22" s="7" t="str">
        <f>+VLOOKUP($B22,Results!$B$7:$U$222,8,0)</f>
        <v>---</v>
      </c>
      <c r="I22" s="10" t="str">
        <f>+VLOOKUP($B22,Results!$B$7:$U$222,9,0)</f>
        <v>---</v>
      </c>
      <c r="J22" s="7" t="str">
        <f>+VLOOKUP($B22,Results!$B$7:$U$222,10,0)</f>
        <v>---</v>
      </c>
      <c r="K22" s="10" t="str">
        <f>+VLOOKUP($B22,Results!$B$7:$U$222,11,0)</f>
        <v>---</v>
      </c>
      <c r="L22" s="7" t="str">
        <f>+VLOOKUP($B22,Results!$B$7:$U$222,12,0)</f>
        <v>---</v>
      </c>
      <c r="M22" s="10" t="str">
        <f>+VLOOKUP($B22,Results!$B$7:$U$222,13,0)</f>
        <v>---</v>
      </c>
      <c r="N22" s="7" t="str">
        <f>+VLOOKUP($B22,Results!$B$7:$U$222,14,0)</f>
        <v>---</v>
      </c>
      <c r="O22" s="10" t="str">
        <f>+VLOOKUP($B22,Results!$B$7:$U$222,15,0)</f>
        <v>---</v>
      </c>
      <c r="P22" s="7" t="str">
        <f>+VLOOKUP($B22,Results!$B$7:$U$222,16,0)</f>
        <v>---</v>
      </c>
      <c r="Q22" s="10" t="str">
        <f>+VLOOKUP($B22,Results!$B$7:$U$222,17,0)</f>
        <v>---</v>
      </c>
      <c r="R22" s="7" t="str">
        <f>+VLOOKUP($B22,Results!$B$7:$U$222,18,0)</f>
        <v>---</v>
      </c>
      <c r="S22" s="10" t="str">
        <f>+VLOOKUP($B22,Results!$B$7:$U$222,19,0)</f>
        <v>---</v>
      </c>
      <c r="T22" s="7" t="str">
        <f>+VLOOKUP($B22,Results!$B$7:$U$222,20,0)</f>
        <v>---</v>
      </c>
      <c r="U22" s="10" t="e">
        <f>+VLOOKUP($B22,Results!$B$7:$U$222,21,0)</f>
        <v>#REF!</v>
      </c>
    </row>
    <row r="23" spans="2:21" ht="15" x14ac:dyDescent="0.25">
      <c r="B23" s="5" t="s">
        <v>59</v>
      </c>
      <c r="C23" s="5" t="str">
        <f>+VLOOKUP($B23,Results!$B$7:$U$222,2,0)</f>
        <v>Ethiopia</v>
      </c>
      <c r="D23" s="5" t="str">
        <f>+VLOOKUP($B23,Results!$B$7:$U$222,3,0)</f>
        <v>Sub-Saharan Africa</v>
      </c>
      <c r="E23" s="7" t="str">
        <f>+VLOOKUP($B23,Results!$B$7:$U$222,5,0)</f>
        <v>---</v>
      </c>
      <c r="F23" s="7" t="str">
        <f>+VLOOKUP($B23,Results!$B$7:$U$222,6,0)</f>
        <v>---</v>
      </c>
      <c r="G23" s="10" t="str">
        <f>+VLOOKUP($B23,Results!$B$7:$U$222,7,0)</f>
        <v>---</v>
      </c>
      <c r="H23" s="7" t="str">
        <f>+VLOOKUP($B23,Results!$B$7:$U$222,8,0)</f>
        <v>---</v>
      </c>
      <c r="I23" s="10" t="str">
        <f>+VLOOKUP($B23,Results!$B$7:$U$222,9,0)</f>
        <v>---</v>
      </c>
      <c r="J23" s="7" t="str">
        <f>+VLOOKUP($B23,Results!$B$7:$U$222,10,0)</f>
        <v>---</v>
      </c>
      <c r="K23" s="10" t="str">
        <f>+VLOOKUP($B23,Results!$B$7:$U$222,11,0)</f>
        <v>---</v>
      </c>
      <c r="L23" s="7" t="str">
        <f>+VLOOKUP($B23,Results!$B$7:$U$222,12,0)</f>
        <v>---</v>
      </c>
      <c r="M23" s="10" t="str">
        <f>+VLOOKUP($B23,Results!$B$7:$U$222,13,0)</f>
        <v>---</v>
      </c>
      <c r="N23" s="7" t="str">
        <f>+VLOOKUP($B23,Results!$B$7:$U$222,14,0)</f>
        <v>---</v>
      </c>
      <c r="O23" s="10" t="str">
        <f>+VLOOKUP($B23,Results!$B$7:$U$222,15,0)</f>
        <v>---</v>
      </c>
      <c r="P23" s="7" t="str">
        <f>+VLOOKUP($B23,Results!$B$7:$U$222,16,0)</f>
        <v>---</v>
      </c>
      <c r="Q23" s="10" t="str">
        <f>+VLOOKUP($B23,Results!$B$7:$U$222,17,0)</f>
        <v>---</v>
      </c>
      <c r="R23" s="7" t="str">
        <f>+VLOOKUP($B23,Results!$B$7:$U$222,18,0)</f>
        <v>---</v>
      </c>
      <c r="S23" s="10" t="str">
        <f>+VLOOKUP($B23,Results!$B$7:$U$222,19,0)</f>
        <v>---</v>
      </c>
      <c r="T23" s="7" t="str">
        <f>+VLOOKUP($B23,Results!$B$7:$U$222,20,0)</f>
        <v>---</v>
      </c>
      <c r="U23" s="10" t="e">
        <f>+VLOOKUP($B23,Results!$B$7:$U$222,21,0)</f>
        <v>#REF!</v>
      </c>
    </row>
    <row r="24" spans="2:21" ht="15" x14ac:dyDescent="0.25">
      <c r="B24" s="5" t="s">
        <v>53</v>
      </c>
      <c r="C24" s="5" t="str">
        <f>+VLOOKUP($B24,Results!$B$7:$U$222,2,0)</f>
        <v>Liberia</v>
      </c>
      <c r="D24" s="5" t="str">
        <f>+VLOOKUP($B24,Results!$B$7:$U$222,3,0)</f>
        <v>Sub-Saharan Africa</v>
      </c>
      <c r="E24" s="7" t="str">
        <f>+VLOOKUP($B24,Results!$B$7:$U$222,5,0)</f>
        <v>---</v>
      </c>
      <c r="F24" s="7" t="str">
        <f>+VLOOKUP($B24,Results!$B$7:$U$222,6,0)</f>
        <v>---</v>
      </c>
      <c r="G24" s="10" t="str">
        <f>+VLOOKUP($B24,Results!$B$7:$U$222,7,0)</f>
        <v>---</v>
      </c>
      <c r="H24" s="7" t="str">
        <f>+VLOOKUP($B24,Results!$B$7:$U$222,8,0)</f>
        <v>---</v>
      </c>
      <c r="I24" s="10" t="str">
        <f>+VLOOKUP($B24,Results!$B$7:$U$222,9,0)</f>
        <v>---</v>
      </c>
      <c r="J24" s="7" t="str">
        <f>+VLOOKUP($B24,Results!$B$7:$U$222,10,0)</f>
        <v>---</v>
      </c>
      <c r="K24" s="10" t="str">
        <f>+VLOOKUP($B24,Results!$B$7:$U$222,11,0)</f>
        <v>---</v>
      </c>
      <c r="L24" s="7" t="str">
        <f>+VLOOKUP($B24,Results!$B$7:$U$222,12,0)</f>
        <v>---</v>
      </c>
      <c r="M24" s="10" t="str">
        <f>+VLOOKUP($B24,Results!$B$7:$U$222,13,0)</f>
        <v>---</v>
      </c>
      <c r="N24" s="7" t="str">
        <f>+VLOOKUP($B24,Results!$B$7:$U$222,14,0)</f>
        <v>---</v>
      </c>
      <c r="O24" s="10" t="str">
        <f>+VLOOKUP($B24,Results!$B$7:$U$222,15,0)</f>
        <v>---</v>
      </c>
      <c r="P24" s="7" t="str">
        <f>+VLOOKUP($B24,Results!$B$7:$U$222,16,0)</f>
        <v>---</v>
      </c>
      <c r="Q24" s="10" t="str">
        <f>+VLOOKUP($B24,Results!$B$7:$U$222,17,0)</f>
        <v>---</v>
      </c>
      <c r="R24" s="7" t="str">
        <f>+VLOOKUP($B24,Results!$B$7:$U$222,18,0)</f>
        <v>---</v>
      </c>
      <c r="S24" s="10" t="str">
        <f>+VLOOKUP($B24,Results!$B$7:$U$222,19,0)</f>
        <v>---</v>
      </c>
      <c r="T24" s="7" t="str">
        <f>+VLOOKUP($B24,Results!$B$7:$U$222,20,0)</f>
        <v>---</v>
      </c>
      <c r="U24" s="10" t="e">
        <f>+VLOOKUP($B24,Results!$B$7:$U$222,21,0)</f>
        <v>#REF!</v>
      </c>
    </row>
    <row r="25" spans="2:21" ht="15" x14ac:dyDescent="0.25">
      <c r="B25" s="5" t="s">
        <v>57</v>
      </c>
      <c r="C25" s="5" t="str">
        <f>+VLOOKUP($B25,Results!$B$7:$U$222,2,0)</f>
        <v>Niger</v>
      </c>
      <c r="D25" s="5" t="str">
        <f>+VLOOKUP($B25,Results!$B$7:$U$222,3,0)</f>
        <v>Sub-Saharan Africa</v>
      </c>
      <c r="E25" s="7" t="str">
        <f>+VLOOKUP($B25,Results!$B$7:$U$222,5,0)</f>
        <v>---</v>
      </c>
      <c r="F25" s="7" t="str">
        <f>+VLOOKUP($B25,Results!$B$7:$U$222,6,0)</f>
        <v>---</v>
      </c>
      <c r="G25" s="10" t="str">
        <f>+VLOOKUP($B25,Results!$B$7:$U$222,7,0)</f>
        <v>---</v>
      </c>
      <c r="H25" s="7" t="str">
        <f>+VLOOKUP($B25,Results!$B$7:$U$222,8,0)</f>
        <v>---</v>
      </c>
      <c r="I25" s="10" t="str">
        <f>+VLOOKUP($B25,Results!$B$7:$U$222,9,0)</f>
        <v>---</v>
      </c>
      <c r="J25" s="7" t="str">
        <f>+VLOOKUP($B25,Results!$B$7:$U$222,10,0)</f>
        <v>---</v>
      </c>
      <c r="K25" s="10" t="str">
        <f>+VLOOKUP($B25,Results!$B$7:$U$222,11,0)</f>
        <v>---</v>
      </c>
      <c r="L25" s="7" t="str">
        <f>+VLOOKUP($B25,Results!$B$7:$U$222,12,0)</f>
        <v>---</v>
      </c>
      <c r="M25" s="10" t="str">
        <f>+VLOOKUP($B25,Results!$B$7:$U$222,13,0)</f>
        <v>---</v>
      </c>
      <c r="N25" s="7" t="str">
        <f>+VLOOKUP($B25,Results!$B$7:$U$222,14,0)</f>
        <v>---</v>
      </c>
      <c r="O25" s="10" t="str">
        <f>+VLOOKUP($B25,Results!$B$7:$U$222,15,0)</f>
        <v>---</v>
      </c>
      <c r="P25" s="7" t="str">
        <f>+VLOOKUP($B25,Results!$B$7:$U$222,16,0)</f>
        <v>---</v>
      </c>
      <c r="Q25" s="10" t="str">
        <f>+VLOOKUP($B25,Results!$B$7:$U$222,17,0)</f>
        <v>---</v>
      </c>
      <c r="R25" s="7" t="str">
        <f>+VLOOKUP($B25,Results!$B$7:$U$222,18,0)</f>
        <v>---</v>
      </c>
      <c r="S25" s="10" t="str">
        <f>+VLOOKUP($B25,Results!$B$7:$U$222,19,0)</f>
        <v>---</v>
      </c>
      <c r="T25" s="7" t="str">
        <f>+VLOOKUP($B25,Results!$B$7:$U$222,20,0)</f>
        <v>---</v>
      </c>
      <c r="U25" s="10" t="e">
        <f>+VLOOKUP($B25,Results!$B$7:$U$222,21,0)</f>
        <v>#REF!</v>
      </c>
    </row>
    <row r="26" spans="2:21" ht="15" x14ac:dyDescent="0.25">
      <c r="B26" s="5" t="s">
        <v>49</v>
      </c>
      <c r="C26" s="5" t="str">
        <f>+VLOOKUP($B26,Results!$B$7:$U$222,2,0)</f>
        <v>Sao Tome And Principe</v>
      </c>
      <c r="D26" s="5" t="str">
        <f>+VLOOKUP($B26,Results!$B$7:$U$222,3,0)</f>
        <v>Sub-Saharan Africa</v>
      </c>
      <c r="E26" s="7" t="str">
        <f>+VLOOKUP($B26,Results!$B$7:$U$222,5,0)</f>
        <v>---</v>
      </c>
      <c r="F26" s="7" t="str">
        <f>+VLOOKUP($B26,Results!$B$7:$U$222,6,0)</f>
        <v>---</v>
      </c>
      <c r="G26" s="10" t="str">
        <f>+VLOOKUP($B26,Results!$B$7:$U$222,7,0)</f>
        <v>---</v>
      </c>
      <c r="H26" s="7" t="str">
        <f>+VLOOKUP($B26,Results!$B$7:$U$222,8,0)</f>
        <v>---</v>
      </c>
      <c r="I26" s="10" t="str">
        <f>+VLOOKUP($B26,Results!$B$7:$U$222,9,0)</f>
        <v>---</v>
      </c>
      <c r="J26" s="7" t="str">
        <f>+VLOOKUP($B26,Results!$B$7:$U$222,10,0)</f>
        <v>---</v>
      </c>
      <c r="K26" s="10" t="str">
        <f>+VLOOKUP($B26,Results!$B$7:$U$222,11,0)</f>
        <v>---</v>
      </c>
      <c r="L26" s="7" t="str">
        <f>+VLOOKUP($B26,Results!$B$7:$U$222,12,0)</f>
        <v>---</v>
      </c>
      <c r="M26" s="10" t="str">
        <f>+VLOOKUP($B26,Results!$B$7:$U$222,13,0)</f>
        <v>---</v>
      </c>
      <c r="N26" s="7" t="str">
        <f>+VLOOKUP($B26,Results!$B$7:$U$222,14,0)</f>
        <v>---</v>
      </c>
      <c r="O26" s="10" t="str">
        <f>+VLOOKUP($B26,Results!$B$7:$U$222,15,0)</f>
        <v>---</v>
      </c>
      <c r="P26" s="7" t="str">
        <f>+VLOOKUP($B26,Results!$B$7:$U$222,16,0)</f>
        <v>---</v>
      </c>
      <c r="Q26" s="10" t="str">
        <f>+VLOOKUP($B26,Results!$B$7:$U$222,17,0)</f>
        <v>---</v>
      </c>
      <c r="R26" s="7" t="str">
        <f>+VLOOKUP($B26,Results!$B$7:$U$222,18,0)</f>
        <v>---</v>
      </c>
      <c r="S26" s="10" t="str">
        <f>+VLOOKUP($B26,Results!$B$7:$U$222,19,0)</f>
        <v>---</v>
      </c>
      <c r="T26" s="7" t="str">
        <f>+VLOOKUP($B26,Results!$B$7:$U$222,20,0)</f>
        <v>---</v>
      </c>
      <c r="U26" s="10" t="e">
        <f>+VLOOKUP($B26,Results!$B$7:$U$222,21,0)</f>
        <v>#REF!</v>
      </c>
    </row>
    <row r="27" spans="2:21" ht="15" x14ac:dyDescent="0.25">
      <c r="B27" s="5" t="s">
        <v>0</v>
      </c>
      <c r="C27" s="5" t="str">
        <f>+VLOOKUP($B27,Results!$B$7:$U$222,2,0)</f>
        <v>Swaziland</v>
      </c>
      <c r="D27" s="5" t="str">
        <f>+VLOOKUP($B27,Results!$B$7:$U$222,3,0)</f>
        <v>Sub-Saharan Africa</v>
      </c>
      <c r="E27" s="7" t="str">
        <f>+VLOOKUP($B27,Results!$B$7:$U$222,5,0)</f>
        <v>---</v>
      </c>
      <c r="F27" s="7" t="str">
        <f>+VLOOKUP($B27,Results!$B$7:$U$222,6,0)</f>
        <v>---</v>
      </c>
      <c r="G27" s="10" t="str">
        <f>+VLOOKUP($B27,Results!$B$7:$U$222,7,0)</f>
        <v>---</v>
      </c>
      <c r="H27" s="7" t="str">
        <f>+VLOOKUP($B27,Results!$B$7:$U$222,8,0)</f>
        <v>---</v>
      </c>
      <c r="I27" s="10" t="str">
        <f>+VLOOKUP($B27,Results!$B$7:$U$222,9,0)</f>
        <v>---</v>
      </c>
      <c r="J27" s="7" t="str">
        <f>+VLOOKUP($B27,Results!$B$7:$U$222,10,0)</f>
        <v>---</v>
      </c>
      <c r="K27" s="10" t="str">
        <f>+VLOOKUP($B27,Results!$B$7:$U$222,11,0)</f>
        <v>---</v>
      </c>
      <c r="L27" s="7" t="str">
        <f>+VLOOKUP($B27,Results!$B$7:$U$222,12,0)</f>
        <v>---</v>
      </c>
      <c r="M27" s="10" t="str">
        <f>+VLOOKUP($B27,Results!$B$7:$U$222,13,0)</f>
        <v>---</v>
      </c>
      <c r="N27" s="7" t="str">
        <f>+VLOOKUP($B27,Results!$B$7:$U$222,14,0)</f>
        <v>---</v>
      </c>
      <c r="O27" s="10" t="str">
        <f>+VLOOKUP($B27,Results!$B$7:$U$222,15,0)</f>
        <v>---</v>
      </c>
      <c r="P27" s="7" t="str">
        <f>+VLOOKUP($B27,Results!$B$7:$U$222,16,0)</f>
        <v>---</v>
      </c>
      <c r="Q27" s="10" t="str">
        <f>+VLOOKUP($B27,Results!$B$7:$U$222,17,0)</f>
        <v>---</v>
      </c>
      <c r="R27" s="7" t="str">
        <f>+VLOOKUP($B27,Results!$B$7:$U$222,18,0)</f>
        <v>---</v>
      </c>
      <c r="S27" s="10" t="str">
        <f>+VLOOKUP($B27,Results!$B$7:$U$222,19,0)</f>
        <v>---</v>
      </c>
      <c r="T27" s="7" t="str">
        <f>+VLOOKUP($B27,Results!$B$7:$U$222,20,0)</f>
        <v>---</v>
      </c>
      <c r="U27" s="10" t="e">
        <f>+VLOOKUP($B27,Results!$B$7:$U$222,21,0)</f>
        <v>#REF!</v>
      </c>
    </row>
    <row r="28" spans="2:21" ht="15" x14ac:dyDescent="0.25">
      <c r="B28" s="5" t="s">
        <v>111</v>
      </c>
      <c r="C28" s="5" t="str">
        <f>+VLOOKUP($B28,Results!$B$7:$U$222,2,0)</f>
        <v>Seychelles</v>
      </c>
      <c r="D28" s="5" t="str">
        <f>+VLOOKUP($B28,Results!$B$7:$U$222,3,0)</f>
        <v>Sub-Saharan Africa</v>
      </c>
      <c r="E28" s="7" t="str">
        <f>+VLOOKUP($B28,Results!$B$7:$U$222,5,0)</f>
        <v>---</v>
      </c>
      <c r="F28" s="7" t="str">
        <f>+VLOOKUP($B28,Results!$B$7:$U$222,6,0)</f>
        <v>---</v>
      </c>
      <c r="G28" s="10" t="str">
        <f>+VLOOKUP($B28,Results!$B$7:$U$222,7,0)</f>
        <v>---</v>
      </c>
      <c r="H28" s="7" t="str">
        <f>+VLOOKUP($B28,Results!$B$7:$U$222,8,0)</f>
        <v>---</v>
      </c>
      <c r="I28" s="10" t="str">
        <f>+VLOOKUP($B28,Results!$B$7:$U$222,9,0)</f>
        <v>---</v>
      </c>
      <c r="J28" s="7" t="str">
        <f>+VLOOKUP($B28,Results!$B$7:$U$222,10,0)</f>
        <v>---</v>
      </c>
      <c r="K28" s="10" t="str">
        <f>+VLOOKUP($B28,Results!$B$7:$U$222,11,0)</f>
        <v>---</v>
      </c>
      <c r="L28" s="7" t="str">
        <f>+VLOOKUP($B28,Results!$B$7:$U$222,12,0)</f>
        <v>---</v>
      </c>
      <c r="M28" s="10" t="str">
        <f>+VLOOKUP($B28,Results!$B$7:$U$222,13,0)</f>
        <v>---</v>
      </c>
      <c r="N28" s="7" t="str">
        <f>+VLOOKUP($B28,Results!$B$7:$U$222,14,0)</f>
        <v>---</v>
      </c>
      <c r="O28" s="10" t="str">
        <f>+VLOOKUP($B28,Results!$B$7:$U$222,15,0)</f>
        <v>---</v>
      </c>
      <c r="P28" s="7" t="str">
        <f>+VLOOKUP($B28,Results!$B$7:$U$222,16,0)</f>
        <v>---</v>
      </c>
      <c r="Q28" s="10" t="str">
        <f>+VLOOKUP($B28,Results!$B$7:$U$222,17,0)</f>
        <v>---</v>
      </c>
      <c r="R28" s="7" t="str">
        <f>+VLOOKUP($B28,Results!$B$7:$U$222,18,0)</f>
        <v>---</v>
      </c>
      <c r="S28" s="10" t="str">
        <f>+VLOOKUP($B28,Results!$B$7:$U$222,19,0)</f>
        <v>---</v>
      </c>
      <c r="T28" s="7" t="str">
        <f>+VLOOKUP($B28,Results!$B$7:$U$222,20,0)</f>
        <v>---</v>
      </c>
      <c r="U28" s="10" t="e">
        <f>+VLOOKUP($B28,Results!$B$7:$U$222,21,0)</f>
        <v>#REF!</v>
      </c>
    </row>
    <row r="29" spans="2:21" ht="15" x14ac:dyDescent="0.25">
      <c r="B29" s="5" t="s">
        <v>109</v>
      </c>
      <c r="C29" s="5" t="str">
        <f>+VLOOKUP($B29,Results!$B$7:$U$222,2,0)</f>
        <v>Malawi</v>
      </c>
      <c r="D29" s="5" t="str">
        <f>+VLOOKUP($B29,Results!$B$7:$U$222,3,0)</f>
        <v>Sub-Saharan Africa</v>
      </c>
      <c r="E29" s="7" t="str">
        <f>+VLOOKUP($B29,Results!$B$7:$U$222,5,0)</f>
        <v>---</v>
      </c>
      <c r="F29" s="7" t="str">
        <f>+VLOOKUP($B29,Results!$B$7:$U$222,6,0)</f>
        <v>---</v>
      </c>
      <c r="G29" s="10" t="str">
        <f>+VLOOKUP($B29,Results!$B$7:$U$222,7,0)</f>
        <v>---</v>
      </c>
      <c r="H29" s="7" t="str">
        <f>+VLOOKUP($B29,Results!$B$7:$U$222,8,0)</f>
        <v>---</v>
      </c>
      <c r="I29" s="10" t="str">
        <f>+VLOOKUP($B29,Results!$B$7:$U$222,9,0)</f>
        <v>---</v>
      </c>
      <c r="J29" s="7" t="str">
        <f>+VLOOKUP($B29,Results!$B$7:$U$222,10,0)</f>
        <v>---</v>
      </c>
      <c r="K29" s="10" t="str">
        <f>+VLOOKUP($B29,Results!$B$7:$U$222,11,0)</f>
        <v>---</v>
      </c>
      <c r="L29" s="7" t="str">
        <f>+VLOOKUP($B29,Results!$B$7:$U$222,12,0)</f>
        <v>---</v>
      </c>
      <c r="M29" s="10" t="str">
        <f>+VLOOKUP($B29,Results!$B$7:$U$222,13,0)</f>
        <v>---</v>
      </c>
      <c r="N29" s="7" t="str">
        <f>+VLOOKUP($B29,Results!$B$7:$U$222,14,0)</f>
        <v>---</v>
      </c>
      <c r="O29" s="10" t="str">
        <f>+VLOOKUP($B29,Results!$B$7:$U$222,15,0)</f>
        <v>---</v>
      </c>
      <c r="P29" s="7" t="str">
        <f>+VLOOKUP($B29,Results!$B$7:$U$222,16,0)</f>
        <v>---</v>
      </c>
      <c r="Q29" s="10" t="str">
        <f>+VLOOKUP($B29,Results!$B$7:$U$222,17,0)</f>
        <v>---</v>
      </c>
      <c r="R29" s="7" t="str">
        <f>+VLOOKUP($B29,Results!$B$7:$U$222,18,0)</f>
        <v>---</v>
      </c>
      <c r="S29" s="10" t="str">
        <f>+VLOOKUP($B29,Results!$B$7:$U$222,19,0)</f>
        <v>---</v>
      </c>
      <c r="T29" s="7" t="str">
        <f>+VLOOKUP($B29,Results!$B$7:$U$222,20,0)</f>
        <v>---</v>
      </c>
      <c r="U29" s="10" t="e">
        <f>+VLOOKUP($B29,Results!$B$7:$U$222,21,0)</f>
        <v>#REF!</v>
      </c>
    </row>
    <row r="30" spans="2:21" ht="15" x14ac:dyDescent="0.25">
      <c r="B30" s="5" t="s">
        <v>101</v>
      </c>
      <c r="C30" s="5" t="str">
        <f>+VLOOKUP($B30,Results!$B$7:$U$222,2,0)</f>
        <v>Mozambique</v>
      </c>
      <c r="D30" s="5" t="str">
        <f>+VLOOKUP($B30,Results!$B$7:$U$222,3,0)</f>
        <v>Sub-Saharan Africa</v>
      </c>
      <c r="E30" s="7">
        <f>+VLOOKUP($B30,Results!$B$7:$U$222,5,0)</f>
        <v>38.72</v>
      </c>
      <c r="F30" s="7">
        <f>+VLOOKUP($B30,Results!$B$7:$U$222,6,0)</f>
        <v>1.06</v>
      </c>
      <c r="G30" s="10">
        <f>+VLOOKUP($B30,Results!$B$7:$U$222,7,0)</f>
        <v>222.28</v>
      </c>
      <c r="H30" s="7">
        <f>+VLOOKUP($B30,Results!$B$7:$U$222,8,0)</f>
        <v>0.61</v>
      </c>
      <c r="I30" s="10">
        <f>+VLOOKUP($B30,Results!$B$7:$U$222,9,0)</f>
        <v>363.59</v>
      </c>
      <c r="J30" s="7">
        <f>+VLOOKUP($B30,Results!$B$7:$U$222,10,0)</f>
        <v>1</v>
      </c>
      <c r="K30" s="10">
        <f>+VLOOKUP($B30,Results!$B$7:$U$222,11,0)</f>
        <v>487.94</v>
      </c>
      <c r="L30" s="7">
        <f>+VLOOKUP($B30,Results!$B$7:$U$222,12,0)</f>
        <v>1.34</v>
      </c>
      <c r="M30" s="10">
        <f>+VLOOKUP($B30,Results!$B$7:$U$222,13,0)</f>
        <v>639.30999999999995</v>
      </c>
      <c r="N30" s="7">
        <f>+VLOOKUP($B30,Results!$B$7:$U$222,14,0)</f>
        <v>1.76</v>
      </c>
      <c r="O30" s="10">
        <f>+VLOOKUP($B30,Results!$B$7:$U$222,15,0)</f>
        <v>766.32</v>
      </c>
      <c r="P30" s="7">
        <f>+VLOOKUP($B30,Results!$B$7:$U$222,16,0)</f>
        <v>2.1</v>
      </c>
      <c r="Q30" s="10">
        <f>+VLOOKUP($B30,Results!$B$7:$U$222,17,0)</f>
        <v>832.04</v>
      </c>
      <c r="R30" s="7">
        <f>+VLOOKUP($B30,Results!$B$7:$U$222,18,0)</f>
        <v>2.29</v>
      </c>
      <c r="S30" s="10">
        <f>+VLOOKUP($B30,Results!$B$7:$U$222,19,0)</f>
        <v>897.76</v>
      </c>
      <c r="T30" s="7">
        <f>+VLOOKUP($B30,Results!$B$7:$U$222,20,0)</f>
        <v>2.4700000000000002</v>
      </c>
      <c r="U30" s="10" t="e">
        <f>+VLOOKUP($B30,Results!$B$7:$U$222,21,0)</f>
        <v>#REF!</v>
      </c>
    </row>
    <row r="31" spans="2:21" ht="15" x14ac:dyDescent="0.25">
      <c r="B31" s="5" t="s">
        <v>93</v>
      </c>
      <c r="C31" s="5" t="str">
        <f>+VLOOKUP($B31,Results!$B$7:$U$222,2,0)</f>
        <v>Madagascar</v>
      </c>
      <c r="D31" s="5" t="str">
        <f>+VLOOKUP($B31,Results!$B$7:$U$222,3,0)</f>
        <v>Sub-Saharan Africa</v>
      </c>
      <c r="E31" s="7">
        <f>+VLOOKUP($B31,Results!$B$7:$U$222,5,0)</f>
        <v>194.58</v>
      </c>
      <c r="F31" s="7">
        <f>+VLOOKUP($B31,Results!$B$7:$U$222,6,0)</f>
        <v>8.2799999999999994</v>
      </c>
      <c r="G31" s="10">
        <f>+VLOOKUP($B31,Results!$B$7:$U$222,7,0)</f>
        <v>726.89</v>
      </c>
      <c r="H31" s="7">
        <f>+VLOOKUP($B31,Results!$B$7:$U$222,8,0)</f>
        <v>3.09</v>
      </c>
      <c r="I31" s="10">
        <f>+VLOOKUP($B31,Results!$B$7:$U$222,9,0)</f>
        <v>895.23</v>
      </c>
      <c r="J31" s="7">
        <f>+VLOOKUP($B31,Results!$B$7:$U$222,10,0)</f>
        <v>3.81</v>
      </c>
      <c r="K31" s="10">
        <f>+VLOOKUP($B31,Results!$B$7:$U$222,11,0)</f>
        <v>1061.73</v>
      </c>
      <c r="L31" s="7">
        <f>+VLOOKUP($B31,Results!$B$7:$U$222,12,0)</f>
        <v>4.5199999999999996</v>
      </c>
      <c r="M31" s="10">
        <f>+VLOOKUP($B31,Results!$B$7:$U$222,13,0)</f>
        <v>1182.53</v>
      </c>
      <c r="N31" s="7">
        <f>+VLOOKUP($B31,Results!$B$7:$U$222,14,0)</f>
        <v>5.03</v>
      </c>
      <c r="O31" s="10">
        <f>+VLOOKUP($B31,Results!$B$7:$U$222,15,0)</f>
        <v>1359.9</v>
      </c>
      <c r="P31" s="7">
        <f>+VLOOKUP($B31,Results!$B$7:$U$222,16,0)</f>
        <v>5.79</v>
      </c>
      <c r="Q31" s="10">
        <f>+VLOOKUP($B31,Results!$B$7:$U$222,17,0)</f>
        <v>1462.88</v>
      </c>
      <c r="R31" s="7">
        <f>+VLOOKUP($B31,Results!$B$7:$U$222,18,0)</f>
        <v>6.23</v>
      </c>
      <c r="S31" s="10">
        <f>+VLOOKUP($B31,Results!$B$7:$U$222,19,0)</f>
        <v>1503.86</v>
      </c>
      <c r="T31" s="7">
        <f>+VLOOKUP($B31,Results!$B$7:$U$222,20,0)</f>
        <v>6.4</v>
      </c>
      <c r="U31" s="10" t="e">
        <f>+VLOOKUP($B31,Results!$B$7:$U$222,21,0)</f>
        <v>#REF!</v>
      </c>
    </row>
    <row r="32" spans="2:21" ht="15" x14ac:dyDescent="0.25">
      <c r="B32" s="5" t="s">
        <v>27</v>
      </c>
      <c r="C32" s="5" t="str">
        <f>+VLOOKUP($B32,Results!$B$7:$U$222,2,0)</f>
        <v>Mali</v>
      </c>
      <c r="D32" s="5" t="str">
        <f>+VLOOKUP($B32,Results!$B$7:$U$222,3,0)</f>
        <v>Sub-Saharan Africa</v>
      </c>
      <c r="E32" s="7" t="str">
        <f>+VLOOKUP($B32,Results!$B$7:$U$222,5,0)</f>
        <v>---</v>
      </c>
      <c r="F32" s="7" t="str">
        <f>+VLOOKUP($B32,Results!$B$7:$U$222,6,0)</f>
        <v>---</v>
      </c>
      <c r="G32" s="10" t="str">
        <f>+VLOOKUP($B32,Results!$B$7:$U$222,7,0)</f>
        <v>---</v>
      </c>
      <c r="H32" s="7" t="str">
        <f>+VLOOKUP($B32,Results!$B$7:$U$222,8,0)</f>
        <v>---</v>
      </c>
      <c r="I32" s="10" t="str">
        <f>+VLOOKUP($B32,Results!$B$7:$U$222,9,0)</f>
        <v>---</v>
      </c>
      <c r="J32" s="7" t="str">
        <f>+VLOOKUP($B32,Results!$B$7:$U$222,10,0)</f>
        <v>---</v>
      </c>
      <c r="K32" s="10" t="str">
        <f>+VLOOKUP($B32,Results!$B$7:$U$222,11,0)</f>
        <v>---</v>
      </c>
      <c r="L32" s="7" t="str">
        <f>+VLOOKUP($B32,Results!$B$7:$U$222,12,0)</f>
        <v>---</v>
      </c>
      <c r="M32" s="10" t="str">
        <f>+VLOOKUP($B32,Results!$B$7:$U$222,13,0)</f>
        <v>---</v>
      </c>
      <c r="N32" s="7" t="str">
        <f>+VLOOKUP($B32,Results!$B$7:$U$222,14,0)</f>
        <v>---</v>
      </c>
      <c r="O32" s="10" t="str">
        <f>+VLOOKUP($B32,Results!$B$7:$U$222,15,0)</f>
        <v>---</v>
      </c>
      <c r="P32" s="7" t="str">
        <f>+VLOOKUP($B32,Results!$B$7:$U$222,16,0)</f>
        <v>---</v>
      </c>
      <c r="Q32" s="10" t="str">
        <f>+VLOOKUP($B32,Results!$B$7:$U$222,17,0)</f>
        <v>---</v>
      </c>
      <c r="R32" s="7" t="str">
        <f>+VLOOKUP($B32,Results!$B$7:$U$222,18,0)</f>
        <v>---</v>
      </c>
      <c r="S32" s="10" t="str">
        <f>+VLOOKUP($B32,Results!$B$7:$U$222,19,0)</f>
        <v>---</v>
      </c>
      <c r="T32" s="7" t="str">
        <f>+VLOOKUP($B32,Results!$B$7:$U$222,20,0)</f>
        <v>---</v>
      </c>
      <c r="U32" s="10" t="e">
        <f>+VLOOKUP($B32,Results!$B$7:$U$222,21,0)</f>
        <v>#REF!</v>
      </c>
    </row>
    <row r="33" spans="2:21" ht="15" x14ac:dyDescent="0.25">
      <c r="B33" s="5" t="s">
        <v>97</v>
      </c>
      <c r="C33" s="5" t="str">
        <f>+VLOOKUP($B33,Results!$B$7:$U$222,2,0)</f>
        <v>Reunion</v>
      </c>
      <c r="D33" s="5" t="str">
        <f>+VLOOKUP($B33,Results!$B$7:$U$222,3,0)</f>
        <v>Sub-Saharan Africa</v>
      </c>
      <c r="E33" s="7">
        <f>+VLOOKUP($B33,Results!$B$7:$U$222,5,0)</f>
        <v>114.65</v>
      </c>
      <c r="F33" s="7">
        <f>+VLOOKUP($B33,Results!$B$7:$U$222,6,0)</f>
        <v>1.69</v>
      </c>
      <c r="G33" s="10">
        <f>+VLOOKUP($B33,Results!$B$7:$U$222,7,0)</f>
        <v>148.76</v>
      </c>
      <c r="H33" s="7">
        <f>+VLOOKUP($B33,Results!$B$7:$U$222,8,0)</f>
        <v>0.22</v>
      </c>
      <c r="I33" s="10">
        <f>+VLOOKUP($B33,Results!$B$7:$U$222,9,0)</f>
        <v>2696.57</v>
      </c>
      <c r="J33" s="7">
        <f>+VLOOKUP($B33,Results!$B$7:$U$222,10,0)</f>
        <v>3.97</v>
      </c>
      <c r="K33" s="10">
        <f>+VLOOKUP($B33,Results!$B$7:$U$222,11,0)</f>
        <v>3951.13</v>
      </c>
      <c r="L33" s="7">
        <f>+VLOOKUP($B33,Results!$B$7:$U$222,12,0)</f>
        <v>5.82</v>
      </c>
      <c r="M33" s="10">
        <f>+VLOOKUP($B33,Results!$B$7:$U$222,13,0)</f>
        <v>5041.84</v>
      </c>
      <c r="N33" s="7">
        <f>+VLOOKUP($B33,Results!$B$7:$U$222,14,0)</f>
        <v>7.43</v>
      </c>
      <c r="O33" s="10">
        <f>+VLOOKUP($B33,Results!$B$7:$U$222,15,0)</f>
        <v>5918.78</v>
      </c>
      <c r="P33" s="7">
        <f>+VLOOKUP($B33,Results!$B$7:$U$222,16,0)</f>
        <v>8.7200000000000006</v>
      </c>
      <c r="Q33" s="10">
        <f>+VLOOKUP($B33,Results!$B$7:$U$222,17,0)</f>
        <v>6307.5</v>
      </c>
      <c r="R33" s="7">
        <f>+VLOOKUP($B33,Results!$B$7:$U$222,18,0)</f>
        <v>9.2899999999999991</v>
      </c>
      <c r="S33" s="10">
        <f>+VLOOKUP($B33,Results!$B$7:$U$222,19,0)</f>
        <v>6696.21</v>
      </c>
      <c r="T33" s="7">
        <f>+VLOOKUP($B33,Results!$B$7:$U$222,20,0)</f>
        <v>9.86</v>
      </c>
      <c r="U33" s="10" t="e">
        <f>+VLOOKUP($B33,Results!$B$7:$U$222,21,0)</f>
        <v>#REF!</v>
      </c>
    </row>
    <row r="34" spans="2:21" ht="15" x14ac:dyDescent="0.25">
      <c r="B34" s="5" t="s">
        <v>43</v>
      </c>
      <c r="C34" s="5" t="str">
        <f>+VLOOKUP($B34,Results!$B$7:$U$222,2,0)</f>
        <v>Rwanda</v>
      </c>
      <c r="D34" s="5" t="str">
        <f>+VLOOKUP($B34,Results!$B$7:$U$222,3,0)</f>
        <v>Sub-Saharan Africa</v>
      </c>
      <c r="E34" s="7" t="str">
        <f>+VLOOKUP($B34,Results!$B$7:$U$222,5,0)</f>
        <v>---</v>
      </c>
      <c r="F34" s="7" t="str">
        <f>+VLOOKUP($B34,Results!$B$7:$U$222,6,0)</f>
        <v>---</v>
      </c>
      <c r="G34" s="10" t="str">
        <f>+VLOOKUP($B34,Results!$B$7:$U$222,7,0)</f>
        <v>---</v>
      </c>
      <c r="H34" s="7" t="str">
        <f>+VLOOKUP($B34,Results!$B$7:$U$222,8,0)</f>
        <v>---</v>
      </c>
      <c r="I34" s="10" t="str">
        <f>+VLOOKUP($B34,Results!$B$7:$U$222,9,0)</f>
        <v>---</v>
      </c>
      <c r="J34" s="7" t="str">
        <f>+VLOOKUP($B34,Results!$B$7:$U$222,10,0)</f>
        <v>---</v>
      </c>
      <c r="K34" s="10" t="str">
        <f>+VLOOKUP($B34,Results!$B$7:$U$222,11,0)</f>
        <v>---</v>
      </c>
      <c r="L34" s="7" t="str">
        <f>+VLOOKUP($B34,Results!$B$7:$U$222,12,0)</f>
        <v>---</v>
      </c>
      <c r="M34" s="10" t="str">
        <f>+VLOOKUP($B34,Results!$B$7:$U$222,13,0)</f>
        <v>---</v>
      </c>
      <c r="N34" s="7" t="str">
        <f>+VLOOKUP($B34,Results!$B$7:$U$222,14,0)</f>
        <v>---</v>
      </c>
      <c r="O34" s="10" t="str">
        <f>+VLOOKUP($B34,Results!$B$7:$U$222,15,0)</f>
        <v>---</v>
      </c>
      <c r="P34" s="7" t="str">
        <f>+VLOOKUP($B34,Results!$B$7:$U$222,16,0)</f>
        <v>---</v>
      </c>
      <c r="Q34" s="10" t="str">
        <f>+VLOOKUP($B34,Results!$B$7:$U$222,17,0)</f>
        <v>---</v>
      </c>
      <c r="R34" s="7" t="str">
        <f>+VLOOKUP($B34,Results!$B$7:$U$222,18,0)</f>
        <v>---</v>
      </c>
      <c r="S34" s="10" t="str">
        <f>+VLOOKUP($B34,Results!$B$7:$U$222,19,0)</f>
        <v>---</v>
      </c>
      <c r="T34" s="7" t="str">
        <f>+VLOOKUP($B34,Results!$B$7:$U$222,20,0)</f>
        <v>---</v>
      </c>
      <c r="U34" s="10" t="e">
        <f>+VLOOKUP($B34,Results!$B$7:$U$222,21,0)</f>
        <v>#REF!</v>
      </c>
    </row>
    <row r="35" spans="2:21" ht="15" x14ac:dyDescent="0.25">
      <c r="B35" s="5" t="s">
        <v>15</v>
      </c>
      <c r="C35" s="5" t="str">
        <f>+VLOOKUP($B35,Results!$B$7:$U$222,2,0)</f>
        <v>Sudan</v>
      </c>
      <c r="D35" s="5" t="str">
        <f>+VLOOKUP($B35,Results!$B$7:$U$222,3,0)</f>
        <v>Sub-Saharan Africa</v>
      </c>
      <c r="E35" s="7" t="str">
        <f>+VLOOKUP($B35,Results!$B$7:$U$222,5,0)</f>
        <v>---</v>
      </c>
      <c r="F35" s="7" t="str">
        <f>+VLOOKUP($B35,Results!$B$7:$U$222,6,0)</f>
        <v>---</v>
      </c>
      <c r="G35" s="10" t="str">
        <f>+VLOOKUP($B35,Results!$B$7:$U$222,7,0)</f>
        <v>---</v>
      </c>
      <c r="H35" s="7" t="str">
        <f>+VLOOKUP($B35,Results!$B$7:$U$222,8,0)</f>
        <v>---</v>
      </c>
      <c r="I35" s="10" t="str">
        <f>+VLOOKUP($B35,Results!$B$7:$U$222,9,0)</f>
        <v>---</v>
      </c>
      <c r="J35" s="7" t="str">
        <f>+VLOOKUP($B35,Results!$B$7:$U$222,10,0)</f>
        <v>---</v>
      </c>
      <c r="K35" s="10" t="str">
        <f>+VLOOKUP($B35,Results!$B$7:$U$222,11,0)</f>
        <v>---</v>
      </c>
      <c r="L35" s="7" t="str">
        <f>+VLOOKUP($B35,Results!$B$7:$U$222,12,0)</f>
        <v>---</v>
      </c>
      <c r="M35" s="10" t="str">
        <f>+VLOOKUP($B35,Results!$B$7:$U$222,13,0)</f>
        <v>---</v>
      </c>
      <c r="N35" s="7" t="str">
        <f>+VLOOKUP($B35,Results!$B$7:$U$222,14,0)</f>
        <v>---</v>
      </c>
      <c r="O35" s="10" t="str">
        <f>+VLOOKUP($B35,Results!$B$7:$U$222,15,0)</f>
        <v>---</v>
      </c>
      <c r="P35" s="7" t="str">
        <f>+VLOOKUP($B35,Results!$B$7:$U$222,16,0)</f>
        <v>---</v>
      </c>
      <c r="Q35" s="10" t="str">
        <f>+VLOOKUP($B35,Results!$B$7:$U$222,17,0)</f>
        <v>---</v>
      </c>
      <c r="R35" s="7" t="str">
        <f>+VLOOKUP($B35,Results!$B$7:$U$222,18,0)</f>
        <v>---</v>
      </c>
      <c r="S35" s="10" t="str">
        <f>+VLOOKUP($B35,Results!$B$7:$U$222,19,0)</f>
        <v>---</v>
      </c>
      <c r="T35" s="7" t="str">
        <f>+VLOOKUP($B35,Results!$B$7:$U$222,20,0)</f>
        <v>---</v>
      </c>
      <c r="U35" s="10" t="e">
        <f>+VLOOKUP($B35,Results!$B$7:$U$222,21,0)</f>
        <v>#REF!</v>
      </c>
    </row>
    <row r="36" spans="2:21" ht="15" x14ac:dyDescent="0.25">
      <c r="B36" s="5" t="s">
        <v>107</v>
      </c>
      <c r="C36" s="5" t="str">
        <f>+VLOOKUP($B36,Results!$B$7:$U$222,2,0)</f>
        <v>Somalia</v>
      </c>
      <c r="D36" s="5" t="str">
        <f>+VLOOKUP($B36,Results!$B$7:$U$222,3,0)</f>
        <v>Sub-Saharan Africa</v>
      </c>
      <c r="E36" s="7" t="str">
        <f>+VLOOKUP($B36,Results!$B$7:$U$222,5,0)</f>
        <v>---</v>
      </c>
      <c r="F36" s="7" t="str">
        <f>+VLOOKUP($B36,Results!$B$7:$U$222,6,0)</f>
        <v>---</v>
      </c>
      <c r="G36" s="10" t="str">
        <f>+VLOOKUP($B36,Results!$B$7:$U$222,7,0)</f>
        <v>---</v>
      </c>
      <c r="H36" s="7" t="str">
        <f>+VLOOKUP($B36,Results!$B$7:$U$222,8,0)</f>
        <v>---</v>
      </c>
      <c r="I36" s="10" t="str">
        <f>+VLOOKUP($B36,Results!$B$7:$U$222,9,0)</f>
        <v>---</v>
      </c>
      <c r="J36" s="7" t="str">
        <f>+VLOOKUP($B36,Results!$B$7:$U$222,10,0)</f>
        <v>---</v>
      </c>
      <c r="K36" s="10" t="str">
        <f>+VLOOKUP($B36,Results!$B$7:$U$222,11,0)</f>
        <v>---</v>
      </c>
      <c r="L36" s="7" t="str">
        <f>+VLOOKUP($B36,Results!$B$7:$U$222,12,0)</f>
        <v>---</v>
      </c>
      <c r="M36" s="10" t="str">
        <f>+VLOOKUP($B36,Results!$B$7:$U$222,13,0)</f>
        <v>---</v>
      </c>
      <c r="N36" s="7" t="str">
        <f>+VLOOKUP($B36,Results!$B$7:$U$222,14,0)</f>
        <v>---</v>
      </c>
      <c r="O36" s="10" t="str">
        <f>+VLOOKUP($B36,Results!$B$7:$U$222,15,0)</f>
        <v>---</v>
      </c>
      <c r="P36" s="7" t="str">
        <f>+VLOOKUP($B36,Results!$B$7:$U$222,16,0)</f>
        <v>---</v>
      </c>
      <c r="Q36" s="10" t="str">
        <f>+VLOOKUP($B36,Results!$B$7:$U$222,17,0)</f>
        <v>---</v>
      </c>
      <c r="R36" s="7" t="str">
        <f>+VLOOKUP($B36,Results!$B$7:$U$222,18,0)</f>
        <v>---</v>
      </c>
      <c r="S36" s="10" t="str">
        <f>+VLOOKUP($B36,Results!$B$7:$U$222,19,0)</f>
        <v>---</v>
      </c>
      <c r="T36" s="7" t="str">
        <f>+VLOOKUP($B36,Results!$B$7:$U$222,20,0)</f>
        <v>---</v>
      </c>
      <c r="U36" s="10" t="e">
        <f>+VLOOKUP($B36,Results!$B$7:$U$222,21,0)</f>
        <v>#REF!</v>
      </c>
    </row>
    <row r="37" spans="2:21" ht="15" x14ac:dyDescent="0.25">
      <c r="B37" s="5" t="s">
        <v>7</v>
      </c>
      <c r="C37" s="5" t="str">
        <f>+VLOOKUP($B37,Results!$B$7:$U$222,2,0)</f>
        <v>Chad</v>
      </c>
      <c r="D37" s="5" t="str">
        <f>+VLOOKUP($B37,Results!$B$7:$U$222,3,0)</f>
        <v>Sub-Saharan Africa</v>
      </c>
      <c r="E37" s="7" t="str">
        <f>+VLOOKUP($B37,Results!$B$7:$U$222,5,0)</f>
        <v>---</v>
      </c>
      <c r="F37" s="7" t="str">
        <f>+VLOOKUP($B37,Results!$B$7:$U$222,6,0)</f>
        <v>---</v>
      </c>
      <c r="G37" s="10" t="str">
        <f>+VLOOKUP($B37,Results!$B$7:$U$222,7,0)</f>
        <v>---</v>
      </c>
      <c r="H37" s="7" t="str">
        <f>+VLOOKUP($B37,Results!$B$7:$U$222,8,0)</f>
        <v>---</v>
      </c>
      <c r="I37" s="10" t="str">
        <f>+VLOOKUP($B37,Results!$B$7:$U$222,9,0)</f>
        <v>---</v>
      </c>
      <c r="J37" s="7" t="str">
        <f>+VLOOKUP($B37,Results!$B$7:$U$222,10,0)</f>
        <v>---</v>
      </c>
      <c r="K37" s="10" t="str">
        <f>+VLOOKUP($B37,Results!$B$7:$U$222,11,0)</f>
        <v>---</v>
      </c>
      <c r="L37" s="7" t="str">
        <f>+VLOOKUP($B37,Results!$B$7:$U$222,12,0)</f>
        <v>---</v>
      </c>
      <c r="M37" s="10" t="str">
        <f>+VLOOKUP($B37,Results!$B$7:$U$222,13,0)</f>
        <v>---</v>
      </c>
      <c r="N37" s="7" t="str">
        <f>+VLOOKUP($B37,Results!$B$7:$U$222,14,0)</f>
        <v>---</v>
      </c>
      <c r="O37" s="10" t="str">
        <f>+VLOOKUP($B37,Results!$B$7:$U$222,15,0)</f>
        <v>---</v>
      </c>
      <c r="P37" s="7" t="str">
        <f>+VLOOKUP($B37,Results!$B$7:$U$222,16,0)</f>
        <v>---</v>
      </c>
      <c r="Q37" s="10" t="str">
        <f>+VLOOKUP($B37,Results!$B$7:$U$222,17,0)</f>
        <v>---</v>
      </c>
      <c r="R37" s="7" t="str">
        <f>+VLOOKUP($B37,Results!$B$7:$U$222,18,0)</f>
        <v>---</v>
      </c>
      <c r="S37" s="10" t="str">
        <f>+VLOOKUP($B37,Results!$B$7:$U$222,19,0)</f>
        <v>---</v>
      </c>
      <c r="T37" s="7" t="str">
        <f>+VLOOKUP($B37,Results!$B$7:$U$222,20,0)</f>
        <v>---</v>
      </c>
      <c r="U37" s="10" t="e">
        <f>+VLOOKUP($B37,Results!$B$7:$U$222,21,0)</f>
        <v>#REF!</v>
      </c>
    </row>
    <row r="38" spans="2:21" ht="15" x14ac:dyDescent="0.25">
      <c r="B38" s="5" t="s">
        <v>61</v>
      </c>
      <c r="C38" s="5" t="str">
        <f>+VLOOKUP($B38,Results!$B$7:$U$222,2,0)</f>
        <v>Sierra Leone</v>
      </c>
      <c r="D38" s="5" t="str">
        <f>+VLOOKUP($B38,Results!$B$7:$U$222,3,0)</f>
        <v>Sub-Saharan Africa</v>
      </c>
      <c r="E38" s="7" t="str">
        <f>+VLOOKUP($B38,Results!$B$7:$U$222,5,0)</f>
        <v>---</v>
      </c>
      <c r="F38" s="7" t="str">
        <f>+VLOOKUP($B38,Results!$B$7:$U$222,6,0)</f>
        <v>---</v>
      </c>
      <c r="G38" s="10" t="str">
        <f>+VLOOKUP($B38,Results!$B$7:$U$222,7,0)</f>
        <v>---</v>
      </c>
      <c r="H38" s="7" t="str">
        <f>+VLOOKUP($B38,Results!$B$7:$U$222,8,0)</f>
        <v>---</v>
      </c>
      <c r="I38" s="10" t="str">
        <f>+VLOOKUP($B38,Results!$B$7:$U$222,9,0)</f>
        <v>---</v>
      </c>
      <c r="J38" s="7" t="str">
        <f>+VLOOKUP($B38,Results!$B$7:$U$222,10,0)</f>
        <v>---</v>
      </c>
      <c r="K38" s="10" t="str">
        <f>+VLOOKUP($B38,Results!$B$7:$U$222,11,0)</f>
        <v>---</v>
      </c>
      <c r="L38" s="7" t="str">
        <f>+VLOOKUP($B38,Results!$B$7:$U$222,12,0)</f>
        <v>---</v>
      </c>
      <c r="M38" s="10" t="str">
        <f>+VLOOKUP($B38,Results!$B$7:$U$222,13,0)</f>
        <v>---</v>
      </c>
      <c r="N38" s="7" t="str">
        <f>+VLOOKUP($B38,Results!$B$7:$U$222,14,0)</f>
        <v>---</v>
      </c>
      <c r="O38" s="10" t="str">
        <f>+VLOOKUP($B38,Results!$B$7:$U$222,15,0)</f>
        <v>---</v>
      </c>
      <c r="P38" s="7" t="str">
        <f>+VLOOKUP($B38,Results!$B$7:$U$222,16,0)</f>
        <v>---</v>
      </c>
      <c r="Q38" s="10" t="str">
        <f>+VLOOKUP($B38,Results!$B$7:$U$222,17,0)</f>
        <v>---</v>
      </c>
      <c r="R38" s="7" t="str">
        <f>+VLOOKUP($B38,Results!$B$7:$U$222,18,0)</f>
        <v>---</v>
      </c>
      <c r="S38" s="10" t="str">
        <f>+VLOOKUP($B38,Results!$B$7:$U$222,19,0)</f>
        <v>---</v>
      </c>
      <c r="T38" s="7" t="str">
        <f>+VLOOKUP($B38,Results!$B$7:$U$222,20,0)</f>
        <v>---</v>
      </c>
      <c r="U38" s="10" t="e">
        <f>+VLOOKUP($B38,Results!$B$7:$U$222,21,0)</f>
        <v>#REF!</v>
      </c>
    </row>
    <row r="39" spans="2:21" ht="15" x14ac:dyDescent="0.25">
      <c r="B39" s="5" t="s">
        <v>17</v>
      </c>
      <c r="C39" s="5" t="str">
        <f>+VLOOKUP($B39,Results!$B$7:$U$222,2,0)</f>
        <v>Tanzania</v>
      </c>
      <c r="D39" s="5" t="str">
        <f>+VLOOKUP($B39,Results!$B$7:$U$222,3,0)</f>
        <v>Sub-Saharan Africa</v>
      </c>
      <c r="E39" s="7" t="str">
        <f>+VLOOKUP($B39,Results!$B$7:$U$222,5,0)</f>
        <v>---</v>
      </c>
      <c r="F39" s="7" t="str">
        <f>+VLOOKUP($B39,Results!$B$7:$U$222,6,0)</f>
        <v>---</v>
      </c>
      <c r="G39" s="10" t="str">
        <f>+VLOOKUP($B39,Results!$B$7:$U$222,7,0)</f>
        <v>---</v>
      </c>
      <c r="H39" s="7" t="str">
        <f>+VLOOKUP($B39,Results!$B$7:$U$222,8,0)</f>
        <v>---</v>
      </c>
      <c r="I39" s="10" t="str">
        <f>+VLOOKUP($B39,Results!$B$7:$U$222,9,0)</f>
        <v>---</v>
      </c>
      <c r="J39" s="7" t="str">
        <f>+VLOOKUP($B39,Results!$B$7:$U$222,10,0)</f>
        <v>---</v>
      </c>
      <c r="K39" s="10" t="str">
        <f>+VLOOKUP($B39,Results!$B$7:$U$222,11,0)</f>
        <v>---</v>
      </c>
      <c r="L39" s="7" t="str">
        <f>+VLOOKUP($B39,Results!$B$7:$U$222,12,0)</f>
        <v>---</v>
      </c>
      <c r="M39" s="10" t="str">
        <f>+VLOOKUP($B39,Results!$B$7:$U$222,13,0)</f>
        <v>---</v>
      </c>
      <c r="N39" s="7" t="str">
        <f>+VLOOKUP($B39,Results!$B$7:$U$222,14,0)</f>
        <v>---</v>
      </c>
      <c r="O39" s="10" t="str">
        <f>+VLOOKUP($B39,Results!$B$7:$U$222,15,0)</f>
        <v>---</v>
      </c>
      <c r="P39" s="7" t="str">
        <f>+VLOOKUP($B39,Results!$B$7:$U$222,16,0)</f>
        <v>---</v>
      </c>
      <c r="Q39" s="10" t="str">
        <f>+VLOOKUP($B39,Results!$B$7:$U$222,17,0)</f>
        <v>---</v>
      </c>
      <c r="R39" s="7" t="str">
        <f>+VLOOKUP($B39,Results!$B$7:$U$222,18,0)</f>
        <v>---</v>
      </c>
      <c r="S39" s="10" t="str">
        <f>+VLOOKUP($B39,Results!$B$7:$U$222,19,0)</f>
        <v>---</v>
      </c>
      <c r="T39" s="7" t="str">
        <f>+VLOOKUP($B39,Results!$B$7:$U$222,20,0)</f>
        <v>---</v>
      </c>
      <c r="U39" s="10" t="e">
        <f>+VLOOKUP($B39,Results!$B$7:$U$222,21,0)</f>
        <v>#REF!</v>
      </c>
    </row>
    <row r="40" spans="2:21" ht="15" x14ac:dyDescent="0.25">
      <c r="B40" s="5" t="s">
        <v>39</v>
      </c>
      <c r="C40" s="5" t="str">
        <f>+VLOOKUP($B40,Results!$B$7:$U$222,2,0)</f>
        <v>Uganda</v>
      </c>
      <c r="D40" s="5" t="str">
        <f>+VLOOKUP($B40,Results!$B$7:$U$222,3,0)</f>
        <v>Sub-Saharan Africa</v>
      </c>
      <c r="E40" s="7" t="str">
        <f>+VLOOKUP($B40,Results!$B$7:$U$222,5,0)</f>
        <v>---</v>
      </c>
      <c r="F40" s="7" t="str">
        <f>+VLOOKUP($B40,Results!$B$7:$U$222,6,0)</f>
        <v>---</v>
      </c>
      <c r="G40" s="10" t="str">
        <f>+VLOOKUP($B40,Results!$B$7:$U$222,7,0)</f>
        <v>---</v>
      </c>
      <c r="H40" s="7" t="str">
        <f>+VLOOKUP($B40,Results!$B$7:$U$222,8,0)</f>
        <v>---</v>
      </c>
      <c r="I40" s="10" t="str">
        <f>+VLOOKUP($B40,Results!$B$7:$U$222,9,0)</f>
        <v>---</v>
      </c>
      <c r="J40" s="7" t="str">
        <f>+VLOOKUP($B40,Results!$B$7:$U$222,10,0)</f>
        <v>---</v>
      </c>
      <c r="K40" s="10" t="str">
        <f>+VLOOKUP($B40,Results!$B$7:$U$222,11,0)</f>
        <v>---</v>
      </c>
      <c r="L40" s="7" t="str">
        <f>+VLOOKUP($B40,Results!$B$7:$U$222,12,0)</f>
        <v>---</v>
      </c>
      <c r="M40" s="10" t="str">
        <f>+VLOOKUP($B40,Results!$B$7:$U$222,13,0)</f>
        <v>---</v>
      </c>
      <c r="N40" s="7" t="str">
        <f>+VLOOKUP($B40,Results!$B$7:$U$222,14,0)</f>
        <v>---</v>
      </c>
      <c r="O40" s="10" t="str">
        <f>+VLOOKUP($B40,Results!$B$7:$U$222,15,0)</f>
        <v>---</v>
      </c>
      <c r="P40" s="7" t="str">
        <f>+VLOOKUP($B40,Results!$B$7:$U$222,16,0)</f>
        <v>---</v>
      </c>
      <c r="Q40" s="10" t="str">
        <f>+VLOOKUP($B40,Results!$B$7:$U$222,17,0)</f>
        <v>---</v>
      </c>
      <c r="R40" s="7" t="str">
        <f>+VLOOKUP($B40,Results!$B$7:$U$222,18,0)</f>
        <v>---</v>
      </c>
      <c r="S40" s="10" t="str">
        <f>+VLOOKUP($B40,Results!$B$7:$U$222,19,0)</f>
        <v>---</v>
      </c>
      <c r="T40" s="7" t="str">
        <f>+VLOOKUP($B40,Results!$B$7:$U$222,20,0)</f>
        <v>---</v>
      </c>
      <c r="U40" s="10" t="e">
        <f>+VLOOKUP($B40,Results!$B$7:$U$222,21,0)</f>
        <v>#REF!</v>
      </c>
    </row>
    <row r="41" spans="2:21" ht="15" x14ac:dyDescent="0.25">
      <c r="B41" s="5" t="s">
        <v>41</v>
      </c>
      <c r="C41" s="5" t="str">
        <f>+VLOOKUP($B41,Results!$B$7:$U$222,2,0)</f>
        <v>Zambia</v>
      </c>
      <c r="D41" s="5" t="str">
        <f>+VLOOKUP($B41,Results!$B$7:$U$222,3,0)</f>
        <v>Sub-Saharan Africa</v>
      </c>
      <c r="E41" s="7" t="str">
        <f>+VLOOKUP($B41,Results!$B$7:$U$222,5,0)</f>
        <v>---</v>
      </c>
      <c r="F41" s="7" t="str">
        <f>+VLOOKUP($B41,Results!$B$7:$U$222,6,0)</f>
        <v>---</v>
      </c>
      <c r="G41" s="10" t="str">
        <f>+VLOOKUP($B41,Results!$B$7:$U$222,7,0)</f>
        <v>---</v>
      </c>
      <c r="H41" s="7" t="str">
        <f>+VLOOKUP($B41,Results!$B$7:$U$222,8,0)</f>
        <v>---</v>
      </c>
      <c r="I41" s="10" t="str">
        <f>+VLOOKUP($B41,Results!$B$7:$U$222,9,0)</f>
        <v>---</v>
      </c>
      <c r="J41" s="7" t="str">
        <f>+VLOOKUP($B41,Results!$B$7:$U$222,10,0)</f>
        <v>---</v>
      </c>
      <c r="K41" s="10" t="str">
        <f>+VLOOKUP($B41,Results!$B$7:$U$222,11,0)</f>
        <v>---</v>
      </c>
      <c r="L41" s="7" t="str">
        <f>+VLOOKUP($B41,Results!$B$7:$U$222,12,0)</f>
        <v>---</v>
      </c>
      <c r="M41" s="10" t="str">
        <f>+VLOOKUP($B41,Results!$B$7:$U$222,13,0)</f>
        <v>---</v>
      </c>
      <c r="N41" s="7" t="str">
        <f>+VLOOKUP($B41,Results!$B$7:$U$222,14,0)</f>
        <v>---</v>
      </c>
      <c r="O41" s="10" t="str">
        <f>+VLOOKUP($B41,Results!$B$7:$U$222,15,0)</f>
        <v>---</v>
      </c>
      <c r="P41" s="7" t="str">
        <f>+VLOOKUP($B41,Results!$B$7:$U$222,16,0)</f>
        <v>---</v>
      </c>
      <c r="Q41" s="10" t="str">
        <f>+VLOOKUP($B41,Results!$B$7:$U$222,17,0)</f>
        <v>---</v>
      </c>
      <c r="R41" s="7" t="str">
        <f>+VLOOKUP($B41,Results!$B$7:$U$222,18,0)</f>
        <v>---</v>
      </c>
      <c r="S41" s="10" t="str">
        <f>+VLOOKUP($B41,Results!$B$7:$U$222,19,0)</f>
        <v>---</v>
      </c>
      <c r="T41" s="7" t="str">
        <f>+VLOOKUP($B41,Results!$B$7:$U$222,20,0)</f>
        <v>---</v>
      </c>
      <c r="U41" s="10" t="e">
        <f>+VLOOKUP($B41,Results!$B$7:$U$222,21,0)</f>
        <v>#REF!</v>
      </c>
    </row>
    <row r="42" spans="2:21" ht="15" x14ac:dyDescent="0.25">
      <c r="B42" s="5" t="s">
        <v>47</v>
      </c>
      <c r="C42" s="5" t="str">
        <f>+VLOOKUP($B42,Results!$B$7:$U$222,2,0)</f>
        <v>South Africa</v>
      </c>
      <c r="D42" s="5" t="str">
        <f>+VLOOKUP($B42,Results!$B$7:$U$222,3,0)</f>
        <v>Sub-Saharan Africa</v>
      </c>
      <c r="E42" s="7" t="str">
        <f>+VLOOKUP($B42,Results!$B$7:$U$222,5,0)</f>
        <v>---</v>
      </c>
      <c r="F42" s="7" t="str">
        <f>+VLOOKUP($B42,Results!$B$7:$U$222,6,0)</f>
        <v>---</v>
      </c>
      <c r="G42" s="10" t="str">
        <f>+VLOOKUP($B42,Results!$B$7:$U$222,7,0)</f>
        <v>---</v>
      </c>
      <c r="H42" s="7" t="str">
        <f>+VLOOKUP($B42,Results!$B$7:$U$222,8,0)</f>
        <v>---</v>
      </c>
      <c r="I42" s="10" t="str">
        <f>+VLOOKUP($B42,Results!$B$7:$U$222,9,0)</f>
        <v>---</v>
      </c>
      <c r="J42" s="7" t="str">
        <f>+VLOOKUP($B42,Results!$B$7:$U$222,10,0)</f>
        <v>---</v>
      </c>
      <c r="K42" s="10" t="str">
        <f>+VLOOKUP($B42,Results!$B$7:$U$222,11,0)</f>
        <v>---</v>
      </c>
      <c r="L42" s="7" t="str">
        <f>+VLOOKUP($B42,Results!$B$7:$U$222,12,0)</f>
        <v>---</v>
      </c>
      <c r="M42" s="10" t="str">
        <f>+VLOOKUP($B42,Results!$B$7:$U$222,13,0)</f>
        <v>---</v>
      </c>
      <c r="N42" s="7" t="str">
        <f>+VLOOKUP($B42,Results!$B$7:$U$222,14,0)</f>
        <v>---</v>
      </c>
      <c r="O42" s="10" t="str">
        <f>+VLOOKUP($B42,Results!$B$7:$U$222,15,0)</f>
        <v>---</v>
      </c>
      <c r="P42" s="7" t="str">
        <f>+VLOOKUP($B42,Results!$B$7:$U$222,16,0)</f>
        <v>---</v>
      </c>
      <c r="Q42" s="10" t="str">
        <f>+VLOOKUP($B42,Results!$B$7:$U$222,17,0)</f>
        <v>---</v>
      </c>
      <c r="R42" s="7" t="str">
        <f>+VLOOKUP($B42,Results!$B$7:$U$222,18,0)</f>
        <v>---</v>
      </c>
      <c r="S42" s="10" t="str">
        <f>+VLOOKUP($B42,Results!$B$7:$U$222,19,0)</f>
        <v>---</v>
      </c>
      <c r="T42" s="7" t="str">
        <f>+VLOOKUP($B42,Results!$B$7:$U$222,20,0)</f>
        <v>---</v>
      </c>
      <c r="U42" s="10" t="e">
        <f>+VLOOKUP($B42,Results!$B$7:$U$222,21,0)</f>
        <v>#REF!</v>
      </c>
    </row>
    <row r="43" spans="2:21" ht="15" x14ac:dyDescent="0.25">
      <c r="B43" s="5" t="s">
        <v>99</v>
      </c>
      <c r="C43" s="5" t="str">
        <f>+VLOOKUP($B43,Results!$B$7:$U$222,2,0)</f>
        <v>Mauritius</v>
      </c>
      <c r="D43" s="5" t="str">
        <f>+VLOOKUP($B43,Results!$B$7:$U$222,3,0)</f>
        <v>Sub-Saharan Africa</v>
      </c>
      <c r="E43" s="7">
        <f>+VLOOKUP($B43,Results!$B$7:$U$222,5,0)</f>
        <v>57.15</v>
      </c>
      <c r="F43" s="7">
        <f>+VLOOKUP($B43,Results!$B$7:$U$222,6,0)</f>
        <v>1.29</v>
      </c>
      <c r="G43" s="10">
        <f>+VLOOKUP($B43,Results!$B$7:$U$222,7,0)</f>
        <v>269.95</v>
      </c>
      <c r="H43" s="7">
        <f>+VLOOKUP($B43,Results!$B$7:$U$222,8,0)</f>
        <v>0.61</v>
      </c>
      <c r="I43" s="10">
        <f>+VLOOKUP($B43,Results!$B$7:$U$222,9,0)</f>
        <v>831.07</v>
      </c>
      <c r="J43" s="7">
        <f>+VLOOKUP($B43,Results!$B$7:$U$222,10,0)</f>
        <v>1.88</v>
      </c>
      <c r="K43" s="10">
        <f>+VLOOKUP($B43,Results!$B$7:$U$222,11,0)</f>
        <v>1262.25</v>
      </c>
      <c r="L43" s="7">
        <f>+VLOOKUP($B43,Results!$B$7:$U$222,12,0)</f>
        <v>2.85</v>
      </c>
      <c r="M43" s="10">
        <f>+VLOOKUP($B43,Results!$B$7:$U$222,13,0)</f>
        <v>1657.26</v>
      </c>
      <c r="N43" s="7">
        <f>+VLOOKUP($B43,Results!$B$7:$U$222,14,0)</f>
        <v>3.75</v>
      </c>
      <c r="O43" s="10">
        <f>+VLOOKUP($B43,Results!$B$7:$U$222,15,0)</f>
        <v>1835.08</v>
      </c>
      <c r="P43" s="7">
        <f>+VLOOKUP($B43,Results!$B$7:$U$222,16,0)</f>
        <v>4.1500000000000004</v>
      </c>
      <c r="Q43" s="10">
        <f>+VLOOKUP($B43,Results!$B$7:$U$222,17,0)</f>
        <v>2172.35</v>
      </c>
      <c r="R43" s="7">
        <f>+VLOOKUP($B43,Results!$B$7:$U$222,18,0)</f>
        <v>4.91</v>
      </c>
      <c r="S43" s="10">
        <f>+VLOOKUP($B43,Results!$B$7:$U$222,19,0)</f>
        <v>2212.69</v>
      </c>
      <c r="T43" s="7">
        <f>+VLOOKUP($B43,Results!$B$7:$U$222,20,0)</f>
        <v>5</v>
      </c>
      <c r="U43" s="10" t="e">
        <f>+VLOOKUP($B43,Results!$B$7:$U$222,21,0)</f>
        <v>#REF!</v>
      </c>
    </row>
    <row r="44" spans="2:21" ht="15" x14ac:dyDescent="0.25">
      <c r="B44" s="5" t="s">
        <v>67</v>
      </c>
      <c r="C44" s="5" t="str">
        <f>+VLOOKUP($B44,Results!$B$7:$U$222,2,0)</f>
        <v>Nigeria</v>
      </c>
      <c r="D44" s="5" t="str">
        <f>+VLOOKUP($B44,Results!$B$7:$U$222,3,0)</f>
        <v>Sub-Saharan Africa</v>
      </c>
      <c r="E44" s="7" t="str">
        <f>+VLOOKUP($B44,Results!$B$7:$U$222,5,0)</f>
        <v>---</v>
      </c>
      <c r="F44" s="7" t="str">
        <f>+VLOOKUP($B44,Results!$B$7:$U$222,6,0)</f>
        <v>---</v>
      </c>
      <c r="G44" s="10" t="str">
        <f>+VLOOKUP($B44,Results!$B$7:$U$222,7,0)</f>
        <v>---</v>
      </c>
      <c r="H44" s="7" t="str">
        <f>+VLOOKUP($B44,Results!$B$7:$U$222,8,0)</f>
        <v>---</v>
      </c>
      <c r="I44" s="10" t="str">
        <f>+VLOOKUP($B44,Results!$B$7:$U$222,9,0)</f>
        <v>---</v>
      </c>
      <c r="J44" s="7" t="str">
        <f>+VLOOKUP($B44,Results!$B$7:$U$222,10,0)</f>
        <v>---</v>
      </c>
      <c r="K44" s="10" t="str">
        <f>+VLOOKUP($B44,Results!$B$7:$U$222,11,0)</f>
        <v>---</v>
      </c>
      <c r="L44" s="7" t="str">
        <f>+VLOOKUP($B44,Results!$B$7:$U$222,12,0)</f>
        <v>---</v>
      </c>
      <c r="M44" s="10" t="str">
        <f>+VLOOKUP($B44,Results!$B$7:$U$222,13,0)</f>
        <v>---</v>
      </c>
      <c r="N44" s="7" t="str">
        <f>+VLOOKUP($B44,Results!$B$7:$U$222,14,0)</f>
        <v>---</v>
      </c>
      <c r="O44" s="10" t="str">
        <f>+VLOOKUP($B44,Results!$B$7:$U$222,15,0)</f>
        <v>---</v>
      </c>
      <c r="P44" s="7" t="str">
        <f>+VLOOKUP($B44,Results!$B$7:$U$222,16,0)</f>
        <v>---</v>
      </c>
      <c r="Q44" s="10" t="str">
        <f>+VLOOKUP($B44,Results!$B$7:$U$222,17,0)</f>
        <v>---</v>
      </c>
      <c r="R44" s="7" t="str">
        <f>+VLOOKUP($B44,Results!$B$7:$U$222,18,0)</f>
        <v>---</v>
      </c>
      <c r="S44" s="10" t="str">
        <f>+VLOOKUP($B44,Results!$B$7:$U$222,19,0)</f>
        <v>---</v>
      </c>
      <c r="T44" s="7" t="str">
        <f>+VLOOKUP($B44,Results!$B$7:$U$222,20,0)</f>
        <v>---</v>
      </c>
      <c r="U44" s="10" t="e">
        <f>+VLOOKUP($B44,Results!$B$7:$U$222,21,0)</f>
        <v>#REF!</v>
      </c>
    </row>
    <row r="45" spans="2:21" ht="15" x14ac:dyDescent="0.25">
      <c r="B45" s="5" t="s">
        <v>79</v>
      </c>
      <c r="C45" s="5" t="str">
        <f>+VLOOKUP($B45,Results!$B$7:$U$222,2,0)</f>
        <v>Central African Republic</v>
      </c>
      <c r="D45" s="5" t="str">
        <f>+VLOOKUP($B45,Results!$B$7:$U$222,3,0)</f>
        <v>Sub-Saharan Africa</v>
      </c>
      <c r="E45" s="7" t="str">
        <f>+VLOOKUP($B45,Results!$B$7:$U$222,5,0)</f>
        <v>---</v>
      </c>
      <c r="F45" s="7" t="str">
        <f>+VLOOKUP($B45,Results!$B$7:$U$222,6,0)</f>
        <v>---</v>
      </c>
      <c r="G45" s="10" t="str">
        <f>+VLOOKUP($B45,Results!$B$7:$U$222,7,0)</f>
        <v>---</v>
      </c>
      <c r="H45" s="7" t="str">
        <f>+VLOOKUP($B45,Results!$B$7:$U$222,8,0)</f>
        <v>---</v>
      </c>
      <c r="I45" s="10" t="str">
        <f>+VLOOKUP($B45,Results!$B$7:$U$222,9,0)</f>
        <v>---</v>
      </c>
      <c r="J45" s="7" t="str">
        <f>+VLOOKUP($B45,Results!$B$7:$U$222,10,0)</f>
        <v>---</v>
      </c>
      <c r="K45" s="10" t="str">
        <f>+VLOOKUP($B45,Results!$B$7:$U$222,11,0)</f>
        <v>---</v>
      </c>
      <c r="L45" s="7" t="str">
        <f>+VLOOKUP($B45,Results!$B$7:$U$222,12,0)</f>
        <v>---</v>
      </c>
      <c r="M45" s="10" t="str">
        <f>+VLOOKUP($B45,Results!$B$7:$U$222,13,0)</f>
        <v>---</v>
      </c>
      <c r="N45" s="7" t="str">
        <f>+VLOOKUP($B45,Results!$B$7:$U$222,14,0)</f>
        <v>---</v>
      </c>
      <c r="O45" s="10" t="str">
        <f>+VLOOKUP($B45,Results!$B$7:$U$222,15,0)</f>
        <v>---</v>
      </c>
      <c r="P45" s="7" t="str">
        <f>+VLOOKUP($B45,Results!$B$7:$U$222,16,0)</f>
        <v>---</v>
      </c>
      <c r="Q45" s="10" t="str">
        <f>+VLOOKUP($B45,Results!$B$7:$U$222,17,0)</f>
        <v>---</v>
      </c>
      <c r="R45" s="7" t="str">
        <f>+VLOOKUP($B45,Results!$B$7:$U$222,18,0)</f>
        <v>---</v>
      </c>
      <c r="S45" s="10" t="str">
        <f>+VLOOKUP($B45,Results!$B$7:$U$222,19,0)</f>
        <v>---</v>
      </c>
      <c r="T45" s="7" t="str">
        <f>+VLOOKUP($B45,Results!$B$7:$U$222,20,0)</f>
        <v>---</v>
      </c>
      <c r="U45" s="10" t="e">
        <f>+VLOOKUP($B45,Results!$B$7:$U$222,21,0)</f>
        <v>#REF!</v>
      </c>
    </row>
    <row r="46" spans="2:21" ht="15" x14ac:dyDescent="0.25">
      <c r="B46" s="5" t="s">
        <v>73</v>
      </c>
      <c r="C46" s="5" t="str">
        <f>+VLOOKUP($B46,Results!$B$7:$U$222,2,0)</f>
        <v>Equatorial Guinea</v>
      </c>
      <c r="D46" s="5" t="str">
        <f>+VLOOKUP($B46,Results!$B$7:$U$222,3,0)</f>
        <v>Sub-Saharan Africa</v>
      </c>
      <c r="E46" s="7" t="str">
        <f>+VLOOKUP($B46,Results!$B$7:$U$222,5,0)</f>
        <v>---</v>
      </c>
      <c r="F46" s="7" t="str">
        <f>+VLOOKUP($B46,Results!$B$7:$U$222,6,0)</f>
        <v>---</v>
      </c>
      <c r="G46" s="10" t="str">
        <f>+VLOOKUP($B46,Results!$B$7:$U$222,7,0)</f>
        <v>---</v>
      </c>
      <c r="H46" s="7" t="str">
        <f>+VLOOKUP($B46,Results!$B$7:$U$222,8,0)</f>
        <v>---</v>
      </c>
      <c r="I46" s="10" t="str">
        <f>+VLOOKUP($B46,Results!$B$7:$U$222,9,0)</f>
        <v>---</v>
      </c>
      <c r="J46" s="7" t="str">
        <f>+VLOOKUP($B46,Results!$B$7:$U$222,10,0)</f>
        <v>---</v>
      </c>
      <c r="K46" s="10" t="str">
        <f>+VLOOKUP($B46,Results!$B$7:$U$222,11,0)</f>
        <v>---</v>
      </c>
      <c r="L46" s="7" t="str">
        <f>+VLOOKUP($B46,Results!$B$7:$U$222,12,0)</f>
        <v>---</v>
      </c>
      <c r="M46" s="10" t="str">
        <f>+VLOOKUP($B46,Results!$B$7:$U$222,13,0)</f>
        <v>---</v>
      </c>
      <c r="N46" s="7" t="str">
        <f>+VLOOKUP($B46,Results!$B$7:$U$222,14,0)</f>
        <v>---</v>
      </c>
      <c r="O46" s="10" t="str">
        <f>+VLOOKUP($B46,Results!$B$7:$U$222,15,0)</f>
        <v>---</v>
      </c>
      <c r="P46" s="7" t="str">
        <f>+VLOOKUP($B46,Results!$B$7:$U$222,16,0)</f>
        <v>---</v>
      </c>
      <c r="Q46" s="10" t="str">
        <f>+VLOOKUP($B46,Results!$B$7:$U$222,17,0)</f>
        <v>---</v>
      </c>
      <c r="R46" s="7" t="str">
        <f>+VLOOKUP($B46,Results!$B$7:$U$222,18,0)</f>
        <v>---</v>
      </c>
      <c r="S46" s="10" t="str">
        <f>+VLOOKUP($B46,Results!$B$7:$U$222,19,0)</f>
        <v>---</v>
      </c>
      <c r="T46" s="7" t="str">
        <f>+VLOOKUP($B46,Results!$B$7:$U$222,20,0)</f>
        <v>---</v>
      </c>
      <c r="U46" s="10" t="e">
        <f>+VLOOKUP($B46,Results!$B$7:$U$222,21,0)</f>
        <v>#REF!</v>
      </c>
    </row>
    <row r="47" spans="2:21" ht="15" x14ac:dyDescent="0.25">
      <c r="B47" s="5" t="s">
        <v>91</v>
      </c>
      <c r="C47" s="5" t="str">
        <f>+VLOOKUP($B47,Results!$B$7:$U$222,2,0)</f>
        <v>Guinea</v>
      </c>
      <c r="D47" s="5" t="str">
        <f>+VLOOKUP($B47,Results!$B$7:$U$222,3,0)</f>
        <v>Sub-Saharan Africa</v>
      </c>
      <c r="E47" s="7" t="str">
        <f>+VLOOKUP($B47,Results!$B$7:$U$222,5,0)</f>
        <v>---</v>
      </c>
      <c r="F47" s="7" t="str">
        <f>+VLOOKUP($B47,Results!$B$7:$U$222,6,0)</f>
        <v>---</v>
      </c>
      <c r="G47" s="10" t="str">
        <f>+VLOOKUP($B47,Results!$B$7:$U$222,7,0)</f>
        <v>---</v>
      </c>
      <c r="H47" s="7" t="str">
        <f>+VLOOKUP($B47,Results!$B$7:$U$222,8,0)</f>
        <v>---</v>
      </c>
      <c r="I47" s="10" t="str">
        <f>+VLOOKUP($B47,Results!$B$7:$U$222,9,0)</f>
        <v>---</v>
      </c>
      <c r="J47" s="7" t="str">
        <f>+VLOOKUP($B47,Results!$B$7:$U$222,10,0)</f>
        <v>---</v>
      </c>
      <c r="K47" s="10" t="str">
        <f>+VLOOKUP($B47,Results!$B$7:$U$222,11,0)</f>
        <v>---</v>
      </c>
      <c r="L47" s="7" t="str">
        <f>+VLOOKUP($B47,Results!$B$7:$U$222,12,0)</f>
        <v>---</v>
      </c>
      <c r="M47" s="10" t="str">
        <f>+VLOOKUP($B47,Results!$B$7:$U$222,13,0)</f>
        <v>---</v>
      </c>
      <c r="N47" s="7" t="str">
        <f>+VLOOKUP($B47,Results!$B$7:$U$222,14,0)</f>
        <v>---</v>
      </c>
      <c r="O47" s="10" t="str">
        <f>+VLOOKUP($B47,Results!$B$7:$U$222,15,0)</f>
        <v>---</v>
      </c>
      <c r="P47" s="7" t="str">
        <f>+VLOOKUP($B47,Results!$B$7:$U$222,16,0)</f>
        <v>---</v>
      </c>
      <c r="Q47" s="10" t="str">
        <f>+VLOOKUP($B47,Results!$B$7:$U$222,17,0)</f>
        <v>---</v>
      </c>
      <c r="R47" s="7" t="str">
        <f>+VLOOKUP($B47,Results!$B$7:$U$222,18,0)</f>
        <v>---</v>
      </c>
      <c r="S47" s="10" t="str">
        <f>+VLOOKUP($B47,Results!$B$7:$U$222,19,0)</f>
        <v>---</v>
      </c>
      <c r="T47" s="7" t="str">
        <f>+VLOOKUP($B47,Results!$B$7:$U$222,20,0)</f>
        <v>---</v>
      </c>
      <c r="U47" s="10" t="e">
        <f>+VLOOKUP($B47,Results!$B$7:$U$222,21,0)</f>
        <v>#REF!</v>
      </c>
    </row>
    <row r="48" spans="2:21" ht="15" x14ac:dyDescent="0.25">
      <c r="B48" s="5" t="s">
        <v>85</v>
      </c>
      <c r="C48" s="5" t="str">
        <f>+VLOOKUP($B48,Results!$B$7:$U$222,2,0)</f>
        <v>The Gambia</v>
      </c>
      <c r="D48" s="5" t="str">
        <f>+VLOOKUP($B48,Results!$B$7:$U$222,3,0)</f>
        <v>Sub-Saharan Africa</v>
      </c>
      <c r="E48" s="7" t="str">
        <f>+VLOOKUP($B48,Results!$B$7:$U$222,5,0)</f>
        <v>---</v>
      </c>
      <c r="F48" s="7" t="str">
        <f>+VLOOKUP($B48,Results!$B$7:$U$222,6,0)</f>
        <v>---</v>
      </c>
      <c r="G48" s="10" t="str">
        <f>+VLOOKUP($B48,Results!$B$7:$U$222,7,0)</f>
        <v>---</v>
      </c>
      <c r="H48" s="7" t="str">
        <f>+VLOOKUP($B48,Results!$B$7:$U$222,8,0)</f>
        <v>---</v>
      </c>
      <c r="I48" s="10" t="str">
        <f>+VLOOKUP($B48,Results!$B$7:$U$222,9,0)</f>
        <v>---</v>
      </c>
      <c r="J48" s="7" t="str">
        <f>+VLOOKUP($B48,Results!$B$7:$U$222,10,0)</f>
        <v>---</v>
      </c>
      <c r="K48" s="10" t="str">
        <f>+VLOOKUP($B48,Results!$B$7:$U$222,11,0)</f>
        <v>---</v>
      </c>
      <c r="L48" s="7" t="str">
        <f>+VLOOKUP($B48,Results!$B$7:$U$222,12,0)</f>
        <v>---</v>
      </c>
      <c r="M48" s="10" t="str">
        <f>+VLOOKUP($B48,Results!$B$7:$U$222,13,0)</f>
        <v>---</v>
      </c>
      <c r="N48" s="7" t="str">
        <f>+VLOOKUP($B48,Results!$B$7:$U$222,14,0)</f>
        <v>---</v>
      </c>
      <c r="O48" s="10" t="str">
        <f>+VLOOKUP($B48,Results!$B$7:$U$222,15,0)</f>
        <v>---</v>
      </c>
      <c r="P48" s="7" t="str">
        <f>+VLOOKUP($B48,Results!$B$7:$U$222,16,0)</f>
        <v>---</v>
      </c>
      <c r="Q48" s="10" t="str">
        <f>+VLOOKUP($B48,Results!$B$7:$U$222,17,0)</f>
        <v>---</v>
      </c>
      <c r="R48" s="7" t="str">
        <f>+VLOOKUP($B48,Results!$B$7:$U$222,18,0)</f>
        <v>---</v>
      </c>
      <c r="S48" s="10" t="str">
        <f>+VLOOKUP($B48,Results!$B$7:$U$222,19,0)</f>
        <v>---</v>
      </c>
      <c r="T48" s="7" t="str">
        <f>+VLOOKUP($B48,Results!$B$7:$U$222,20,0)</f>
        <v>---</v>
      </c>
      <c r="U48" s="10" t="e">
        <f>+VLOOKUP($B48,Results!$B$7:$U$222,21,0)</f>
        <v>#REF!</v>
      </c>
    </row>
    <row r="49" spans="2:21" ht="15" x14ac:dyDescent="0.25">
      <c r="B49" s="5" t="s">
        <v>89</v>
      </c>
      <c r="C49" s="5" t="str">
        <f>+VLOOKUP($B49,Results!$B$7:$U$222,2,0)</f>
        <v>Senegal</v>
      </c>
      <c r="D49" s="5" t="str">
        <f>+VLOOKUP($B49,Results!$B$7:$U$222,3,0)</f>
        <v>Sub-Saharan Africa</v>
      </c>
      <c r="E49" s="7" t="str">
        <f>+VLOOKUP($B49,Results!$B$7:$U$222,5,0)</f>
        <v>---</v>
      </c>
      <c r="F49" s="7" t="str">
        <f>+VLOOKUP($B49,Results!$B$7:$U$222,6,0)</f>
        <v>---</v>
      </c>
      <c r="G49" s="10" t="str">
        <f>+VLOOKUP($B49,Results!$B$7:$U$222,7,0)</f>
        <v>---</v>
      </c>
      <c r="H49" s="7" t="str">
        <f>+VLOOKUP($B49,Results!$B$7:$U$222,8,0)</f>
        <v>---</v>
      </c>
      <c r="I49" s="10" t="str">
        <f>+VLOOKUP($B49,Results!$B$7:$U$222,9,0)</f>
        <v>---</v>
      </c>
      <c r="J49" s="7" t="str">
        <f>+VLOOKUP($B49,Results!$B$7:$U$222,10,0)</f>
        <v>---</v>
      </c>
      <c r="K49" s="10" t="str">
        <f>+VLOOKUP($B49,Results!$B$7:$U$222,11,0)</f>
        <v>---</v>
      </c>
      <c r="L49" s="7" t="str">
        <f>+VLOOKUP($B49,Results!$B$7:$U$222,12,0)</f>
        <v>---</v>
      </c>
      <c r="M49" s="10" t="str">
        <f>+VLOOKUP($B49,Results!$B$7:$U$222,13,0)</f>
        <v>---</v>
      </c>
      <c r="N49" s="7" t="str">
        <f>+VLOOKUP($B49,Results!$B$7:$U$222,14,0)</f>
        <v>---</v>
      </c>
      <c r="O49" s="10" t="str">
        <f>+VLOOKUP($B49,Results!$B$7:$U$222,15,0)</f>
        <v>---</v>
      </c>
      <c r="P49" s="7" t="str">
        <f>+VLOOKUP($B49,Results!$B$7:$U$222,16,0)</f>
        <v>---</v>
      </c>
      <c r="Q49" s="10" t="str">
        <f>+VLOOKUP($B49,Results!$B$7:$U$222,17,0)</f>
        <v>---</v>
      </c>
      <c r="R49" s="7" t="str">
        <f>+VLOOKUP($B49,Results!$B$7:$U$222,18,0)</f>
        <v>---</v>
      </c>
      <c r="S49" s="10" t="str">
        <f>+VLOOKUP($B49,Results!$B$7:$U$222,19,0)</f>
        <v>---</v>
      </c>
      <c r="T49" s="7" t="str">
        <f>+VLOOKUP($B49,Results!$B$7:$U$222,20,0)</f>
        <v>---</v>
      </c>
      <c r="U49" s="10" t="e">
        <f>+VLOOKUP($B49,Results!$B$7:$U$222,21,0)</f>
        <v>#REF!</v>
      </c>
    </row>
    <row r="50" spans="2:21" ht="15" x14ac:dyDescent="0.25">
      <c r="B50" s="5" t="s">
        <v>87</v>
      </c>
      <c r="C50" s="5" t="str">
        <f>+VLOOKUP($B50,Results!$B$7:$U$222,2,0)</f>
        <v>South Sudan</v>
      </c>
      <c r="D50" s="5" t="str">
        <f>+VLOOKUP($B50,Results!$B$7:$U$222,3,0)</f>
        <v>Sub-Saharan Africa</v>
      </c>
      <c r="E50" s="7" t="str">
        <f>+VLOOKUP($B50,Results!$B$7:$U$222,5,0)</f>
        <v>---</v>
      </c>
      <c r="F50" s="7" t="str">
        <f>+VLOOKUP($B50,Results!$B$7:$U$222,6,0)</f>
        <v>---</v>
      </c>
      <c r="G50" s="10" t="str">
        <f>+VLOOKUP($B50,Results!$B$7:$U$222,7,0)</f>
        <v>---</v>
      </c>
      <c r="H50" s="7" t="str">
        <f>+VLOOKUP($B50,Results!$B$7:$U$222,8,0)</f>
        <v>---</v>
      </c>
      <c r="I50" s="10" t="str">
        <f>+VLOOKUP($B50,Results!$B$7:$U$222,9,0)</f>
        <v>---</v>
      </c>
      <c r="J50" s="7" t="str">
        <f>+VLOOKUP($B50,Results!$B$7:$U$222,10,0)</f>
        <v>---</v>
      </c>
      <c r="K50" s="10" t="str">
        <f>+VLOOKUP($B50,Results!$B$7:$U$222,11,0)</f>
        <v>---</v>
      </c>
      <c r="L50" s="7" t="str">
        <f>+VLOOKUP($B50,Results!$B$7:$U$222,12,0)</f>
        <v>---</v>
      </c>
      <c r="M50" s="10" t="str">
        <f>+VLOOKUP($B50,Results!$B$7:$U$222,13,0)</f>
        <v>---</v>
      </c>
      <c r="N50" s="7" t="str">
        <f>+VLOOKUP($B50,Results!$B$7:$U$222,14,0)</f>
        <v>---</v>
      </c>
      <c r="O50" s="10" t="str">
        <f>+VLOOKUP($B50,Results!$B$7:$U$222,15,0)</f>
        <v>---</v>
      </c>
      <c r="P50" s="7" t="str">
        <f>+VLOOKUP($B50,Results!$B$7:$U$222,16,0)</f>
        <v>---</v>
      </c>
      <c r="Q50" s="10" t="str">
        <f>+VLOOKUP($B50,Results!$B$7:$U$222,17,0)</f>
        <v>---</v>
      </c>
      <c r="R50" s="7" t="str">
        <f>+VLOOKUP($B50,Results!$B$7:$U$222,18,0)</f>
        <v>---</v>
      </c>
      <c r="S50" s="10" t="str">
        <f>+VLOOKUP($B50,Results!$B$7:$U$222,19,0)</f>
        <v>---</v>
      </c>
      <c r="T50" s="7" t="str">
        <f>+VLOOKUP($B50,Results!$B$7:$U$222,20,0)</f>
        <v>---</v>
      </c>
      <c r="U50" s="10" t="e">
        <f>+VLOOKUP($B50,Results!$B$7:$U$222,21,0)</f>
        <v>#REF!</v>
      </c>
    </row>
    <row r="51" spans="2:21" ht="15" x14ac:dyDescent="0.25">
      <c r="B51" s="5" t="s">
        <v>81</v>
      </c>
      <c r="C51" s="5" t="str">
        <f>+VLOOKUP($B51,Results!$B$7:$U$222,2,0)</f>
        <v>Togo</v>
      </c>
      <c r="D51" s="5" t="str">
        <f>+VLOOKUP($B51,Results!$B$7:$U$222,3,0)</f>
        <v>Sub-Saharan Africa</v>
      </c>
      <c r="E51" s="7" t="str">
        <f>+VLOOKUP($B51,Results!$B$7:$U$222,5,0)</f>
        <v>---</v>
      </c>
      <c r="F51" s="7" t="str">
        <f>+VLOOKUP($B51,Results!$B$7:$U$222,6,0)</f>
        <v>---</v>
      </c>
      <c r="G51" s="10" t="str">
        <f>+VLOOKUP($B51,Results!$B$7:$U$222,7,0)</f>
        <v>---</v>
      </c>
      <c r="H51" s="7" t="str">
        <f>+VLOOKUP($B51,Results!$B$7:$U$222,8,0)</f>
        <v>---</v>
      </c>
      <c r="I51" s="10" t="str">
        <f>+VLOOKUP($B51,Results!$B$7:$U$222,9,0)</f>
        <v>---</v>
      </c>
      <c r="J51" s="7" t="str">
        <f>+VLOOKUP($B51,Results!$B$7:$U$222,10,0)</f>
        <v>---</v>
      </c>
      <c r="K51" s="10" t="str">
        <f>+VLOOKUP($B51,Results!$B$7:$U$222,11,0)</f>
        <v>---</v>
      </c>
      <c r="L51" s="7" t="str">
        <f>+VLOOKUP($B51,Results!$B$7:$U$222,12,0)</f>
        <v>---</v>
      </c>
      <c r="M51" s="10" t="str">
        <f>+VLOOKUP($B51,Results!$B$7:$U$222,13,0)</f>
        <v>---</v>
      </c>
      <c r="N51" s="7" t="str">
        <f>+VLOOKUP($B51,Results!$B$7:$U$222,14,0)</f>
        <v>---</v>
      </c>
      <c r="O51" s="10" t="str">
        <f>+VLOOKUP($B51,Results!$B$7:$U$222,15,0)</f>
        <v>---</v>
      </c>
      <c r="P51" s="7" t="str">
        <f>+VLOOKUP($B51,Results!$B$7:$U$222,16,0)</f>
        <v>---</v>
      </c>
      <c r="Q51" s="10" t="str">
        <f>+VLOOKUP($B51,Results!$B$7:$U$222,17,0)</f>
        <v>---</v>
      </c>
      <c r="R51" s="7" t="str">
        <f>+VLOOKUP($B51,Results!$B$7:$U$222,18,0)</f>
        <v>---</v>
      </c>
      <c r="S51" s="10" t="str">
        <f>+VLOOKUP($B51,Results!$B$7:$U$222,19,0)</f>
        <v>---</v>
      </c>
      <c r="T51" s="7" t="str">
        <f>+VLOOKUP($B51,Results!$B$7:$U$222,20,0)</f>
        <v>---</v>
      </c>
      <c r="U51" s="10" t="e">
        <f>+VLOOKUP($B51,Results!$B$7:$U$222,21,0)</f>
        <v>#REF!</v>
      </c>
    </row>
    <row r="52" spans="2:21" ht="15" x14ac:dyDescent="0.25">
      <c r="B52" s="5" t="s">
        <v>113</v>
      </c>
      <c r="C52" s="5" t="str">
        <f>+VLOOKUP($B52,Results!$B$7:$U$222,2,0)</f>
        <v>Zimbawue</v>
      </c>
      <c r="D52" s="5" t="str">
        <f>+VLOOKUP($B52,Results!$B$7:$U$222,3,0)</f>
        <v>Sub-Saharan Africa</v>
      </c>
      <c r="E52" s="7" t="str">
        <f>+VLOOKUP($B52,Results!$B$7:$U$222,5,0)</f>
        <v>---</v>
      </c>
      <c r="F52" s="7" t="str">
        <f>+VLOOKUP($B52,Results!$B$7:$U$222,6,0)</f>
        <v>---</v>
      </c>
      <c r="G52" s="10" t="str">
        <f>+VLOOKUP($B52,Results!$B$7:$U$222,7,0)</f>
        <v>---</v>
      </c>
      <c r="H52" s="7" t="str">
        <f>+VLOOKUP($B52,Results!$B$7:$U$222,8,0)</f>
        <v>---</v>
      </c>
      <c r="I52" s="10" t="str">
        <f>+VLOOKUP($B52,Results!$B$7:$U$222,9,0)</f>
        <v>---</v>
      </c>
      <c r="J52" s="7" t="str">
        <f>+VLOOKUP($B52,Results!$B$7:$U$222,10,0)</f>
        <v>---</v>
      </c>
      <c r="K52" s="10" t="str">
        <f>+VLOOKUP($B52,Results!$B$7:$U$222,11,0)</f>
        <v>---</v>
      </c>
      <c r="L52" s="7" t="str">
        <f>+VLOOKUP($B52,Results!$B$7:$U$222,12,0)</f>
        <v>---</v>
      </c>
      <c r="M52" s="10" t="str">
        <f>+VLOOKUP($B52,Results!$B$7:$U$222,13,0)</f>
        <v>---</v>
      </c>
      <c r="N52" s="7" t="str">
        <f>+VLOOKUP($B52,Results!$B$7:$U$222,14,0)</f>
        <v>---</v>
      </c>
      <c r="O52" s="10" t="str">
        <f>+VLOOKUP($B52,Results!$B$7:$U$222,15,0)</f>
        <v>---</v>
      </c>
      <c r="P52" s="7" t="str">
        <f>+VLOOKUP($B52,Results!$B$7:$U$222,16,0)</f>
        <v>---</v>
      </c>
      <c r="Q52" s="10" t="str">
        <f>+VLOOKUP($B52,Results!$B$7:$U$222,17,0)</f>
        <v>---</v>
      </c>
      <c r="R52" s="7" t="str">
        <f>+VLOOKUP($B52,Results!$B$7:$U$222,18,0)</f>
        <v>---</v>
      </c>
      <c r="S52" s="10" t="str">
        <f>+VLOOKUP($B52,Results!$B$7:$U$222,19,0)</f>
        <v>---</v>
      </c>
      <c r="T52" s="7" t="str">
        <f>+VLOOKUP($B52,Results!$B$7:$U$222,20,0)</f>
        <v>---</v>
      </c>
      <c r="U52" s="10" t="e">
        <f>+VLOOKUP($B52,Results!$B$7:$U$222,21,0)</f>
        <v>#REF!</v>
      </c>
    </row>
    <row r="53" spans="2:21" ht="15" x14ac:dyDescent="0.25">
      <c r="B53" s="5" t="s">
        <v>83</v>
      </c>
      <c r="C53" s="5" t="str">
        <f>+VLOOKUP($B53,Results!$B$7:$U$222,2,0)</f>
        <v>Democratic Republic of the Congo</v>
      </c>
      <c r="D53" s="5" t="str">
        <f>+VLOOKUP($B53,Results!$B$7:$U$222,3,0)</f>
        <v>Sub-Saharan Africa</v>
      </c>
      <c r="E53" s="7" t="str">
        <f>+VLOOKUP($B53,Results!$B$7:$U$222,5,0)</f>
        <v>---</v>
      </c>
      <c r="F53" s="7" t="str">
        <f>+VLOOKUP($B53,Results!$B$7:$U$222,6,0)</f>
        <v>---</v>
      </c>
      <c r="G53" s="10" t="str">
        <f>+VLOOKUP($B53,Results!$B$7:$U$222,7,0)</f>
        <v>---</v>
      </c>
      <c r="H53" s="7" t="str">
        <f>+VLOOKUP($B53,Results!$B$7:$U$222,8,0)</f>
        <v>---</v>
      </c>
      <c r="I53" s="10" t="str">
        <f>+VLOOKUP($B53,Results!$B$7:$U$222,9,0)</f>
        <v>---</v>
      </c>
      <c r="J53" s="7" t="str">
        <f>+VLOOKUP($B53,Results!$B$7:$U$222,10,0)</f>
        <v>---</v>
      </c>
      <c r="K53" s="10" t="str">
        <f>+VLOOKUP($B53,Results!$B$7:$U$222,11,0)</f>
        <v>---</v>
      </c>
      <c r="L53" s="7" t="str">
        <f>+VLOOKUP($B53,Results!$B$7:$U$222,12,0)</f>
        <v>---</v>
      </c>
      <c r="M53" s="10" t="str">
        <f>+VLOOKUP($B53,Results!$B$7:$U$222,13,0)</f>
        <v>---</v>
      </c>
      <c r="N53" s="7" t="str">
        <f>+VLOOKUP($B53,Results!$B$7:$U$222,14,0)</f>
        <v>---</v>
      </c>
      <c r="O53" s="10" t="str">
        <f>+VLOOKUP($B53,Results!$B$7:$U$222,15,0)</f>
        <v>---</v>
      </c>
      <c r="P53" s="7" t="str">
        <f>+VLOOKUP($B53,Results!$B$7:$U$222,16,0)</f>
        <v>---</v>
      </c>
      <c r="Q53" s="10" t="str">
        <f>+VLOOKUP($B53,Results!$B$7:$U$222,17,0)</f>
        <v>---</v>
      </c>
      <c r="R53" s="7" t="str">
        <f>+VLOOKUP($B53,Results!$B$7:$U$222,18,0)</f>
        <v>---</v>
      </c>
      <c r="S53" s="10" t="str">
        <f>+VLOOKUP($B53,Results!$B$7:$U$222,19,0)</f>
        <v>---</v>
      </c>
      <c r="T53" s="7" t="str">
        <f>+VLOOKUP($B53,Results!$B$7:$U$222,20,0)</f>
        <v>---</v>
      </c>
      <c r="U53" s="10" t="e">
        <f>+VLOOKUP($B53,Results!$B$7:$U$222,21,0)</f>
        <v>#REF!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Results</vt:lpstr>
      <vt:lpstr>East Asia and the Pacific</vt:lpstr>
      <vt:lpstr>Europe and Central Asia</vt:lpstr>
      <vt:lpstr>Latin America and the Caribbean</vt:lpstr>
      <vt:lpstr>Middle East and North Africa</vt:lpstr>
      <vt:lpstr>North America</vt:lpstr>
      <vt:lpstr>South Asia</vt:lpstr>
      <vt:lpstr>Sub-Saharan 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CPVR</dc:creator>
  <cp:lastModifiedBy>INGENIAR</cp:lastModifiedBy>
  <dcterms:created xsi:type="dcterms:W3CDTF">2014-09-26T18:04:25Z</dcterms:created>
  <dcterms:modified xsi:type="dcterms:W3CDTF">2015-12-11T22:57:07Z</dcterms:modified>
</cp:coreProperties>
</file>