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paul/GEM/WIP/koreas/mapping_schemes/"/>
    </mc:Choice>
  </mc:AlternateContent>
  <xr:revisionPtr revIDLastSave="0" documentId="13_ncr:1_{AB6F293B-B483-C34E-AFD4-3B11ABE1A907}" xr6:coauthVersionLast="47" xr6:coauthVersionMax="47" xr10:uidLastSave="{00000000-0000-0000-0000-000000000000}"/>
  <bookViews>
    <workbookView xWindow="1680" yWindow="460" windowWidth="26200" windowHeight="17540" activeTab="1" xr2:uid="{00000000-000D-0000-FFFF-FFFF00000000}"/>
  </bookViews>
  <sheets>
    <sheet name="Counts_1" sheetId="8" r:id="rId1"/>
    <sheet name="Material_1" sheetId="1" r:id="rId2"/>
    <sheet name="Macro_taxonomy" sheetId="2" r:id="rId3"/>
    <sheet name="Built_year" sheetId="3" r:id="rId4"/>
    <sheet name="Code_year" sheetId="4" r:id="rId5"/>
    <sheet name="Height" sheetId="5" r:id="rId6"/>
    <sheet name="Dwellings_buildings" sheetId="6" r:id="rId7"/>
    <sheet name="Cost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2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2" i="6"/>
  <c r="C8" i="3" l="1"/>
  <c r="C7" i="3"/>
  <c r="C6" i="3"/>
  <c r="C5" i="3"/>
  <c r="C4" i="3"/>
  <c r="C3" i="3"/>
  <c r="C2" i="3"/>
  <c r="D53" i="1"/>
  <c r="D36" i="1"/>
  <c r="D2" i="1"/>
  <c r="D104" i="1"/>
  <c r="D19" i="1"/>
  <c r="D87" i="1"/>
  <c r="D71" i="1"/>
  <c r="D54" i="1"/>
  <c r="D37" i="1"/>
  <c r="D3" i="1"/>
  <c r="D105" i="1"/>
  <c r="D20" i="1"/>
  <c r="D88" i="1"/>
  <c r="D72" i="1"/>
  <c r="D55" i="1"/>
  <c r="D38" i="1"/>
  <c r="D4" i="1"/>
  <c r="D106" i="1"/>
  <c r="D21" i="1"/>
  <c r="D89" i="1"/>
  <c r="D73" i="1"/>
  <c r="D56" i="1"/>
  <c r="D39" i="1"/>
  <c r="D5" i="1"/>
  <c r="D107" i="1"/>
  <c r="D22" i="1"/>
  <c r="D90" i="1"/>
  <c r="D74" i="1"/>
  <c r="D57" i="1"/>
  <c r="D40" i="1"/>
  <c r="D6" i="1"/>
  <c r="D108" i="1"/>
  <c r="D23" i="1"/>
  <c r="D91" i="1"/>
  <c r="D75" i="1"/>
  <c r="D58" i="1"/>
  <c r="D41" i="1"/>
  <c r="D7" i="1"/>
  <c r="D109" i="1"/>
  <c r="D24" i="1"/>
  <c r="D92" i="1"/>
  <c r="D76" i="1"/>
  <c r="D59" i="1"/>
  <c r="D42" i="1"/>
  <c r="D8" i="1"/>
  <c r="D110" i="1"/>
  <c r="D25" i="1"/>
  <c r="D93" i="1"/>
  <c r="D77" i="1"/>
  <c r="D60" i="1"/>
  <c r="D43" i="1"/>
  <c r="D9" i="1"/>
  <c r="D111" i="1"/>
  <c r="D26" i="1"/>
  <c r="D94" i="1"/>
  <c r="D78" i="1"/>
  <c r="D61" i="1"/>
  <c r="D44" i="1"/>
  <c r="D10" i="1"/>
  <c r="D112" i="1"/>
  <c r="D27" i="1"/>
  <c r="D95" i="1"/>
  <c r="D79" i="1"/>
  <c r="D62" i="1"/>
  <c r="D45" i="1"/>
  <c r="D11" i="1"/>
  <c r="D113" i="1"/>
  <c r="D28" i="1"/>
  <c r="D96" i="1"/>
  <c r="D80" i="1"/>
  <c r="D63" i="1"/>
  <c r="D46" i="1"/>
  <c r="D12" i="1"/>
  <c r="D114" i="1"/>
  <c r="D29" i="1"/>
  <c r="D97" i="1"/>
  <c r="D81" i="1"/>
  <c r="D64" i="1"/>
  <c r="D47" i="1"/>
  <c r="D13" i="1"/>
  <c r="D115" i="1"/>
  <c r="D30" i="1"/>
  <c r="D98" i="1"/>
  <c r="D82" i="1"/>
  <c r="D65" i="1"/>
  <c r="D48" i="1"/>
  <c r="D14" i="1"/>
  <c r="D116" i="1"/>
  <c r="D31" i="1"/>
  <c r="D99" i="1"/>
  <c r="D83" i="1"/>
  <c r="D66" i="1"/>
  <c r="D49" i="1"/>
  <c r="D15" i="1"/>
  <c r="D117" i="1"/>
  <c r="D32" i="1"/>
  <c r="D100" i="1"/>
  <c r="D84" i="1"/>
  <c r="D67" i="1"/>
  <c r="D50" i="1"/>
  <c r="D16" i="1"/>
  <c r="D118" i="1"/>
  <c r="D33" i="1"/>
  <c r="D101" i="1"/>
  <c r="D85" i="1"/>
  <c r="D68" i="1"/>
  <c r="D51" i="1"/>
  <c r="D17" i="1"/>
  <c r="D119" i="1"/>
  <c r="D34" i="1"/>
  <c r="D102" i="1"/>
  <c r="D86" i="1"/>
  <c r="D69" i="1"/>
  <c r="D52" i="1"/>
  <c r="D18" i="1"/>
  <c r="D120" i="1"/>
  <c r="D35" i="1"/>
  <c r="D103" i="1"/>
  <c r="D70" i="1"/>
</calcChain>
</file>

<file path=xl/sharedStrings.xml><?xml version="1.0" encoding="utf-8"?>
<sst xmlns="http://schemas.openxmlformats.org/spreadsheetml/2006/main" count="693" uniqueCount="113">
  <si>
    <t>name_1</t>
  </si>
  <si>
    <t>category</t>
  </si>
  <si>
    <t>settlement</t>
  </si>
  <si>
    <t>macro_taxonomy</t>
  </si>
  <si>
    <t>macro_proportion</t>
  </si>
  <si>
    <t>Urban</t>
  </si>
  <si>
    <t>MUR+CB/LWAL</t>
  </si>
  <si>
    <t>CR/LFINF</t>
  </si>
  <si>
    <t>CR/LDUAL</t>
  </si>
  <si>
    <t>MCF/LWAL</t>
  </si>
  <si>
    <t>built_year</t>
  </si>
  <si>
    <t>code_name</t>
  </si>
  <si>
    <t>code_quality</t>
  </si>
  <si>
    <t>ductility_level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</si>
  <si>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</si>
  <si>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</si>
  <si>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</si>
  <si>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</si>
  <si>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</si>
  <si>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</si>
  <si>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</si>
  <si>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</si>
  <si>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H:3</t>
  </si>
  <si>
    <t>HBET:4-7</t>
  </si>
  <si>
    <t>classification</t>
  </si>
  <si>
    <t>average_area</t>
  </si>
  <si>
    <t>average_unit_cost</t>
  </si>
  <si>
    <t>dwellings_per_building</t>
  </si>
  <si>
    <t>dwelling_area</t>
  </si>
  <si>
    <t>structural</t>
  </si>
  <si>
    <t>nonstructural</t>
  </si>
  <si>
    <t>contents</t>
  </si>
  <si>
    <t>reduction_factor</t>
  </si>
  <si>
    <t>CR/LWAL</t>
  </si>
  <si>
    <t>CR+CIP/LFINF</t>
  </si>
  <si>
    <t>Seoul</t>
  </si>
  <si>
    <t>Busan</t>
  </si>
  <si>
    <t>Daegu</t>
  </si>
  <si>
    <t>Incheon</t>
  </si>
  <si>
    <t>Gwangju</t>
  </si>
  <si>
    <t>Daejeon</t>
  </si>
  <si>
    <t>Ulsan</t>
  </si>
  <si>
    <t>Sejong-si</t>
  </si>
  <si>
    <t>Gyeonggi-do</t>
  </si>
  <si>
    <t>Gangwon-do</t>
  </si>
  <si>
    <t>Chungcheongbuk-do</t>
  </si>
  <si>
    <t>Chungcheongnam-do</t>
  </si>
  <si>
    <t>Jeollabuk-do</t>
  </si>
  <si>
    <t>Jeollanam-do</t>
  </si>
  <si>
    <t>Gyeongsangbuk-do</t>
  </si>
  <si>
    <t>Gyeongsangnam-do</t>
  </si>
  <si>
    <t>Jeju</t>
  </si>
  <si>
    <t>population</t>
  </si>
  <si>
    <t>households</t>
  </si>
  <si>
    <t>dwellings</t>
  </si>
  <si>
    <t>dwelling_detached</t>
  </si>
  <si>
    <t>dwelling_detached_ordinary</t>
  </si>
  <si>
    <t>dwelling_detached_multifamily</t>
  </si>
  <si>
    <t>dwelling_detached_combined-business</t>
  </si>
  <si>
    <t>dwelling_apartment</t>
  </si>
  <si>
    <t>dwelling_row-house</t>
  </si>
  <si>
    <t>dwelling_apartment-in-house</t>
  </si>
  <si>
    <t>dwelling_within-commercial-building</t>
  </si>
  <si>
    <t>주1) Data was compiled on housing units including vacant housing units.</t>
  </si>
  <si>
    <t>total_count</t>
  </si>
  <si>
    <t>Detached (Ordinary)</t>
  </si>
  <si>
    <t>Detached (Multifamily)</t>
  </si>
  <si>
    <t>Detached (Combined business)</t>
  </si>
  <si>
    <t>Apartment</t>
  </si>
  <si>
    <t>Row house</t>
  </si>
  <si>
    <t>Apartment in private house</t>
  </si>
  <si>
    <t>House within commercial building</t>
  </si>
  <si>
    <t>MUR+CLBRS/LWAL</t>
  </si>
  <si>
    <t>W+WLI/LFM</t>
  </si>
  <si>
    <t>S+SL/LFM</t>
  </si>
  <si>
    <t>S+SR/LFM</t>
  </si>
  <si>
    <t>Pre 1990</t>
  </si>
  <si>
    <t>1991 - 2000</t>
  </si>
  <si>
    <t>2000 - 2005</t>
  </si>
  <si>
    <t>2006 - 2015</t>
  </si>
  <si>
    <t>2016 - 2021</t>
  </si>
  <si>
    <t>HBET:8-10</t>
  </si>
  <si>
    <t>HBET:11-20</t>
  </si>
  <si>
    <t>HBET:20-30</t>
  </si>
  <si>
    <t>HBET:31-</t>
  </si>
  <si>
    <t>H:4</t>
  </si>
  <si>
    <t>HBET:4-6</t>
  </si>
  <si>
    <t>Using timber estimate for low structural value</t>
  </si>
  <si>
    <t>id_1</t>
  </si>
  <si>
    <t>KR-26</t>
  </si>
  <si>
    <t>KR-11</t>
  </si>
  <si>
    <t>KR-27</t>
  </si>
  <si>
    <t>KR-28</t>
  </si>
  <si>
    <t>KR-29</t>
  </si>
  <si>
    <t>KR-30</t>
  </si>
  <si>
    <t>KR-31</t>
  </si>
  <si>
    <t>KR-41</t>
  </si>
  <si>
    <t>KR-42</t>
  </si>
  <si>
    <t>KR-43</t>
  </si>
  <si>
    <t>KR-44</t>
  </si>
  <si>
    <t>KR-45</t>
  </si>
  <si>
    <t>KR-46</t>
  </si>
  <si>
    <t>KR-47</t>
  </si>
  <si>
    <t>KR-48</t>
  </si>
  <si>
    <t>KR-49</t>
  </si>
  <si>
    <t>KR-50</t>
  </si>
  <si>
    <t>avg_hh_size</t>
  </si>
  <si>
    <t>&lt;-- CIP distinction used to adjust height distribution</t>
  </si>
  <si>
    <t>2) Urban and Semi-urban classification used just to signify between cities (si) and provinces (do)</t>
  </si>
  <si>
    <t>Semi-urban</t>
  </si>
  <si>
    <t>proportion_Urban</t>
  </si>
  <si>
    <t>proportion_Semi-urban</t>
  </si>
  <si>
    <t>proportion_Total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</si>
</sst>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9" formatCode="#,##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2ECF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3" fontId="0" fillId="0" borderId="1" xfId="0" applyNumberFormat="1" applyBorder="1" applyAlignment="1">
      <alignment horizontal="right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0" fillId="0" borderId="2" xfId="0" applyFill="1" applyBorder="1"/>
    <xf numFmtId="0" fontId="1" fillId="0" borderId="5" xfId="0" applyFont="1" applyFill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1" fillId="0" borderId="9" xfId="0" applyFont="1" applyFill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164" fontId="0" fillId="0" borderId="0" xfId="0" applyNumberFormat="1"/>
    <xf numFmtId="169" fontId="0" fillId="0" borderId="1" xfId="0" applyNumberFormat="1" applyBorder="1" applyAlignment="1">
      <alignment horizontal="right"/>
    </xf>
    <xf numFmtId="0" fontId="1" fillId="3" borderId="4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0" fillId="0" borderId="0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FF33E-62AB-D048-880B-4864FC1833B1}">
  <dimension ref="A1:P35"/>
  <sheetViews>
    <sheetView workbookViewId="0">
      <selection activeCell="I29" sqref="I29"/>
    </sheetView>
  </sheetViews>
  <sheetFormatPr baseColWidth="10" defaultRowHeight="15" x14ac:dyDescent="0.2"/>
  <cols>
    <col min="2" max="2" width="17.5" bestFit="1" customWidth="1"/>
    <col min="7" max="7" width="11.83203125" bestFit="1" customWidth="1"/>
  </cols>
  <sheetData>
    <row r="1" spans="1:16" x14ac:dyDescent="0.2">
      <c r="A1" s="1" t="s">
        <v>88</v>
      </c>
      <c r="B1" s="1" t="s">
        <v>0</v>
      </c>
      <c r="C1" s="1" t="s">
        <v>2</v>
      </c>
      <c r="D1" s="1" t="s">
        <v>52</v>
      </c>
      <c r="E1" s="1" t="s">
        <v>53</v>
      </c>
      <c r="F1" s="1" t="s">
        <v>106</v>
      </c>
      <c r="G1" s="1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61</v>
      </c>
      <c r="O1" s="6" t="s">
        <v>62</v>
      </c>
      <c r="P1" s="5" t="s">
        <v>63</v>
      </c>
    </row>
    <row r="2" spans="1:16" x14ac:dyDescent="0.2">
      <c r="A2" t="s">
        <v>90</v>
      </c>
      <c r="B2" s="2" t="s">
        <v>35</v>
      </c>
      <c r="C2" s="11" t="s">
        <v>5</v>
      </c>
      <c r="D2" s="3">
        <v>9586195</v>
      </c>
      <c r="E2" s="3">
        <v>4126524</v>
      </c>
      <c r="F2" s="21">
        <f>D2/E2</f>
        <v>2.3230677926506669</v>
      </c>
      <c r="G2" s="3">
        <v>3015371</v>
      </c>
      <c r="H2" s="3">
        <v>307075</v>
      </c>
      <c r="I2" s="3">
        <v>64911</v>
      </c>
      <c r="J2" s="3">
        <v>190399</v>
      </c>
      <c r="K2" s="3">
        <v>51765</v>
      </c>
      <c r="L2" s="3">
        <v>1772670</v>
      </c>
      <c r="M2" s="3">
        <v>110562</v>
      </c>
      <c r="N2" s="3">
        <v>796066</v>
      </c>
      <c r="O2" s="3">
        <v>28998</v>
      </c>
      <c r="P2" s="5" t="s">
        <v>108</v>
      </c>
    </row>
    <row r="3" spans="1:16" x14ac:dyDescent="0.2">
      <c r="A3" t="s">
        <v>89</v>
      </c>
      <c r="B3" s="2" t="s">
        <v>36</v>
      </c>
      <c r="C3" s="11" t="s">
        <v>5</v>
      </c>
      <c r="D3" s="3">
        <v>3349016</v>
      </c>
      <c r="E3" s="3">
        <v>1420252</v>
      </c>
      <c r="F3" s="21">
        <f t="shared" ref="F3:F35" si="0">D3/E3</f>
        <v>2.3580435021390569</v>
      </c>
      <c r="G3" s="3">
        <v>1275859</v>
      </c>
      <c r="H3" s="3">
        <v>196817</v>
      </c>
      <c r="I3" s="3">
        <v>75433</v>
      </c>
      <c r="J3" s="3">
        <v>90055</v>
      </c>
      <c r="K3" s="3">
        <v>31329</v>
      </c>
      <c r="L3" s="3">
        <v>860042</v>
      </c>
      <c r="M3" s="3">
        <v>31112</v>
      </c>
      <c r="N3" s="3">
        <v>174214</v>
      </c>
      <c r="O3" s="3">
        <v>13674</v>
      </c>
    </row>
    <row r="4" spans="1:16" x14ac:dyDescent="0.2">
      <c r="A4" t="s">
        <v>91</v>
      </c>
      <c r="B4" s="2" t="s">
        <v>37</v>
      </c>
      <c r="C4" s="11" t="s">
        <v>5</v>
      </c>
      <c r="D4" s="3">
        <v>2410700</v>
      </c>
      <c r="E4" s="3">
        <v>997416</v>
      </c>
      <c r="F4" s="21">
        <f t="shared" si="0"/>
        <v>2.4169453868796973</v>
      </c>
      <c r="G4" s="3">
        <v>809802</v>
      </c>
      <c r="H4" s="3">
        <v>142457</v>
      </c>
      <c r="I4" s="3">
        <v>45565</v>
      </c>
      <c r="J4" s="3">
        <v>67900</v>
      </c>
      <c r="K4" s="3">
        <v>28992</v>
      </c>
      <c r="L4" s="3">
        <v>595392</v>
      </c>
      <c r="M4" s="3">
        <v>9093</v>
      </c>
      <c r="N4" s="3">
        <v>52492</v>
      </c>
      <c r="O4" s="3">
        <v>10368</v>
      </c>
    </row>
    <row r="5" spans="1:16" x14ac:dyDescent="0.2">
      <c r="A5" t="s">
        <v>92</v>
      </c>
      <c r="B5" s="2" t="s">
        <v>38</v>
      </c>
      <c r="C5" s="11" t="s">
        <v>5</v>
      </c>
      <c r="D5" s="3">
        <v>2945454</v>
      </c>
      <c r="E5" s="3">
        <v>1178564</v>
      </c>
      <c r="F5" s="21">
        <f t="shared" si="0"/>
        <v>2.4991888433721039</v>
      </c>
      <c r="G5" s="3">
        <v>1032774</v>
      </c>
      <c r="H5" s="3">
        <v>95700</v>
      </c>
      <c r="I5" s="3">
        <v>54674</v>
      </c>
      <c r="J5" s="3">
        <v>23443</v>
      </c>
      <c r="K5" s="3">
        <v>17583</v>
      </c>
      <c r="L5" s="3">
        <v>661611</v>
      </c>
      <c r="M5" s="3">
        <v>27704</v>
      </c>
      <c r="N5" s="3">
        <v>238777</v>
      </c>
      <c r="O5" s="3">
        <v>8982</v>
      </c>
    </row>
    <row r="6" spans="1:16" x14ac:dyDescent="0.2">
      <c r="A6" t="s">
        <v>93</v>
      </c>
      <c r="B6" s="2" t="s">
        <v>39</v>
      </c>
      <c r="C6" s="11" t="s">
        <v>5</v>
      </c>
      <c r="D6" s="3">
        <v>1477573</v>
      </c>
      <c r="E6" s="3">
        <v>608316</v>
      </c>
      <c r="F6" s="21">
        <f t="shared" si="0"/>
        <v>2.4289563319064436</v>
      </c>
      <c r="G6" s="3">
        <v>538275</v>
      </c>
      <c r="H6" s="3">
        <v>81315</v>
      </c>
      <c r="I6" s="3">
        <v>37392</v>
      </c>
      <c r="J6" s="3">
        <v>29984</v>
      </c>
      <c r="K6" s="3">
        <v>13939</v>
      </c>
      <c r="L6" s="3">
        <v>432295</v>
      </c>
      <c r="M6" s="3">
        <v>9972</v>
      </c>
      <c r="N6" s="3">
        <v>8863</v>
      </c>
      <c r="O6" s="3">
        <v>5830</v>
      </c>
    </row>
    <row r="7" spans="1:16" x14ac:dyDescent="0.2">
      <c r="A7" t="s">
        <v>94</v>
      </c>
      <c r="B7" s="2" t="s">
        <v>40</v>
      </c>
      <c r="C7" s="11" t="s">
        <v>5</v>
      </c>
      <c r="D7" s="3">
        <v>1488435</v>
      </c>
      <c r="E7" s="3">
        <v>639020</v>
      </c>
      <c r="F7" s="21">
        <f t="shared" si="0"/>
        <v>2.3292463459672623</v>
      </c>
      <c r="G7" s="3">
        <v>496875</v>
      </c>
      <c r="H7" s="3">
        <v>79189</v>
      </c>
      <c r="I7" s="3">
        <v>32288</v>
      </c>
      <c r="J7" s="3">
        <v>27456</v>
      </c>
      <c r="K7" s="3">
        <v>19445</v>
      </c>
      <c r="L7" s="3">
        <v>367235</v>
      </c>
      <c r="M7" s="3">
        <v>10473</v>
      </c>
      <c r="N7" s="3">
        <v>34684</v>
      </c>
      <c r="O7" s="3">
        <v>5294</v>
      </c>
    </row>
    <row r="8" spans="1:16" x14ac:dyDescent="0.2">
      <c r="A8" t="s">
        <v>95</v>
      </c>
      <c r="B8" s="2" t="s">
        <v>41</v>
      </c>
      <c r="C8" s="11" t="s">
        <v>5</v>
      </c>
      <c r="D8" s="3">
        <v>1135423</v>
      </c>
      <c r="E8" s="3">
        <v>452995</v>
      </c>
      <c r="F8" s="21">
        <f t="shared" si="0"/>
        <v>2.5064802039757614</v>
      </c>
      <c r="G8" s="3">
        <v>394634</v>
      </c>
      <c r="H8" s="3">
        <v>65747</v>
      </c>
      <c r="I8" s="3">
        <v>26937</v>
      </c>
      <c r="J8" s="3">
        <v>27695</v>
      </c>
      <c r="K8" s="3">
        <v>11115</v>
      </c>
      <c r="L8" s="3">
        <v>289432</v>
      </c>
      <c r="M8" s="3">
        <v>7996</v>
      </c>
      <c r="N8" s="3">
        <v>24781</v>
      </c>
      <c r="O8" s="3">
        <v>6678</v>
      </c>
    </row>
    <row r="9" spans="1:16" x14ac:dyDescent="0.2">
      <c r="A9" t="s">
        <v>105</v>
      </c>
      <c r="B9" s="2" t="s">
        <v>42</v>
      </c>
      <c r="C9" s="11" t="s">
        <v>5</v>
      </c>
      <c r="D9" s="3">
        <v>353933</v>
      </c>
      <c r="E9" s="3">
        <v>141133</v>
      </c>
      <c r="F9" s="21">
        <f t="shared" si="0"/>
        <v>2.5077976093472114</v>
      </c>
      <c r="G9" s="3">
        <v>136887</v>
      </c>
      <c r="H9" s="3">
        <v>16178</v>
      </c>
      <c r="I9" s="3">
        <v>13730</v>
      </c>
      <c r="J9" s="3">
        <v>1413</v>
      </c>
      <c r="K9" s="3">
        <v>1035</v>
      </c>
      <c r="L9" s="3">
        <v>117312</v>
      </c>
      <c r="M9" s="3">
        <v>1142</v>
      </c>
      <c r="N9" s="3">
        <v>1547</v>
      </c>
      <c r="O9" s="3">
        <v>708</v>
      </c>
    </row>
    <row r="10" spans="1:16" x14ac:dyDescent="0.2">
      <c r="A10" t="s">
        <v>96</v>
      </c>
      <c r="B10" s="2" t="s">
        <v>43</v>
      </c>
      <c r="C10" s="11" t="s">
        <v>109</v>
      </c>
      <c r="D10" s="3">
        <v>13511676</v>
      </c>
      <c r="E10" s="3">
        <v>5294836</v>
      </c>
      <c r="F10" s="21">
        <f t="shared" si="0"/>
        <v>2.5518592077261695</v>
      </c>
      <c r="G10" s="3">
        <v>4495115</v>
      </c>
      <c r="H10" s="3">
        <v>505382</v>
      </c>
      <c r="I10" s="3">
        <v>289158</v>
      </c>
      <c r="J10" s="3">
        <v>137413</v>
      </c>
      <c r="K10" s="3">
        <v>78811</v>
      </c>
      <c r="L10" s="3">
        <v>3146667</v>
      </c>
      <c r="M10" s="3">
        <v>130354</v>
      </c>
      <c r="N10" s="3">
        <v>677652</v>
      </c>
      <c r="O10" s="3">
        <v>35060</v>
      </c>
    </row>
    <row r="11" spans="1:16" x14ac:dyDescent="0.2">
      <c r="A11" t="s">
        <v>97</v>
      </c>
      <c r="B11" s="2" t="s">
        <v>44</v>
      </c>
      <c r="C11" s="11" t="s">
        <v>109</v>
      </c>
      <c r="D11" s="3">
        <v>1521763</v>
      </c>
      <c r="E11" s="3">
        <v>668479</v>
      </c>
      <c r="F11" s="21">
        <f t="shared" si="0"/>
        <v>2.2764559544877252</v>
      </c>
      <c r="G11" s="3">
        <v>644023</v>
      </c>
      <c r="H11" s="3">
        <v>237573</v>
      </c>
      <c r="I11" s="3">
        <v>189909</v>
      </c>
      <c r="J11" s="3">
        <v>23700</v>
      </c>
      <c r="K11" s="3">
        <v>23964</v>
      </c>
      <c r="L11" s="3">
        <v>360950</v>
      </c>
      <c r="M11" s="3">
        <v>21471</v>
      </c>
      <c r="N11" s="3">
        <v>12539</v>
      </c>
      <c r="O11" s="3">
        <v>11490</v>
      </c>
    </row>
    <row r="12" spans="1:16" x14ac:dyDescent="0.2">
      <c r="A12" t="s">
        <v>98</v>
      </c>
      <c r="B12" s="2" t="s">
        <v>45</v>
      </c>
      <c r="C12" s="11" t="s">
        <v>109</v>
      </c>
      <c r="D12" s="3">
        <v>1632088</v>
      </c>
      <c r="E12" s="3">
        <v>695948</v>
      </c>
      <c r="F12" s="21">
        <f t="shared" si="0"/>
        <v>2.3451292337933296</v>
      </c>
      <c r="G12" s="3">
        <v>640256</v>
      </c>
      <c r="H12" s="3">
        <v>210192</v>
      </c>
      <c r="I12" s="3">
        <v>168491</v>
      </c>
      <c r="J12" s="3">
        <v>21339</v>
      </c>
      <c r="K12" s="3">
        <v>20362</v>
      </c>
      <c r="L12" s="3">
        <v>383130</v>
      </c>
      <c r="M12" s="3">
        <v>16234</v>
      </c>
      <c r="N12" s="3">
        <v>20754</v>
      </c>
      <c r="O12" s="3">
        <v>9946</v>
      </c>
    </row>
    <row r="13" spans="1:16" x14ac:dyDescent="0.2">
      <c r="A13" t="s">
        <v>99</v>
      </c>
      <c r="B13" s="2" t="s">
        <v>46</v>
      </c>
      <c r="C13" s="11" t="s">
        <v>109</v>
      </c>
      <c r="D13" s="3">
        <v>2176636</v>
      </c>
      <c r="E13" s="3">
        <v>922067</v>
      </c>
      <c r="F13" s="21">
        <f t="shared" si="0"/>
        <v>2.3606050319553784</v>
      </c>
      <c r="G13" s="3">
        <v>865008</v>
      </c>
      <c r="H13" s="3">
        <v>307155</v>
      </c>
      <c r="I13" s="3">
        <v>269104</v>
      </c>
      <c r="J13" s="3">
        <v>17244</v>
      </c>
      <c r="K13" s="3">
        <v>20807</v>
      </c>
      <c r="L13" s="3">
        <v>481332</v>
      </c>
      <c r="M13" s="3">
        <v>23565</v>
      </c>
      <c r="N13" s="3">
        <v>41652</v>
      </c>
      <c r="O13" s="3">
        <v>11304</v>
      </c>
    </row>
    <row r="14" spans="1:16" x14ac:dyDescent="0.2">
      <c r="A14" t="s">
        <v>100</v>
      </c>
      <c r="B14" s="2" t="s">
        <v>47</v>
      </c>
      <c r="C14" s="11" t="s">
        <v>109</v>
      </c>
      <c r="D14" s="3">
        <v>1802766</v>
      </c>
      <c r="E14" s="3">
        <v>767803</v>
      </c>
      <c r="F14" s="21">
        <f t="shared" si="0"/>
        <v>2.347953837117073</v>
      </c>
      <c r="G14" s="3">
        <v>741221</v>
      </c>
      <c r="H14" s="3">
        <v>280952</v>
      </c>
      <c r="I14" s="3">
        <v>240368</v>
      </c>
      <c r="J14" s="3">
        <v>18635</v>
      </c>
      <c r="K14" s="3">
        <v>21949</v>
      </c>
      <c r="L14" s="3">
        <v>416861</v>
      </c>
      <c r="M14" s="3">
        <v>17450</v>
      </c>
      <c r="N14" s="3">
        <v>15130</v>
      </c>
      <c r="O14" s="3">
        <v>10828</v>
      </c>
    </row>
    <row r="15" spans="1:16" x14ac:dyDescent="0.2">
      <c r="A15" t="s">
        <v>101</v>
      </c>
      <c r="B15" s="2" t="s">
        <v>48</v>
      </c>
      <c r="C15" s="11" t="s">
        <v>109</v>
      </c>
      <c r="D15" s="3">
        <v>1788807</v>
      </c>
      <c r="E15" s="3">
        <v>772660</v>
      </c>
      <c r="F15" s="21">
        <f t="shared" si="0"/>
        <v>2.3151282582248336</v>
      </c>
      <c r="G15" s="3">
        <v>802043</v>
      </c>
      <c r="H15" s="3">
        <v>402046</v>
      </c>
      <c r="I15" s="3">
        <v>362666</v>
      </c>
      <c r="J15" s="3">
        <v>15369</v>
      </c>
      <c r="K15" s="3">
        <v>24011</v>
      </c>
      <c r="L15" s="3">
        <v>359690</v>
      </c>
      <c r="M15" s="3">
        <v>16463</v>
      </c>
      <c r="N15" s="3">
        <v>10955</v>
      </c>
      <c r="O15" s="3">
        <v>12889</v>
      </c>
    </row>
    <row r="16" spans="1:16" x14ac:dyDescent="0.2">
      <c r="A16" t="s">
        <v>102</v>
      </c>
      <c r="B16" s="2" t="s">
        <v>49</v>
      </c>
      <c r="C16" s="11" t="s">
        <v>109</v>
      </c>
      <c r="D16" s="3">
        <v>2644757</v>
      </c>
      <c r="E16" s="3">
        <v>1152097</v>
      </c>
      <c r="F16" s="21">
        <f t="shared" si="0"/>
        <v>2.2956027140075879</v>
      </c>
      <c r="G16" s="3">
        <v>1094306</v>
      </c>
      <c r="H16" s="3">
        <v>456538</v>
      </c>
      <c r="I16" s="3">
        <v>388167</v>
      </c>
      <c r="J16" s="3">
        <v>38400</v>
      </c>
      <c r="K16" s="3">
        <v>29971</v>
      </c>
      <c r="L16" s="3">
        <v>541246</v>
      </c>
      <c r="M16" s="3">
        <v>30673</v>
      </c>
      <c r="N16" s="3">
        <v>47264</v>
      </c>
      <c r="O16" s="3">
        <v>18585</v>
      </c>
    </row>
    <row r="17" spans="1:15" x14ac:dyDescent="0.2">
      <c r="A17" t="s">
        <v>103</v>
      </c>
      <c r="B17" s="2" t="s">
        <v>50</v>
      </c>
      <c r="C17" s="11" t="s">
        <v>109</v>
      </c>
      <c r="D17" s="3">
        <v>3333056</v>
      </c>
      <c r="E17" s="3">
        <v>1376240</v>
      </c>
      <c r="F17" s="21">
        <f t="shared" si="0"/>
        <v>2.4218566529093764</v>
      </c>
      <c r="G17" s="3">
        <v>1296944</v>
      </c>
      <c r="H17" s="3">
        <v>417534</v>
      </c>
      <c r="I17" s="3">
        <v>313235</v>
      </c>
      <c r="J17" s="3">
        <v>63499</v>
      </c>
      <c r="K17" s="3">
        <v>40800</v>
      </c>
      <c r="L17" s="3">
        <v>797850</v>
      </c>
      <c r="M17" s="3">
        <v>26697</v>
      </c>
      <c r="N17" s="3">
        <v>37542</v>
      </c>
      <c r="O17" s="3">
        <v>17321</v>
      </c>
    </row>
    <row r="18" spans="1:15" x14ac:dyDescent="0.2">
      <c r="A18" t="s">
        <v>104</v>
      </c>
      <c r="B18" s="2" t="s">
        <v>51</v>
      </c>
      <c r="C18" s="11" t="s">
        <v>109</v>
      </c>
      <c r="D18" s="3">
        <v>670858</v>
      </c>
      <c r="E18" s="3">
        <v>270435</v>
      </c>
      <c r="F18" s="21">
        <f t="shared" si="0"/>
        <v>2.4806626361232826</v>
      </c>
      <c r="G18" s="3">
        <v>246451</v>
      </c>
      <c r="H18" s="3">
        <v>95879</v>
      </c>
      <c r="I18" s="3">
        <v>70793</v>
      </c>
      <c r="J18" s="3">
        <v>14213</v>
      </c>
      <c r="K18" s="3">
        <v>10873</v>
      </c>
      <c r="L18" s="3">
        <v>78136</v>
      </c>
      <c r="M18" s="3">
        <v>30645</v>
      </c>
      <c r="N18" s="3">
        <v>35875</v>
      </c>
      <c r="O18" s="3">
        <v>5916</v>
      </c>
    </row>
    <row r="19" spans="1:15" x14ac:dyDescent="0.2">
      <c r="A19" t="s">
        <v>90</v>
      </c>
      <c r="B19" s="2" t="s">
        <v>35</v>
      </c>
      <c r="C19" s="11" t="s">
        <v>109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2">
      <c r="A20" t="s">
        <v>89</v>
      </c>
      <c r="B20" s="2" t="s">
        <v>36</v>
      </c>
      <c r="C20" s="11" t="s">
        <v>109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2">
      <c r="A21" t="s">
        <v>91</v>
      </c>
      <c r="B21" s="2" t="s">
        <v>37</v>
      </c>
      <c r="C21" s="11" t="s">
        <v>109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2">
      <c r="A22" t="s">
        <v>92</v>
      </c>
      <c r="B22" s="2" t="s">
        <v>38</v>
      </c>
      <c r="C22" s="11" t="s">
        <v>109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</row>
    <row r="23" spans="1:15" x14ac:dyDescent="0.2">
      <c r="A23" t="s">
        <v>93</v>
      </c>
      <c r="B23" s="2" t="s">
        <v>39</v>
      </c>
      <c r="C23" s="11" t="s">
        <v>109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2">
      <c r="A24" t="s">
        <v>94</v>
      </c>
      <c r="B24" s="2" t="s">
        <v>40</v>
      </c>
      <c r="C24" s="11" t="s">
        <v>109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2">
      <c r="A25" t="s">
        <v>95</v>
      </c>
      <c r="B25" s="2" t="s">
        <v>41</v>
      </c>
      <c r="C25" s="11" t="s">
        <v>109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</row>
    <row r="26" spans="1:15" x14ac:dyDescent="0.2">
      <c r="A26" t="s">
        <v>105</v>
      </c>
      <c r="B26" s="2" t="s">
        <v>42</v>
      </c>
      <c r="C26" s="11" t="s">
        <v>109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</row>
    <row r="27" spans="1:15" x14ac:dyDescent="0.2">
      <c r="A27" t="s">
        <v>96</v>
      </c>
      <c r="B27" s="2" t="s">
        <v>43</v>
      </c>
      <c r="C27" s="11" t="s">
        <v>5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2">
      <c r="A28" t="s">
        <v>97</v>
      </c>
      <c r="B28" s="2" t="s">
        <v>44</v>
      </c>
      <c r="C28" s="11" t="s">
        <v>5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2">
      <c r="A29" t="s">
        <v>98</v>
      </c>
      <c r="B29" s="2" t="s">
        <v>45</v>
      </c>
      <c r="C29" s="11" t="s">
        <v>5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2">
      <c r="A30" t="s">
        <v>99</v>
      </c>
      <c r="B30" s="2" t="s">
        <v>46</v>
      </c>
      <c r="C30" s="11" t="s">
        <v>5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2">
      <c r="A31" t="s">
        <v>100</v>
      </c>
      <c r="B31" s="2" t="s">
        <v>47</v>
      </c>
      <c r="C31" s="11" t="s">
        <v>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2">
      <c r="A32" t="s">
        <v>101</v>
      </c>
      <c r="B32" s="2" t="s">
        <v>48</v>
      </c>
      <c r="C32" s="11" t="s">
        <v>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2">
      <c r="A33" t="s">
        <v>102</v>
      </c>
      <c r="B33" s="2" t="s">
        <v>49</v>
      </c>
      <c r="C33" s="11" t="s">
        <v>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2">
      <c r="A34" t="s">
        <v>103</v>
      </c>
      <c r="B34" s="2" t="s">
        <v>50</v>
      </c>
      <c r="C34" s="11" t="s">
        <v>5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2">
      <c r="A35" t="s">
        <v>104</v>
      </c>
      <c r="B35" s="2" t="s">
        <v>51</v>
      </c>
      <c r="C35" s="11" t="s">
        <v>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workbookViewId="0">
      <selection activeCell="D2" sqref="D2"/>
    </sheetView>
  </sheetViews>
  <sheetFormatPr baseColWidth="10" defaultColWidth="8.83203125" defaultRowHeight="15" x14ac:dyDescent="0.2"/>
  <cols>
    <col min="1" max="1" width="17.5" bestFit="1" customWidth="1"/>
    <col min="2" max="2" width="43.83203125" bestFit="1" customWidth="1"/>
    <col min="3" max="4" width="14.1640625" bestFit="1" customWidth="1"/>
    <col min="5" max="5" width="15" bestFit="1" customWidth="1"/>
    <col min="6" max="6" width="14.1640625" bestFit="1" customWidth="1"/>
  </cols>
  <sheetData>
    <row r="1" spans="1:6" x14ac:dyDescent="0.2">
      <c r="A1" s="1" t="s">
        <v>0</v>
      </c>
      <c r="B1" s="1" t="s">
        <v>1</v>
      </c>
      <c r="C1" s="1" t="s">
        <v>64</v>
      </c>
      <c r="D1" s="1" t="s">
        <v>112</v>
      </c>
      <c r="E1" s="4" t="s">
        <v>110</v>
      </c>
      <c r="F1" s="4" t="s">
        <v>111</v>
      </c>
    </row>
    <row r="2" spans="1:6" x14ac:dyDescent="0.2">
      <c r="A2" s="8" t="s">
        <v>36</v>
      </c>
      <c r="B2" s="7" t="s">
        <v>68</v>
      </c>
      <c r="C2" s="9">
        <v>860042</v>
      </c>
      <c r="D2" s="10">
        <f>C2/SUMIF(A:A,A2,C:C)</f>
        <v>0.68139139666530657</v>
      </c>
      <c r="E2">
        <v>0.68139139666530657</v>
      </c>
      <c r="F2">
        <v>0.68139139666530657</v>
      </c>
    </row>
    <row r="3" spans="1:6" x14ac:dyDescent="0.2">
      <c r="A3" s="8" t="s">
        <v>45</v>
      </c>
      <c r="B3" s="7" t="s">
        <v>68</v>
      </c>
      <c r="C3" s="9">
        <v>383130</v>
      </c>
      <c r="D3" s="10">
        <f>C3/SUMIF(A:A,A3,C:C)</f>
        <v>0.60784375941996793</v>
      </c>
      <c r="E3">
        <v>0.60784375941996793</v>
      </c>
      <c r="F3">
        <v>0.60784375941996793</v>
      </c>
    </row>
    <row r="4" spans="1:6" x14ac:dyDescent="0.2">
      <c r="A4" s="8" t="s">
        <v>46</v>
      </c>
      <c r="B4" s="7" t="s">
        <v>68</v>
      </c>
      <c r="C4" s="9">
        <v>481332</v>
      </c>
      <c r="D4" s="10">
        <f>C4/SUMIF(A:A,A4,C:C)</f>
        <v>0.56381602991200697</v>
      </c>
      <c r="E4">
        <v>0.56381602991200697</v>
      </c>
      <c r="F4">
        <v>0.56381602991200697</v>
      </c>
    </row>
    <row r="5" spans="1:6" x14ac:dyDescent="0.2">
      <c r="A5" s="8" t="s">
        <v>37</v>
      </c>
      <c r="B5" s="7" t="s">
        <v>68</v>
      </c>
      <c r="C5" s="9">
        <v>595392</v>
      </c>
      <c r="D5" s="10">
        <f>C5/SUMIF(A:A,A5,C:C)</f>
        <v>0.74476692259773791</v>
      </c>
      <c r="E5">
        <v>0.74476692259773791</v>
      </c>
      <c r="F5">
        <v>0.74476692259773791</v>
      </c>
    </row>
    <row r="6" spans="1:6" x14ac:dyDescent="0.2">
      <c r="A6" s="8" t="s">
        <v>40</v>
      </c>
      <c r="B6" s="7" t="s">
        <v>68</v>
      </c>
      <c r="C6" s="9">
        <v>367235</v>
      </c>
      <c r="D6" s="10">
        <f>C6/SUMIF(A:A,A6,C:C)</f>
        <v>0.74704880782617722</v>
      </c>
      <c r="E6">
        <v>0.74704880782617722</v>
      </c>
      <c r="F6">
        <v>0.74704880782617722</v>
      </c>
    </row>
    <row r="7" spans="1:6" x14ac:dyDescent="0.2">
      <c r="A7" s="8" t="s">
        <v>44</v>
      </c>
      <c r="B7" s="7" t="s">
        <v>68</v>
      </c>
      <c r="C7" s="9">
        <v>360950</v>
      </c>
      <c r="D7" s="10">
        <f>C7/SUMIF(A:A,A7,C:C)</f>
        <v>0.57064216412424329</v>
      </c>
      <c r="E7">
        <v>0.57064216412424329</v>
      </c>
      <c r="F7">
        <v>0.57064216412424329</v>
      </c>
    </row>
    <row r="8" spans="1:6" x14ac:dyDescent="0.2">
      <c r="A8" s="8" t="s">
        <v>39</v>
      </c>
      <c r="B8" s="7" t="s">
        <v>68</v>
      </c>
      <c r="C8" s="9">
        <v>432295</v>
      </c>
      <c r="D8" s="10">
        <f>C8/SUMIF(A:A,A8,C:C)</f>
        <v>0.81190545502352351</v>
      </c>
      <c r="E8">
        <v>0.81190545502352351</v>
      </c>
      <c r="F8">
        <v>0.81190545502352351</v>
      </c>
    </row>
    <row r="9" spans="1:6" x14ac:dyDescent="0.2">
      <c r="A9" s="8" t="s">
        <v>43</v>
      </c>
      <c r="B9" s="7" t="s">
        <v>68</v>
      </c>
      <c r="C9" s="9">
        <v>3146667</v>
      </c>
      <c r="D9" s="10">
        <f>C9/SUMIF(A:A,A9,C:C)</f>
        <v>0.70552201710517026</v>
      </c>
      <c r="E9">
        <v>0.70552201710517026</v>
      </c>
      <c r="F9">
        <v>0.70552201710517026</v>
      </c>
    </row>
    <row r="10" spans="1:6" x14ac:dyDescent="0.2">
      <c r="A10" s="8" t="s">
        <v>49</v>
      </c>
      <c r="B10" s="7" t="s">
        <v>68</v>
      </c>
      <c r="C10" s="9">
        <v>541246</v>
      </c>
      <c r="D10" s="10">
        <f>C10/SUMIF(A:A,A10,C:C)</f>
        <v>0.50314719151155363</v>
      </c>
      <c r="E10">
        <v>0.50314719151155363</v>
      </c>
      <c r="F10">
        <v>0.50314719151155363</v>
      </c>
    </row>
    <row r="11" spans="1:6" x14ac:dyDescent="0.2">
      <c r="A11" s="8" t="s">
        <v>50</v>
      </c>
      <c r="B11" s="7" t="s">
        <v>68</v>
      </c>
      <c r="C11" s="9">
        <v>797850</v>
      </c>
      <c r="D11" s="10">
        <f>C11/SUMIF(A:A,A11,C:C)</f>
        <v>0.62350395389892177</v>
      </c>
      <c r="E11">
        <v>0.62350395389892177</v>
      </c>
      <c r="F11">
        <v>0.62350395389892177</v>
      </c>
    </row>
    <row r="12" spans="1:6" x14ac:dyDescent="0.2">
      <c r="A12" s="8" t="s">
        <v>38</v>
      </c>
      <c r="B12" s="7" t="s">
        <v>68</v>
      </c>
      <c r="C12" s="9">
        <v>661611</v>
      </c>
      <c r="D12" s="10">
        <f>C12/SUMIF(A:A,A12,C:C)</f>
        <v>0.64623575882601159</v>
      </c>
      <c r="E12">
        <v>0.64623575882601159</v>
      </c>
      <c r="F12">
        <v>0.64623575882601159</v>
      </c>
    </row>
    <row r="13" spans="1:6" x14ac:dyDescent="0.2">
      <c r="A13" s="8" t="s">
        <v>51</v>
      </c>
      <c r="B13" s="7" t="s">
        <v>68</v>
      </c>
      <c r="C13" s="9">
        <v>78136</v>
      </c>
      <c r="D13" s="10">
        <f>C13/SUMIF(A:A,A13,C:C)</f>
        <v>0.32484253850790945</v>
      </c>
      <c r="E13">
        <v>0.32484253850790945</v>
      </c>
      <c r="F13">
        <v>0.32484253850790945</v>
      </c>
    </row>
    <row r="14" spans="1:6" x14ac:dyDescent="0.2">
      <c r="A14" s="8" t="s">
        <v>47</v>
      </c>
      <c r="B14" s="7" t="s">
        <v>68</v>
      </c>
      <c r="C14" s="9">
        <v>416861</v>
      </c>
      <c r="D14" s="10">
        <f>C14/SUMIF(A:A,A14,C:C)</f>
        <v>0.57073520693653967</v>
      </c>
      <c r="E14">
        <v>0.57073520693653967</v>
      </c>
      <c r="F14">
        <v>0.57073520693653967</v>
      </c>
    </row>
    <row r="15" spans="1:6" x14ac:dyDescent="0.2">
      <c r="A15" s="8" t="s">
        <v>48</v>
      </c>
      <c r="B15" s="7" t="s">
        <v>68</v>
      </c>
      <c r="C15" s="9">
        <v>359690</v>
      </c>
      <c r="D15" s="10">
        <f>C15/SUMIF(A:A,A15,C:C)</f>
        <v>0.45579189866616654</v>
      </c>
      <c r="E15">
        <v>0.45579189866616654</v>
      </c>
      <c r="F15">
        <v>0.45579189866616654</v>
      </c>
    </row>
    <row r="16" spans="1:6" x14ac:dyDescent="0.2">
      <c r="A16" s="8" t="s">
        <v>42</v>
      </c>
      <c r="B16" s="7" t="s">
        <v>68</v>
      </c>
      <c r="C16" s="9">
        <v>117312</v>
      </c>
      <c r="D16" s="10">
        <f>C16/SUMIF(A:A,A16,C:C)</f>
        <v>0.86145440927015182</v>
      </c>
      <c r="E16">
        <v>0.86145440927015182</v>
      </c>
      <c r="F16">
        <v>0.86145440927015182</v>
      </c>
    </row>
    <row r="17" spans="1:6" x14ac:dyDescent="0.2">
      <c r="A17" s="8" t="s">
        <v>35</v>
      </c>
      <c r="B17" s="7" t="s">
        <v>68</v>
      </c>
      <c r="C17" s="9">
        <v>1772670</v>
      </c>
      <c r="D17" s="10">
        <f>C17/SUMIF(A:A,A17,C:C)</f>
        <v>0.59358626668537384</v>
      </c>
      <c r="E17">
        <v>0.59358626668537384</v>
      </c>
      <c r="F17">
        <v>0.59358626668537384</v>
      </c>
    </row>
    <row r="18" spans="1:6" x14ac:dyDescent="0.2">
      <c r="A18" s="8" t="s">
        <v>41</v>
      </c>
      <c r="B18" s="7" t="s">
        <v>68</v>
      </c>
      <c r="C18" s="9">
        <v>289432</v>
      </c>
      <c r="D18" s="10">
        <f>C18/SUMIF(A:A,A18,C:C)</f>
        <v>0.74604336574250685</v>
      </c>
      <c r="E18">
        <v>0.74604336574250685</v>
      </c>
      <c r="F18">
        <v>0.74604336574250685</v>
      </c>
    </row>
    <row r="19" spans="1:6" x14ac:dyDescent="0.2">
      <c r="A19" s="8" t="s">
        <v>36</v>
      </c>
      <c r="B19" s="7" t="s">
        <v>70</v>
      </c>
      <c r="C19" s="9">
        <v>174214</v>
      </c>
      <c r="D19" s="10">
        <f>C19/SUMIF(A:A,A19,C:C)</f>
        <v>0.13802572523045353</v>
      </c>
      <c r="E19">
        <v>0.13802572523045353</v>
      </c>
      <c r="F19">
        <v>0.13802572523045353</v>
      </c>
    </row>
    <row r="20" spans="1:6" x14ac:dyDescent="0.2">
      <c r="A20" s="8" t="s">
        <v>45</v>
      </c>
      <c r="B20" s="7" t="s">
        <v>70</v>
      </c>
      <c r="C20" s="9">
        <v>20754</v>
      </c>
      <c r="D20" s="10">
        <f>C20/SUMIF(A:A,A20,C:C)</f>
        <v>3.2926655137947992E-2</v>
      </c>
      <c r="E20">
        <v>3.2926655137947992E-2</v>
      </c>
      <c r="F20">
        <v>3.2926655137947992E-2</v>
      </c>
    </row>
    <row r="21" spans="1:6" x14ac:dyDescent="0.2">
      <c r="A21" s="8" t="s">
        <v>46</v>
      </c>
      <c r="B21" s="7" t="s">
        <v>70</v>
      </c>
      <c r="C21" s="9">
        <v>41652</v>
      </c>
      <c r="D21" s="10">
        <f>C21/SUMIF(A:A,A21,C:C)</f>
        <v>4.8789744454752468E-2</v>
      </c>
      <c r="E21">
        <v>4.8789744454752468E-2</v>
      </c>
      <c r="F21">
        <v>4.8789744454752468E-2</v>
      </c>
    </row>
    <row r="22" spans="1:6" x14ac:dyDescent="0.2">
      <c r="A22" s="8" t="s">
        <v>37</v>
      </c>
      <c r="B22" s="7" t="s">
        <v>70</v>
      </c>
      <c r="C22" s="9">
        <v>52492</v>
      </c>
      <c r="D22" s="10">
        <f>C22/SUMIF(A:A,A22,C:C)</f>
        <v>6.5661455479751926E-2</v>
      </c>
      <c r="E22">
        <v>6.5661455479751926E-2</v>
      </c>
      <c r="F22">
        <v>6.5661455479751926E-2</v>
      </c>
    </row>
    <row r="23" spans="1:6" x14ac:dyDescent="0.2">
      <c r="A23" s="8" t="s">
        <v>40</v>
      </c>
      <c r="B23" s="7" t="s">
        <v>70</v>
      </c>
      <c r="C23" s="9">
        <v>34684</v>
      </c>
      <c r="D23" s="10">
        <f>C23/SUMIF(A:A,A23,C:C)</f>
        <v>7.0556022303547128E-2</v>
      </c>
      <c r="E23">
        <v>7.0556022303547128E-2</v>
      </c>
      <c r="F23">
        <v>7.0556022303547128E-2</v>
      </c>
    </row>
    <row r="24" spans="1:6" x14ac:dyDescent="0.2">
      <c r="A24" s="8" t="s">
        <v>44</v>
      </c>
      <c r="B24" s="7" t="s">
        <v>70</v>
      </c>
      <c r="C24" s="9">
        <v>12539</v>
      </c>
      <c r="D24" s="10">
        <f>C24/SUMIF(A:A,A24,C:C)</f>
        <v>1.9823471660767106E-2</v>
      </c>
      <c r="E24">
        <v>1.9823471660767106E-2</v>
      </c>
      <c r="F24">
        <v>1.9823471660767106E-2</v>
      </c>
    </row>
    <row r="25" spans="1:6" x14ac:dyDescent="0.2">
      <c r="A25" s="8" t="s">
        <v>39</v>
      </c>
      <c r="B25" s="7" t="s">
        <v>70</v>
      </c>
      <c r="C25" s="9">
        <v>8863</v>
      </c>
      <c r="D25" s="10">
        <f>C25/SUMIF(A:A,A25,C:C)</f>
        <v>1.6645850745147385E-2</v>
      </c>
      <c r="E25">
        <v>1.6645850745147385E-2</v>
      </c>
      <c r="F25">
        <v>1.6645850745147385E-2</v>
      </c>
    </row>
    <row r="26" spans="1:6" x14ac:dyDescent="0.2">
      <c r="A26" s="8" t="s">
        <v>43</v>
      </c>
      <c r="B26" s="7" t="s">
        <v>70</v>
      </c>
      <c r="C26" s="9">
        <v>677652</v>
      </c>
      <c r="D26" s="10">
        <f>C26/SUMIF(A:A,A26,C:C)</f>
        <v>0.15193803663856162</v>
      </c>
      <c r="E26">
        <v>0.15193803663856162</v>
      </c>
      <c r="F26">
        <v>0.15193803663856162</v>
      </c>
    </row>
    <row r="27" spans="1:6" x14ac:dyDescent="0.2">
      <c r="A27" s="8" t="s">
        <v>49</v>
      </c>
      <c r="B27" s="7" t="s">
        <v>70</v>
      </c>
      <c r="C27" s="9">
        <v>47264</v>
      </c>
      <c r="D27" s="10">
        <f>C27/SUMIF(A:A,A27,C:C)</f>
        <v>4.3937043155241925E-2</v>
      </c>
      <c r="E27">
        <v>4.3937043155241925E-2</v>
      </c>
      <c r="F27">
        <v>4.3937043155241925E-2</v>
      </c>
    </row>
    <row r="28" spans="1:6" x14ac:dyDescent="0.2">
      <c r="A28" s="8" t="s">
        <v>50</v>
      </c>
      <c r="B28" s="7" t="s">
        <v>70</v>
      </c>
      <c r="C28" s="9">
        <v>37542</v>
      </c>
      <c r="D28" s="10">
        <f>C28/SUMIF(A:A,A28,C:C)</f>
        <v>2.9338328554582092E-2</v>
      </c>
      <c r="E28">
        <v>2.9338328554582092E-2</v>
      </c>
      <c r="F28">
        <v>2.9338328554582092E-2</v>
      </c>
    </row>
    <row r="29" spans="1:6" x14ac:dyDescent="0.2">
      <c r="A29" s="8" t="s">
        <v>38</v>
      </c>
      <c r="B29" s="7" t="s">
        <v>70</v>
      </c>
      <c r="C29" s="9">
        <v>238777</v>
      </c>
      <c r="D29" s="10">
        <f>C29/SUMIF(A:A,A29,C:C)</f>
        <v>0.23322803850782189</v>
      </c>
      <c r="E29">
        <v>0.23322803850782189</v>
      </c>
      <c r="F29">
        <v>0.23322803850782189</v>
      </c>
    </row>
    <row r="30" spans="1:6" x14ac:dyDescent="0.2">
      <c r="A30" s="8" t="s">
        <v>51</v>
      </c>
      <c r="B30" s="7" t="s">
        <v>70</v>
      </c>
      <c r="C30" s="9">
        <v>35875</v>
      </c>
      <c r="D30" s="10">
        <f>C30/SUMIF(A:A,A30,C:C)</f>
        <v>0.149146693828341</v>
      </c>
      <c r="E30">
        <v>0.149146693828341</v>
      </c>
      <c r="F30">
        <v>0.149146693828341</v>
      </c>
    </row>
    <row r="31" spans="1:6" x14ac:dyDescent="0.2">
      <c r="A31" s="8" t="s">
        <v>47</v>
      </c>
      <c r="B31" s="7" t="s">
        <v>70</v>
      </c>
      <c r="C31" s="9">
        <v>15130</v>
      </c>
      <c r="D31" s="10">
        <f>C31/SUMIF(A:A,A31,C:C)</f>
        <v>2.0714875416385427E-2</v>
      </c>
      <c r="E31">
        <v>2.0714875416385427E-2</v>
      </c>
      <c r="F31">
        <v>2.0714875416385427E-2</v>
      </c>
    </row>
    <row r="32" spans="1:6" x14ac:dyDescent="0.2">
      <c r="A32" s="8" t="s">
        <v>48</v>
      </c>
      <c r="B32" s="7" t="s">
        <v>70</v>
      </c>
      <c r="C32" s="9">
        <v>10955</v>
      </c>
      <c r="D32" s="10">
        <f>C32/SUMIF(A:A,A32,C:C)</f>
        <v>1.3881954599482483E-2</v>
      </c>
      <c r="E32">
        <v>1.3881954599482483E-2</v>
      </c>
      <c r="F32">
        <v>1.3881954599482483E-2</v>
      </c>
    </row>
    <row r="33" spans="1:6" x14ac:dyDescent="0.2">
      <c r="A33" s="8" t="s">
        <v>42</v>
      </c>
      <c r="B33" s="7" t="s">
        <v>70</v>
      </c>
      <c r="C33" s="9">
        <v>1547</v>
      </c>
      <c r="D33" s="10">
        <f>C33/SUMIF(A:A,A33,C:C)</f>
        <v>1.1360048171891408E-2</v>
      </c>
      <c r="E33">
        <v>1.1360048171891408E-2</v>
      </c>
      <c r="F33">
        <v>1.1360048171891408E-2</v>
      </c>
    </row>
    <row r="34" spans="1:6" x14ac:dyDescent="0.2">
      <c r="A34" s="8" t="s">
        <v>35</v>
      </c>
      <c r="B34" s="7" t="s">
        <v>70</v>
      </c>
      <c r="C34" s="9">
        <v>796066</v>
      </c>
      <c r="D34" s="10">
        <f>C34/SUMIF(A:A,A34,C:C)</f>
        <v>0.26656616571339214</v>
      </c>
      <c r="E34">
        <v>0.26656616571339214</v>
      </c>
      <c r="F34">
        <v>0.26656616571339214</v>
      </c>
    </row>
    <row r="35" spans="1:6" x14ac:dyDescent="0.2">
      <c r="A35" s="8" t="s">
        <v>41</v>
      </c>
      <c r="B35" s="7" t="s">
        <v>70</v>
      </c>
      <c r="C35" s="9">
        <v>24781</v>
      </c>
      <c r="D35" s="10">
        <f>C35/SUMIF(A:A,A35,C:C)</f>
        <v>6.3875800348493134E-2</v>
      </c>
      <c r="E35">
        <v>6.3875800348493134E-2</v>
      </c>
      <c r="F35">
        <v>6.3875800348493134E-2</v>
      </c>
    </row>
    <row r="36" spans="1:6" x14ac:dyDescent="0.2">
      <c r="A36" s="8" t="s">
        <v>36</v>
      </c>
      <c r="B36" s="7" t="s">
        <v>67</v>
      </c>
      <c r="C36" s="9">
        <v>31329</v>
      </c>
      <c r="D36" s="10">
        <f>C36/SUMIF(A:A,A36,C:C)</f>
        <v>2.4821242527838631E-2</v>
      </c>
      <c r="E36">
        <v>2.4821242527838631E-2</v>
      </c>
      <c r="F36">
        <v>2.4821242527838631E-2</v>
      </c>
    </row>
    <row r="37" spans="1:6" x14ac:dyDescent="0.2">
      <c r="A37" s="8" t="s">
        <v>45</v>
      </c>
      <c r="B37" s="7" t="s">
        <v>67</v>
      </c>
      <c r="C37" s="9">
        <v>20362</v>
      </c>
      <c r="D37" s="10">
        <f>C37/SUMIF(A:A,A37,C:C)</f>
        <v>3.2304738937982899E-2</v>
      </c>
      <c r="E37">
        <v>3.2304738937982899E-2</v>
      </c>
      <c r="F37">
        <v>3.2304738937982899E-2</v>
      </c>
    </row>
    <row r="38" spans="1:6" x14ac:dyDescent="0.2">
      <c r="A38" s="8" t="s">
        <v>46</v>
      </c>
      <c r="B38" s="7" t="s">
        <v>67</v>
      </c>
      <c r="C38" s="9">
        <v>20807</v>
      </c>
      <c r="D38" s="10">
        <f>C38/SUMIF(A:A,A38,C:C)</f>
        <v>2.4372616269807801E-2</v>
      </c>
      <c r="E38">
        <v>2.4372616269807801E-2</v>
      </c>
      <c r="F38">
        <v>2.4372616269807801E-2</v>
      </c>
    </row>
    <row r="39" spans="1:6" x14ac:dyDescent="0.2">
      <c r="A39" s="8" t="s">
        <v>37</v>
      </c>
      <c r="B39" s="7" t="s">
        <v>67</v>
      </c>
      <c r="C39" s="9">
        <v>28992</v>
      </c>
      <c r="D39" s="10">
        <f>C39/SUMIF(A:A,A39,C:C)</f>
        <v>3.6265657953001747E-2</v>
      </c>
      <c r="E39">
        <v>3.6265657953001747E-2</v>
      </c>
      <c r="F39">
        <v>3.6265657953001747E-2</v>
      </c>
    </row>
    <row r="40" spans="1:6" x14ac:dyDescent="0.2">
      <c r="A40" s="8" t="s">
        <v>40</v>
      </c>
      <c r="B40" s="7" t="s">
        <v>67</v>
      </c>
      <c r="C40" s="9">
        <v>19445</v>
      </c>
      <c r="D40" s="10">
        <f>C40/SUMIF(A:A,A40,C:C)</f>
        <v>3.9556044680327349E-2</v>
      </c>
      <c r="E40">
        <v>3.9556044680327349E-2</v>
      </c>
      <c r="F40">
        <v>3.9556044680327349E-2</v>
      </c>
    </row>
    <row r="41" spans="1:6" x14ac:dyDescent="0.2">
      <c r="A41" s="8" t="s">
        <v>44</v>
      </c>
      <c r="B41" s="7" t="s">
        <v>67</v>
      </c>
      <c r="C41" s="9">
        <v>23964</v>
      </c>
      <c r="D41" s="10">
        <f>C41/SUMIF(A:A,A41,C:C)</f>
        <v>3.7885770386683386E-2</v>
      </c>
      <c r="E41">
        <v>3.7885770386683386E-2</v>
      </c>
      <c r="F41">
        <v>3.7885770386683386E-2</v>
      </c>
    </row>
    <row r="42" spans="1:6" x14ac:dyDescent="0.2">
      <c r="A42" s="8" t="s">
        <v>39</v>
      </c>
      <c r="B42" s="7" t="s">
        <v>67</v>
      </c>
      <c r="C42" s="9">
        <v>13939</v>
      </c>
      <c r="D42" s="10">
        <f>C42/SUMIF(A:A,A42,C:C)</f>
        <v>2.6179229779601649E-2</v>
      </c>
      <c r="E42">
        <v>2.6179229779601649E-2</v>
      </c>
      <c r="F42">
        <v>2.6179229779601649E-2</v>
      </c>
    </row>
    <row r="43" spans="1:6" x14ac:dyDescent="0.2">
      <c r="A43" s="8" t="s">
        <v>43</v>
      </c>
      <c r="B43" s="7" t="s">
        <v>67</v>
      </c>
      <c r="C43" s="9">
        <v>78811</v>
      </c>
      <c r="D43" s="10">
        <f>C43/SUMIF(A:A,A43,C:C)</f>
        <v>1.7670409894048392E-2</v>
      </c>
      <c r="E43">
        <v>1.7670409894048392E-2</v>
      </c>
      <c r="F43">
        <v>1.7670409894048392E-2</v>
      </c>
    </row>
    <row r="44" spans="1:6" x14ac:dyDescent="0.2">
      <c r="A44" s="8" t="s">
        <v>49</v>
      </c>
      <c r="B44" s="7" t="s">
        <v>67</v>
      </c>
      <c r="C44" s="9">
        <v>29971</v>
      </c>
      <c r="D44" s="10">
        <f>C44/SUMIF(A:A,A44,C:C)</f>
        <v>2.7861313481841482E-2</v>
      </c>
      <c r="E44">
        <v>2.7861313481841482E-2</v>
      </c>
      <c r="F44">
        <v>2.7861313481841482E-2</v>
      </c>
    </row>
    <row r="45" spans="1:6" x14ac:dyDescent="0.2">
      <c r="A45" s="8" t="s">
        <v>50</v>
      </c>
      <c r="B45" s="7" t="s">
        <v>67</v>
      </c>
      <c r="C45" s="9">
        <v>40800</v>
      </c>
      <c r="D45" s="10">
        <f>C45/SUMIF(A:A,A45,C:C)</f>
        <v>3.1884390949521849E-2</v>
      </c>
      <c r="E45">
        <v>3.1884390949521849E-2</v>
      </c>
      <c r="F45">
        <v>3.1884390949521849E-2</v>
      </c>
    </row>
    <row r="46" spans="1:6" x14ac:dyDescent="0.2">
      <c r="A46" s="8" t="s">
        <v>38</v>
      </c>
      <c r="B46" s="7" t="s">
        <v>67</v>
      </c>
      <c r="C46" s="9">
        <v>17583</v>
      </c>
      <c r="D46" s="10">
        <f>C46/SUMIF(A:A,A46,C:C)</f>
        <v>1.71743869848563E-2</v>
      </c>
      <c r="E46">
        <v>1.71743869848563E-2</v>
      </c>
      <c r="F46">
        <v>1.71743869848563E-2</v>
      </c>
    </row>
    <row r="47" spans="1:6" x14ac:dyDescent="0.2">
      <c r="A47" s="8" t="s">
        <v>51</v>
      </c>
      <c r="B47" s="7" t="s">
        <v>67</v>
      </c>
      <c r="C47" s="9">
        <v>10873</v>
      </c>
      <c r="D47" s="10">
        <f>C47/SUMIF(A:A,A47,C:C)</f>
        <v>4.5203400752489242E-2</v>
      </c>
      <c r="E47">
        <v>4.5203400752489242E-2</v>
      </c>
      <c r="F47">
        <v>4.5203400752489242E-2</v>
      </c>
    </row>
    <row r="48" spans="1:6" x14ac:dyDescent="0.2">
      <c r="A48" s="8" t="s">
        <v>47</v>
      </c>
      <c r="B48" s="7" t="s">
        <v>67</v>
      </c>
      <c r="C48" s="9">
        <v>21949</v>
      </c>
      <c r="D48" s="10">
        <f>C48/SUMIF(A:A,A48,C:C)</f>
        <v>3.0050945176090131E-2</v>
      </c>
      <c r="E48">
        <v>3.0050945176090131E-2</v>
      </c>
      <c r="F48">
        <v>3.0050945176090131E-2</v>
      </c>
    </row>
    <row r="49" spans="1:6" x14ac:dyDescent="0.2">
      <c r="A49" s="8" t="s">
        <v>48</v>
      </c>
      <c r="B49" s="7" t="s">
        <v>67</v>
      </c>
      <c r="C49" s="9">
        <v>24011</v>
      </c>
      <c r="D49" s="10">
        <f>C49/SUMIF(A:A,A49,C:C)</f>
        <v>3.0426253937761199E-2</v>
      </c>
      <c r="E49">
        <v>3.0426253937761199E-2</v>
      </c>
      <c r="F49">
        <v>3.0426253937761199E-2</v>
      </c>
    </row>
    <row r="50" spans="1:6" x14ac:dyDescent="0.2">
      <c r="A50" s="8" t="s">
        <v>42</v>
      </c>
      <c r="B50" s="7" t="s">
        <v>67</v>
      </c>
      <c r="C50" s="9">
        <v>1035</v>
      </c>
      <c r="D50" s="10">
        <f>C50/SUMIF(A:A,A50,C:C)</f>
        <v>7.6002907937347168E-3</v>
      </c>
      <c r="E50">
        <v>7.6002907937347168E-3</v>
      </c>
      <c r="F50">
        <v>7.6002907937347168E-3</v>
      </c>
    </row>
    <row r="51" spans="1:6" x14ac:dyDescent="0.2">
      <c r="A51" s="8" t="s">
        <v>35</v>
      </c>
      <c r="B51" s="7" t="s">
        <v>67</v>
      </c>
      <c r="C51" s="9">
        <v>51765</v>
      </c>
      <c r="D51" s="10">
        <f>C51/SUMIF(A:A,A51,C:C)</f>
        <v>1.7333735605029914E-2</v>
      </c>
      <c r="E51">
        <v>1.7333735605029914E-2</v>
      </c>
      <c r="F51">
        <v>1.7333735605029914E-2</v>
      </c>
    </row>
    <row r="52" spans="1:6" x14ac:dyDescent="0.2">
      <c r="A52" s="8" t="s">
        <v>41</v>
      </c>
      <c r="B52" s="7" t="s">
        <v>67</v>
      </c>
      <c r="C52" s="9">
        <v>11115</v>
      </c>
      <c r="D52" s="10">
        <f>C52/SUMIF(A:A,A52,C:C)</f>
        <v>2.8650156203280784E-2</v>
      </c>
      <c r="E52">
        <v>2.8650156203280784E-2</v>
      </c>
      <c r="F52">
        <v>2.8650156203280784E-2</v>
      </c>
    </row>
    <row r="53" spans="1:6" x14ac:dyDescent="0.2">
      <c r="A53" s="8" t="s">
        <v>36</v>
      </c>
      <c r="B53" s="7" t="s">
        <v>66</v>
      </c>
      <c r="C53" s="9">
        <v>90055</v>
      </c>
      <c r="D53" s="10">
        <f>C53/SUMIF(A:A,A53,C:C)</f>
        <v>7.1348494871987869E-2</v>
      </c>
      <c r="E53">
        <v>7.1348494871987869E-2</v>
      </c>
      <c r="F53">
        <v>7.1348494871987869E-2</v>
      </c>
    </row>
    <row r="54" spans="1:6" x14ac:dyDescent="0.2">
      <c r="A54" s="8" t="s">
        <v>45</v>
      </c>
      <c r="B54" s="7" t="s">
        <v>66</v>
      </c>
      <c r="C54" s="9">
        <v>21339</v>
      </c>
      <c r="D54" s="10">
        <f>C54/SUMIF(A:A,A54,C:C)</f>
        <v>3.3854769875140807E-2</v>
      </c>
      <c r="E54">
        <v>3.3854769875140807E-2</v>
      </c>
      <c r="F54">
        <v>3.3854769875140807E-2</v>
      </c>
    </row>
    <row r="55" spans="1:6" x14ac:dyDescent="0.2">
      <c r="A55" s="8" t="s">
        <v>46</v>
      </c>
      <c r="B55" s="7" t="s">
        <v>66</v>
      </c>
      <c r="C55" s="9">
        <v>17244</v>
      </c>
      <c r="D55" s="10">
        <f>C55/SUMIF(A:A,A55,C:C)</f>
        <v>2.0199038542633045E-2</v>
      </c>
      <c r="E55">
        <v>2.0199038542633045E-2</v>
      </c>
      <c r="F55">
        <v>2.0199038542633045E-2</v>
      </c>
    </row>
    <row r="56" spans="1:6" x14ac:dyDescent="0.2">
      <c r="A56" s="8" t="s">
        <v>37</v>
      </c>
      <c r="B56" s="7" t="s">
        <v>66</v>
      </c>
      <c r="C56" s="9">
        <v>67900</v>
      </c>
      <c r="D56" s="10">
        <f>C56/SUMIF(A:A,A56,C:C)</f>
        <v>8.4935091577290928E-2</v>
      </c>
      <c r="E56">
        <v>8.4935091577290928E-2</v>
      </c>
      <c r="F56">
        <v>8.4935091577290928E-2</v>
      </c>
    </row>
    <row r="57" spans="1:6" x14ac:dyDescent="0.2">
      <c r="A57" s="8" t="s">
        <v>40</v>
      </c>
      <c r="B57" s="7" t="s">
        <v>66</v>
      </c>
      <c r="C57" s="9">
        <v>27456</v>
      </c>
      <c r="D57" s="10">
        <f>C57/SUMIF(A:A,A57,C:C)</f>
        <v>5.5852443442687978E-2</v>
      </c>
      <c r="E57">
        <v>5.5852443442687978E-2</v>
      </c>
      <c r="F57">
        <v>5.5852443442687978E-2</v>
      </c>
    </row>
    <row r="58" spans="1:6" x14ac:dyDescent="0.2">
      <c r="A58" s="8" t="s">
        <v>44</v>
      </c>
      <c r="B58" s="7" t="s">
        <v>66</v>
      </c>
      <c r="C58" s="9">
        <v>23700</v>
      </c>
      <c r="D58" s="10">
        <f>C58/SUMIF(A:A,A58,C:C)</f>
        <v>3.7468400858137046E-2</v>
      </c>
      <c r="E58">
        <v>3.7468400858137046E-2</v>
      </c>
      <c r="F58">
        <v>3.7468400858137046E-2</v>
      </c>
    </row>
    <row r="59" spans="1:6" x14ac:dyDescent="0.2">
      <c r="A59" s="8" t="s">
        <v>39</v>
      </c>
      <c r="B59" s="7" t="s">
        <v>66</v>
      </c>
      <c r="C59" s="9">
        <v>29984</v>
      </c>
      <c r="D59" s="10">
        <f>C59/SUMIF(A:A,A59,C:C)</f>
        <v>5.6313797669242834E-2</v>
      </c>
      <c r="E59">
        <v>5.6313797669242834E-2</v>
      </c>
      <c r="F59">
        <v>5.6313797669242834E-2</v>
      </c>
    </row>
    <row r="60" spans="1:6" x14ac:dyDescent="0.2">
      <c r="A60" s="8" t="s">
        <v>43</v>
      </c>
      <c r="B60" s="7" t="s">
        <v>66</v>
      </c>
      <c r="C60" s="9">
        <v>137413</v>
      </c>
      <c r="D60" s="10">
        <f>C60/SUMIF(A:A,A60,C:C)</f>
        <v>3.0809709745731835E-2</v>
      </c>
      <c r="E60">
        <v>3.0809709745731835E-2</v>
      </c>
      <c r="F60">
        <v>3.0809709745731835E-2</v>
      </c>
    </row>
    <row r="61" spans="1:6" x14ac:dyDescent="0.2">
      <c r="A61" s="8" t="s">
        <v>49</v>
      </c>
      <c r="B61" s="7" t="s">
        <v>66</v>
      </c>
      <c r="C61" s="9">
        <v>38400</v>
      </c>
      <c r="D61" s="10">
        <f>C61/SUMIF(A:A,A61,C:C)</f>
        <v>3.5696988345491072E-2</v>
      </c>
      <c r="E61">
        <v>3.5696988345491072E-2</v>
      </c>
      <c r="F61">
        <v>3.5696988345491072E-2</v>
      </c>
    </row>
    <row r="62" spans="1:6" x14ac:dyDescent="0.2">
      <c r="A62" s="8" t="s">
        <v>50</v>
      </c>
      <c r="B62" s="7" t="s">
        <v>66</v>
      </c>
      <c r="C62" s="9">
        <v>63499</v>
      </c>
      <c r="D62" s="10">
        <f>C62/SUMIF(A:A,A62,C:C)</f>
        <v>4.9623209335874705E-2</v>
      </c>
      <c r="E62">
        <v>4.9623209335874705E-2</v>
      </c>
      <c r="F62">
        <v>4.9623209335874705E-2</v>
      </c>
    </row>
    <row r="63" spans="1:6" x14ac:dyDescent="0.2">
      <c r="A63" s="8" t="s">
        <v>38</v>
      </c>
      <c r="B63" s="7" t="s">
        <v>66</v>
      </c>
      <c r="C63" s="9">
        <v>23443</v>
      </c>
      <c r="D63" s="10">
        <f>C63/SUMIF(A:A,A63,C:C)</f>
        <v>2.2898205885570507E-2</v>
      </c>
      <c r="E63">
        <v>2.2898205885570507E-2</v>
      </c>
      <c r="F63">
        <v>2.2898205885570507E-2</v>
      </c>
    </row>
    <row r="64" spans="1:6" x14ac:dyDescent="0.2">
      <c r="A64" s="8" t="s">
        <v>51</v>
      </c>
      <c r="B64" s="7" t="s">
        <v>66</v>
      </c>
      <c r="C64" s="9">
        <v>14213</v>
      </c>
      <c r="D64" s="10">
        <f>C64/SUMIF(A:A,A64,C:C)</f>
        <v>5.9089113850375206E-2</v>
      </c>
      <c r="E64">
        <v>5.9089113850375206E-2</v>
      </c>
      <c r="F64">
        <v>5.9089113850375206E-2</v>
      </c>
    </row>
    <row r="65" spans="1:6" x14ac:dyDescent="0.2">
      <c r="A65" s="8" t="s">
        <v>47</v>
      </c>
      <c r="B65" s="7" t="s">
        <v>66</v>
      </c>
      <c r="C65" s="9">
        <v>18635</v>
      </c>
      <c r="D65" s="10">
        <f>C65/SUMIF(A:A,A65,C:C)</f>
        <v>2.5513661823155478E-2</v>
      </c>
      <c r="E65">
        <v>2.5513661823155478E-2</v>
      </c>
      <c r="F65">
        <v>2.5513661823155478E-2</v>
      </c>
    </row>
    <row r="66" spans="1:6" x14ac:dyDescent="0.2">
      <c r="A66" s="8" t="s">
        <v>48</v>
      </c>
      <c r="B66" s="7" t="s">
        <v>66</v>
      </c>
      <c r="C66" s="9">
        <v>15369</v>
      </c>
      <c r="D66" s="10">
        <f>C66/SUMIF(A:A,A66,C:C)</f>
        <v>1.9475286192555574E-2</v>
      </c>
      <c r="E66">
        <v>1.9475286192555574E-2</v>
      </c>
      <c r="F66">
        <v>1.9475286192555574E-2</v>
      </c>
    </row>
    <row r="67" spans="1:6" x14ac:dyDescent="0.2">
      <c r="A67" s="8" t="s">
        <v>42</v>
      </c>
      <c r="B67" s="7" t="s">
        <v>66</v>
      </c>
      <c r="C67" s="9">
        <v>1413</v>
      </c>
      <c r="D67" s="10">
        <f>C67/SUMIF(A:A,A67,C:C)</f>
        <v>1.0376049170576961E-2</v>
      </c>
      <c r="E67">
        <v>1.0376049170576961E-2</v>
      </c>
      <c r="F67">
        <v>1.0376049170576961E-2</v>
      </c>
    </row>
    <row r="68" spans="1:6" x14ac:dyDescent="0.2">
      <c r="A68" s="8" t="s">
        <v>35</v>
      </c>
      <c r="B68" s="7" t="s">
        <v>66</v>
      </c>
      <c r="C68" s="9">
        <v>190399</v>
      </c>
      <c r="D68" s="10">
        <f>C68/SUMIF(A:A,A68,C:C)</f>
        <v>6.3755934037710627E-2</v>
      </c>
      <c r="E68">
        <v>6.3755934037710627E-2</v>
      </c>
      <c r="F68">
        <v>6.3755934037710627E-2</v>
      </c>
    </row>
    <row r="69" spans="1:6" x14ac:dyDescent="0.2">
      <c r="A69" s="8" t="s">
        <v>41</v>
      </c>
      <c r="B69" s="7" t="s">
        <v>66</v>
      </c>
      <c r="C69" s="9">
        <v>27695</v>
      </c>
      <c r="D69" s="10">
        <f>C69/SUMIF(A:A,A69,C:C)</f>
        <v>7.138696140799472E-2</v>
      </c>
      <c r="E69">
        <v>7.138696140799472E-2</v>
      </c>
      <c r="F69">
        <v>7.138696140799472E-2</v>
      </c>
    </row>
    <row r="70" spans="1:6" x14ac:dyDescent="0.2">
      <c r="A70" s="8" t="s">
        <v>36</v>
      </c>
      <c r="B70" s="7" t="s">
        <v>65</v>
      </c>
      <c r="C70" s="9">
        <v>75433</v>
      </c>
      <c r="D70" s="10">
        <f>C70/SUMIF(A:A,A70,C:C)</f>
        <v>5.9763822260603637E-2</v>
      </c>
      <c r="E70">
        <v>5.9763822260603637E-2</v>
      </c>
      <c r="F70">
        <v>5.9763822260603637E-2</v>
      </c>
    </row>
    <row r="71" spans="1:6" x14ac:dyDescent="0.2">
      <c r="A71" s="8" t="s">
        <v>45</v>
      </c>
      <c r="B71" s="7" t="s">
        <v>65</v>
      </c>
      <c r="C71" s="9">
        <v>168491</v>
      </c>
      <c r="D71" s="10">
        <f>C71/SUMIF(A:A,A71,C:C)</f>
        <v>0.26731449604163032</v>
      </c>
      <c r="E71">
        <v>0.26731449604163032</v>
      </c>
      <c r="F71">
        <v>0.26731449604163032</v>
      </c>
    </row>
    <row r="72" spans="1:6" x14ac:dyDescent="0.2">
      <c r="A72" s="8" t="s">
        <v>46</v>
      </c>
      <c r="B72" s="7" t="s">
        <v>65</v>
      </c>
      <c r="C72" s="9">
        <v>269104</v>
      </c>
      <c r="D72" s="10">
        <f>C72/SUMIF(A:A,A72,C:C)</f>
        <v>0.31521932660500596</v>
      </c>
      <c r="E72">
        <v>0.31521932660500596</v>
      </c>
      <c r="F72">
        <v>0.31521932660500596</v>
      </c>
    </row>
    <row r="73" spans="1:6" x14ac:dyDescent="0.2">
      <c r="A73" s="8" t="s">
        <v>37</v>
      </c>
      <c r="B73" s="7" t="s">
        <v>65</v>
      </c>
      <c r="C73" s="9">
        <v>45565</v>
      </c>
      <c r="D73" s="10">
        <f>C73/SUMIF(A:A,A73,C:C)</f>
        <v>5.6996575076866882E-2</v>
      </c>
      <c r="E73">
        <v>5.6996575076866882E-2</v>
      </c>
      <c r="F73">
        <v>5.6996575076866882E-2</v>
      </c>
    </row>
    <row r="74" spans="1:6" x14ac:dyDescent="0.2">
      <c r="A74" s="8" t="s">
        <v>40</v>
      </c>
      <c r="B74" s="7" t="s">
        <v>65</v>
      </c>
      <c r="C74" s="9">
        <v>32288</v>
      </c>
      <c r="D74" s="10">
        <f>C74/SUMIF(A:A,A74,C:C)</f>
        <v>6.5681952719897643E-2</v>
      </c>
      <c r="E74">
        <v>6.5681952719897643E-2</v>
      </c>
      <c r="F74">
        <v>6.5681952719897643E-2</v>
      </c>
    </row>
    <row r="75" spans="1:6" x14ac:dyDescent="0.2">
      <c r="A75" s="8" t="s">
        <v>44</v>
      </c>
      <c r="B75" s="7" t="s">
        <v>65</v>
      </c>
      <c r="C75" s="9">
        <v>189909</v>
      </c>
      <c r="D75" s="10">
        <f>C75/SUMIF(A:A,A75,C:C)</f>
        <v>0.30023571892691764</v>
      </c>
      <c r="E75">
        <v>0.30023571892691764</v>
      </c>
      <c r="F75">
        <v>0.30023571892691764</v>
      </c>
    </row>
    <row r="76" spans="1:6" x14ac:dyDescent="0.2">
      <c r="A76" s="8" t="s">
        <v>39</v>
      </c>
      <c r="B76" s="7" t="s">
        <v>65</v>
      </c>
      <c r="C76" s="9">
        <v>37392</v>
      </c>
      <c r="D76" s="10">
        <f>C76/SUMIF(A:A,A76,C:C)</f>
        <v>7.0226971799904211E-2</v>
      </c>
      <c r="E76">
        <v>7.0226971799904211E-2</v>
      </c>
      <c r="F76">
        <v>7.0226971799904211E-2</v>
      </c>
    </row>
    <row r="77" spans="1:6" x14ac:dyDescent="0.2">
      <c r="A77" s="8" t="s">
        <v>43</v>
      </c>
      <c r="B77" s="7" t="s">
        <v>65</v>
      </c>
      <c r="C77" s="9">
        <v>289158</v>
      </c>
      <c r="D77" s="10">
        <f>C77/SUMIF(A:A,A77,C:C)</f>
        <v>6.4832832778967966E-2</v>
      </c>
      <c r="E77">
        <v>6.4832832778967966E-2</v>
      </c>
      <c r="F77">
        <v>6.4832832778967966E-2</v>
      </c>
    </row>
    <row r="78" spans="1:6" x14ac:dyDescent="0.2">
      <c r="A78" s="8" t="s">
        <v>49</v>
      </c>
      <c r="B78" s="7" t="s">
        <v>65</v>
      </c>
      <c r="C78" s="9">
        <v>388167</v>
      </c>
      <c r="D78" s="10">
        <f>C78/SUMIF(A:A,A78,C:C)</f>
        <v>0.36084356445583937</v>
      </c>
      <c r="E78">
        <v>0.36084356445583937</v>
      </c>
      <c r="F78">
        <v>0.36084356445583937</v>
      </c>
    </row>
    <row r="79" spans="1:6" x14ac:dyDescent="0.2">
      <c r="A79" s="8" t="s">
        <v>50</v>
      </c>
      <c r="B79" s="7" t="s">
        <v>65</v>
      </c>
      <c r="C79" s="9">
        <v>313235</v>
      </c>
      <c r="D79" s="10">
        <f>C79/SUMIF(A:A,A79,C:C)</f>
        <v>0.24478694115376171</v>
      </c>
      <c r="E79">
        <v>0.24478694115376171</v>
      </c>
      <c r="F79">
        <v>0.24478694115376171</v>
      </c>
    </row>
    <row r="80" spans="1:6" x14ac:dyDescent="0.2">
      <c r="A80" s="8" t="s">
        <v>38</v>
      </c>
      <c r="B80" s="7" t="s">
        <v>65</v>
      </c>
      <c r="C80" s="9">
        <v>54674</v>
      </c>
      <c r="D80" s="10">
        <f>C80/SUMIF(A:A,A80,C:C)</f>
        <v>5.340342569584447E-2</v>
      </c>
      <c r="E80">
        <v>5.340342569584447E-2</v>
      </c>
      <c r="F80">
        <v>5.340342569584447E-2</v>
      </c>
    </row>
    <row r="81" spans="1:6" x14ac:dyDescent="0.2">
      <c r="A81" s="8" t="s">
        <v>51</v>
      </c>
      <c r="B81" s="7" t="s">
        <v>65</v>
      </c>
      <c r="C81" s="9">
        <v>70793</v>
      </c>
      <c r="D81" s="10">
        <f>C81/SUMIF(A:A,A81,C:C)</f>
        <v>0.29431475668821583</v>
      </c>
      <c r="E81">
        <v>0.29431475668821583</v>
      </c>
      <c r="F81">
        <v>0.29431475668821583</v>
      </c>
    </row>
    <row r="82" spans="1:6" x14ac:dyDescent="0.2">
      <c r="A82" s="8" t="s">
        <v>47</v>
      </c>
      <c r="B82" s="7" t="s">
        <v>65</v>
      </c>
      <c r="C82" s="9">
        <v>240368</v>
      </c>
      <c r="D82" s="10">
        <f>C82/SUMIF(A:A,A82,C:C)</f>
        <v>0.32909406305920236</v>
      </c>
      <c r="E82">
        <v>0.32909406305920236</v>
      </c>
      <c r="F82">
        <v>0.32909406305920236</v>
      </c>
    </row>
    <row r="83" spans="1:6" x14ac:dyDescent="0.2">
      <c r="A83" s="8" t="s">
        <v>48</v>
      </c>
      <c r="B83" s="7" t="s">
        <v>65</v>
      </c>
      <c r="C83" s="9">
        <v>362666</v>
      </c>
      <c r="D83" s="10">
        <f>C83/SUMIF(A:A,A83,C:C)</f>
        <v>0.45956302572121538</v>
      </c>
      <c r="E83">
        <v>0.45956302572121538</v>
      </c>
      <c r="F83">
        <v>0.45956302572121538</v>
      </c>
    </row>
    <row r="84" spans="1:6" x14ac:dyDescent="0.2">
      <c r="A84" s="8" t="s">
        <v>42</v>
      </c>
      <c r="B84" s="7" t="s">
        <v>65</v>
      </c>
      <c r="C84" s="9">
        <v>13730</v>
      </c>
      <c r="D84" s="10">
        <f>C84/SUMIF(A:A,A84,C:C)</f>
        <v>0.1008231812540847</v>
      </c>
      <c r="E84">
        <v>0.1008231812540847</v>
      </c>
      <c r="F84">
        <v>0.1008231812540847</v>
      </c>
    </row>
    <row r="85" spans="1:6" x14ac:dyDescent="0.2">
      <c r="A85" s="8" t="s">
        <v>35</v>
      </c>
      <c r="B85" s="7" t="s">
        <v>65</v>
      </c>
      <c r="C85" s="9">
        <v>64911</v>
      </c>
      <c r="D85" s="10">
        <f>C85/SUMIF(A:A,A85,C:C)</f>
        <v>2.1735730935151101E-2</v>
      </c>
      <c r="E85">
        <v>2.1735730935151101E-2</v>
      </c>
      <c r="F85">
        <v>2.1735730935151101E-2</v>
      </c>
    </row>
    <row r="86" spans="1:6" x14ac:dyDescent="0.2">
      <c r="A86" s="8" t="s">
        <v>41</v>
      </c>
      <c r="B86" s="7" t="s">
        <v>65</v>
      </c>
      <c r="C86" s="9">
        <v>26937</v>
      </c>
      <c r="D86" s="10">
        <f>C86/SUMIF(A:A,A86,C:C)</f>
        <v>6.9433131592242417E-2</v>
      </c>
      <c r="E86">
        <v>6.9433131592242417E-2</v>
      </c>
      <c r="F86">
        <v>6.9433131592242417E-2</v>
      </c>
    </row>
    <row r="87" spans="1:6" x14ac:dyDescent="0.2">
      <c r="A87" s="8" t="s">
        <v>36</v>
      </c>
      <c r="B87" s="7" t="s">
        <v>71</v>
      </c>
      <c r="C87" s="9">
        <v>0</v>
      </c>
      <c r="D87" s="10">
        <f>C87/SUMIF(A:A,A87,C:C)</f>
        <v>0</v>
      </c>
      <c r="E87">
        <v>0</v>
      </c>
      <c r="F87">
        <v>0</v>
      </c>
    </row>
    <row r="88" spans="1:6" x14ac:dyDescent="0.2">
      <c r="A88" s="8" t="s">
        <v>45</v>
      </c>
      <c r="B88" s="7" t="s">
        <v>71</v>
      </c>
      <c r="C88" s="9">
        <v>0</v>
      </c>
      <c r="D88" s="10">
        <f>C88/SUMIF(A:A,A88,C:C)</f>
        <v>0</v>
      </c>
      <c r="E88">
        <v>0</v>
      </c>
      <c r="F88">
        <v>0</v>
      </c>
    </row>
    <row r="89" spans="1:6" x14ac:dyDescent="0.2">
      <c r="A89" s="8" t="s">
        <v>46</v>
      </c>
      <c r="B89" s="7" t="s">
        <v>71</v>
      </c>
      <c r="C89" s="9">
        <v>0</v>
      </c>
      <c r="D89" s="10">
        <f>C89/SUMIF(A:A,A89,C:C)</f>
        <v>0</v>
      </c>
      <c r="E89">
        <v>0</v>
      </c>
      <c r="F89">
        <v>0</v>
      </c>
    </row>
    <row r="90" spans="1:6" x14ac:dyDescent="0.2">
      <c r="A90" s="8" t="s">
        <v>37</v>
      </c>
      <c r="B90" s="7" t="s">
        <v>71</v>
      </c>
      <c r="C90" s="9">
        <v>0</v>
      </c>
      <c r="D90" s="10">
        <f>C90/SUMIF(A:A,A90,C:C)</f>
        <v>0</v>
      </c>
      <c r="E90">
        <v>0</v>
      </c>
      <c r="F90">
        <v>0</v>
      </c>
    </row>
    <row r="91" spans="1:6" x14ac:dyDescent="0.2">
      <c r="A91" s="8" t="s">
        <v>40</v>
      </c>
      <c r="B91" s="7" t="s">
        <v>71</v>
      </c>
      <c r="C91" s="9">
        <v>0</v>
      </c>
      <c r="D91" s="10">
        <f>C91/SUMIF(A:A,A91,C:C)</f>
        <v>0</v>
      </c>
      <c r="E91">
        <v>0</v>
      </c>
      <c r="F91">
        <v>0</v>
      </c>
    </row>
    <row r="92" spans="1:6" x14ac:dyDescent="0.2">
      <c r="A92" s="8" t="s">
        <v>44</v>
      </c>
      <c r="B92" s="7" t="s">
        <v>71</v>
      </c>
      <c r="C92" s="9">
        <v>0</v>
      </c>
      <c r="D92" s="10">
        <f>C92/SUMIF(A:A,A92,C:C)</f>
        <v>0</v>
      </c>
      <c r="E92">
        <v>0</v>
      </c>
      <c r="F92">
        <v>0</v>
      </c>
    </row>
    <row r="93" spans="1:6" x14ac:dyDescent="0.2">
      <c r="A93" s="8" t="s">
        <v>39</v>
      </c>
      <c r="B93" s="7" t="s">
        <v>71</v>
      </c>
      <c r="C93" s="9">
        <v>0</v>
      </c>
      <c r="D93" s="10">
        <f>C93/SUMIF(A:A,A93,C:C)</f>
        <v>0</v>
      </c>
      <c r="E93">
        <v>0</v>
      </c>
      <c r="F93">
        <v>0</v>
      </c>
    </row>
    <row r="94" spans="1:6" x14ac:dyDescent="0.2">
      <c r="A94" s="8" t="s">
        <v>43</v>
      </c>
      <c r="B94" s="7" t="s">
        <v>71</v>
      </c>
      <c r="C94" s="9">
        <v>0</v>
      </c>
      <c r="D94" s="10">
        <f>C94/SUMIF(A:A,A94,C:C)</f>
        <v>0</v>
      </c>
      <c r="E94">
        <v>0</v>
      </c>
      <c r="F94">
        <v>0</v>
      </c>
    </row>
    <row r="95" spans="1:6" x14ac:dyDescent="0.2">
      <c r="A95" s="8" t="s">
        <v>49</v>
      </c>
      <c r="B95" s="7" t="s">
        <v>71</v>
      </c>
      <c r="C95" s="9">
        <v>0</v>
      </c>
      <c r="D95" s="10">
        <f>C95/SUMIF(A:A,A95,C:C)</f>
        <v>0</v>
      </c>
      <c r="E95">
        <v>0</v>
      </c>
      <c r="F95">
        <v>0</v>
      </c>
    </row>
    <row r="96" spans="1:6" x14ac:dyDescent="0.2">
      <c r="A96" s="8" t="s">
        <v>50</v>
      </c>
      <c r="B96" s="7" t="s">
        <v>71</v>
      </c>
      <c r="C96" s="9">
        <v>0</v>
      </c>
      <c r="D96" s="10">
        <f>C96/SUMIF(A:A,A96,C:C)</f>
        <v>0</v>
      </c>
      <c r="E96">
        <v>0</v>
      </c>
      <c r="F96">
        <v>0</v>
      </c>
    </row>
    <row r="97" spans="1:6" x14ac:dyDescent="0.2">
      <c r="A97" s="8" t="s">
        <v>38</v>
      </c>
      <c r="B97" s="7" t="s">
        <v>71</v>
      </c>
      <c r="C97" s="9">
        <v>0</v>
      </c>
      <c r="D97" s="10">
        <f>C97/SUMIF(A:A,A97,C:C)</f>
        <v>0</v>
      </c>
      <c r="E97">
        <v>0</v>
      </c>
      <c r="F97">
        <v>0</v>
      </c>
    </row>
    <row r="98" spans="1:6" x14ac:dyDescent="0.2">
      <c r="A98" s="8" t="s">
        <v>51</v>
      </c>
      <c r="B98" s="7" t="s">
        <v>71</v>
      </c>
      <c r="C98" s="9">
        <v>0</v>
      </c>
      <c r="D98" s="10">
        <f>C98/SUMIF(A:A,A98,C:C)</f>
        <v>0</v>
      </c>
      <c r="E98">
        <v>0</v>
      </c>
      <c r="F98">
        <v>0</v>
      </c>
    </row>
    <row r="99" spans="1:6" x14ac:dyDescent="0.2">
      <c r="A99" s="8" t="s">
        <v>47</v>
      </c>
      <c r="B99" s="7" t="s">
        <v>71</v>
      </c>
      <c r="C99" s="9">
        <v>0</v>
      </c>
      <c r="D99" s="10">
        <f>C99/SUMIF(A:A,A99,C:C)</f>
        <v>0</v>
      </c>
      <c r="E99">
        <v>0</v>
      </c>
      <c r="F99">
        <v>0</v>
      </c>
    </row>
    <row r="100" spans="1:6" x14ac:dyDescent="0.2">
      <c r="A100" s="8" t="s">
        <v>48</v>
      </c>
      <c r="B100" s="7" t="s">
        <v>71</v>
      </c>
      <c r="C100" s="9">
        <v>0</v>
      </c>
      <c r="D100" s="10">
        <f>C100/SUMIF(A:A,A100,C:C)</f>
        <v>0</v>
      </c>
      <c r="E100">
        <v>0</v>
      </c>
      <c r="F100">
        <v>0</v>
      </c>
    </row>
    <row r="101" spans="1:6" x14ac:dyDescent="0.2">
      <c r="A101" s="8" t="s">
        <v>42</v>
      </c>
      <c r="B101" s="7" t="s">
        <v>71</v>
      </c>
      <c r="C101" s="9">
        <v>0</v>
      </c>
      <c r="D101" s="10">
        <f>C101/SUMIF(A:A,A101,C:C)</f>
        <v>0</v>
      </c>
      <c r="E101">
        <v>0</v>
      </c>
      <c r="F101">
        <v>0</v>
      </c>
    </row>
    <row r="102" spans="1:6" x14ac:dyDescent="0.2">
      <c r="A102" s="8" t="s">
        <v>35</v>
      </c>
      <c r="B102" s="7" t="s">
        <v>71</v>
      </c>
      <c r="C102" s="9">
        <v>0</v>
      </c>
      <c r="D102" s="10">
        <f>C102/SUMIF(A:A,A102,C:C)</f>
        <v>0</v>
      </c>
      <c r="E102">
        <v>0</v>
      </c>
      <c r="F102">
        <v>0</v>
      </c>
    </row>
    <row r="103" spans="1:6" x14ac:dyDescent="0.2">
      <c r="A103" s="8" t="s">
        <v>41</v>
      </c>
      <c r="B103" s="7" t="s">
        <v>71</v>
      </c>
      <c r="C103" s="9">
        <v>0</v>
      </c>
      <c r="D103" s="10">
        <f>C103/SUMIF(A:A,A103,C:C)</f>
        <v>0</v>
      </c>
      <c r="E103">
        <v>0</v>
      </c>
      <c r="F103">
        <v>0</v>
      </c>
    </row>
    <row r="104" spans="1:6" x14ac:dyDescent="0.2">
      <c r="A104" s="8" t="s">
        <v>36</v>
      </c>
      <c r="B104" s="7" t="s">
        <v>69</v>
      </c>
      <c r="C104" s="9">
        <v>31112</v>
      </c>
      <c r="D104" s="10">
        <f>C104/SUMIF(A:A,A104,C:C)</f>
        <v>2.4649318443809742E-2</v>
      </c>
      <c r="E104">
        <v>2.4649318443809742E-2</v>
      </c>
      <c r="F104">
        <v>2.4649318443809742E-2</v>
      </c>
    </row>
    <row r="105" spans="1:6" x14ac:dyDescent="0.2">
      <c r="A105" s="8" t="s">
        <v>45</v>
      </c>
      <c r="B105" s="7" t="s">
        <v>69</v>
      </c>
      <c r="C105" s="9">
        <v>16234</v>
      </c>
      <c r="D105" s="10">
        <f>C105/SUMIF(A:A,A105,C:C)</f>
        <v>2.5755580587330042E-2</v>
      </c>
      <c r="E105">
        <v>2.5755580587330042E-2</v>
      </c>
      <c r="F105">
        <v>2.5755580587330042E-2</v>
      </c>
    </row>
    <row r="106" spans="1:6" x14ac:dyDescent="0.2">
      <c r="A106" s="8" t="s">
        <v>46</v>
      </c>
      <c r="B106" s="7" t="s">
        <v>69</v>
      </c>
      <c r="C106" s="9">
        <v>23565</v>
      </c>
      <c r="D106" s="10">
        <f>C106/SUMIF(A:A,A106,C:C)</f>
        <v>2.7603244215793764E-2</v>
      </c>
      <c r="E106">
        <v>2.7603244215793764E-2</v>
      </c>
      <c r="F106">
        <v>2.7603244215793764E-2</v>
      </c>
    </row>
    <row r="107" spans="1:6" x14ac:dyDescent="0.2">
      <c r="A107" s="8" t="s">
        <v>37</v>
      </c>
      <c r="B107" s="7" t="s">
        <v>69</v>
      </c>
      <c r="C107" s="9">
        <v>9093</v>
      </c>
      <c r="D107" s="10">
        <f>C107/SUMIF(A:A,A107,C:C)</f>
        <v>1.137429731535061E-2</v>
      </c>
      <c r="E107">
        <v>1.137429731535061E-2</v>
      </c>
      <c r="F107">
        <v>1.137429731535061E-2</v>
      </c>
    </row>
    <row r="108" spans="1:6" x14ac:dyDescent="0.2">
      <c r="A108" s="8" t="s">
        <v>40</v>
      </c>
      <c r="B108" s="7" t="s">
        <v>69</v>
      </c>
      <c r="C108" s="9">
        <v>10473</v>
      </c>
      <c r="D108" s="10">
        <f>C108/SUMIF(A:A,A108,C:C)</f>
        <v>2.1304729027362735E-2</v>
      </c>
      <c r="E108">
        <v>2.1304729027362735E-2</v>
      </c>
      <c r="F108">
        <v>2.1304729027362735E-2</v>
      </c>
    </row>
    <row r="109" spans="1:6" x14ac:dyDescent="0.2">
      <c r="A109" s="8" t="s">
        <v>44</v>
      </c>
      <c r="B109" s="7" t="s">
        <v>69</v>
      </c>
      <c r="C109" s="9">
        <v>21471</v>
      </c>
      <c r="D109" s="10">
        <f>C109/SUMIF(A:A,A109,C:C)</f>
        <v>3.3944474043251495E-2</v>
      </c>
      <c r="E109">
        <v>3.3944474043251495E-2</v>
      </c>
      <c r="F109">
        <v>3.3944474043251495E-2</v>
      </c>
    </row>
    <row r="110" spans="1:6" x14ac:dyDescent="0.2">
      <c r="A110" s="8" t="s">
        <v>39</v>
      </c>
      <c r="B110" s="7" t="s">
        <v>69</v>
      </c>
      <c r="C110" s="9">
        <v>9972</v>
      </c>
      <c r="D110" s="10">
        <f>C110/SUMIF(A:A,A110,C:C)</f>
        <v>1.8728694982580361E-2</v>
      </c>
      <c r="E110">
        <v>1.8728694982580361E-2</v>
      </c>
      <c r="F110">
        <v>1.8728694982580361E-2</v>
      </c>
    </row>
    <row r="111" spans="1:6" x14ac:dyDescent="0.2">
      <c r="A111" s="8" t="s">
        <v>43</v>
      </c>
      <c r="B111" s="7" t="s">
        <v>69</v>
      </c>
      <c r="C111" s="9">
        <v>130354</v>
      </c>
      <c r="D111" s="10">
        <f>C111/SUMIF(A:A,A111,C:C)</f>
        <v>2.9226993837519942E-2</v>
      </c>
      <c r="E111">
        <v>2.9226993837519942E-2</v>
      </c>
      <c r="F111">
        <v>2.9226993837519942E-2</v>
      </c>
    </row>
    <row r="112" spans="1:6" x14ac:dyDescent="0.2">
      <c r="A112" s="8" t="s">
        <v>49</v>
      </c>
      <c r="B112" s="7" t="s">
        <v>69</v>
      </c>
      <c r="C112" s="9">
        <v>30673</v>
      </c>
      <c r="D112" s="10">
        <f>C112/SUMIF(A:A,A112,C:C)</f>
        <v>2.8513899050032491E-2</v>
      </c>
      <c r="E112">
        <v>2.8513899050032491E-2</v>
      </c>
      <c r="F112">
        <v>2.8513899050032491E-2</v>
      </c>
    </row>
    <row r="113" spans="1:6" x14ac:dyDescent="0.2">
      <c r="A113" s="8" t="s">
        <v>50</v>
      </c>
      <c r="B113" s="7" t="s">
        <v>69</v>
      </c>
      <c r="C113" s="9">
        <v>26697</v>
      </c>
      <c r="D113" s="10">
        <f>C113/SUMIF(A:A,A113,C:C)</f>
        <v>2.0863176107337865E-2</v>
      </c>
      <c r="E113">
        <v>2.0863176107337865E-2</v>
      </c>
      <c r="F113">
        <v>2.0863176107337865E-2</v>
      </c>
    </row>
    <row r="114" spans="1:6" x14ac:dyDescent="0.2">
      <c r="A114" s="8" t="s">
        <v>38</v>
      </c>
      <c r="B114" s="7" t="s">
        <v>69</v>
      </c>
      <c r="C114" s="9">
        <v>27704</v>
      </c>
      <c r="D114" s="10">
        <f>C114/SUMIF(A:A,A114,C:C)</f>
        <v>2.7060184099895291E-2</v>
      </c>
      <c r="E114">
        <v>2.7060184099895291E-2</v>
      </c>
      <c r="F114">
        <v>2.7060184099895291E-2</v>
      </c>
    </row>
    <row r="115" spans="1:6" x14ac:dyDescent="0.2">
      <c r="A115" s="8" t="s">
        <v>51</v>
      </c>
      <c r="B115" s="7" t="s">
        <v>69</v>
      </c>
      <c r="C115" s="9">
        <v>30645</v>
      </c>
      <c r="D115" s="10">
        <f>C115/SUMIF(A:A,A115,C:C)</f>
        <v>0.12740349637266926</v>
      </c>
      <c r="E115">
        <v>0.12740349637266926</v>
      </c>
      <c r="F115">
        <v>0.12740349637266926</v>
      </c>
    </row>
    <row r="116" spans="1:6" x14ac:dyDescent="0.2">
      <c r="A116" s="8" t="s">
        <v>47</v>
      </c>
      <c r="B116" s="7" t="s">
        <v>69</v>
      </c>
      <c r="C116" s="9">
        <v>17450</v>
      </c>
      <c r="D116" s="10">
        <f>C116/SUMIF(A:A,A116,C:C)</f>
        <v>2.3891247588626943E-2</v>
      </c>
      <c r="E116">
        <v>2.3891247588626943E-2</v>
      </c>
      <c r="F116">
        <v>2.3891247588626943E-2</v>
      </c>
    </row>
    <row r="117" spans="1:6" x14ac:dyDescent="0.2">
      <c r="A117" s="8" t="s">
        <v>48</v>
      </c>
      <c r="B117" s="7" t="s">
        <v>69</v>
      </c>
      <c r="C117" s="9">
        <v>16463</v>
      </c>
      <c r="D117" s="10">
        <f>C117/SUMIF(A:A,A117,C:C)</f>
        <v>2.0861580882818816E-2</v>
      </c>
      <c r="E117">
        <v>2.0861580882818816E-2</v>
      </c>
      <c r="F117">
        <v>2.0861580882818816E-2</v>
      </c>
    </row>
    <row r="118" spans="1:6" x14ac:dyDescent="0.2">
      <c r="A118" s="8" t="s">
        <v>42</v>
      </c>
      <c r="B118" s="7" t="s">
        <v>69</v>
      </c>
      <c r="C118" s="9">
        <v>1142</v>
      </c>
      <c r="D118" s="10">
        <f>C118/SUMIF(A:A,A118,C:C)</f>
        <v>8.3860213395604323E-3</v>
      </c>
      <c r="E118">
        <v>8.3860213395604323E-3</v>
      </c>
      <c r="F118">
        <v>8.3860213395604323E-3</v>
      </c>
    </row>
    <row r="119" spans="1:6" x14ac:dyDescent="0.2">
      <c r="A119" s="8" t="s">
        <v>35</v>
      </c>
      <c r="B119" s="7" t="s">
        <v>69</v>
      </c>
      <c r="C119" s="9">
        <v>110562</v>
      </c>
      <c r="D119" s="10">
        <f>C119/SUMIF(A:A,A119,C:C)</f>
        <v>3.7022167023342364E-2</v>
      </c>
      <c r="E119">
        <v>3.7022167023342364E-2</v>
      </c>
      <c r="F119">
        <v>3.7022167023342364E-2</v>
      </c>
    </row>
    <row r="120" spans="1:6" x14ac:dyDescent="0.2">
      <c r="A120" s="8" t="s">
        <v>41</v>
      </c>
      <c r="B120" s="7" t="s">
        <v>69</v>
      </c>
      <c r="C120" s="9">
        <v>7996</v>
      </c>
      <c r="D120" s="10">
        <f>C120/SUMIF(A:A,A120,C:C)</f>
        <v>2.0610584705482066E-2</v>
      </c>
      <c r="E120">
        <v>2.0610584705482066E-2</v>
      </c>
      <c r="F120">
        <v>2.0610584705482066E-2</v>
      </c>
    </row>
  </sheetData>
  <sortState xmlns:xlrd2="http://schemas.microsoft.com/office/spreadsheetml/2017/richdata2" ref="A2:F120">
    <sortCondition ref="B2:B120"/>
  </sortState>
  <conditionalFormatting sqref="D1:D1048576 E1:F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43.83203125" bestFit="1" customWidth="1"/>
    <col min="3" max="3" width="15.5" bestFit="1" customWidth="1"/>
    <col min="4" max="4" width="15.33203125" bestFit="1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5" x14ac:dyDescent="0.2">
      <c r="A2" s="12" t="s">
        <v>65</v>
      </c>
      <c r="B2" s="13" t="s">
        <v>5</v>
      </c>
      <c r="C2" s="13" t="s">
        <v>73</v>
      </c>
      <c r="D2" s="14">
        <v>0.1</v>
      </c>
    </row>
    <row r="3" spans="1:5" x14ac:dyDescent="0.2">
      <c r="A3" s="6" t="s">
        <v>65</v>
      </c>
      <c r="B3" s="15" t="s">
        <v>5</v>
      </c>
      <c r="C3" s="15" t="s">
        <v>6</v>
      </c>
      <c r="D3" s="16">
        <v>0.15</v>
      </c>
    </row>
    <row r="4" spans="1:5" x14ac:dyDescent="0.2">
      <c r="A4" s="6" t="s">
        <v>65</v>
      </c>
      <c r="B4" s="15" t="s">
        <v>5</v>
      </c>
      <c r="C4" s="15" t="s">
        <v>72</v>
      </c>
      <c r="D4" s="16">
        <v>0.3</v>
      </c>
    </row>
    <row r="5" spans="1:5" x14ac:dyDescent="0.2">
      <c r="A5" s="6" t="s">
        <v>65</v>
      </c>
      <c r="B5" s="15" t="s">
        <v>5</v>
      </c>
      <c r="C5" s="15" t="s">
        <v>74</v>
      </c>
      <c r="D5" s="16">
        <v>0.1</v>
      </c>
    </row>
    <row r="6" spans="1:5" x14ac:dyDescent="0.2">
      <c r="A6" s="6" t="s">
        <v>65</v>
      </c>
      <c r="B6" s="15" t="s">
        <v>5</v>
      </c>
      <c r="C6" s="15" t="s">
        <v>75</v>
      </c>
      <c r="D6" s="16">
        <v>0.05</v>
      </c>
    </row>
    <row r="7" spans="1:5" x14ac:dyDescent="0.2">
      <c r="A7" s="6" t="s">
        <v>65</v>
      </c>
      <c r="B7" s="15" t="s">
        <v>5</v>
      </c>
      <c r="C7" s="15" t="s">
        <v>34</v>
      </c>
      <c r="D7" s="16">
        <v>0.3</v>
      </c>
      <c r="E7" s="25" t="s">
        <v>107</v>
      </c>
    </row>
    <row r="8" spans="1:5" x14ac:dyDescent="0.2">
      <c r="A8" s="22" t="s">
        <v>66</v>
      </c>
      <c r="B8" s="15" t="s">
        <v>5</v>
      </c>
      <c r="C8" s="15" t="s">
        <v>72</v>
      </c>
      <c r="D8" s="16">
        <v>0.3</v>
      </c>
    </row>
    <row r="9" spans="1:5" x14ac:dyDescent="0.2">
      <c r="A9" s="22" t="s">
        <v>66</v>
      </c>
      <c r="B9" s="15" t="s">
        <v>5</v>
      </c>
      <c r="C9" s="15" t="s">
        <v>73</v>
      </c>
      <c r="D9" s="16">
        <v>0.05</v>
      </c>
    </row>
    <row r="10" spans="1:5" x14ac:dyDescent="0.2">
      <c r="A10" s="22" t="s">
        <v>66</v>
      </c>
      <c r="B10" s="15" t="s">
        <v>5</v>
      </c>
      <c r="C10" s="15" t="s">
        <v>74</v>
      </c>
      <c r="D10" s="16">
        <v>0.1</v>
      </c>
    </row>
    <row r="11" spans="1:5" x14ac:dyDescent="0.2">
      <c r="A11" s="22" t="s">
        <v>66</v>
      </c>
      <c r="B11" s="15" t="s">
        <v>5</v>
      </c>
      <c r="C11" s="15" t="s">
        <v>75</v>
      </c>
      <c r="D11" s="16">
        <v>0.05</v>
      </c>
    </row>
    <row r="12" spans="1:5" x14ac:dyDescent="0.2">
      <c r="A12" s="22" t="s">
        <v>66</v>
      </c>
      <c r="B12" s="15" t="s">
        <v>5</v>
      </c>
      <c r="C12" s="15" t="s">
        <v>34</v>
      </c>
      <c r="D12" s="16">
        <v>0.5</v>
      </c>
      <c r="E12" s="25" t="s">
        <v>107</v>
      </c>
    </row>
    <row r="13" spans="1:5" x14ac:dyDescent="0.2">
      <c r="A13" s="6" t="s">
        <v>67</v>
      </c>
      <c r="B13" s="15" t="s">
        <v>5</v>
      </c>
      <c r="C13" s="15" t="s">
        <v>72</v>
      </c>
      <c r="D13" s="16">
        <v>1</v>
      </c>
    </row>
    <row r="14" spans="1:5" x14ac:dyDescent="0.2">
      <c r="A14" s="23" t="s">
        <v>68</v>
      </c>
      <c r="B14" s="15" t="s">
        <v>5</v>
      </c>
      <c r="C14" s="15" t="s">
        <v>33</v>
      </c>
      <c r="D14" s="16">
        <v>0.1</v>
      </c>
    </row>
    <row r="15" spans="1:5" x14ac:dyDescent="0.2">
      <c r="A15" s="23" t="s">
        <v>68</v>
      </c>
      <c r="B15" s="15" t="s">
        <v>5</v>
      </c>
      <c r="C15" s="15" t="s">
        <v>8</v>
      </c>
      <c r="D15" s="16">
        <v>0.05</v>
      </c>
    </row>
    <row r="16" spans="1:5" x14ac:dyDescent="0.2">
      <c r="A16" s="23" t="s">
        <v>68</v>
      </c>
      <c r="B16" s="15" t="s">
        <v>5</v>
      </c>
      <c r="C16" s="15" t="s">
        <v>7</v>
      </c>
      <c r="D16" s="16">
        <v>0.75</v>
      </c>
    </row>
    <row r="17" spans="1:5" x14ac:dyDescent="0.2">
      <c r="A17" s="23" t="s">
        <v>68</v>
      </c>
      <c r="B17" s="15" t="s">
        <v>5</v>
      </c>
      <c r="C17" s="15" t="s">
        <v>9</v>
      </c>
      <c r="D17" s="16">
        <v>0.1</v>
      </c>
    </row>
    <row r="18" spans="1:5" x14ac:dyDescent="0.2">
      <c r="A18" s="6" t="s">
        <v>69</v>
      </c>
      <c r="B18" s="15" t="s">
        <v>5</v>
      </c>
      <c r="C18" s="15" t="s">
        <v>72</v>
      </c>
      <c r="D18" s="16">
        <v>1</v>
      </c>
    </row>
    <row r="19" spans="1:5" x14ac:dyDescent="0.2">
      <c r="A19" s="24" t="s">
        <v>70</v>
      </c>
      <c r="B19" s="15" t="s">
        <v>5</v>
      </c>
      <c r="C19" s="15" t="s">
        <v>72</v>
      </c>
      <c r="D19" s="16">
        <v>0.4</v>
      </c>
    </row>
    <row r="20" spans="1:5" x14ac:dyDescent="0.2">
      <c r="A20" s="24" t="s">
        <v>70</v>
      </c>
      <c r="B20" s="15" t="s">
        <v>5</v>
      </c>
      <c r="C20" s="15" t="s">
        <v>34</v>
      </c>
      <c r="D20" s="16">
        <v>0.4</v>
      </c>
      <c r="E20" s="25" t="s">
        <v>107</v>
      </c>
    </row>
    <row r="21" spans="1:5" x14ac:dyDescent="0.2">
      <c r="A21" s="24" t="s">
        <v>70</v>
      </c>
      <c r="B21" s="15" t="s">
        <v>5</v>
      </c>
      <c r="C21" s="15" t="s">
        <v>73</v>
      </c>
      <c r="D21" s="16">
        <v>0.2</v>
      </c>
    </row>
    <row r="22" spans="1:5" x14ac:dyDescent="0.2">
      <c r="A22" s="6" t="s">
        <v>71</v>
      </c>
      <c r="B22" s="15" t="s">
        <v>5</v>
      </c>
      <c r="C22" s="15" t="s">
        <v>7</v>
      </c>
      <c r="D22" s="16">
        <v>0.65</v>
      </c>
    </row>
    <row r="23" spans="1:5" x14ac:dyDescent="0.2">
      <c r="A23" s="6" t="s">
        <v>71</v>
      </c>
      <c r="B23" s="15" t="s">
        <v>5</v>
      </c>
      <c r="C23" s="15" t="s">
        <v>8</v>
      </c>
      <c r="D23" s="16">
        <v>0.1</v>
      </c>
    </row>
    <row r="24" spans="1:5" x14ac:dyDescent="0.2">
      <c r="A24" s="6" t="s">
        <v>71</v>
      </c>
      <c r="B24" s="15" t="s">
        <v>5</v>
      </c>
      <c r="C24" s="15" t="s">
        <v>33</v>
      </c>
      <c r="D24" s="16">
        <v>0.2</v>
      </c>
    </row>
    <row r="25" spans="1:5" x14ac:dyDescent="0.2">
      <c r="A25" s="17" t="s">
        <v>71</v>
      </c>
      <c r="B25" s="18" t="s">
        <v>5</v>
      </c>
      <c r="C25" s="18" t="s">
        <v>75</v>
      </c>
      <c r="D25" s="19">
        <v>0.05</v>
      </c>
    </row>
    <row r="26" spans="1:5" x14ac:dyDescent="0.2">
      <c r="A26" s="12" t="s">
        <v>65</v>
      </c>
      <c r="B26" s="13" t="s">
        <v>109</v>
      </c>
      <c r="C26" s="13" t="s">
        <v>73</v>
      </c>
      <c r="D26" s="14">
        <v>0.2</v>
      </c>
    </row>
    <row r="27" spans="1:5" x14ac:dyDescent="0.2">
      <c r="A27" s="6" t="s">
        <v>65</v>
      </c>
      <c r="B27" s="15" t="s">
        <v>109</v>
      </c>
      <c r="C27" s="15" t="s">
        <v>6</v>
      </c>
      <c r="D27" s="16">
        <v>0.15</v>
      </c>
    </row>
    <row r="28" spans="1:5" x14ac:dyDescent="0.2">
      <c r="A28" s="6" t="s">
        <v>65</v>
      </c>
      <c r="B28" s="15" t="s">
        <v>109</v>
      </c>
      <c r="C28" s="15" t="s">
        <v>72</v>
      </c>
      <c r="D28" s="16">
        <v>0.3</v>
      </c>
    </row>
    <row r="29" spans="1:5" x14ac:dyDescent="0.2">
      <c r="A29" s="6" t="s">
        <v>65</v>
      </c>
      <c r="B29" s="15" t="s">
        <v>109</v>
      </c>
      <c r="C29" s="15" t="s">
        <v>74</v>
      </c>
      <c r="D29" s="16">
        <v>0.05</v>
      </c>
    </row>
    <row r="30" spans="1:5" x14ac:dyDescent="0.2">
      <c r="A30" s="6" t="s">
        <v>65</v>
      </c>
      <c r="B30" s="15" t="s">
        <v>109</v>
      </c>
      <c r="C30" s="15" t="s">
        <v>34</v>
      </c>
      <c r="D30" s="16">
        <v>0.3</v>
      </c>
      <c r="E30" s="25" t="s">
        <v>107</v>
      </c>
    </row>
    <row r="31" spans="1:5" x14ac:dyDescent="0.2">
      <c r="A31" s="22" t="s">
        <v>66</v>
      </c>
      <c r="B31" s="15" t="s">
        <v>109</v>
      </c>
      <c r="C31" s="15" t="s">
        <v>72</v>
      </c>
      <c r="D31" s="16">
        <v>0.25</v>
      </c>
    </row>
    <row r="32" spans="1:5" x14ac:dyDescent="0.2">
      <c r="A32" s="22" t="s">
        <v>66</v>
      </c>
      <c r="B32" s="15" t="s">
        <v>109</v>
      </c>
      <c r="C32" s="15" t="s">
        <v>34</v>
      </c>
      <c r="D32" s="16">
        <v>0.75</v>
      </c>
      <c r="E32" s="25" t="s">
        <v>107</v>
      </c>
    </row>
    <row r="33" spans="1:5" x14ac:dyDescent="0.2">
      <c r="A33" s="6" t="s">
        <v>67</v>
      </c>
      <c r="B33" s="15" t="s">
        <v>109</v>
      </c>
      <c r="C33" s="15" t="s">
        <v>72</v>
      </c>
      <c r="D33" s="16">
        <v>1</v>
      </c>
    </row>
    <row r="34" spans="1:5" x14ac:dyDescent="0.2">
      <c r="A34" s="23" t="s">
        <v>68</v>
      </c>
      <c r="B34" s="15" t="s">
        <v>109</v>
      </c>
      <c r="C34" s="15" t="s">
        <v>7</v>
      </c>
      <c r="D34" s="16">
        <v>0.9</v>
      </c>
    </row>
    <row r="35" spans="1:5" x14ac:dyDescent="0.2">
      <c r="A35" s="23" t="s">
        <v>68</v>
      </c>
      <c r="B35" s="15" t="s">
        <v>109</v>
      </c>
      <c r="C35" s="15" t="s">
        <v>9</v>
      </c>
      <c r="D35" s="16">
        <v>0.1</v>
      </c>
    </row>
    <row r="36" spans="1:5" x14ac:dyDescent="0.2">
      <c r="A36" s="6" t="s">
        <v>69</v>
      </c>
      <c r="B36" s="15" t="s">
        <v>109</v>
      </c>
      <c r="C36" s="15" t="s">
        <v>72</v>
      </c>
      <c r="D36" s="16">
        <v>1</v>
      </c>
    </row>
    <row r="37" spans="1:5" x14ac:dyDescent="0.2">
      <c r="A37" s="24" t="s">
        <v>70</v>
      </c>
      <c r="B37" s="15" t="s">
        <v>109</v>
      </c>
      <c r="C37" s="15" t="s">
        <v>72</v>
      </c>
      <c r="D37" s="16">
        <v>0.4</v>
      </c>
    </row>
    <row r="38" spans="1:5" x14ac:dyDescent="0.2">
      <c r="A38" s="24" t="s">
        <v>70</v>
      </c>
      <c r="B38" s="15" t="s">
        <v>109</v>
      </c>
      <c r="C38" s="15" t="s">
        <v>34</v>
      </c>
      <c r="D38" s="16">
        <v>0.4</v>
      </c>
      <c r="E38" s="25" t="s">
        <v>107</v>
      </c>
    </row>
    <row r="39" spans="1:5" x14ac:dyDescent="0.2">
      <c r="A39" s="24" t="s">
        <v>70</v>
      </c>
      <c r="B39" s="15" t="s">
        <v>109</v>
      </c>
      <c r="C39" s="15" t="s">
        <v>73</v>
      </c>
      <c r="D39" s="16">
        <v>0.2</v>
      </c>
    </row>
    <row r="40" spans="1:5" x14ac:dyDescent="0.2">
      <c r="A40" s="17" t="s">
        <v>71</v>
      </c>
      <c r="B40" s="18" t="s">
        <v>109</v>
      </c>
      <c r="C40" s="18" t="s">
        <v>7</v>
      </c>
      <c r="D40" s="19">
        <v>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28" bestFit="1" customWidth="1"/>
  </cols>
  <sheetData>
    <row r="1" spans="1:6" x14ac:dyDescent="0.2">
      <c r="A1" s="1" t="s">
        <v>1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</row>
    <row r="2" spans="1:6" x14ac:dyDescent="0.2">
      <c r="A2" s="7" t="s">
        <v>65</v>
      </c>
      <c r="B2">
        <v>0.51500000000000001</v>
      </c>
      <c r="C2">
        <f>0.736-B2</f>
        <v>0.22099999999999997</v>
      </c>
      <c r="D2">
        <v>5.1602342241560434E-2</v>
      </c>
      <c r="E2">
        <v>0.12820145095689203</v>
      </c>
      <c r="F2">
        <v>8.4196206801547532E-2</v>
      </c>
    </row>
    <row r="3" spans="1:6" x14ac:dyDescent="0.2">
      <c r="A3" s="7" t="s">
        <v>66</v>
      </c>
      <c r="B3">
        <v>0.51500000000000001</v>
      </c>
      <c r="C3">
        <f>0.736-B3</f>
        <v>0.22099999999999997</v>
      </c>
      <c r="D3">
        <v>5.1602342241560434E-2</v>
      </c>
      <c r="E3">
        <v>0.12820145095689203</v>
      </c>
      <c r="F3">
        <v>8.4196206801547532E-2</v>
      </c>
    </row>
    <row r="4" spans="1:6" x14ac:dyDescent="0.2">
      <c r="A4" s="7" t="s">
        <v>67</v>
      </c>
      <c r="B4">
        <v>0.51500000000000001</v>
      </c>
      <c r="C4">
        <f>0.736-B4</f>
        <v>0.22099999999999997</v>
      </c>
      <c r="D4">
        <v>5.1602342241560434E-2</v>
      </c>
      <c r="E4">
        <v>0.12820145095689203</v>
      </c>
      <c r="F4">
        <v>8.4196206801547532E-2</v>
      </c>
    </row>
    <row r="5" spans="1:6" x14ac:dyDescent="0.2">
      <c r="A5" s="7" t="s">
        <v>68</v>
      </c>
      <c r="B5">
        <v>9.6000000000000002E-2</v>
      </c>
      <c r="C5">
        <f>0.427-B5</f>
        <v>0.33099999999999996</v>
      </c>
      <c r="D5">
        <v>0.11200053827429594</v>
      </c>
      <c r="E5">
        <v>0.27825542196325437</v>
      </c>
      <c r="F5">
        <v>0.18274403976244977</v>
      </c>
    </row>
    <row r="6" spans="1:6" x14ac:dyDescent="0.2">
      <c r="A6" s="7" t="s">
        <v>69</v>
      </c>
      <c r="B6">
        <v>0.14399999999999999</v>
      </c>
      <c r="C6">
        <f>0.406-B6</f>
        <v>0.26200000000000001</v>
      </c>
      <c r="D6">
        <v>0.11610527004351097</v>
      </c>
      <c r="E6">
        <v>0.28845326465300708</v>
      </c>
      <c r="F6">
        <v>0.18944146530348194</v>
      </c>
    </row>
    <row r="7" spans="1:6" x14ac:dyDescent="0.2">
      <c r="A7" s="7" t="s">
        <v>70</v>
      </c>
      <c r="B7">
        <v>0.14399999999999999</v>
      </c>
      <c r="C7">
        <f>0.406-B7</f>
        <v>0.26200000000000001</v>
      </c>
      <c r="D7">
        <v>0.11610527004351097</v>
      </c>
      <c r="E7">
        <v>0.28845326465300708</v>
      </c>
      <c r="F7">
        <v>0.18944146530348194</v>
      </c>
    </row>
    <row r="8" spans="1:6" x14ac:dyDescent="0.2">
      <c r="A8" s="7" t="s">
        <v>71</v>
      </c>
      <c r="B8">
        <v>0.34699999999999998</v>
      </c>
      <c r="C8">
        <f>0.657-B8</f>
        <v>0.31000000000000005</v>
      </c>
      <c r="D8">
        <v>6.7043952230512224E-2</v>
      </c>
      <c r="E8">
        <v>0.16656476393262865</v>
      </c>
      <c r="F8">
        <v>0.10939128383685909</v>
      </c>
    </row>
    <row r="9" spans="1:6" x14ac:dyDescent="0.2">
      <c r="D9" s="20"/>
    </row>
    <row r="14" spans="1:6" x14ac:dyDescent="0.2">
      <c r="D14" s="20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>
      <selection activeCell="F10" sqref="F10"/>
    </sheetView>
  </sheetViews>
  <sheetFormatPr baseColWidth="10" defaultColWidth="8.83203125" defaultRowHeight="15" x14ac:dyDescent="0.2"/>
  <sheetData>
    <row r="1" spans="1:4" x14ac:dyDescent="0.2">
      <c r="A1" s="1" t="s">
        <v>10</v>
      </c>
      <c r="B1" s="1" t="s">
        <v>11</v>
      </c>
      <c r="C1" s="1" t="s">
        <v>12</v>
      </c>
      <c r="D1" s="1" t="s">
        <v>13</v>
      </c>
    </row>
    <row r="2" spans="1:4" x14ac:dyDescent="0.2">
      <c r="A2" s="1" t="s">
        <v>76</v>
      </c>
      <c r="B2">
        <v>1988</v>
      </c>
      <c r="C2" t="s">
        <v>14</v>
      </c>
      <c r="D2" t="s">
        <v>15</v>
      </c>
    </row>
    <row r="3" spans="1:4" x14ac:dyDescent="0.2">
      <c r="A3" s="1" t="s">
        <v>77</v>
      </c>
      <c r="B3">
        <v>1995</v>
      </c>
      <c r="C3" t="s">
        <v>14</v>
      </c>
      <c r="D3" t="s">
        <v>17</v>
      </c>
    </row>
    <row r="4" spans="1:4" x14ac:dyDescent="0.2">
      <c r="A4" s="1" t="s">
        <v>78</v>
      </c>
      <c r="B4">
        <v>1995</v>
      </c>
      <c r="C4" t="s">
        <v>14</v>
      </c>
      <c r="D4" t="s">
        <v>17</v>
      </c>
    </row>
    <row r="5" spans="1:4" x14ac:dyDescent="0.2">
      <c r="A5" s="1" t="s">
        <v>79</v>
      </c>
      <c r="B5">
        <v>2005</v>
      </c>
      <c r="C5" t="s">
        <v>16</v>
      </c>
      <c r="D5" t="s">
        <v>15</v>
      </c>
    </row>
    <row r="6" spans="1:4" x14ac:dyDescent="0.2">
      <c r="A6" s="1" t="s">
        <v>80</v>
      </c>
      <c r="B6">
        <v>2015</v>
      </c>
      <c r="C6" t="s">
        <v>16</v>
      </c>
      <c r="D6" t="s">
        <v>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4"/>
  <sheetViews>
    <sheetView workbookViewId="0">
      <selection activeCell="C34" sqref="C34"/>
    </sheetView>
  </sheetViews>
  <sheetFormatPr baseColWidth="10" defaultColWidth="8.83203125" defaultRowHeight="15" x14ac:dyDescent="0.2"/>
  <cols>
    <col min="1" max="1" width="15.33203125" bestFit="1" customWidth="1"/>
    <col min="2" max="2" width="10.5" bestFit="1" customWidth="1"/>
    <col min="3" max="3" width="15.5" bestFit="1" customWidth="1"/>
  </cols>
  <sheetData>
    <row r="1" spans="1:3" x14ac:dyDescent="0.2">
      <c r="A1" s="1" t="s">
        <v>3</v>
      </c>
      <c r="B1" s="1" t="s">
        <v>18</v>
      </c>
      <c r="C1" s="1" t="s">
        <v>19</v>
      </c>
    </row>
    <row r="2" spans="1:3" x14ac:dyDescent="0.2">
      <c r="A2" s="15" t="s">
        <v>8</v>
      </c>
      <c r="B2" t="s">
        <v>82</v>
      </c>
      <c r="C2">
        <v>0.9</v>
      </c>
    </row>
    <row r="3" spans="1:3" x14ac:dyDescent="0.2">
      <c r="A3" s="15" t="s">
        <v>8</v>
      </c>
      <c r="B3" t="s">
        <v>83</v>
      </c>
      <c r="C3">
        <v>0.09</v>
      </c>
    </row>
    <row r="4" spans="1:3" x14ac:dyDescent="0.2">
      <c r="A4" s="15" t="s">
        <v>8</v>
      </c>
      <c r="B4" t="s">
        <v>84</v>
      </c>
      <c r="C4">
        <v>0.01</v>
      </c>
    </row>
    <row r="5" spans="1:3" x14ac:dyDescent="0.2">
      <c r="A5" s="15" t="s">
        <v>7</v>
      </c>
      <c r="B5" t="s">
        <v>20</v>
      </c>
      <c r="C5">
        <v>0.02</v>
      </c>
    </row>
    <row r="6" spans="1:3" x14ac:dyDescent="0.2">
      <c r="A6" s="15" t="s">
        <v>7</v>
      </c>
      <c r="B6" t="s">
        <v>21</v>
      </c>
      <c r="C6">
        <v>0.02</v>
      </c>
    </row>
    <row r="7" spans="1:3" x14ac:dyDescent="0.2">
      <c r="A7" s="15" t="s">
        <v>7</v>
      </c>
      <c r="B7" t="s">
        <v>22</v>
      </c>
      <c r="C7">
        <v>0.06</v>
      </c>
    </row>
    <row r="8" spans="1:3" x14ac:dyDescent="0.2">
      <c r="A8" s="15" t="s">
        <v>7</v>
      </c>
      <c r="B8" t="s">
        <v>23</v>
      </c>
      <c r="C8">
        <v>0.7</v>
      </c>
    </row>
    <row r="9" spans="1:3" x14ac:dyDescent="0.2">
      <c r="A9" s="15" t="s">
        <v>7</v>
      </c>
      <c r="B9" t="s">
        <v>81</v>
      </c>
      <c r="C9">
        <v>0.2</v>
      </c>
    </row>
    <row r="10" spans="1:3" x14ac:dyDescent="0.2">
      <c r="A10" s="15" t="s">
        <v>33</v>
      </c>
      <c r="B10" t="s">
        <v>82</v>
      </c>
      <c r="C10">
        <v>0.9</v>
      </c>
    </row>
    <row r="11" spans="1:3" x14ac:dyDescent="0.2">
      <c r="A11" s="15" t="s">
        <v>33</v>
      </c>
      <c r="B11" t="s">
        <v>83</v>
      </c>
      <c r="C11">
        <v>0.09</v>
      </c>
    </row>
    <row r="12" spans="1:3" x14ac:dyDescent="0.2">
      <c r="A12" s="15" t="s">
        <v>33</v>
      </c>
      <c r="B12" t="s">
        <v>84</v>
      </c>
      <c r="C12">
        <v>0.01</v>
      </c>
    </row>
    <row r="13" spans="1:3" x14ac:dyDescent="0.2">
      <c r="A13" s="15" t="s">
        <v>9</v>
      </c>
      <c r="B13" t="s">
        <v>20</v>
      </c>
      <c r="C13">
        <v>0.1</v>
      </c>
    </row>
    <row r="14" spans="1:3" x14ac:dyDescent="0.2">
      <c r="A14" s="15" t="s">
        <v>9</v>
      </c>
      <c r="B14" t="s">
        <v>21</v>
      </c>
      <c r="C14">
        <v>0.1</v>
      </c>
    </row>
    <row r="15" spans="1:3" x14ac:dyDescent="0.2">
      <c r="A15" s="15" t="s">
        <v>9</v>
      </c>
      <c r="B15" t="s">
        <v>22</v>
      </c>
      <c r="C15">
        <v>0.2</v>
      </c>
    </row>
    <row r="16" spans="1:3" x14ac:dyDescent="0.2">
      <c r="A16" s="15" t="s">
        <v>9</v>
      </c>
      <c r="B16" t="s">
        <v>86</v>
      </c>
      <c r="C16">
        <v>0.6</v>
      </c>
    </row>
    <row r="17" spans="1:3" x14ac:dyDescent="0.2">
      <c r="A17" s="15" t="s">
        <v>6</v>
      </c>
      <c r="B17" t="s">
        <v>20</v>
      </c>
      <c r="C17">
        <v>0.6</v>
      </c>
    </row>
    <row r="18" spans="1:3" x14ac:dyDescent="0.2">
      <c r="A18" s="15" t="s">
        <v>6</v>
      </c>
      <c r="B18" t="s">
        <v>21</v>
      </c>
      <c r="C18">
        <v>0.4</v>
      </c>
    </row>
    <row r="19" spans="1:3" x14ac:dyDescent="0.2">
      <c r="A19" s="15" t="s">
        <v>72</v>
      </c>
      <c r="B19" t="s">
        <v>20</v>
      </c>
      <c r="C19">
        <v>0.3</v>
      </c>
    </row>
    <row r="20" spans="1:3" x14ac:dyDescent="0.2">
      <c r="A20" s="15" t="s">
        <v>72</v>
      </c>
      <c r="B20" t="s">
        <v>21</v>
      </c>
      <c r="C20">
        <v>0.3</v>
      </c>
    </row>
    <row r="21" spans="1:3" x14ac:dyDescent="0.2">
      <c r="A21" s="15" t="s">
        <v>72</v>
      </c>
      <c r="B21" t="s">
        <v>22</v>
      </c>
      <c r="C21">
        <v>0.3</v>
      </c>
    </row>
    <row r="22" spans="1:3" x14ac:dyDescent="0.2">
      <c r="A22" s="15" t="s">
        <v>72</v>
      </c>
      <c r="B22" t="s">
        <v>85</v>
      </c>
      <c r="C22">
        <v>0.1</v>
      </c>
    </row>
    <row r="23" spans="1:3" x14ac:dyDescent="0.2">
      <c r="A23" s="15" t="s">
        <v>74</v>
      </c>
      <c r="B23" t="s">
        <v>20</v>
      </c>
      <c r="C23">
        <v>0.5</v>
      </c>
    </row>
    <row r="24" spans="1:3" x14ac:dyDescent="0.2">
      <c r="A24" s="15" t="s">
        <v>74</v>
      </c>
      <c r="B24" t="s">
        <v>21</v>
      </c>
      <c r="C24">
        <v>0.5</v>
      </c>
    </row>
    <row r="25" spans="1:3" x14ac:dyDescent="0.2">
      <c r="A25" s="15" t="s">
        <v>75</v>
      </c>
      <c r="B25" t="s">
        <v>20</v>
      </c>
      <c r="C25">
        <v>0.1</v>
      </c>
    </row>
    <row r="26" spans="1:3" x14ac:dyDescent="0.2">
      <c r="A26" s="15" t="s">
        <v>75</v>
      </c>
      <c r="B26" t="s">
        <v>21</v>
      </c>
      <c r="C26">
        <v>0.1</v>
      </c>
    </row>
    <row r="27" spans="1:3" x14ac:dyDescent="0.2">
      <c r="A27" s="15" t="s">
        <v>75</v>
      </c>
      <c r="B27" t="s">
        <v>22</v>
      </c>
      <c r="C27">
        <v>0.2</v>
      </c>
    </row>
    <row r="28" spans="1:3" x14ac:dyDescent="0.2">
      <c r="A28" s="15" t="s">
        <v>75</v>
      </c>
      <c r="B28" t="s">
        <v>86</v>
      </c>
      <c r="C28">
        <v>0.6</v>
      </c>
    </row>
    <row r="29" spans="1:3" x14ac:dyDescent="0.2">
      <c r="A29" s="15" t="s">
        <v>73</v>
      </c>
      <c r="B29" t="s">
        <v>20</v>
      </c>
      <c r="C29">
        <v>0.4</v>
      </c>
    </row>
    <row r="30" spans="1:3" x14ac:dyDescent="0.2">
      <c r="A30" s="15" t="s">
        <v>73</v>
      </c>
      <c r="B30" t="s">
        <v>21</v>
      </c>
      <c r="C30">
        <v>0.4</v>
      </c>
    </row>
    <row r="31" spans="1:3" x14ac:dyDescent="0.2">
      <c r="A31" s="15" t="s">
        <v>73</v>
      </c>
      <c r="B31" t="s">
        <v>22</v>
      </c>
      <c r="C31">
        <v>0.2</v>
      </c>
    </row>
    <row r="32" spans="1:3" x14ac:dyDescent="0.2">
      <c r="A32" s="15" t="s">
        <v>34</v>
      </c>
      <c r="B32" t="s">
        <v>20</v>
      </c>
      <c r="C32">
        <v>0.2</v>
      </c>
    </row>
    <row r="33" spans="1:3" x14ac:dyDescent="0.2">
      <c r="A33" s="15" t="s">
        <v>34</v>
      </c>
      <c r="B33" t="s">
        <v>21</v>
      </c>
      <c r="C33">
        <v>0.6</v>
      </c>
    </row>
    <row r="34" spans="1:3" x14ac:dyDescent="0.2">
      <c r="A34" s="15" t="s">
        <v>34</v>
      </c>
      <c r="B34" t="s">
        <v>22</v>
      </c>
      <c r="C34">
        <v>0.2</v>
      </c>
    </row>
  </sheetData>
  <sortState xmlns:xlrd2="http://schemas.microsoft.com/office/spreadsheetml/2017/richdata2" ref="A2:A50">
    <sortCondition ref="A2:A50"/>
  </sortState>
  <phoneticPr fontId="3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1"/>
  <sheetViews>
    <sheetView topLeftCell="A2" workbookViewId="0">
      <selection activeCell="A2" sqref="A2"/>
    </sheetView>
  </sheetViews>
  <sheetFormatPr baseColWidth="10" defaultColWidth="8.83203125" defaultRowHeight="15" x14ac:dyDescent="0.2"/>
  <cols>
    <col min="1" max="1" width="28" bestFit="1" customWidth="1"/>
    <col min="2" max="2" width="10.5" bestFit="1" customWidth="1"/>
    <col min="3" max="3" width="11.33203125" bestFit="1" customWidth="1"/>
    <col min="4" max="4" width="15.1640625" bestFit="1" customWidth="1"/>
    <col min="5" max="5" width="19.33203125" bestFit="1" customWidth="1"/>
    <col min="6" max="6" width="12" bestFit="1" customWidth="1"/>
  </cols>
  <sheetData>
    <row r="1" spans="1:8" x14ac:dyDescent="0.2">
      <c r="A1" s="1" t="s">
        <v>24</v>
      </c>
      <c r="B1" s="1" t="s">
        <v>18</v>
      </c>
      <c r="C1" s="1" t="s">
        <v>25</v>
      </c>
      <c r="D1" s="1" t="s">
        <v>26</v>
      </c>
      <c r="E1" s="1" t="s">
        <v>27</v>
      </c>
      <c r="F1" s="1" t="s">
        <v>28</v>
      </c>
      <c r="H1" s="6"/>
    </row>
    <row r="2" spans="1:8" x14ac:dyDescent="0.2">
      <c r="A2" t="s">
        <v>68</v>
      </c>
      <c r="B2" t="s">
        <v>20</v>
      </c>
      <c r="C2">
        <f>E2*F2</f>
        <v>510</v>
      </c>
      <c r="D2">
        <v>1107</v>
      </c>
      <c r="E2">
        <v>6</v>
      </c>
      <c r="F2">
        <v>85</v>
      </c>
    </row>
    <row r="3" spans="1:8" x14ac:dyDescent="0.2">
      <c r="A3" t="s">
        <v>68</v>
      </c>
      <c r="B3" t="s">
        <v>21</v>
      </c>
      <c r="C3">
        <f t="shared" ref="C3:C41" si="0">E3*F3</f>
        <v>1020</v>
      </c>
      <c r="D3">
        <v>1107</v>
      </c>
      <c r="E3">
        <v>12</v>
      </c>
      <c r="F3">
        <v>85</v>
      </c>
    </row>
    <row r="4" spans="1:8" x14ac:dyDescent="0.2">
      <c r="A4" t="s">
        <v>68</v>
      </c>
      <c r="B4" t="s">
        <v>22</v>
      </c>
      <c r="C4">
        <f t="shared" si="0"/>
        <v>1530</v>
      </c>
      <c r="D4">
        <v>1300</v>
      </c>
      <c r="E4">
        <v>18</v>
      </c>
      <c r="F4">
        <v>85</v>
      </c>
    </row>
    <row r="5" spans="1:8" x14ac:dyDescent="0.2">
      <c r="A5" t="s">
        <v>68</v>
      </c>
      <c r="B5" t="s">
        <v>86</v>
      </c>
      <c r="C5">
        <f t="shared" si="0"/>
        <v>2550</v>
      </c>
      <c r="D5">
        <v>1300</v>
      </c>
      <c r="E5">
        <v>30</v>
      </c>
      <c r="F5">
        <v>85</v>
      </c>
    </row>
    <row r="6" spans="1:8" x14ac:dyDescent="0.2">
      <c r="A6" t="s">
        <v>68</v>
      </c>
      <c r="B6" t="s">
        <v>23</v>
      </c>
      <c r="C6">
        <f t="shared" si="0"/>
        <v>2720</v>
      </c>
      <c r="D6">
        <v>1400</v>
      </c>
      <c r="E6">
        <v>32</v>
      </c>
      <c r="F6">
        <v>85</v>
      </c>
    </row>
    <row r="7" spans="1:8" x14ac:dyDescent="0.2">
      <c r="A7" t="s">
        <v>68</v>
      </c>
      <c r="B7" t="s">
        <v>81</v>
      </c>
      <c r="C7">
        <f t="shared" si="0"/>
        <v>4250</v>
      </c>
      <c r="D7">
        <v>1510</v>
      </c>
      <c r="E7">
        <v>50</v>
      </c>
      <c r="F7">
        <v>85</v>
      </c>
    </row>
    <row r="8" spans="1:8" x14ac:dyDescent="0.2">
      <c r="A8" t="s">
        <v>68</v>
      </c>
      <c r="B8" t="s">
        <v>82</v>
      </c>
      <c r="C8">
        <f t="shared" si="0"/>
        <v>7650</v>
      </c>
      <c r="D8">
        <v>1630</v>
      </c>
      <c r="E8">
        <v>90</v>
      </c>
      <c r="F8">
        <v>85</v>
      </c>
    </row>
    <row r="9" spans="1:8" x14ac:dyDescent="0.2">
      <c r="A9" t="s">
        <v>68</v>
      </c>
      <c r="B9" t="s">
        <v>83</v>
      </c>
      <c r="C9">
        <f t="shared" si="0"/>
        <v>11050</v>
      </c>
      <c r="D9">
        <v>1753</v>
      </c>
      <c r="E9">
        <v>130</v>
      </c>
      <c r="F9">
        <v>85</v>
      </c>
    </row>
    <row r="10" spans="1:8" x14ac:dyDescent="0.2">
      <c r="A10" t="s">
        <v>68</v>
      </c>
      <c r="B10" t="s">
        <v>84</v>
      </c>
      <c r="C10">
        <f t="shared" si="0"/>
        <v>12325</v>
      </c>
      <c r="D10">
        <v>1753</v>
      </c>
      <c r="E10">
        <v>145</v>
      </c>
      <c r="F10">
        <v>85</v>
      </c>
    </row>
    <row r="11" spans="1:8" x14ac:dyDescent="0.2">
      <c r="A11" t="s">
        <v>70</v>
      </c>
      <c r="B11" t="s">
        <v>20</v>
      </c>
      <c r="C11">
        <f t="shared" si="0"/>
        <v>78</v>
      </c>
      <c r="D11">
        <v>850</v>
      </c>
      <c r="E11">
        <v>1.2</v>
      </c>
      <c r="F11">
        <v>65</v>
      </c>
    </row>
    <row r="12" spans="1:8" x14ac:dyDescent="0.2">
      <c r="A12" t="s">
        <v>70</v>
      </c>
      <c r="B12" t="s">
        <v>21</v>
      </c>
      <c r="C12">
        <f t="shared" si="0"/>
        <v>78</v>
      </c>
      <c r="D12">
        <v>850</v>
      </c>
      <c r="E12">
        <v>1.2</v>
      </c>
      <c r="F12">
        <v>65</v>
      </c>
    </row>
    <row r="13" spans="1:8" x14ac:dyDescent="0.2">
      <c r="A13" t="s">
        <v>70</v>
      </c>
      <c r="B13" t="s">
        <v>22</v>
      </c>
      <c r="C13">
        <f t="shared" si="0"/>
        <v>78</v>
      </c>
      <c r="D13">
        <v>850</v>
      </c>
      <c r="E13">
        <v>1.2</v>
      </c>
      <c r="F13">
        <v>65</v>
      </c>
    </row>
    <row r="14" spans="1:8" x14ac:dyDescent="0.2">
      <c r="A14" t="s">
        <v>70</v>
      </c>
      <c r="B14" t="s">
        <v>85</v>
      </c>
      <c r="C14">
        <f t="shared" si="0"/>
        <v>78</v>
      </c>
      <c r="D14">
        <v>850</v>
      </c>
      <c r="E14">
        <v>1.2</v>
      </c>
      <c r="F14">
        <v>65</v>
      </c>
    </row>
    <row r="15" spans="1:8" x14ac:dyDescent="0.2">
      <c r="A15" t="s">
        <v>67</v>
      </c>
      <c r="B15" t="s">
        <v>20</v>
      </c>
      <c r="C15">
        <f t="shared" si="0"/>
        <v>90</v>
      </c>
      <c r="D15">
        <v>850</v>
      </c>
      <c r="E15">
        <v>1</v>
      </c>
      <c r="F15">
        <v>90</v>
      </c>
    </row>
    <row r="16" spans="1:8" x14ac:dyDescent="0.2">
      <c r="A16" t="s">
        <v>67</v>
      </c>
      <c r="B16" t="s">
        <v>21</v>
      </c>
      <c r="C16">
        <f t="shared" si="0"/>
        <v>90</v>
      </c>
      <c r="D16">
        <v>850</v>
      </c>
      <c r="E16">
        <v>1</v>
      </c>
      <c r="F16">
        <v>90</v>
      </c>
    </row>
    <row r="17" spans="1:6" x14ac:dyDescent="0.2">
      <c r="A17" t="s">
        <v>67</v>
      </c>
      <c r="B17" t="s">
        <v>22</v>
      </c>
      <c r="C17">
        <f t="shared" si="0"/>
        <v>90</v>
      </c>
      <c r="D17">
        <v>850</v>
      </c>
      <c r="E17">
        <v>1</v>
      </c>
      <c r="F17">
        <v>90</v>
      </c>
    </row>
    <row r="18" spans="1:6" x14ac:dyDescent="0.2">
      <c r="A18" t="s">
        <v>67</v>
      </c>
      <c r="B18" t="s">
        <v>85</v>
      </c>
      <c r="C18">
        <f t="shared" si="0"/>
        <v>90</v>
      </c>
      <c r="D18">
        <v>850</v>
      </c>
      <c r="E18">
        <v>1</v>
      </c>
      <c r="F18">
        <v>90</v>
      </c>
    </row>
    <row r="19" spans="1:6" x14ac:dyDescent="0.2">
      <c r="A19" t="s">
        <v>66</v>
      </c>
      <c r="B19" t="s">
        <v>20</v>
      </c>
      <c r="C19">
        <f t="shared" si="0"/>
        <v>255</v>
      </c>
      <c r="D19">
        <v>1050</v>
      </c>
      <c r="E19">
        <v>3</v>
      </c>
      <c r="F19">
        <v>85</v>
      </c>
    </row>
    <row r="20" spans="1:6" x14ac:dyDescent="0.2">
      <c r="A20" t="s">
        <v>66</v>
      </c>
      <c r="B20" t="s">
        <v>21</v>
      </c>
      <c r="C20">
        <f t="shared" si="0"/>
        <v>510</v>
      </c>
      <c r="D20">
        <v>1050</v>
      </c>
      <c r="E20">
        <v>6</v>
      </c>
      <c r="F20">
        <v>85</v>
      </c>
    </row>
    <row r="21" spans="1:6" x14ac:dyDescent="0.2">
      <c r="A21" t="s">
        <v>66</v>
      </c>
      <c r="B21" t="s">
        <v>22</v>
      </c>
      <c r="C21">
        <f t="shared" si="0"/>
        <v>765</v>
      </c>
      <c r="D21">
        <v>1050</v>
      </c>
      <c r="E21">
        <v>9</v>
      </c>
      <c r="F21">
        <v>85</v>
      </c>
    </row>
    <row r="22" spans="1:6" x14ac:dyDescent="0.2">
      <c r="A22" t="s">
        <v>66</v>
      </c>
      <c r="B22" t="s">
        <v>85</v>
      </c>
      <c r="C22">
        <f t="shared" si="0"/>
        <v>1020</v>
      </c>
      <c r="D22">
        <v>1100</v>
      </c>
      <c r="E22">
        <v>12</v>
      </c>
      <c r="F22">
        <v>85</v>
      </c>
    </row>
    <row r="23" spans="1:6" x14ac:dyDescent="0.2">
      <c r="A23" t="s">
        <v>66</v>
      </c>
      <c r="B23" t="s">
        <v>86</v>
      </c>
      <c r="C23">
        <f t="shared" si="0"/>
        <v>1275</v>
      </c>
      <c r="D23">
        <v>1100</v>
      </c>
      <c r="E23">
        <v>15</v>
      </c>
      <c r="F23">
        <v>85</v>
      </c>
    </row>
    <row r="24" spans="1:6" x14ac:dyDescent="0.2">
      <c r="A24" t="s">
        <v>65</v>
      </c>
      <c r="B24" t="s">
        <v>20</v>
      </c>
      <c r="C24">
        <f t="shared" si="0"/>
        <v>90</v>
      </c>
      <c r="D24">
        <v>850</v>
      </c>
      <c r="E24">
        <v>1</v>
      </c>
      <c r="F24">
        <v>90</v>
      </c>
    </row>
    <row r="25" spans="1:6" x14ac:dyDescent="0.2">
      <c r="A25" t="s">
        <v>65</v>
      </c>
      <c r="B25" t="s">
        <v>21</v>
      </c>
      <c r="C25">
        <f t="shared" si="0"/>
        <v>90</v>
      </c>
      <c r="D25">
        <v>850</v>
      </c>
      <c r="E25">
        <v>1</v>
      </c>
      <c r="F25">
        <v>90</v>
      </c>
    </row>
    <row r="26" spans="1:6" x14ac:dyDescent="0.2">
      <c r="A26" t="s">
        <v>65</v>
      </c>
      <c r="B26" t="s">
        <v>22</v>
      </c>
      <c r="C26">
        <f t="shared" si="0"/>
        <v>90</v>
      </c>
      <c r="D26">
        <v>850</v>
      </c>
      <c r="E26">
        <v>1</v>
      </c>
      <c r="F26">
        <v>90</v>
      </c>
    </row>
    <row r="27" spans="1:6" x14ac:dyDescent="0.2">
      <c r="A27" t="s">
        <v>65</v>
      </c>
      <c r="B27" t="s">
        <v>85</v>
      </c>
      <c r="C27">
        <f t="shared" si="0"/>
        <v>90</v>
      </c>
      <c r="D27">
        <v>980</v>
      </c>
      <c r="E27">
        <v>1</v>
      </c>
      <c r="F27">
        <v>90</v>
      </c>
    </row>
    <row r="28" spans="1:6" x14ac:dyDescent="0.2">
      <c r="A28" t="s">
        <v>65</v>
      </c>
      <c r="B28" t="s">
        <v>86</v>
      </c>
      <c r="C28">
        <f t="shared" si="0"/>
        <v>90</v>
      </c>
      <c r="D28">
        <v>980</v>
      </c>
      <c r="E28">
        <v>1</v>
      </c>
      <c r="F28">
        <v>90</v>
      </c>
    </row>
    <row r="29" spans="1:6" x14ac:dyDescent="0.2">
      <c r="A29" t="s">
        <v>71</v>
      </c>
      <c r="B29" t="s">
        <v>20</v>
      </c>
      <c r="C29">
        <f t="shared" si="0"/>
        <v>120</v>
      </c>
      <c r="D29">
        <v>1107</v>
      </c>
      <c r="E29">
        <v>1</v>
      </c>
      <c r="F29">
        <v>120</v>
      </c>
    </row>
    <row r="30" spans="1:6" x14ac:dyDescent="0.2">
      <c r="A30" t="s">
        <v>71</v>
      </c>
      <c r="B30" t="s">
        <v>21</v>
      </c>
      <c r="C30">
        <f t="shared" si="0"/>
        <v>120</v>
      </c>
      <c r="D30">
        <v>1107</v>
      </c>
      <c r="E30">
        <v>1</v>
      </c>
      <c r="F30">
        <v>120</v>
      </c>
    </row>
    <row r="31" spans="1:6" x14ac:dyDescent="0.2">
      <c r="A31" t="s">
        <v>71</v>
      </c>
      <c r="B31" t="s">
        <v>22</v>
      </c>
      <c r="C31">
        <f t="shared" si="0"/>
        <v>120</v>
      </c>
      <c r="D31">
        <v>1300</v>
      </c>
      <c r="E31">
        <v>1</v>
      </c>
      <c r="F31">
        <v>120</v>
      </c>
    </row>
    <row r="32" spans="1:6" x14ac:dyDescent="0.2">
      <c r="A32" t="s">
        <v>71</v>
      </c>
      <c r="B32" t="s">
        <v>86</v>
      </c>
      <c r="C32">
        <f t="shared" si="0"/>
        <v>600</v>
      </c>
      <c r="D32">
        <v>1300</v>
      </c>
      <c r="E32">
        <v>5</v>
      </c>
      <c r="F32">
        <v>120</v>
      </c>
    </row>
    <row r="33" spans="1:6" x14ac:dyDescent="0.2">
      <c r="A33" t="s">
        <v>71</v>
      </c>
      <c r="B33" t="s">
        <v>23</v>
      </c>
      <c r="C33">
        <f t="shared" si="0"/>
        <v>720</v>
      </c>
      <c r="D33">
        <v>1400</v>
      </c>
      <c r="E33">
        <v>6</v>
      </c>
      <c r="F33">
        <v>120</v>
      </c>
    </row>
    <row r="34" spans="1:6" x14ac:dyDescent="0.2">
      <c r="A34" t="s">
        <v>71</v>
      </c>
      <c r="B34" t="s">
        <v>81</v>
      </c>
      <c r="C34">
        <f t="shared" si="0"/>
        <v>1080</v>
      </c>
      <c r="D34">
        <v>1510</v>
      </c>
      <c r="E34">
        <v>9</v>
      </c>
      <c r="F34">
        <v>120</v>
      </c>
    </row>
    <row r="35" spans="1:6" x14ac:dyDescent="0.2">
      <c r="A35" t="s">
        <v>71</v>
      </c>
      <c r="B35" t="s">
        <v>82</v>
      </c>
      <c r="C35">
        <f t="shared" si="0"/>
        <v>1800</v>
      </c>
      <c r="D35">
        <v>1630</v>
      </c>
      <c r="E35">
        <v>15</v>
      </c>
      <c r="F35">
        <v>120</v>
      </c>
    </row>
    <row r="36" spans="1:6" x14ac:dyDescent="0.2">
      <c r="A36" t="s">
        <v>71</v>
      </c>
      <c r="B36" t="s">
        <v>83</v>
      </c>
      <c r="C36">
        <f t="shared" si="0"/>
        <v>3000</v>
      </c>
      <c r="D36">
        <v>1753</v>
      </c>
      <c r="E36">
        <v>25</v>
      </c>
      <c r="F36">
        <v>120</v>
      </c>
    </row>
    <row r="37" spans="1:6" x14ac:dyDescent="0.2">
      <c r="A37" t="s">
        <v>71</v>
      </c>
      <c r="B37" t="s">
        <v>84</v>
      </c>
      <c r="C37">
        <f t="shared" si="0"/>
        <v>3600</v>
      </c>
      <c r="D37">
        <v>1753</v>
      </c>
      <c r="E37">
        <v>30</v>
      </c>
      <c r="F37">
        <v>120</v>
      </c>
    </row>
    <row r="38" spans="1:6" x14ac:dyDescent="0.2">
      <c r="A38" t="s">
        <v>69</v>
      </c>
      <c r="B38" t="s">
        <v>20</v>
      </c>
      <c r="C38">
        <f t="shared" si="0"/>
        <v>650</v>
      </c>
      <c r="D38">
        <v>845</v>
      </c>
      <c r="E38">
        <v>10</v>
      </c>
      <c r="F38">
        <v>65</v>
      </c>
    </row>
    <row r="39" spans="1:6" x14ac:dyDescent="0.2">
      <c r="A39" t="s">
        <v>69</v>
      </c>
      <c r="B39" t="s">
        <v>21</v>
      </c>
      <c r="C39">
        <f t="shared" si="0"/>
        <v>1300</v>
      </c>
      <c r="D39">
        <v>930</v>
      </c>
      <c r="E39">
        <v>20</v>
      </c>
      <c r="F39">
        <v>65</v>
      </c>
    </row>
    <row r="40" spans="1:6" x14ac:dyDescent="0.2">
      <c r="A40" t="s">
        <v>69</v>
      </c>
      <c r="B40" t="s">
        <v>22</v>
      </c>
      <c r="C40">
        <f t="shared" si="0"/>
        <v>1950</v>
      </c>
      <c r="D40">
        <v>1000</v>
      </c>
      <c r="E40">
        <v>30</v>
      </c>
      <c r="F40">
        <v>65</v>
      </c>
    </row>
    <row r="41" spans="1:6" x14ac:dyDescent="0.2">
      <c r="A41" t="s">
        <v>69</v>
      </c>
      <c r="B41" t="s">
        <v>85</v>
      </c>
      <c r="C41">
        <f t="shared" si="0"/>
        <v>2600</v>
      </c>
      <c r="D41">
        <v>1280</v>
      </c>
      <c r="E41">
        <v>40</v>
      </c>
      <c r="F41">
        <v>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A12" sqref="A12"/>
    </sheetView>
  </sheetViews>
  <sheetFormatPr baseColWidth="10" defaultColWidth="8.83203125" defaultRowHeight="15" x14ac:dyDescent="0.2"/>
  <sheetData>
    <row r="1" spans="1:6" x14ac:dyDescent="0.2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</row>
    <row r="2" spans="1:6" x14ac:dyDescent="0.2">
      <c r="A2" s="15" t="s">
        <v>8</v>
      </c>
      <c r="B2">
        <v>0.25</v>
      </c>
      <c r="C2">
        <v>0.4</v>
      </c>
      <c r="D2">
        <v>0.35</v>
      </c>
      <c r="E2">
        <v>1</v>
      </c>
    </row>
    <row r="3" spans="1:6" x14ac:dyDescent="0.2">
      <c r="A3" s="15" t="s">
        <v>7</v>
      </c>
      <c r="B3">
        <v>0.25</v>
      </c>
      <c r="C3">
        <v>0.4</v>
      </c>
      <c r="D3">
        <v>0.35</v>
      </c>
      <c r="E3">
        <v>1</v>
      </c>
    </row>
    <row r="4" spans="1:6" x14ac:dyDescent="0.2">
      <c r="A4" s="15" t="s">
        <v>33</v>
      </c>
      <c r="B4">
        <v>0.25</v>
      </c>
      <c r="C4">
        <v>0.4</v>
      </c>
      <c r="D4">
        <v>0.35</v>
      </c>
      <c r="E4">
        <v>1</v>
      </c>
    </row>
    <row r="5" spans="1:6" x14ac:dyDescent="0.2">
      <c r="A5" s="15" t="s">
        <v>9</v>
      </c>
      <c r="B5">
        <v>0.4</v>
      </c>
      <c r="C5">
        <v>0.2</v>
      </c>
      <c r="D5">
        <v>0.4</v>
      </c>
      <c r="E5">
        <v>1</v>
      </c>
    </row>
    <row r="6" spans="1:6" x14ac:dyDescent="0.2">
      <c r="A6" s="15" t="s">
        <v>6</v>
      </c>
      <c r="B6">
        <v>0.45</v>
      </c>
      <c r="C6">
        <v>0.3</v>
      </c>
      <c r="D6">
        <v>0.25</v>
      </c>
      <c r="E6">
        <v>1</v>
      </c>
    </row>
    <row r="7" spans="1:6" x14ac:dyDescent="0.2">
      <c r="A7" s="15" t="s">
        <v>72</v>
      </c>
      <c r="B7">
        <v>0.45</v>
      </c>
      <c r="C7">
        <v>0.3</v>
      </c>
      <c r="D7">
        <v>0.25</v>
      </c>
      <c r="E7">
        <v>1</v>
      </c>
    </row>
    <row r="8" spans="1:6" x14ac:dyDescent="0.2">
      <c r="A8" s="15" t="s">
        <v>74</v>
      </c>
      <c r="B8">
        <v>0.2</v>
      </c>
      <c r="C8">
        <v>0.3</v>
      </c>
      <c r="D8">
        <v>0.5</v>
      </c>
      <c r="E8">
        <v>1</v>
      </c>
      <c r="F8" t="s">
        <v>87</v>
      </c>
    </row>
    <row r="9" spans="1:6" x14ac:dyDescent="0.2">
      <c r="A9" s="15" t="s">
        <v>75</v>
      </c>
      <c r="B9">
        <v>0.25</v>
      </c>
      <c r="C9">
        <v>0.3</v>
      </c>
      <c r="D9">
        <v>0.45</v>
      </c>
      <c r="E9">
        <v>1</v>
      </c>
    </row>
    <row r="10" spans="1:6" x14ac:dyDescent="0.2">
      <c r="A10" s="15" t="s">
        <v>73</v>
      </c>
      <c r="B10">
        <v>0.2</v>
      </c>
      <c r="C10">
        <v>0.3</v>
      </c>
      <c r="D10">
        <v>0.5</v>
      </c>
      <c r="E10">
        <v>1</v>
      </c>
    </row>
    <row r="11" spans="1:6" x14ac:dyDescent="0.2">
      <c r="A11" s="15" t="s">
        <v>34</v>
      </c>
      <c r="B11">
        <v>0.25</v>
      </c>
      <c r="C11">
        <v>0.4</v>
      </c>
      <c r="D11">
        <v>0.35</v>
      </c>
      <c r="E1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Counts_1</vt:lpstr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2022-07-11T09:05:19Z</dcterms:modified>
</cp:coreProperties>
</file>