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_Asia/Sri_Lanka/Mappings/"/>
    </mc:Choice>
  </mc:AlternateContent>
  <xr:revisionPtr revIDLastSave="0" documentId="13_ncr:1_{E70CDE09-FF16-AA43-90D3-59663E07BEC4}" xr6:coauthVersionLast="47" xr6:coauthVersionMax="47" xr10:uidLastSave="{00000000-0000-0000-0000-000000000000}"/>
  <bookViews>
    <workbookView xWindow="0" yWindow="2260" windowWidth="28800" windowHeight="12200" tabRatio="888" activeTab="5" xr2:uid="{28B12360-773D-45B2-B375-F701CA548220}"/>
  </bookViews>
  <sheets>
    <sheet name="Labour_Force_Provinces" sheetId="25" state="hidden" r:id="rId1"/>
    <sheet name="Major_Industries_Districts" sheetId="26" state="hidden" r:id="rId2"/>
    <sheet name="Labour_Force_Districts (2016)" sheetId="1" state="hidden" r:id="rId3"/>
    <sheet name="Establishments NAL (2013)" sheetId="30" state="hidden" r:id="rId4"/>
    <sheet name="LF_Districts (with E&amp;H)" sheetId="27" state="hidden" r:id="rId5"/>
    <sheet name="mapping_1var" sheetId="21" r:id="rId6"/>
    <sheet name="mapping_1" sheetId="34" r:id="rId7"/>
    <sheet name="mapping_2" sheetId="36" r:id="rId8"/>
    <sheet name="mapping_3" sheetId="37" r:id="rId9"/>
    <sheet name="Ductility" sheetId="38" r:id="rId10"/>
  </sheets>
  <externalReferences>
    <externalReference r:id="rId11"/>
  </externalReferences>
  <definedNames>
    <definedName name="_xlnm._FilterDatabase" localSheetId="2" hidden="1">'Labour_Force_Districts (2016)'!$A$2:$F$2</definedName>
    <definedName name="_xlnm._FilterDatabase" localSheetId="4" hidden="1">'LF_Districts (with E&amp;H)'!$A$1:$E$1</definedName>
    <definedName name="_xlnm._FilterDatabase" localSheetId="1" hidden="1">Major_Industries_Districts!$A$1:$I$1</definedName>
    <definedName name="Data" localSheetId="3">#REF!</definedName>
    <definedName name="Data" localSheetId="0">#REF!</definedName>
    <definedName name="Data" localSheetId="4">#REF!</definedName>
    <definedName name="Data" localSheetId="1">#REF!</definedName>
    <definedName name="Data" localSheetId="5">#REF!</definedName>
    <definedName name="Data">#REF!</definedName>
    <definedName name="DataEnd" localSheetId="3">#REF!</definedName>
    <definedName name="DataEnd" localSheetId="0">#REF!</definedName>
    <definedName name="DataEnd" localSheetId="4">#REF!</definedName>
    <definedName name="DataEnd" localSheetId="1">#REF!</definedName>
    <definedName name="DataEnd">#REF!</definedName>
    <definedName name="Hyousoku" localSheetId="3">#REF!</definedName>
    <definedName name="Hyousoku" localSheetId="0">#REF!</definedName>
    <definedName name="Hyousoku" localSheetId="4">#REF!</definedName>
    <definedName name="Hyousoku" localSheetId="1">#REF!</definedName>
    <definedName name="Hyousoku">#REF!</definedName>
    <definedName name="HyousokuArea" localSheetId="3">#REF!</definedName>
    <definedName name="HyousokuArea" localSheetId="0">#REF!</definedName>
    <definedName name="HyousokuArea" localSheetId="4">#REF!</definedName>
    <definedName name="HyousokuArea" localSheetId="1">#REF!</definedName>
    <definedName name="HyousokuArea">#REF!</definedName>
    <definedName name="HyousokuEnd" localSheetId="3">#REF!</definedName>
    <definedName name="HyousokuEnd" localSheetId="0">#REF!</definedName>
    <definedName name="HyousokuEnd" localSheetId="4">#REF!</definedName>
    <definedName name="HyousokuEnd" localSheetId="1">#REF!</definedName>
    <definedName name="HyousokuEnd">#REF!</definedName>
    <definedName name="Hyoutou" localSheetId="3">#REF!</definedName>
    <definedName name="Hyoutou" localSheetId="0">#REF!</definedName>
    <definedName name="Hyoutou" localSheetId="4">#REF!</definedName>
    <definedName name="Hyoutou" localSheetId="1">#REF!</definedName>
    <definedName name="Hyoutou">#REF!</definedName>
    <definedName name="personc08_クエリ" localSheetId="3">#REF!</definedName>
    <definedName name="personc08_クエリ" localSheetId="0">#REF!</definedName>
    <definedName name="personc08_クエリ" localSheetId="4">#REF!</definedName>
    <definedName name="personc08_クエリ" localSheetId="1">#REF!</definedName>
    <definedName name="personc08_クエリ">#REF!</definedName>
    <definedName name="Rangai0">'[1]定義（総数）'!$B$48:$J$48</definedName>
    <definedName name="Title" localSheetId="3">#REF!</definedName>
    <definedName name="Title" localSheetId="0">#REF!</definedName>
    <definedName name="Title" localSheetId="4">#REF!</definedName>
    <definedName name="Title" localSheetId="1">#REF!</definedName>
    <definedName name="Title" localSheetId="5">#REF!</definedName>
    <definedName name="Title">#REF!</definedName>
    <definedName name="TitleEnglish" localSheetId="3">#REF!</definedName>
    <definedName name="TitleEnglish" localSheetId="0">#REF!</definedName>
    <definedName name="TitleEnglish" localSheetId="4">#REF!</definedName>
    <definedName name="TitleEnglish" localSheetId="1">#REF!</definedName>
    <definedName name="TitleEnglis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38" l="1"/>
  <c r="L41" i="38" s="1"/>
  <c r="J41" i="38"/>
  <c r="K41" i="38"/>
  <c r="I42" i="38"/>
  <c r="L42" i="38" s="1"/>
  <c r="J42" i="38"/>
  <c r="K42" i="38"/>
  <c r="I4" i="38"/>
  <c r="J4" i="38"/>
  <c r="K4" i="38"/>
  <c r="L4" i="38"/>
  <c r="I5" i="38"/>
  <c r="J5" i="38"/>
  <c r="K5" i="38"/>
  <c r="L5" i="38"/>
  <c r="I6" i="38"/>
  <c r="J6" i="38"/>
  <c r="K6" i="38"/>
  <c r="L6" i="38"/>
  <c r="I7" i="38"/>
  <c r="J7" i="38"/>
  <c r="K7" i="38"/>
  <c r="L7" i="38"/>
  <c r="I8" i="38"/>
  <c r="J8" i="38"/>
  <c r="K8" i="38"/>
  <c r="L8" i="38"/>
  <c r="I9" i="38"/>
  <c r="J9" i="38"/>
  <c r="K9" i="38"/>
  <c r="L9" i="38"/>
  <c r="I10" i="38"/>
  <c r="J10" i="38"/>
  <c r="K10" i="38"/>
  <c r="L10" i="38"/>
  <c r="I11" i="38"/>
  <c r="J11" i="38"/>
  <c r="K11" i="38"/>
  <c r="L11" i="38"/>
  <c r="I12" i="38"/>
  <c r="J12" i="38"/>
  <c r="K12" i="38"/>
  <c r="L12" i="38"/>
  <c r="I13" i="38"/>
  <c r="J13" i="38"/>
  <c r="K13" i="38"/>
  <c r="L13" i="38"/>
  <c r="I14" i="38"/>
  <c r="J14" i="38"/>
  <c r="K14" i="38"/>
  <c r="L14" i="38"/>
  <c r="I15" i="38"/>
  <c r="J15" i="38"/>
  <c r="K15" i="38"/>
  <c r="L15" i="38"/>
  <c r="I16" i="38"/>
  <c r="J16" i="38"/>
  <c r="K16" i="38"/>
  <c r="L16" i="38"/>
  <c r="I17" i="38"/>
  <c r="J17" i="38"/>
  <c r="K17" i="38"/>
  <c r="L17" i="38"/>
  <c r="I18" i="38"/>
  <c r="J18" i="38"/>
  <c r="K18" i="38"/>
  <c r="L18" i="38"/>
  <c r="I19" i="38"/>
  <c r="J19" i="38"/>
  <c r="K19" i="38"/>
  <c r="L19" i="38"/>
  <c r="I20" i="38"/>
  <c r="J20" i="38"/>
  <c r="K20" i="38"/>
  <c r="L20" i="38"/>
  <c r="I21" i="38"/>
  <c r="J21" i="38"/>
  <c r="K21" i="38"/>
  <c r="L21" i="38"/>
  <c r="I22" i="38"/>
  <c r="J22" i="38"/>
  <c r="K22" i="38"/>
  <c r="L22" i="38"/>
  <c r="I23" i="38"/>
  <c r="J23" i="38"/>
  <c r="K23" i="38"/>
  <c r="L23" i="38"/>
  <c r="I24" i="38"/>
  <c r="J24" i="38"/>
  <c r="K24" i="38"/>
  <c r="L24" i="38"/>
  <c r="I25" i="38"/>
  <c r="J25" i="38"/>
  <c r="K25" i="38"/>
  <c r="L25" i="38"/>
  <c r="I26" i="38"/>
  <c r="J26" i="38"/>
  <c r="K26" i="38"/>
  <c r="L26" i="38"/>
  <c r="I27" i="38"/>
  <c r="J27" i="38"/>
  <c r="K27" i="38"/>
  <c r="L27" i="38"/>
  <c r="I28" i="38"/>
  <c r="J28" i="38"/>
  <c r="K28" i="38"/>
  <c r="L28" i="38"/>
  <c r="I29" i="38"/>
  <c r="J29" i="38"/>
  <c r="K29" i="38"/>
  <c r="L29" i="38"/>
  <c r="I30" i="38"/>
  <c r="J30" i="38"/>
  <c r="K30" i="38"/>
  <c r="L30" i="38"/>
  <c r="I31" i="38"/>
  <c r="J31" i="38"/>
  <c r="K31" i="38"/>
  <c r="L31" i="38"/>
  <c r="I32" i="38"/>
  <c r="J32" i="38"/>
  <c r="K32" i="38"/>
  <c r="L32" i="38"/>
  <c r="I33" i="38"/>
  <c r="J33" i="38"/>
  <c r="K33" i="38"/>
  <c r="L33" i="38"/>
  <c r="I34" i="38"/>
  <c r="J34" i="38"/>
  <c r="K34" i="38"/>
  <c r="L34" i="38"/>
  <c r="I35" i="38"/>
  <c r="J35" i="38"/>
  <c r="K35" i="38"/>
  <c r="L35" i="38"/>
  <c r="I36" i="38"/>
  <c r="J36" i="38"/>
  <c r="K36" i="38"/>
  <c r="L36" i="38"/>
  <c r="I37" i="38"/>
  <c r="J37" i="38"/>
  <c r="K37" i="38"/>
  <c r="L37" i="38"/>
  <c r="I38" i="38"/>
  <c r="J38" i="38"/>
  <c r="K38" i="38"/>
  <c r="L38" i="38"/>
  <c r="I39" i="38"/>
  <c r="J39" i="38"/>
  <c r="K39" i="38"/>
  <c r="L39" i="38"/>
  <c r="I40" i="38"/>
  <c r="J40" i="38"/>
  <c r="K40" i="38"/>
  <c r="L40" i="38"/>
  <c r="G17" i="38" l="1"/>
  <c r="G18" i="38"/>
  <c r="G19" i="38"/>
  <c r="G20" i="38"/>
  <c r="F20" i="38" s="1"/>
  <c r="G21" i="38"/>
  <c r="G22" i="38"/>
  <c r="F35" i="38"/>
  <c r="F34" i="38"/>
  <c r="F32" i="38"/>
  <c r="F31" i="38"/>
  <c r="F29" i="38"/>
  <c r="F28" i="38"/>
  <c r="F26" i="38"/>
  <c r="F25" i="38"/>
  <c r="F24" i="38"/>
  <c r="F23" i="38"/>
  <c r="F22" i="38"/>
  <c r="F21" i="38"/>
  <c r="F18" i="38"/>
  <c r="F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K3" i="38"/>
  <c r="I3" i="38"/>
  <c r="G3" i="38"/>
  <c r="J3" i="38" s="1"/>
  <c r="F19" i="38" l="1"/>
  <c r="L3" i="38"/>
  <c r="V3" i="27" l="1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" i="27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4" i="1"/>
  <c r="W3" i="27" s="1"/>
  <c r="C5" i="1"/>
  <c r="W4" i="27" s="1"/>
  <c r="C6" i="1"/>
  <c r="W5" i="27" s="1"/>
  <c r="X5" i="27" s="1"/>
  <c r="C7" i="1"/>
  <c r="W6" i="27" s="1"/>
  <c r="X6" i="27" s="1"/>
  <c r="C8" i="1"/>
  <c r="W7" i="27" s="1"/>
  <c r="C9" i="1"/>
  <c r="W8" i="27" s="1"/>
  <c r="C10" i="1"/>
  <c r="W9" i="27" s="1"/>
  <c r="X9" i="27" s="1"/>
  <c r="C11" i="1"/>
  <c r="W10" i="27" s="1"/>
  <c r="X10" i="27" s="1"/>
  <c r="C12" i="1"/>
  <c r="W11" i="27" s="1"/>
  <c r="C13" i="1"/>
  <c r="W12" i="27" s="1"/>
  <c r="C14" i="1"/>
  <c r="W13" i="27" s="1"/>
  <c r="X13" i="27" s="1"/>
  <c r="C15" i="1"/>
  <c r="W14" i="27" s="1"/>
  <c r="X14" i="27" s="1"/>
  <c r="C16" i="1"/>
  <c r="W15" i="27" s="1"/>
  <c r="C17" i="1"/>
  <c r="W16" i="27" s="1"/>
  <c r="C18" i="1"/>
  <c r="W17" i="27" s="1"/>
  <c r="X17" i="27" s="1"/>
  <c r="C19" i="1"/>
  <c r="W18" i="27" s="1"/>
  <c r="X18" i="27" s="1"/>
  <c r="C20" i="1"/>
  <c r="W19" i="27" s="1"/>
  <c r="C21" i="1"/>
  <c r="W20" i="27" s="1"/>
  <c r="C22" i="1"/>
  <c r="W21" i="27" s="1"/>
  <c r="X21" i="27" s="1"/>
  <c r="C23" i="1"/>
  <c r="W22" i="27" s="1"/>
  <c r="X22" i="27" s="1"/>
  <c r="C24" i="1"/>
  <c r="W23" i="27" s="1"/>
  <c r="C25" i="1"/>
  <c r="W24" i="27" s="1"/>
  <c r="C26" i="1"/>
  <c r="W25" i="27" s="1"/>
  <c r="X25" i="27" s="1"/>
  <c r="C27" i="1"/>
  <c r="W26" i="27" s="1"/>
  <c r="X26" i="27" s="1"/>
  <c r="C3" i="1"/>
  <c r="W2" i="27" s="1"/>
  <c r="L45" i="30"/>
  <c r="K45" i="30"/>
  <c r="J45" i="30"/>
  <c r="I45" i="30"/>
  <c r="G45" i="30"/>
  <c r="F45" i="30"/>
  <c r="E45" i="30"/>
  <c r="D45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20" i="30"/>
  <c r="C9" i="30"/>
  <c r="C10" i="30"/>
  <c r="C11" i="30"/>
  <c r="C12" i="30"/>
  <c r="C13" i="30"/>
  <c r="C14" i="30"/>
  <c r="C15" i="30"/>
  <c r="C16" i="30"/>
  <c r="C8" i="30"/>
  <c r="F17" i="30"/>
  <c r="G17" i="30"/>
  <c r="I17" i="30"/>
  <c r="J17" i="30"/>
  <c r="K17" i="30"/>
  <c r="L17" i="30"/>
  <c r="E17" i="30"/>
  <c r="X24" i="27" l="1"/>
  <c r="X20" i="27"/>
  <c r="X16" i="27"/>
  <c r="X12" i="27"/>
  <c r="X8" i="27"/>
  <c r="X4" i="27"/>
  <c r="X2" i="27"/>
  <c r="X23" i="27"/>
  <c r="X19" i="27"/>
  <c r="X15" i="27"/>
  <c r="X11" i="27"/>
  <c r="X7" i="27"/>
  <c r="X3" i="27"/>
  <c r="C45" i="30"/>
  <c r="C17" i="30"/>
  <c r="G2" i="30"/>
  <c r="G3" i="30"/>
  <c r="P2" i="30"/>
  <c r="O12" i="25"/>
  <c r="C3" i="25" l="1"/>
  <c r="C4" i="25"/>
  <c r="C5" i="25"/>
  <c r="C6" i="25"/>
  <c r="C7" i="25"/>
  <c r="C8" i="25"/>
  <c r="C9" i="25"/>
  <c r="C10" i="25"/>
  <c r="C2" i="25"/>
  <c r="D12" i="25"/>
  <c r="E12" i="25"/>
  <c r="F12" i="25"/>
  <c r="G12" i="25"/>
  <c r="H12" i="25"/>
  <c r="I12" i="25"/>
  <c r="J12" i="25"/>
  <c r="K12" i="25"/>
  <c r="L12" i="25"/>
  <c r="M12" i="25"/>
  <c r="N12" i="25"/>
  <c r="P12" i="25"/>
  <c r="C12" i="25" l="1"/>
  <c r="P13" i="25" l="1"/>
  <c r="O13" i="25"/>
  <c r="N13" i="25"/>
  <c r="E13" i="25"/>
  <c r="I13" i="25"/>
  <c r="G13" i="25"/>
  <c r="H13" i="25"/>
  <c r="M13" i="25"/>
  <c r="L13" i="25"/>
  <c r="J13" i="25"/>
  <c r="K13" i="25"/>
  <c r="F13" i="25"/>
  <c r="D13" i="25"/>
</calcChain>
</file>

<file path=xl/sharedStrings.xml><?xml version="1.0" encoding="utf-8"?>
<sst xmlns="http://schemas.openxmlformats.org/spreadsheetml/2006/main" count="751" uniqueCount="261">
  <si>
    <t>ID_CENSO</t>
  </si>
  <si>
    <t>NAME</t>
  </si>
  <si>
    <t>Total</t>
  </si>
  <si>
    <t>Economic Activity</t>
  </si>
  <si>
    <t>LKA.1_1</t>
  </si>
  <si>
    <t>Ampara</t>
  </si>
  <si>
    <t>LKA.2_1</t>
  </si>
  <si>
    <t>Anuradhapura</t>
  </si>
  <si>
    <t>LKA.3_1</t>
  </si>
  <si>
    <t>Badulla</t>
  </si>
  <si>
    <t>LKA.4_1</t>
  </si>
  <si>
    <t>Batticaloa</t>
  </si>
  <si>
    <t>LKA.5_1</t>
  </si>
  <si>
    <t>Colombo</t>
  </si>
  <si>
    <t>LKA.6_1</t>
  </si>
  <si>
    <t>Galle</t>
  </si>
  <si>
    <t>LKA.7_1</t>
  </si>
  <si>
    <t>Gampaha</t>
  </si>
  <si>
    <t>LKA.8_1</t>
  </si>
  <si>
    <t>Hambantota</t>
  </si>
  <si>
    <t>LKA.9_1</t>
  </si>
  <si>
    <t>Jaffna</t>
  </si>
  <si>
    <t>LKA.10_1</t>
  </si>
  <si>
    <t>Kalutara</t>
  </si>
  <si>
    <t>LKA.11_1</t>
  </si>
  <si>
    <t>Kandy</t>
  </si>
  <si>
    <t>LKA.12_1</t>
  </si>
  <si>
    <t>Kegalle</t>
  </si>
  <si>
    <t>LKA.13_1</t>
  </si>
  <si>
    <t>Kilinochchi</t>
  </si>
  <si>
    <t>LKA.14_1</t>
  </si>
  <si>
    <t>Kurunegala</t>
  </si>
  <si>
    <t>LKA.15_1</t>
  </si>
  <si>
    <t>Mannar</t>
  </si>
  <si>
    <t>LKA.16_1</t>
  </si>
  <si>
    <t>Matale</t>
  </si>
  <si>
    <t>LKA.17_1</t>
  </si>
  <si>
    <t>Matara</t>
  </si>
  <si>
    <t>LKA.18_1</t>
  </si>
  <si>
    <t>Moneragala</t>
  </si>
  <si>
    <t>LKA.19_1</t>
  </si>
  <si>
    <t>Mullaitivu</t>
  </si>
  <si>
    <t>LKA.20_1</t>
  </si>
  <si>
    <t>Nuwara Eliya</t>
  </si>
  <si>
    <t>LKA.21_1</t>
  </si>
  <si>
    <t>Polonnaruwa</t>
  </si>
  <si>
    <t>LKA.22_1</t>
  </si>
  <si>
    <t>Puttalam</t>
  </si>
  <si>
    <t>LKA.23_1</t>
  </si>
  <si>
    <t>Ratnapura</t>
  </si>
  <si>
    <t>LKA.24_1</t>
  </si>
  <si>
    <t>Trincomalee</t>
  </si>
  <si>
    <t>LKA.25_1</t>
  </si>
  <si>
    <t>Vavuniya</t>
  </si>
  <si>
    <t>Agriculture, forestry and fishing (A)</t>
  </si>
  <si>
    <t>Mining &amp; quarrying (B)</t>
  </si>
  <si>
    <t>Manufacturing (C )</t>
  </si>
  <si>
    <t>Construction, Electricity, gas, steam and air conditioning supply, Water supply, sewerage, waste management and remediation activities (D, E,F)</t>
  </si>
  <si>
    <t>Wholesale and retail trade, repair of motor vehicles and motor cycles (G)</t>
  </si>
  <si>
    <t>Transportation and storage (H)</t>
  </si>
  <si>
    <t>Accommodation and food services activities (I)</t>
  </si>
  <si>
    <t>Information and communication (J)</t>
  </si>
  <si>
    <t>Financial and insurance activities (K)</t>
  </si>
  <si>
    <t>Professional, scientific and technical activities (M)</t>
  </si>
  <si>
    <t>Administrative and support service activities (N)</t>
  </si>
  <si>
    <t>Public administration and defense compulsory social security (O)</t>
  </si>
  <si>
    <t>Education (P)</t>
  </si>
  <si>
    <t>Human health and social work activities (Q)</t>
  </si>
  <si>
    <t>Other service activities (S)</t>
  </si>
  <si>
    <t>Activities of households as employers; undifferentiated goods and services - producing activities of households for own use (T)</t>
  </si>
  <si>
    <t>Real estate activities (L), Arts, entertainment and recreation (R ), Activities of extra territorial organizations &amp; bodies (U)</t>
  </si>
  <si>
    <t>PROVINCE</t>
  </si>
  <si>
    <t>Western</t>
  </si>
  <si>
    <t>Central</t>
  </si>
  <si>
    <t>Southern</t>
  </si>
  <si>
    <t>Northern</t>
  </si>
  <si>
    <t>Eastern</t>
  </si>
  <si>
    <t>North Western</t>
  </si>
  <si>
    <t>North Central</t>
  </si>
  <si>
    <t>Uva</t>
  </si>
  <si>
    <t>Sabaragamuwa</t>
  </si>
  <si>
    <t>Population</t>
  </si>
  <si>
    <t>Agriculture</t>
  </si>
  <si>
    <t>Industry</t>
  </si>
  <si>
    <t>Services</t>
  </si>
  <si>
    <t>Region</t>
  </si>
  <si>
    <t>id</t>
  </si>
  <si>
    <t>Establishments</t>
  </si>
  <si>
    <t>Labour Force</t>
  </si>
  <si>
    <t>Industry &amp; Construction</t>
  </si>
  <si>
    <t>Trade</t>
  </si>
  <si>
    <t>ATLAS</t>
  </si>
  <si>
    <t>Non-agricultural Economic Establishments</t>
  </si>
  <si>
    <t>Micro</t>
  </si>
  <si>
    <t>Small</t>
  </si>
  <si>
    <t>Medium</t>
  </si>
  <si>
    <t>Large</t>
  </si>
  <si>
    <t>DISTRICT</t>
  </si>
  <si>
    <t>No Agricultural data available</t>
  </si>
  <si>
    <t>Considering health and education</t>
  </si>
  <si>
    <t>Mining &amp; quarrying</t>
  </si>
  <si>
    <t>Manufacturing</t>
  </si>
  <si>
    <t>Construction</t>
  </si>
  <si>
    <t>Wholesale and retail trade, repair of motor vehicles and motorcycles</t>
  </si>
  <si>
    <t>Transportation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</si>
  <si>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</si>
  <si>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</si>
  <si>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</si>
  <si>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</si>
  <si>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</si>
  <si>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</si>
  <si>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 xml:space="preserve">Arts, entertainment and recreation </t>
  </si>
  <si>
    <t>Other service activities</t>
  </si>
  <si>
    <t>30% COM/MUR/LWAL+DNO/H:1
30% COM/MUR/LWAL+DNO/H:2
20% COM/MUR/LWAL+DNO/H:3
10% COM/CR/LFINF+DUL/H:2
10% COM/CR/LFINF+DUL/H:3</t>
  </si>
  <si>
    <t>25% COM/MUR/LWAL+DNO/H:1
25% COM/MUR/LWAL+DNO/H:2
30% IND/S/LFINF+DUL/H:1
10% COM/CR/LFM+DUL/H:1
10% COM/CR/LFM+DUL/H:2</t>
  </si>
  <si>
    <t>15% COM/W+WBB/LPB+DNO/H:1
35% COM/MUR/LWAL+DNO/H:2
10% COM/CR/LFINF+DUL/H:2
10% COM/CR/LFINF+DUL/H:3
10% COM/CR/LFINF+DUL/H:4
10% COM/CR/LFINF+DUL/H:5
5% COM/CR/LDUAL+DUM/HBET:6-12
5% COM/CR/LDUAL+DUM/HBET:13-</t>
  </si>
  <si>
    <t>35% COM/MUR/LWAL+DNO/H:2
30% COM/CR/LFINF+DUL/H:2
14% COM/CR/LFINF+DUL/H:3
10% COM/CR/LFINF+DUL/H:4
10% COM/CR/LFINF+DUL/H:5
1% COM/CR/LDUAL+DUM/HBET:6-12</t>
  </si>
  <si>
    <t>35% IND/MUR/LWAL+DNO/H:1
35% IND/MUR/LWAL+DNO/H:2
30% IND/S/LFINF+DUL/H:1</t>
  </si>
  <si>
    <t>70% IND/MUR/LWAL+DNO/H:1
15% COM/CR/LFINF+DUL/H:2
15% COM/CR/LFINF+DUL/H:3</t>
  </si>
  <si>
    <t>IND4</t>
  </si>
  <si>
    <t>25% IND1
75% IND2</t>
  </si>
  <si>
    <t>IND6</t>
  </si>
  <si>
    <t>85% COM1
15% COM2</t>
  </si>
  <si>
    <t>50% COM1
50% COM2</t>
  </si>
  <si>
    <t>50% COM12
50% COM5</t>
  </si>
  <si>
    <t>COM3</t>
  </si>
  <si>
    <t>COM</t>
  </si>
  <si>
    <t>15% COM3
80% COM5
5% COM11</t>
  </si>
  <si>
    <t>W</t>
  </si>
  <si>
    <t>Manufacturing (Heavy)</t>
  </si>
  <si>
    <t>Manufacturing (Light)</t>
  </si>
  <si>
    <t>Mining</t>
  </si>
  <si>
    <t>Retail trade</t>
  </si>
  <si>
    <t>Wholesale trade and storage (warehouse)</t>
  </si>
  <si>
    <t>Offices, professional/technical services</t>
  </si>
  <si>
    <t>Entertainment</t>
  </si>
  <si>
    <t>Hotels</t>
  </si>
  <si>
    <t>Other services</t>
  </si>
  <si>
    <t>IND1</t>
  </si>
  <si>
    <t>IND2</t>
  </si>
  <si>
    <t>COM1</t>
  </si>
  <si>
    <t>COM2</t>
  </si>
  <si>
    <t>COM5</t>
  </si>
  <si>
    <t>COM12</t>
  </si>
  <si>
    <t>70% CR/LFM/HBET:1-2/IND1
30% S/LFM/HBET:1-2/IND1</t>
  </si>
  <si>
    <t>Recreation and leisure</t>
  </si>
  <si>
    <t>COM11</t>
  </si>
  <si>
    <t>60% MUR/LWAL/H:1/IND2
25% CR/LFM/HBET:1-2/IND2
15% S/LFM/HBET:1-2/IND2</t>
  </si>
  <si>
    <t>100% MUR/LWAL/H:1/IND4</t>
  </si>
  <si>
    <t>75% MUR/LWAL/H:1/IND6
20% CR/LFM/HBET:1-2/IND6
5% S/LFM/HBET:1-2/IND6</t>
  </si>
  <si>
    <t>50% MUR/LWAL/H:1/COM2
40% CR/LFM/HBET:1-2/COM2
10% S/LFM/HBET:1-2/COM2</t>
  </si>
  <si>
    <t>30% MUR/LWAL/H:1/COM3
10% CR/LFINF/H:1/COM3
10% CR/LFINF/H:2/COM3
25% CR/LFINF/HBET:3-5/COM3
20% CR/LDUAL/HBET:6-12/COM3
5% CR/LDUAL/HBET:13-/COM3</t>
  </si>
  <si>
    <t>MUR</t>
  </si>
  <si>
    <t>LWAL</t>
  </si>
  <si>
    <t>H:1</t>
  </si>
  <si>
    <t>CR</t>
  </si>
  <si>
    <t>LFM</t>
  </si>
  <si>
    <t>HBET:1-2</t>
  </si>
  <si>
    <t>S</t>
  </si>
  <si>
    <t>80% MUR/LWAL/H:1/COM
20% CR/LFM/HBET:1-2/COM</t>
  </si>
  <si>
    <t>LFINF</t>
  </si>
  <si>
    <t>H:2</t>
  </si>
  <si>
    <t>HBET:3-5</t>
  </si>
  <si>
    <t>LDUAL</t>
  </si>
  <si>
    <t>HBET:6-12</t>
  </si>
  <si>
    <t>HBET:13-</t>
  </si>
  <si>
    <t>CR/LFM/HBET:1-2/IND1</t>
  </si>
  <si>
    <t>MUR/LWAL/H:1/IND2</t>
  </si>
  <si>
    <t>CR/LFM/HBET:1-2/IND2</t>
  </si>
  <si>
    <t>S/LFM/HBET:1-2/IND2</t>
  </si>
  <si>
    <t>MUR/LWAL/H:1/IND6</t>
  </si>
  <si>
    <t>CR/LFM/HBET:1-2/IND6</t>
  </si>
  <si>
    <t>S/LFM/HBET:1-2/IND6</t>
  </si>
  <si>
    <t>MUR/LWAL/H:1/COM1</t>
  </si>
  <si>
    <t>CR/LFINF/H:1/COM1</t>
  </si>
  <si>
    <t>CR/LFINF/H:2/COM1</t>
  </si>
  <si>
    <t>CR/LFINF/HBET:3-5/COM1</t>
  </si>
  <si>
    <t>MUR/LWAL/H:1/COM2</t>
  </si>
  <si>
    <t>CR/LFM/HBET:1-2/COM2</t>
  </si>
  <si>
    <t>S/LFM/HBET:1-2/COM2</t>
  </si>
  <si>
    <t>MUR/LWAL/H:1/COM3</t>
  </si>
  <si>
    <t>CR/LFINF/H:1/COM3</t>
  </si>
  <si>
    <t>CR/LFINF/H:2/COM3</t>
  </si>
  <si>
    <t>CR/LFINF/HBET:3-5/COM3</t>
  </si>
  <si>
    <t>CR/LDUAL/HBET:6-12/COM3</t>
  </si>
  <si>
    <t>CR/LDUAL/HBET:13-/COM3</t>
  </si>
  <si>
    <t>MUR/LWAL/H:1/COM5</t>
  </si>
  <si>
    <t>CR/LFINF/H:1/COM5</t>
  </si>
  <si>
    <t>CR/LFINF/H:2/COM5</t>
  </si>
  <si>
    <t>MUR/LWAL/H:1/COM12</t>
  </si>
  <si>
    <t>CR/LFINF/H:1/COM12</t>
  </si>
  <si>
    <t>CR/LFINF/H:2/COM12</t>
  </si>
  <si>
    <t>CR/LFINF/HBET:3-5/COM12</t>
  </si>
  <si>
    <t>CR/LDUAL/HBET:13-/COM12</t>
  </si>
  <si>
    <t>CR/LDUAL/HBET:6-12/COM12</t>
  </si>
  <si>
    <t>MUR/LWAL/H:1/COM</t>
  </si>
  <si>
    <t>CR/LFM/HBET:1-2/COM</t>
  </si>
  <si>
    <t>DUCTILITY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</si>
  <si>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</si>
  <si>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</si>
  <si>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</si>
  <si>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</si>
  <si>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</si>
  <si>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</si>
  <si>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</si>
  <si>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</si>
  <si>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</si>
  <si>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MAPPING DUCTILITY</t>
  </si>
  <si>
    <t>CR/LFM+DUL/HBET:1-2/IND1</t>
  </si>
  <si>
    <t>MUR/LWAL+DNO/H:1/IND2</t>
  </si>
  <si>
    <t>CR/LFM+DUL/HBET:1-2/IND2</t>
  </si>
  <si>
    <t>MUR/LWAL+DNO/H:1/IND6</t>
  </si>
  <si>
    <t>MUR/LWAL+DNO/H:1/COM1</t>
  </si>
  <si>
    <t>CR/LFINF+DUL/H:1/COM1</t>
  </si>
  <si>
    <t>CR/LFINF+DUL/H:2/COM1</t>
  </si>
  <si>
    <t>CR/LFINF+DUL/HBET:3-5/COM1</t>
  </si>
  <si>
    <t>MUR/LWAL+DNO/H:1/COM2</t>
  </si>
  <si>
    <t>CR/LFM+DUL/HBET:1-2/COM2</t>
  </si>
  <si>
    <t>MUR/LWAL+DNO/H:1/COM3</t>
  </si>
  <si>
    <t>CR/LFINF+DUL/H:1/COM3</t>
  </si>
  <si>
    <t>CR/LFINF+DUL/H:2/COM3</t>
  </si>
  <si>
    <t>CR/LFINF+DUL/HBET:3-5/COM3</t>
  </si>
  <si>
    <t>CR/LDUAL+DUL/HBET:6-12/COM3</t>
  </si>
  <si>
    <t>CR/LDUAL+DUL/HBET:13-/COM3</t>
  </si>
  <si>
    <t>MUR/LWAL+DNO/H:1/COM5</t>
  </si>
  <si>
    <t>CR/LFINF+DUL/H:1/COM5</t>
  </si>
  <si>
    <t>CR/LFINF+DUL/H:2/COM5</t>
  </si>
  <si>
    <t>MUR/LWAL+DNO/H:1/COM12</t>
  </si>
  <si>
    <t>CR/LFINF+DUL/H:1/COM12</t>
  </si>
  <si>
    <t>CR/LFINF+DUL/H:2/COM12</t>
  </si>
  <si>
    <t>CR/LFINF+DUL/HBET:3-5/COM12</t>
  </si>
  <si>
    <t>CR/LDUAL+DUL/HBET:13-/COM12</t>
  </si>
  <si>
    <t>CR/LDUAL+DUL/HBET:6-12/COM12</t>
  </si>
  <si>
    <t>MUR/LWAL+DNO/H:1/COM</t>
  </si>
  <si>
    <t>CR/LFM+DUL/HBET:1-2/COM</t>
  </si>
  <si>
    <t>50% MUR/LWAL/H:1/COM11
40% CR/LFM/HBET:1-2/COM11
10% S/LFM/HBET:1-2/COM11</t>
  </si>
  <si>
    <t>S/LFM/HBET:1-2/IND1</t>
  </si>
  <si>
    <t>MUR/LWAL/H:1/IND4</t>
  </si>
  <si>
    <t>MUR/LWAL/H:1/COM11</t>
  </si>
  <si>
    <t>CR/LFM/HBET:1-2/COM11</t>
  </si>
  <si>
    <t>S/LFM/HBET:1-2/COM11</t>
  </si>
  <si>
    <t>CR/LFM+DUL/HBET:1-2/COM11</t>
  </si>
  <si>
    <t>MUR/LWAL+DNO/H:1/COM11</t>
  </si>
  <si>
    <t>MUR/LWAL+DNO/H:1/IND4</t>
  </si>
  <si>
    <t>40% MUR/LWAL/H:1/COM1
20% CR/LFINF/H:1/COM1
20% CR/LFINF/H:2/COM1
10% CR/LFINF/HBET:3-5/COM1
10% W/HBET:1-2/COM1</t>
  </si>
  <si>
    <t>50% MUR/LWAL/H:1/COM5
20% CR/LFINF/H:1/COM5
15% CR/LFINF/H:2/COM5
10% W/HBET:1-2/COM5
5% CR/LFINF/HBET:3-5/COM5</t>
  </si>
  <si>
    <t>CR/LFINF/HBET:3-5/COM5</t>
  </si>
  <si>
    <t>MUR/LWAL/H:2/COM12</t>
  </si>
  <si>
    <t>W/HBET:1-2/COM1</t>
  </si>
  <si>
    <t>W/HBET:1-2/COM5</t>
  </si>
  <si>
    <t>CR/LFINF+DUL/HBET:3-5/COM5</t>
  </si>
  <si>
    <t>CR/LFM+DUL/HBET:1-2/IND6</t>
  </si>
  <si>
    <t>MUR/LWAL+DNO/H:2/COM12</t>
  </si>
  <si>
    <t>S/LFM+DUL/HBET:1-2/COM11</t>
  </si>
  <si>
    <t>S/LFM+DUL/HBET:1-2/COM2</t>
  </si>
  <si>
    <t>S/LFM+DUL/HBET:1-2/IND1</t>
  </si>
  <si>
    <t>S/LFM+DUL/HBET:1-2/IND2</t>
  </si>
  <si>
    <t>S/LFM+DUL/HBET:1-2/IND6</t>
  </si>
  <si>
    <t>W/+DNO/HBET:1-2/COM1</t>
  </si>
  <si>
    <t>W/+DNO/HBET:1-2/COM5</t>
  </si>
  <si>
    <t>30% MUR/LWAL/H:1/COM12
20% MUR/LWAL/H:2/COM12
10% CR/LFINF/H:1/COM12
10% CR/LFINF/H:2/COM12
20% CR/LFINF/HBET:3-5/COM12
7% CR/LDUAL/HBET:13-/COM12
3% CR/LDUAL/HBET:6-12/COM12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</si>
</sst>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EB9C"/>
        <b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0" borderId="0"/>
    <xf numFmtId="0" fontId="1" fillId="2" borderId="0" applyBorder="0" applyProtection="0"/>
    <xf numFmtId="0" fontId="2" fillId="0" borderId="0"/>
    <xf numFmtId="0" fontId="3" fillId="3" borderId="0" applyBorder="0" applyProtection="0"/>
    <xf numFmtId="9" fontId="4" fillId="0" borderId="0" applyFont="0" applyFill="0" applyBorder="0" applyAlignment="0" applyProtection="0"/>
    <xf numFmtId="0" fontId="3" fillId="3" borderId="0" applyBorder="0" applyProtection="0"/>
  </cellStyleXfs>
  <cellXfs count="4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3" applyAlignment="1">
      <alignment horizontal="center" vertical="center" wrapText="1"/>
    </xf>
    <xf numFmtId="0" fontId="2" fillId="0" borderId="0" xfId="3"/>
    <xf numFmtId="0" fontId="3" fillId="3" borderId="1" xfId="4" applyBorder="1" applyAlignment="1" applyProtection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center"/>
    </xf>
    <xf numFmtId="164" fontId="5" fillId="0" borderId="0" xfId="5" applyNumberFormat="1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3" fontId="6" fillId="0" borderId="0" xfId="0" applyNumberFormat="1" applyFont="1"/>
    <xf numFmtId="0" fontId="7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3" fillId="3" borderId="3" xfId="4" applyBorder="1" applyAlignment="1" applyProtection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9" fontId="0" fillId="0" borderId="1" xfId="5" applyFont="1" applyBorder="1"/>
    <xf numFmtId="0" fontId="1" fillId="0" borderId="3" xfId="1" applyBorder="1" applyAlignment="1">
      <alignment horizontal="center" vertical="center" wrapText="1"/>
    </xf>
    <xf numFmtId="0" fontId="3" fillId="3" borderId="3" xfId="6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2" fillId="4" borderId="0" xfId="1" applyFont="1" applyFill="1" applyAlignment="1">
      <alignment horizontal="center" vertical="center" wrapText="1"/>
    </xf>
    <xf numFmtId="0" fontId="12" fillId="5" borderId="0" xfId="1" applyFont="1" applyFill="1" applyAlignment="1">
      <alignment horizontal="center" vertical="center" wrapText="1"/>
    </xf>
    <xf numFmtId="0" fontId="12" fillId="0" borderId="0" xfId="1" applyFont="1" applyAlignment="1">
      <alignment horizontal="center"/>
    </xf>
    <xf numFmtId="0" fontId="1" fillId="0" borderId="0" xfId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5" fillId="6" borderId="0" xfId="0" applyFont="1" applyFill="1" applyAlignment="1">
      <alignment vertical="center"/>
    </xf>
    <xf numFmtId="0" fontId="15" fillId="6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2" fontId="4" fillId="0" borderId="0" xfId="5" applyNumberFormat="1" applyAlignment="1">
      <alignment horizontal="center" vertical="center"/>
    </xf>
    <xf numFmtId="1" fontId="4" fillId="0" borderId="0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0" applyNumberFormat="1"/>
  </cellXfs>
  <cellStyles count="7">
    <cellStyle name="Explanatory Text 2" xfId="6" xr:uid="{2949E425-992E-434F-B2B0-52C4A9013D41}"/>
    <cellStyle name="Normal" xfId="0" builtinId="0"/>
    <cellStyle name="Normal 2" xfId="1" xr:uid="{F8344E10-5804-40AE-9B70-11E25C5FDE06}"/>
    <cellStyle name="Normal 3" xfId="3" xr:uid="{6202D055-83FA-44EA-80A0-7610A7503937}"/>
    <cellStyle name="Per cent" xfId="5" builtinId="5"/>
    <cellStyle name="Texto explicativo 2" xfId="2" xr:uid="{C497BE9C-7DB0-488A-BA77-DD9A7154AD8B}"/>
    <cellStyle name="Texto explicativo 3" xfId="4" xr:uid="{05877125-4000-4BD1-BE6D-F8583506C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104775</xdr:rowOff>
    </xdr:from>
    <xdr:to>
      <xdr:col>2</xdr:col>
      <xdr:colOff>104329</xdr:colOff>
      <xdr:row>12</xdr:row>
      <xdr:rowOff>28370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74F574-F367-48D9-81D3-3901BA2B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9775"/>
          <a:ext cx="3571429" cy="1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:/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（総数）"/>
      <sheetName val="パフォーマンステストの概要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F727-2A9E-4B53-B06E-67CA355BA0BD}">
  <sheetPr codeName="Hoja3"/>
  <dimension ref="A1:S41"/>
  <sheetViews>
    <sheetView zoomScale="80" zoomScaleNormal="80" workbookViewId="0">
      <pane ySplit="1" topLeftCell="A2" activePane="bottomLeft" state="frozen"/>
      <selection pane="bottomLeft" activeCell="A12" sqref="A12"/>
    </sheetView>
  </sheetViews>
  <sheetFormatPr baseColWidth="10" defaultColWidth="11.5" defaultRowHeight="15" x14ac:dyDescent="0.2"/>
  <cols>
    <col min="2" max="2" width="16.33203125" bestFit="1" customWidth="1"/>
    <col min="4" max="4" width="12.83203125" style="2" customWidth="1"/>
    <col min="5" max="5" width="13.5" style="2" bestFit="1" customWidth="1"/>
    <col min="6" max="6" width="19.1640625" style="2" bestFit="1" customWidth="1"/>
    <col min="7" max="7" width="33.1640625" style="2" bestFit="1" customWidth="1"/>
    <col min="8" max="8" width="21.1640625" style="2" customWidth="1"/>
    <col min="9" max="9" width="17.83203125" style="2" bestFit="1" customWidth="1"/>
    <col min="10" max="10" width="19.33203125" style="2" bestFit="1" customWidth="1"/>
    <col min="11" max="11" width="19.1640625" style="2" bestFit="1" customWidth="1"/>
    <col min="12" max="12" width="23.6640625" style="2" customWidth="1"/>
    <col min="13" max="13" width="17.5" style="2" customWidth="1"/>
    <col min="14" max="14" width="20" bestFit="1" customWidth="1"/>
    <col min="15" max="15" width="13.83203125" bestFit="1" customWidth="1"/>
    <col min="16" max="16" width="34.5" customWidth="1"/>
  </cols>
  <sheetData>
    <row r="1" spans="1:19" ht="64" x14ac:dyDescent="0.2">
      <c r="A1" t="s">
        <v>71</v>
      </c>
      <c r="B1" t="s">
        <v>1</v>
      </c>
      <c r="C1" t="s">
        <v>2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68</v>
      </c>
      <c r="P1" s="1" t="s">
        <v>70</v>
      </c>
      <c r="Q1" s="1"/>
      <c r="R1" s="1"/>
      <c r="S1" s="1"/>
    </row>
    <row r="2" spans="1:19" x14ac:dyDescent="0.2">
      <c r="A2">
        <v>1</v>
      </c>
      <c r="B2" t="s">
        <v>72</v>
      </c>
      <c r="C2" s="6">
        <f t="shared" ref="C2:C10" si="0">SUM(D2:P2)</f>
        <v>1796177</v>
      </c>
      <c r="D2" s="7">
        <v>135122</v>
      </c>
      <c r="E2" s="7">
        <v>8825</v>
      </c>
      <c r="F2" s="7">
        <v>558880</v>
      </c>
      <c r="G2" s="7">
        <v>165591</v>
      </c>
      <c r="H2" s="7">
        <v>393727</v>
      </c>
      <c r="I2" s="7">
        <v>197971</v>
      </c>
      <c r="J2" s="7">
        <v>69701</v>
      </c>
      <c r="K2" s="7">
        <v>44608</v>
      </c>
      <c r="L2" s="7">
        <v>73666</v>
      </c>
      <c r="M2" s="7">
        <v>32922</v>
      </c>
      <c r="N2" s="6">
        <v>52216</v>
      </c>
      <c r="O2" s="6">
        <v>41480</v>
      </c>
      <c r="P2" s="6">
        <v>21468</v>
      </c>
    </row>
    <row r="3" spans="1:19" x14ac:dyDescent="0.2">
      <c r="A3">
        <v>2</v>
      </c>
      <c r="B3" t="s">
        <v>73</v>
      </c>
      <c r="C3" s="6">
        <f t="shared" si="0"/>
        <v>854379</v>
      </c>
      <c r="D3" s="7">
        <v>366782</v>
      </c>
      <c r="E3" s="7">
        <v>5213</v>
      </c>
      <c r="F3" s="7">
        <v>130138</v>
      </c>
      <c r="G3" s="7">
        <v>80355</v>
      </c>
      <c r="H3" s="7">
        <v>131667</v>
      </c>
      <c r="I3" s="7">
        <v>61453</v>
      </c>
      <c r="J3" s="7">
        <v>31113</v>
      </c>
      <c r="K3" s="7">
        <v>3102</v>
      </c>
      <c r="L3" s="7">
        <v>13787</v>
      </c>
      <c r="M3" s="7">
        <v>3468</v>
      </c>
      <c r="N3" s="6">
        <v>8258</v>
      </c>
      <c r="O3" s="6">
        <v>14254</v>
      </c>
      <c r="P3" s="6">
        <v>4789</v>
      </c>
    </row>
    <row r="4" spans="1:19" x14ac:dyDescent="0.2">
      <c r="A4">
        <v>3</v>
      </c>
      <c r="B4" t="s">
        <v>74</v>
      </c>
      <c r="C4" s="6">
        <f t="shared" si="0"/>
        <v>827619</v>
      </c>
      <c r="D4" s="7">
        <v>348171</v>
      </c>
      <c r="E4" s="7">
        <v>1816</v>
      </c>
      <c r="F4" s="7">
        <v>156263</v>
      </c>
      <c r="G4" s="7">
        <v>77103</v>
      </c>
      <c r="H4" s="7">
        <v>109535</v>
      </c>
      <c r="I4" s="7">
        <v>53511</v>
      </c>
      <c r="J4" s="7">
        <v>25992</v>
      </c>
      <c r="K4" s="7">
        <v>2055</v>
      </c>
      <c r="L4" s="7">
        <v>12975</v>
      </c>
      <c r="M4" s="7">
        <v>2737</v>
      </c>
      <c r="N4" s="6">
        <v>15329</v>
      </c>
      <c r="O4" s="6">
        <v>17370</v>
      </c>
      <c r="P4" s="6">
        <v>4762</v>
      </c>
    </row>
    <row r="5" spans="1:19" x14ac:dyDescent="0.2">
      <c r="A5">
        <v>4</v>
      </c>
      <c r="B5" t="s">
        <v>75</v>
      </c>
      <c r="C5" s="6">
        <f t="shared" si="0"/>
        <v>291504</v>
      </c>
      <c r="D5" s="7">
        <v>101183</v>
      </c>
      <c r="E5" s="7">
        <v>1361</v>
      </c>
      <c r="F5" s="7">
        <v>32645</v>
      </c>
      <c r="G5" s="7">
        <v>44962</v>
      </c>
      <c r="H5" s="7">
        <v>50513</v>
      </c>
      <c r="I5" s="7">
        <v>18216</v>
      </c>
      <c r="J5" s="7">
        <v>9364</v>
      </c>
      <c r="K5" s="7">
        <v>2375</v>
      </c>
      <c r="L5" s="7">
        <v>6580</v>
      </c>
      <c r="M5" s="7">
        <v>1543</v>
      </c>
      <c r="N5" s="6">
        <v>3831</v>
      </c>
      <c r="O5" s="6">
        <v>15335</v>
      </c>
      <c r="P5" s="6">
        <v>3596</v>
      </c>
    </row>
    <row r="6" spans="1:19" x14ac:dyDescent="0.2">
      <c r="A6">
        <v>5</v>
      </c>
      <c r="B6" t="s">
        <v>76</v>
      </c>
      <c r="C6" s="6">
        <f t="shared" si="0"/>
        <v>399900</v>
      </c>
      <c r="D6" s="7">
        <v>127311</v>
      </c>
      <c r="E6" s="7">
        <v>2367</v>
      </c>
      <c r="F6" s="7">
        <v>64333</v>
      </c>
      <c r="G6" s="7">
        <v>59946</v>
      </c>
      <c r="H6" s="7">
        <v>70752</v>
      </c>
      <c r="I6" s="7">
        <v>30615</v>
      </c>
      <c r="J6" s="7">
        <v>14332</v>
      </c>
      <c r="K6" s="7">
        <v>1392</v>
      </c>
      <c r="L6" s="7">
        <v>4665</v>
      </c>
      <c r="M6" s="7">
        <v>2881</v>
      </c>
      <c r="N6" s="6">
        <v>8475</v>
      </c>
      <c r="O6" s="6">
        <v>12250</v>
      </c>
      <c r="P6" s="6">
        <v>581</v>
      </c>
    </row>
    <row r="7" spans="1:19" x14ac:dyDescent="0.2">
      <c r="A7">
        <v>6</v>
      </c>
      <c r="B7" t="s">
        <v>77</v>
      </c>
      <c r="C7" s="6">
        <f t="shared" si="0"/>
        <v>869955</v>
      </c>
      <c r="D7" s="7">
        <v>291518</v>
      </c>
      <c r="E7" s="7">
        <v>7925</v>
      </c>
      <c r="F7" s="7">
        <v>218345</v>
      </c>
      <c r="G7" s="7">
        <v>69103</v>
      </c>
      <c r="H7" s="7">
        <v>140694</v>
      </c>
      <c r="I7" s="7">
        <v>64572</v>
      </c>
      <c r="J7" s="7">
        <v>21086</v>
      </c>
      <c r="K7" s="7">
        <v>5055</v>
      </c>
      <c r="L7" s="7">
        <v>19366</v>
      </c>
      <c r="M7" s="7">
        <v>5462</v>
      </c>
      <c r="N7" s="6">
        <v>6114</v>
      </c>
      <c r="O7" s="6">
        <v>11924</v>
      </c>
      <c r="P7" s="6">
        <v>8791</v>
      </c>
    </row>
    <row r="8" spans="1:19" x14ac:dyDescent="0.2">
      <c r="A8">
        <v>7</v>
      </c>
      <c r="B8" t="s">
        <v>78</v>
      </c>
      <c r="C8" s="6">
        <f t="shared" si="0"/>
        <v>430543</v>
      </c>
      <c r="D8" s="7">
        <v>230564</v>
      </c>
      <c r="E8" s="7">
        <v>3223</v>
      </c>
      <c r="F8" s="7">
        <v>60578</v>
      </c>
      <c r="G8" s="7">
        <v>32874</v>
      </c>
      <c r="H8" s="7">
        <v>63388</v>
      </c>
      <c r="I8" s="7">
        <v>17752</v>
      </c>
      <c r="J8" s="7">
        <v>2972</v>
      </c>
      <c r="K8" s="7">
        <v>1016</v>
      </c>
      <c r="L8" s="7">
        <v>9627</v>
      </c>
      <c r="M8" s="7">
        <v>1267</v>
      </c>
      <c r="N8" s="6">
        <v>2484</v>
      </c>
      <c r="O8" s="6">
        <v>4162</v>
      </c>
      <c r="P8" s="6">
        <v>636</v>
      </c>
    </row>
    <row r="9" spans="1:19" x14ac:dyDescent="0.2">
      <c r="A9">
        <v>8</v>
      </c>
      <c r="B9" t="s">
        <v>79</v>
      </c>
      <c r="C9" s="6">
        <f t="shared" si="0"/>
        <v>466404</v>
      </c>
      <c r="D9" s="7">
        <v>292865</v>
      </c>
      <c r="E9" s="7">
        <v>756</v>
      </c>
      <c r="F9" s="7">
        <v>40520</v>
      </c>
      <c r="G9" s="7">
        <v>22756</v>
      </c>
      <c r="H9" s="7">
        <v>53853</v>
      </c>
      <c r="I9" s="7">
        <v>26225</v>
      </c>
      <c r="J9" s="7">
        <v>11972</v>
      </c>
      <c r="K9" s="7">
        <v>228</v>
      </c>
      <c r="L9" s="7">
        <v>8957</v>
      </c>
      <c r="M9" s="7">
        <v>2083</v>
      </c>
      <c r="N9" s="6">
        <v>3036</v>
      </c>
      <c r="O9" s="6">
        <v>2283</v>
      </c>
      <c r="P9" s="6">
        <v>870</v>
      </c>
    </row>
    <row r="10" spans="1:19" x14ac:dyDescent="0.2">
      <c r="A10">
        <v>9</v>
      </c>
      <c r="B10" t="s">
        <v>80</v>
      </c>
      <c r="C10" s="6">
        <f t="shared" si="0"/>
        <v>707225</v>
      </c>
      <c r="D10" s="7">
        <v>260360</v>
      </c>
      <c r="E10" s="7">
        <v>28422</v>
      </c>
      <c r="F10" s="7">
        <v>158927</v>
      </c>
      <c r="G10" s="7">
        <v>64278</v>
      </c>
      <c r="H10" s="7">
        <v>88208</v>
      </c>
      <c r="I10" s="7">
        <v>45812</v>
      </c>
      <c r="J10" s="7">
        <v>16550</v>
      </c>
      <c r="K10" s="7">
        <v>1690</v>
      </c>
      <c r="L10" s="7">
        <v>9702</v>
      </c>
      <c r="M10" s="7">
        <v>2341</v>
      </c>
      <c r="N10" s="6">
        <v>7747</v>
      </c>
      <c r="O10" s="6">
        <v>18494</v>
      </c>
      <c r="P10" s="6">
        <v>4694</v>
      </c>
    </row>
    <row r="11" spans="1:19" x14ac:dyDescent="0.2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6"/>
      <c r="O11" s="6"/>
      <c r="P11" s="6"/>
    </row>
    <row r="12" spans="1:19" s="8" customFormat="1" x14ac:dyDescent="0.2">
      <c r="C12" s="9">
        <f>SUM(C1:C10)</f>
        <v>6643706</v>
      </c>
      <c r="D12" s="9">
        <f t="shared" ref="D12:P12" si="1">SUM(D1:D10)</f>
        <v>2153876</v>
      </c>
      <c r="E12" s="9">
        <f t="shared" si="1"/>
        <v>59908</v>
      </c>
      <c r="F12" s="9">
        <f t="shared" si="1"/>
        <v>1420629</v>
      </c>
      <c r="G12" s="9">
        <f t="shared" si="1"/>
        <v>616968</v>
      </c>
      <c r="H12" s="9">
        <f t="shared" si="1"/>
        <v>1102337</v>
      </c>
      <c r="I12" s="9">
        <f t="shared" si="1"/>
        <v>516127</v>
      </c>
      <c r="J12" s="9">
        <f t="shared" si="1"/>
        <v>203082</v>
      </c>
      <c r="K12" s="9">
        <f t="shared" si="1"/>
        <v>61521</v>
      </c>
      <c r="L12" s="9">
        <f t="shared" si="1"/>
        <v>159325</v>
      </c>
      <c r="M12" s="9">
        <f t="shared" si="1"/>
        <v>54704</v>
      </c>
      <c r="N12" s="9">
        <f t="shared" si="1"/>
        <v>107490</v>
      </c>
      <c r="O12" s="9">
        <f t="shared" si="1"/>
        <v>137552</v>
      </c>
      <c r="P12" s="9">
        <f t="shared" si="1"/>
        <v>50187</v>
      </c>
    </row>
    <row r="13" spans="1:19" s="8" customFormat="1" x14ac:dyDescent="0.2">
      <c r="C13" s="9"/>
      <c r="D13" s="10">
        <f t="shared" ref="D13:P13" si="2">D12/$C$12</f>
        <v>0.32419797022926661</v>
      </c>
      <c r="E13" s="10">
        <f t="shared" si="2"/>
        <v>9.0172563325348828E-3</v>
      </c>
      <c r="F13" s="10">
        <f t="shared" si="2"/>
        <v>0.21383080467437904</v>
      </c>
      <c r="G13" s="10">
        <f t="shared" si="2"/>
        <v>9.286503647211361E-2</v>
      </c>
      <c r="H13" s="10">
        <f t="shared" si="2"/>
        <v>0.16592200196697446</v>
      </c>
      <c r="I13" s="10">
        <f t="shared" si="2"/>
        <v>7.7686610455068306E-2</v>
      </c>
      <c r="J13" s="10">
        <f t="shared" si="2"/>
        <v>3.0567577794682665E-2</v>
      </c>
      <c r="K13" s="10">
        <f t="shared" si="2"/>
        <v>9.2600425124170146E-3</v>
      </c>
      <c r="L13" s="10">
        <f t="shared" si="2"/>
        <v>2.3981344147377983E-2</v>
      </c>
      <c r="M13" s="10">
        <f t="shared" si="2"/>
        <v>8.2339585767341305E-3</v>
      </c>
      <c r="N13" s="10">
        <f t="shared" si="2"/>
        <v>1.6179222861457145E-2</v>
      </c>
      <c r="O13" s="10">
        <f t="shared" si="2"/>
        <v>2.0704107014970261E-2</v>
      </c>
      <c r="P13" s="10">
        <f t="shared" si="2"/>
        <v>7.5540669620239066E-3</v>
      </c>
      <c r="Q13" s="10"/>
    </row>
    <row r="41" customFormat="1" x14ac:dyDescent="0.2"/>
  </sheetData>
  <conditionalFormatting sqref="D13:Q1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9295-82AC-4918-B033-3CA10C16C0C3}">
  <dimension ref="A1:L84"/>
  <sheetViews>
    <sheetView topLeftCell="D21" workbookViewId="0">
      <selection activeCell="L3" sqref="L3:L42"/>
    </sheetView>
  </sheetViews>
  <sheetFormatPr baseColWidth="10" defaultColWidth="11.5" defaultRowHeight="15" x14ac:dyDescent="0.2"/>
  <cols>
    <col min="1" max="1" width="22.1640625" style="40" bestFit="1" customWidth="1"/>
    <col min="2" max="5" width="9.83203125" style="2" customWidth="1"/>
    <col min="6" max="8" width="11.5" style="2"/>
    <col min="9" max="9" width="24.1640625" style="2" bestFit="1" customWidth="1"/>
    <col min="10" max="10" width="30" bestFit="1" customWidth="1"/>
    <col min="11" max="12" width="30.6640625" bestFit="1" customWidth="1"/>
  </cols>
  <sheetData>
    <row r="1" spans="1:12" ht="24" x14ac:dyDescent="0.3">
      <c r="A1" s="33" t="s">
        <v>198</v>
      </c>
      <c r="B1" s="34"/>
      <c r="C1" s="34"/>
      <c r="D1" s="34"/>
    </row>
    <row r="2" spans="1:12" s="37" customFormat="1" ht="28" customHeight="1" x14ac:dyDescent="0.2">
      <c r="A2" s="35" t="s">
        <v>199</v>
      </c>
      <c r="B2" s="36" t="s">
        <v>200</v>
      </c>
      <c r="C2" s="36" t="s">
        <v>201</v>
      </c>
      <c r="D2" s="36" t="s">
        <v>202</v>
      </c>
      <c r="E2" s="36" t="s">
        <v>203</v>
      </c>
      <c r="F2" s="36" t="s">
        <v>204</v>
      </c>
      <c r="G2" s="36" t="s">
        <v>205</v>
      </c>
      <c r="H2" s="36" t="s">
        <v>206</v>
      </c>
      <c r="I2" s="36" t="s">
        <v>204</v>
      </c>
      <c r="J2" s="36" t="s">
        <v>205</v>
      </c>
      <c r="K2" s="36" t="s">
        <v>206</v>
      </c>
      <c r="L2" s="36" t="s">
        <v>207</v>
      </c>
    </row>
    <row r="3" spans="1:12" s="40" customFormat="1" ht="16" x14ac:dyDescent="0.2">
      <c r="A3" t="s">
        <v>193</v>
      </c>
      <c r="B3" t="s">
        <v>155</v>
      </c>
      <c r="C3" s="2" t="s">
        <v>163</v>
      </c>
      <c r="D3" s="2" t="s">
        <v>165</v>
      </c>
      <c r="E3" s="2" t="s">
        <v>143</v>
      </c>
      <c r="F3" s="38"/>
      <c r="G3" s="39">
        <f>100-SUM(H3:H3)</f>
        <v>100</v>
      </c>
      <c r="H3" s="39"/>
      <c r="I3" s="39" t="str">
        <f>IF(F3="","",IF(F3=100,$B3&amp;"/"&amp;$C3&amp;"+"&amp;I$2&amp;"/"&amp;$D3&amp;"/"&amp;$E3,IF(F3&gt;0,F3&amp;"% "&amp;$B3&amp;"/"&amp;$C3&amp;"+"&amp;I$2&amp;"/"&amp;$D3&amp;"/"&amp;$E3,"")))</f>
        <v/>
      </c>
      <c r="J3" s="39" t="str">
        <f>IF(G3="","",IF(G3=100,$B3&amp;"/"&amp;$C3&amp;"+"&amp;J$2&amp;"/"&amp;$D3&amp;"/"&amp;$E3,IF(G3&gt;0,G3&amp;"% "&amp;$B3&amp;"/"&amp;$C3&amp;"+"&amp;J$2&amp;"/"&amp;$D3&amp;"/"&amp;$E3,"")))</f>
        <v>CR/LDUAL+DUL/HBET:13-/COM12</v>
      </c>
      <c r="K3" s="39" t="str">
        <f>IF(H3="","",IF(H3=100,$B3&amp;"/"&amp;$C3&amp;"+"&amp;K$2&amp;"/"&amp;$D3&amp;"/"&amp;$E3,IF(H3&gt;0,H3&amp;"% "&amp;$B3&amp;"/"&amp;$C3&amp;"+"&amp;K$2&amp;"/"&amp;$D3&amp;"/"&amp;$E3,"")))</f>
        <v/>
      </c>
      <c r="L3" s="32" t="str">
        <f>IF(D3="",A3,I3&amp;IF(J3="","",IF(I3="",J3,CHAR(10)&amp;J3))&amp;IF(K3="","",IF(J3="",K3,CHAR(10)&amp;K3)))</f>
        <v>CR/LDUAL+DUL/HBET:13-/COM12</v>
      </c>
    </row>
    <row r="4" spans="1:12" s="40" customFormat="1" ht="16" x14ac:dyDescent="0.2">
      <c r="A4" t="s">
        <v>185</v>
      </c>
      <c r="B4" t="s">
        <v>155</v>
      </c>
      <c r="C4" s="2" t="s">
        <v>163</v>
      </c>
      <c r="D4" s="2" t="s">
        <v>165</v>
      </c>
      <c r="E4" s="2" t="s">
        <v>125</v>
      </c>
      <c r="F4" s="38"/>
      <c r="G4" s="39">
        <f t="shared" ref="G4:G21" si="0">100-SUM(H4:H4)</f>
        <v>100</v>
      </c>
      <c r="H4" s="39"/>
      <c r="I4" s="39" t="str">
        <f t="shared" ref="I4:I40" si="1">IF(F4="","",IF(F4=100,$B4&amp;"/"&amp;$C4&amp;"+"&amp;I$2&amp;"/"&amp;$D4&amp;"/"&amp;$E4,IF(F4&gt;0,F4&amp;"% "&amp;$B4&amp;"/"&amp;$C4&amp;"+"&amp;I$2&amp;"/"&amp;$D4&amp;"/"&amp;$E4,"")))</f>
        <v/>
      </c>
      <c r="J4" s="39" t="str">
        <f t="shared" ref="J4:J40" si="2">IF(G4="","",IF(G4=100,$B4&amp;"/"&amp;$C4&amp;"+"&amp;J$2&amp;"/"&amp;$D4&amp;"/"&amp;$E4,IF(G4&gt;0,G4&amp;"% "&amp;$B4&amp;"/"&amp;$C4&amp;"+"&amp;J$2&amp;"/"&amp;$D4&amp;"/"&amp;$E4,"")))</f>
        <v>CR/LDUAL+DUL/HBET:13-/COM3</v>
      </c>
      <c r="K4" s="39" t="str">
        <f t="shared" ref="K4:K40" si="3">IF(H4="","",IF(H4=100,$B4&amp;"/"&amp;$C4&amp;"+"&amp;K$2&amp;"/"&amp;$D4&amp;"/"&amp;$E4,IF(H4&gt;0,H4&amp;"% "&amp;$B4&amp;"/"&amp;$C4&amp;"+"&amp;K$2&amp;"/"&amp;$D4&amp;"/"&amp;$E4,"")))</f>
        <v/>
      </c>
      <c r="L4" s="32" t="str">
        <f t="shared" ref="L4:L40" si="4">IF(D4="",A4,I4&amp;IF(J4="","",IF(I4="",J4,CHAR(10)&amp;J4))&amp;IF(K4="","",IF(J4="",K4,CHAR(10)&amp;K4)))</f>
        <v>CR/LDUAL+DUL/HBET:13-/COM3</v>
      </c>
    </row>
    <row r="5" spans="1:12" s="40" customFormat="1" ht="16" x14ac:dyDescent="0.2">
      <c r="A5" t="s">
        <v>194</v>
      </c>
      <c r="B5" t="s">
        <v>155</v>
      </c>
      <c r="C5" s="2" t="s">
        <v>163</v>
      </c>
      <c r="D5" s="2" t="s">
        <v>164</v>
      </c>
      <c r="E5" s="2" t="s">
        <v>143</v>
      </c>
      <c r="F5" s="39"/>
      <c r="G5" s="39">
        <f t="shared" si="0"/>
        <v>100</v>
      </c>
      <c r="H5" s="39"/>
      <c r="I5" s="39" t="str">
        <f t="shared" si="1"/>
        <v/>
      </c>
      <c r="J5" s="39" t="str">
        <f t="shared" si="2"/>
        <v>CR/LDUAL+DUL/HBET:6-12/COM12</v>
      </c>
      <c r="K5" s="39" t="str">
        <f t="shared" si="3"/>
        <v/>
      </c>
      <c r="L5" s="32" t="str">
        <f t="shared" si="4"/>
        <v>CR/LDUAL+DUL/HBET:6-12/COM12</v>
      </c>
    </row>
    <row r="6" spans="1:12" s="40" customFormat="1" ht="16" x14ac:dyDescent="0.2">
      <c r="A6" t="s">
        <v>184</v>
      </c>
      <c r="B6" t="s">
        <v>155</v>
      </c>
      <c r="C6" s="2" t="s">
        <v>163</v>
      </c>
      <c r="D6" s="2" t="s">
        <v>164</v>
      </c>
      <c r="E6" s="2" t="s">
        <v>125</v>
      </c>
      <c r="F6" s="38"/>
      <c r="G6" s="39">
        <f t="shared" si="0"/>
        <v>100</v>
      </c>
      <c r="H6" s="39"/>
      <c r="I6" s="39" t="str">
        <f t="shared" si="1"/>
        <v/>
      </c>
      <c r="J6" s="39" t="str">
        <f t="shared" si="2"/>
        <v>CR/LDUAL+DUL/HBET:6-12/COM3</v>
      </c>
      <c r="K6" s="39" t="str">
        <f t="shared" si="3"/>
        <v/>
      </c>
      <c r="L6" s="32" t="str">
        <f t="shared" si="4"/>
        <v>CR/LDUAL+DUL/HBET:6-12/COM3</v>
      </c>
    </row>
    <row r="7" spans="1:12" s="40" customFormat="1" ht="16" x14ac:dyDescent="0.2">
      <c r="A7" t="s">
        <v>174</v>
      </c>
      <c r="B7" t="s">
        <v>155</v>
      </c>
      <c r="C7" s="2" t="s">
        <v>160</v>
      </c>
      <c r="D7" s="2" t="s">
        <v>154</v>
      </c>
      <c r="E7" s="2" t="s">
        <v>140</v>
      </c>
      <c r="F7" s="38"/>
      <c r="G7" s="39">
        <f t="shared" si="0"/>
        <v>100</v>
      </c>
      <c r="H7" s="39"/>
      <c r="I7" s="39" t="str">
        <f t="shared" si="1"/>
        <v/>
      </c>
      <c r="J7" s="39" t="str">
        <f t="shared" si="2"/>
        <v>CR/LFINF+DUL/H:1/COM1</v>
      </c>
      <c r="K7" s="39" t="str">
        <f t="shared" si="3"/>
        <v/>
      </c>
      <c r="L7" s="32" t="str">
        <f t="shared" si="4"/>
        <v>CR/LFINF+DUL/H:1/COM1</v>
      </c>
    </row>
    <row r="8" spans="1:12" s="40" customFormat="1" ht="16" x14ac:dyDescent="0.2">
      <c r="A8" t="s">
        <v>190</v>
      </c>
      <c r="B8" t="s">
        <v>155</v>
      </c>
      <c r="C8" s="2" t="s">
        <v>160</v>
      </c>
      <c r="D8" s="2" t="s">
        <v>154</v>
      </c>
      <c r="E8" s="2" t="s">
        <v>143</v>
      </c>
      <c r="F8" s="38"/>
      <c r="G8" s="39">
        <f t="shared" si="0"/>
        <v>100</v>
      </c>
      <c r="H8" s="39"/>
      <c r="I8" s="39" t="str">
        <f t="shared" si="1"/>
        <v/>
      </c>
      <c r="J8" s="39" t="str">
        <f t="shared" si="2"/>
        <v>CR/LFINF+DUL/H:1/COM12</v>
      </c>
      <c r="K8" s="39" t="str">
        <f t="shared" si="3"/>
        <v/>
      </c>
      <c r="L8" s="32" t="str">
        <f t="shared" si="4"/>
        <v>CR/LFINF+DUL/H:1/COM12</v>
      </c>
    </row>
    <row r="9" spans="1:12" s="40" customFormat="1" ht="16" x14ac:dyDescent="0.2">
      <c r="A9" t="s">
        <v>181</v>
      </c>
      <c r="B9" t="s">
        <v>155</v>
      </c>
      <c r="C9" s="2" t="s">
        <v>160</v>
      </c>
      <c r="D9" s="2" t="s">
        <v>154</v>
      </c>
      <c r="E9" s="2" t="s">
        <v>125</v>
      </c>
      <c r="F9" s="39"/>
      <c r="G9" s="39">
        <f t="shared" si="0"/>
        <v>100</v>
      </c>
      <c r="H9" s="39"/>
      <c r="I9" s="39" t="str">
        <f t="shared" si="1"/>
        <v/>
      </c>
      <c r="J9" s="39" t="str">
        <f t="shared" si="2"/>
        <v>CR/LFINF+DUL/H:1/COM3</v>
      </c>
      <c r="K9" s="39" t="str">
        <f t="shared" si="3"/>
        <v/>
      </c>
      <c r="L9" s="32" t="str">
        <f t="shared" si="4"/>
        <v>CR/LFINF+DUL/H:1/COM3</v>
      </c>
    </row>
    <row r="10" spans="1:12" s="40" customFormat="1" ht="16" x14ac:dyDescent="0.2">
      <c r="A10" t="s">
        <v>187</v>
      </c>
      <c r="B10" t="s">
        <v>155</v>
      </c>
      <c r="C10" s="2" t="s">
        <v>160</v>
      </c>
      <c r="D10" s="2" t="s">
        <v>154</v>
      </c>
      <c r="E10" s="2" t="s">
        <v>142</v>
      </c>
      <c r="F10" s="38"/>
      <c r="G10" s="39">
        <f t="shared" si="0"/>
        <v>100</v>
      </c>
      <c r="H10" s="39"/>
      <c r="I10" s="39" t="str">
        <f t="shared" si="1"/>
        <v/>
      </c>
      <c r="J10" s="39" t="str">
        <f t="shared" si="2"/>
        <v>CR/LFINF+DUL/H:1/COM5</v>
      </c>
      <c r="K10" s="39" t="str">
        <f t="shared" si="3"/>
        <v/>
      </c>
      <c r="L10" s="32" t="str">
        <f t="shared" si="4"/>
        <v>CR/LFINF+DUL/H:1/COM5</v>
      </c>
    </row>
    <row r="11" spans="1:12" s="40" customFormat="1" ht="16" x14ac:dyDescent="0.2">
      <c r="A11" t="s">
        <v>175</v>
      </c>
      <c r="B11" t="s">
        <v>155</v>
      </c>
      <c r="C11" s="2" t="s">
        <v>160</v>
      </c>
      <c r="D11" s="2" t="s">
        <v>161</v>
      </c>
      <c r="E11" s="2" t="s">
        <v>140</v>
      </c>
      <c r="F11" s="39"/>
      <c r="G11" s="39">
        <f t="shared" si="0"/>
        <v>100</v>
      </c>
      <c r="H11" s="39"/>
      <c r="I11" s="39" t="str">
        <f t="shared" si="1"/>
        <v/>
      </c>
      <c r="J11" s="39" t="str">
        <f t="shared" si="2"/>
        <v>CR/LFINF+DUL/H:2/COM1</v>
      </c>
      <c r="K11" s="39" t="str">
        <f t="shared" si="3"/>
        <v/>
      </c>
      <c r="L11" s="32" t="str">
        <f t="shared" si="4"/>
        <v>CR/LFINF+DUL/H:2/COM1</v>
      </c>
    </row>
    <row r="12" spans="1:12" s="40" customFormat="1" ht="16" x14ac:dyDescent="0.2">
      <c r="A12" t="s">
        <v>191</v>
      </c>
      <c r="B12" t="s">
        <v>155</v>
      </c>
      <c r="C12" s="2" t="s">
        <v>160</v>
      </c>
      <c r="D12" s="2" t="s">
        <v>161</v>
      </c>
      <c r="E12" s="2" t="s">
        <v>143</v>
      </c>
      <c r="F12" s="38"/>
      <c r="G12" s="39">
        <f t="shared" si="0"/>
        <v>100</v>
      </c>
      <c r="H12" s="39"/>
      <c r="I12" s="39" t="str">
        <f t="shared" si="1"/>
        <v/>
      </c>
      <c r="J12" s="39" t="str">
        <f t="shared" si="2"/>
        <v>CR/LFINF+DUL/H:2/COM12</v>
      </c>
      <c r="K12" s="39" t="str">
        <f t="shared" si="3"/>
        <v/>
      </c>
      <c r="L12" s="32" t="str">
        <f t="shared" si="4"/>
        <v>CR/LFINF+DUL/H:2/COM12</v>
      </c>
    </row>
    <row r="13" spans="1:12" s="40" customFormat="1" ht="16" x14ac:dyDescent="0.2">
      <c r="A13" t="s">
        <v>182</v>
      </c>
      <c r="B13" t="s">
        <v>155</v>
      </c>
      <c r="C13" s="2" t="s">
        <v>160</v>
      </c>
      <c r="D13" s="2" t="s">
        <v>161</v>
      </c>
      <c r="E13" s="2" t="s">
        <v>125</v>
      </c>
      <c r="F13" s="38"/>
      <c r="G13" s="39">
        <f t="shared" si="0"/>
        <v>100</v>
      </c>
      <c r="H13" s="39"/>
      <c r="I13" s="39" t="str">
        <f t="shared" si="1"/>
        <v/>
      </c>
      <c r="J13" s="39" t="str">
        <f t="shared" si="2"/>
        <v>CR/LFINF+DUL/H:2/COM3</v>
      </c>
      <c r="K13" s="39" t="str">
        <f t="shared" si="3"/>
        <v/>
      </c>
      <c r="L13" s="32" t="str">
        <f t="shared" si="4"/>
        <v>CR/LFINF+DUL/H:2/COM3</v>
      </c>
    </row>
    <row r="14" spans="1:12" s="40" customFormat="1" ht="16" x14ac:dyDescent="0.2">
      <c r="A14" t="s">
        <v>188</v>
      </c>
      <c r="B14" t="s">
        <v>155</v>
      </c>
      <c r="C14" s="2" t="s">
        <v>160</v>
      </c>
      <c r="D14" s="2" t="s">
        <v>161</v>
      </c>
      <c r="E14" s="2" t="s">
        <v>142</v>
      </c>
      <c r="F14" s="38"/>
      <c r="G14" s="39">
        <f t="shared" si="0"/>
        <v>100</v>
      </c>
      <c r="H14" s="39"/>
      <c r="I14" s="39" t="str">
        <f t="shared" si="1"/>
        <v/>
      </c>
      <c r="J14" s="39" t="str">
        <f t="shared" si="2"/>
        <v>CR/LFINF+DUL/H:2/COM5</v>
      </c>
      <c r="K14" s="39" t="str">
        <f t="shared" si="3"/>
        <v/>
      </c>
      <c r="L14" s="32" t="str">
        <f t="shared" si="4"/>
        <v>CR/LFINF+DUL/H:2/COM5</v>
      </c>
    </row>
    <row r="15" spans="1:12" s="40" customFormat="1" ht="16" x14ac:dyDescent="0.2">
      <c r="A15" t="s">
        <v>176</v>
      </c>
      <c r="B15" t="s">
        <v>155</v>
      </c>
      <c r="C15" s="2" t="s">
        <v>160</v>
      </c>
      <c r="D15" s="2" t="s">
        <v>162</v>
      </c>
      <c r="E15" s="2" t="s">
        <v>140</v>
      </c>
      <c r="F15" s="39"/>
      <c r="G15" s="39">
        <f t="shared" si="0"/>
        <v>100</v>
      </c>
      <c r="H15" s="39"/>
      <c r="I15" s="39" t="str">
        <f t="shared" si="1"/>
        <v/>
      </c>
      <c r="J15" s="39" t="str">
        <f t="shared" si="2"/>
        <v>CR/LFINF+DUL/HBET:3-5/COM1</v>
      </c>
      <c r="K15" s="39" t="str">
        <f t="shared" si="3"/>
        <v/>
      </c>
      <c r="L15" s="32" t="str">
        <f t="shared" si="4"/>
        <v>CR/LFINF+DUL/HBET:3-5/COM1</v>
      </c>
    </row>
    <row r="16" spans="1:12" s="40" customFormat="1" ht="16" x14ac:dyDescent="0.2">
      <c r="A16" t="s">
        <v>192</v>
      </c>
      <c r="B16" t="s">
        <v>155</v>
      </c>
      <c r="C16" s="2" t="s">
        <v>160</v>
      </c>
      <c r="D16" s="2" t="s">
        <v>162</v>
      </c>
      <c r="E16" s="2" t="s">
        <v>143</v>
      </c>
      <c r="F16" s="38"/>
      <c r="G16" s="39">
        <f t="shared" ref="F16:G28" si="5">100-SUM(H16:H16)</f>
        <v>100</v>
      </c>
      <c r="H16" s="39"/>
      <c r="I16" s="39" t="str">
        <f t="shared" si="1"/>
        <v/>
      </c>
      <c r="J16" s="39" t="str">
        <f t="shared" si="2"/>
        <v>CR/LFINF+DUL/HBET:3-5/COM12</v>
      </c>
      <c r="K16" s="39" t="str">
        <f t="shared" si="3"/>
        <v/>
      </c>
      <c r="L16" s="32" t="str">
        <f t="shared" si="4"/>
        <v>CR/LFINF+DUL/HBET:3-5/COM12</v>
      </c>
    </row>
    <row r="17" spans="1:12" s="40" customFormat="1" ht="16" x14ac:dyDescent="0.2">
      <c r="A17" t="s">
        <v>183</v>
      </c>
      <c r="B17" t="s">
        <v>155</v>
      </c>
      <c r="C17" s="2" t="s">
        <v>160</v>
      </c>
      <c r="D17" s="2" t="s">
        <v>162</v>
      </c>
      <c r="E17" s="2" t="s">
        <v>125</v>
      </c>
      <c r="F17" s="39">
        <f t="shared" si="5"/>
        <v>0</v>
      </c>
      <c r="G17" s="39">
        <f t="shared" si="0"/>
        <v>100</v>
      </c>
      <c r="H17" s="39"/>
      <c r="I17" s="39" t="str">
        <f t="shared" si="1"/>
        <v/>
      </c>
      <c r="J17" s="39" t="str">
        <f t="shared" si="2"/>
        <v>CR/LFINF+DUL/HBET:3-5/COM3</v>
      </c>
      <c r="K17" s="39" t="str">
        <f t="shared" si="3"/>
        <v/>
      </c>
      <c r="L17" s="32" t="str">
        <f t="shared" si="4"/>
        <v>CR/LFINF+DUL/HBET:3-5/COM3</v>
      </c>
    </row>
    <row r="18" spans="1:12" s="40" customFormat="1" ht="16" x14ac:dyDescent="0.2">
      <c r="A18" t="s">
        <v>246</v>
      </c>
      <c r="B18" t="s">
        <v>155</v>
      </c>
      <c r="C18" s="2" t="s">
        <v>160</v>
      </c>
      <c r="D18" s="2" t="s">
        <v>162</v>
      </c>
      <c r="E18" s="2" t="s">
        <v>142</v>
      </c>
      <c r="F18" s="39">
        <f t="shared" si="5"/>
        <v>0</v>
      </c>
      <c r="G18" s="39">
        <f t="shared" si="0"/>
        <v>100</v>
      </c>
      <c r="H18" s="39"/>
      <c r="I18" s="39" t="str">
        <f t="shared" si="1"/>
        <v/>
      </c>
      <c r="J18" s="39" t="str">
        <f t="shared" si="2"/>
        <v>CR/LFINF+DUL/HBET:3-5/COM5</v>
      </c>
      <c r="K18" s="39" t="str">
        <f t="shared" si="3"/>
        <v/>
      </c>
      <c r="L18" s="32" t="str">
        <f t="shared" si="4"/>
        <v>CR/LFINF+DUL/HBET:3-5/COM5</v>
      </c>
    </row>
    <row r="19" spans="1:12" s="40" customFormat="1" ht="16" x14ac:dyDescent="0.2">
      <c r="A19" t="s">
        <v>196</v>
      </c>
      <c r="B19" t="s">
        <v>155</v>
      </c>
      <c r="C19" s="2" t="s">
        <v>156</v>
      </c>
      <c r="D19" s="2" t="s">
        <v>157</v>
      </c>
      <c r="E19" s="2" t="s">
        <v>126</v>
      </c>
      <c r="F19" s="39">
        <f t="shared" si="5"/>
        <v>0</v>
      </c>
      <c r="G19" s="39">
        <f t="shared" si="5"/>
        <v>100</v>
      </c>
      <c r="H19" s="39"/>
      <c r="I19" s="39" t="str">
        <f t="shared" si="1"/>
        <v/>
      </c>
      <c r="J19" s="39" t="str">
        <f t="shared" si="2"/>
        <v>CR/LFM+DUL/HBET:1-2/COM</v>
      </c>
      <c r="K19" s="39" t="str">
        <f t="shared" si="3"/>
        <v/>
      </c>
      <c r="L19" s="32" t="str">
        <f t="shared" si="4"/>
        <v>CR/LFM+DUL/HBET:1-2/COM</v>
      </c>
    </row>
    <row r="20" spans="1:12" s="40" customFormat="1" ht="16" x14ac:dyDescent="0.2">
      <c r="A20" t="s">
        <v>239</v>
      </c>
      <c r="B20" t="s">
        <v>155</v>
      </c>
      <c r="C20" s="2" t="s">
        <v>156</v>
      </c>
      <c r="D20" s="2" t="s">
        <v>157</v>
      </c>
      <c r="E20" s="2" t="s">
        <v>146</v>
      </c>
      <c r="F20" s="39">
        <f t="shared" si="5"/>
        <v>0</v>
      </c>
      <c r="G20" s="39">
        <f t="shared" si="0"/>
        <v>100</v>
      </c>
      <c r="H20" s="39"/>
      <c r="I20" s="39" t="str">
        <f t="shared" si="1"/>
        <v/>
      </c>
      <c r="J20" s="39" t="str">
        <f t="shared" si="2"/>
        <v>CR/LFM+DUL/HBET:1-2/COM11</v>
      </c>
      <c r="K20" s="39" t="str">
        <f t="shared" si="3"/>
        <v/>
      </c>
      <c r="L20" s="32" t="str">
        <f t="shared" si="4"/>
        <v>CR/LFM+DUL/HBET:1-2/COM11</v>
      </c>
    </row>
    <row r="21" spans="1:12" s="40" customFormat="1" ht="16" x14ac:dyDescent="0.2">
      <c r="A21" t="s">
        <v>178</v>
      </c>
      <c r="B21" t="s">
        <v>155</v>
      </c>
      <c r="C21" s="2" t="s">
        <v>156</v>
      </c>
      <c r="D21" s="2" t="s">
        <v>157</v>
      </c>
      <c r="E21" s="2" t="s">
        <v>141</v>
      </c>
      <c r="F21" s="39">
        <f t="shared" si="5"/>
        <v>0</v>
      </c>
      <c r="G21" s="39">
        <f t="shared" si="0"/>
        <v>100</v>
      </c>
      <c r="H21" s="39"/>
      <c r="I21" s="39" t="str">
        <f t="shared" si="1"/>
        <v/>
      </c>
      <c r="J21" s="39" t="str">
        <f t="shared" si="2"/>
        <v>CR/LFM+DUL/HBET:1-2/COM2</v>
      </c>
      <c r="K21" s="39" t="str">
        <f t="shared" si="3"/>
        <v/>
      </c>
      <c r="L21" s="32" t="str">
        <f t="shared" si="4"/>
        <v>CR/LFM+DUL/HBET:1-2/COM2</v>
      </c>
    </row>
    <row r="22" spans="1:12" s="40" customFormat="1" ht="16" x14ac:dyDescent="0.2">
      <c r="A22" t="s">
        <v>166</v>
      </c>
      <c r="B22" t="s">
        <v>155</v>
      </c>
      <c r="C22" s="2" t="s">
        <v>156</v>
      </c>
      <c r="D22" s="2" t="s">
        <v>157</v>
      </c>
      <c r="E22" s="2" t="s">
        <v>138</v>
      </c>
      <c r="F22" s="39">
        <f t="shared" si="5"/>
        <v>0</v>
      </c>
      <c r="G22" s="39">
        <f t="shared" si="5"/>
        <v>100</v>
      </c>
      <c r="H22" s="39"/>
      <c r="I22" s="39" t="str">
        <f t="shared" si="1"/>
        <v/>
      </c>
      <c r="J22" s="39" t="str">
        <f t="shared" si="2"/>
        <v>CR/LFM+DUL/HBET:1-2/IND1</v>
      </c>
      <c r="K22" s="39" t="str">
        <f t="shared" si="3"/>
        <v/>
      </c>
      <c r="L22" s="32" t="str">
        <f t="shared" si="4"/>
        <v>CR/LFM+DUL/HBET:1-2/IND1</v>
      </c>
    </row>
    <row r="23" spans="1:12" s="40" customFormat="1" ht="16" x14ac:dyDescent="0.2">
      <c r="A23" t="s">
        <v>168</v>
      </c>
      <c r="B23" t="s">
        <v>155</v>
      </c>
      <c r="C23" s="2" t="s">
        <v>156</v>
      </c>
      <c r="D23" s="2" t="s">
        <v>157</v>
      </c>
      <c r="E23" s="2" t="s">
        <v>139</v>
      </c>
      <c r="F23" s="39">
        <f t="shared" si="5"/>
        <v>0</v>
      </c>
      <c r="G23" s="39">
        <v>100</v>
      </c>
      <c r="H23" s="39"/>
      <c r="I23" s="39" t="str">
        <f t="shared" si="1"/>
        <v/>
      </c>
      <c r="J23" s="39" t="str">
        <f t="shared" si="2"/>
        <v>CR/LFM+DUL/HBET:1-2/IND2</v>
      </c>
      <c r="K23" s="39" t="str">
        <f t="shared" si="3"/>
        <v/>
      </c>
      <c r="L23" s="32" t="str">
        <f t="shared" si="4"/>
        <v>CR/LFM+DUL/HBET:1-2/IND2</v>
      </c>
    </row>
    <row r="24" spans="1:12" s="40" customFormat="1" ht="16" x14ac:dyDescent="0.2">
      <c r="A24" t="s">
        <v>171</v>
      </c>
      <c r="B24" t="s">
        <v>155</v>
      </c>
      <c r="C24" s="2" t="s">
        <v>156</v>
      </c>
      <c r="D24" s="2" t="s">
        <v>157</v>
      </c>
      <c r="E24" s="2" t="s">
        <v>121</v>
      </c>
      <c r="F24" s="39">
        <f t="shared" si="5"/>
        <v>0</v>
      </c>
      <c r="G24" s="39">
        <v>100</v>
      </c>
      <c r="H24" s="39"/>
      <c r="I24" s="39" t="str">
        <f t="shared" si="1"/>
        <v/>
      </c>
      <c r="J24" s="39" t="str">
        <f t="shared" si="2"/>
        <v>CR/LFM+DUL/HBET:1-2/IND6</v>
      </c>
      <c r="K24" s="39" t="str">
        <f t="shared" si="3"/>
        <v/>
      </c>
      <c r="L24" s="32" t="str">
        <f t="shared" si="4"/>
        <v>CR/LFM+DUL/HBET:1-2/IND6</v>
      </c>
    </row>
    <row r="25" spans="1:12" s="40" customFormat="1" ht="16" x14ac:dyDescent="0.2">
      <c r="A25" t="s">
        <v>195</v>
      </c>
      <c r="B25" t="s">
        <v>152</v>
      </c>
      <c r="C25" s="2" t="s">
        <v>153</v>
      </c>
      <c r="D25" s="2" t="s">
        <v>154</v>
      </c>
      <c r="E25" s="2" t="s">
        <v>126</v>
      </c>
      <c r="F25" s="39">
        <f t="shared" si="5"/>
        <v>100</v>
      </c>
      <c r="G25" s="39"/>
      <c r="H25" s="39"/>
      <c r="I25" s="39" t="str">
        <f t="shared" si="1"/>
        <v>MUR/LWAL+DNO/H:1/COM</v>
      </c>
      <c r="J25" s="39" t="str">
        <f t="shared" si="2"/>
        <v/>
      </c>
      <c r="K25" s="39" t="str">
        <f t="shared" si="3"/>
        <v/>
      </c>
      <c r="L25" s="32" t="str">
        <f t="shared" si="4"/>
        <v>MUR/LWAL+DNO/H:1/COM</v>
      </c>
    </row>
    <row r="26" spans="1:12" s="40" customFormat="1" ht="16" x14ac:dyDescent="0.2">
      <c r="A26" t="s">
        <v>173</v>
      </c>
      <c r="B26" t="s">
        <v>152</v>
      </c>
      <c r="C26" s="2" t="s">
        <v>153</v>
      </c>
      <c r="D26" s="2" t="s">
        <v>154</v>
      </c>
      <c r="E26" s="2" t="s">
        <v>140</v>
      </c>
      <c r="F26" s="39">
        <f t="shared" si="5"/>
        <v>100</v>
      </c>
      <c r="G26" s="39"/>
      <c r="H26" s="39"/>
      <c r="I26" s="39" t="str">
        <f t="shared" si="1"/>
        <v>MUR/LWAL+DNO/H:1/COM1</v>
      </c>
      <c r="J26" s="39" t="str">
        <f t="shared" si="2"/>
        <v/>
      </c>
      <c r="K26" s="39" t="str">
        <f t="shared" si="3"/>
        <v/>
      </c>
      <c r="L26" s="32" t="str">
        <f t="shared" si="4"/>
        <v>MUR/LWAL+DNO/H:1/COM1</v>
      </c>
    </row>
    <row r="27" spans="1:12" s="40" customFormat="1" ht="16" x14ac:dyDescent="0.2">
      <c r="A27" t="s">
        <v>238</v>
      </c>
      <c r="B27" t="s">
        <v>152</v>
      </c>
      <c r="C27" s="2" t="s">
        <v>153</v>
      </c>
      <c r="D27" s="2" t="s">
        <v>154</v>
      </c>
      <c r="E27" s="2" t="s">
        <v>146</v>
      </c>
      <c r="F27" s="39">
        <v>100</v>
      </c>
      <c r="G27" s="38"/>
      <c r="H27" s="39"/>
      <c r="I27" s="39" t="str">
        <f t="shared" si="1"/>
        <v>MUR/LWAL+DNO/H:1/COM11</v>
      </c>
      <c r="J27" s="39" t="str">
        <f t="shared" si="2"/>
        <v/>
      </c>
      <c r="K27" s="39" t="str">
        <f t="shared" si="3"/>
        <v/>
      </c>
      <c r="L27" s="32" t="str">
        <f t="shared" si="4"/>
        <v>MUR/LWAL+DNO/H:1/COM11</v>
      </c>
    </row>
    <row r="28" spans="1:12" s="40" customFormat="1" ht="16" x14ac:dyDescent="0.2">
      <c r="A28" t="s">
        <v>189</v>
      </c>
      <c r="B28" t="s">
        <v>152</v>
      </c>
      <c r="C28" s="2" t="s">
        <v>153</v>
      </c>
      <c r="D28" s="2" t="s">
        <v>154</v>
      </c>
      <c r="E28" s="2" t="s">
        <v>143</v>
      </c>
      <c r="F28" s="39">
        <f t="shared" si="5"/>
        <v>100</v>
      </c>
      <c r="G28" s="39"/>
      <c r="H28" s="39"/>
      <c r="I28" s="39" t="str">
        <f t="shared" si="1"/>
        <v>MUR/LWAL+DNO/H:1/COM12</v>
      </c>
      <c r="J28" s="39" t="str">
        <f t="shared" si="2"/>
        <v/>
      </c>
      <c r="K28" s="39" t="str">
        <f t="shared" si="3"/>
        <v/>
      </c>
      <c r="L28" s="32" t="str">
        <f t="shared" si="4"/>
        <v>MUR/LWAL+DNO/H:1/COM12</v>
      </c>
    </row>
    <row r="29" spans="1:12" s="40" customFormat="1" ht="16" x14ac:dyDescent="0.2">
      <c r="A29" t="s">
        <v>177</v>
      </c>
      <c r="B29" t="s">
        <v>152</v>
      </c>
      <c r="C29" s="2" t="s">
        <v>153</v>
      </c>
      <c r="D29" s="2" t="s">
        <v>154</v>
      </c>
      <c r="E29" s="2" t="s">
        <v>141</v>
      </c>
      <c r="F29" s="39">
        <f t="shared" ref="F29:F35" si="6">100-SUM(G29:G29)</f>
        <v>100</v>
      </c>
      <c r="G29" s="39"/>
      <c r="H29" s="39"/>
      <c r="I29" s="39" t="str">
        <f t="shared" si="1"/>
        <v>MUR/LWAL+DNO/H:1/COM2</v>
      </c>
      <c r="J29" s="39" t="str">
        <f t="shared" si="2"/>
        <v/>
      </c>
      <c r="K29" s="39" t="str">
        <f t="shared" si="3"/>
        <v/>
      </c>
      <c r="L29" s="32" t="str">
        <f t="shared" si="4"/>
        <v>MUR/LWAL+DNO/H:1/COM2</v>
      </c>
    </row>
    <row r="30" spans="1:12" s="40" customFormat="1" ht="16" x14ac:dyDescent="0.2">
      <c r="A30" t="s">
        <v>180</v>
      </c>
      <c r="B30" t="s">
        <v>152</v>
      </c>
      <c r="C30" s="2" t="s">
        <v>153</v>
      </c>
      <c r="D30" s="2" t="s">
        <v>154</v>
      </c>
      <c r="E30" s="2" t="s">
        <v>125</v>
      </c>
      <c r="F30" s="39">
        <v>100</v>
      </c>
      <c r="G30" s="39"/>
      <c r="H30" s="39"/>
      <c r="I30" s="39" t="str">
        <f t="shared" si="1"/>
        <v>MUR/LWAL+DNO/H:1/COM3</v>
      </c>
      <c r="J30" s="39" t="str">
        <f t="shared" si="2"/>
        <v/>
      </c>
      <c r="K30" s="39" t="str">
        <f t="shared" si="3"/>
        <v/>
      </c>
      <c r="L30" s="32" t="str">
        <f t="shared" si="4"/>
        <v>MUR/LWAL+DNO/H:1/COM3</v>
      </c>
    </row>
    <row r="31" spans="1:12" s="40" customFormat="1" ht="16" x14ac:dyDescent="0.2">
      <c r="A31" t="s">
        <v>186</v>
      </c>
      <c r="B31" t="s">
        <v>152</v>
      </c>
      <c r="C31" s="2" t="s">
        <v>153</v>
      </c>
      <c r="D31" s="2" t="s">
        <v>154</v>
      </c>
      <c r="E31" s="2" t="s">
        <v>142</v>
      </c>
      <c r="F31" s="39">
        <f t="shared" si="6"/>
        <v>100</v>
      </c>
      <c r="G31" s="39"/>
      <c r="H31" s="39"/>
      <c r="I31" s="39" t="str">
        <f t="shared" si="1"/>
        <v>MUR/LWAL+DNO/H:1/COM5</v>
      </c>
      <c r="J31" s="39" t="str">
        <f t="shared" si="2"/>
        <v/>
      </c>
      <c r="K31" s="39" t="str">
        <f t="shared" si="3"/>
        <v/>
      </c>
      <c r="L31" s="32" t="str">
        <f t="shared" si="4"/>
        <v>MUR/LWAL+DNO/H:1/COM5</v>
      </c>
    </row>
    <row r="32" spans="1:12" s="40" customFormat="1" ht="16" x14ac:dyDescent="0.2">
      <c r="A32" t="s">
        <v>167</v>
      </c>
      <c r="B32" t="s">
        <v>152</v>
      </c>
      <c r="C32" s="2" t="s">
        <v>153</v>
      </c>
      <c r="D32" s="2" t="s">
        <v>154</v>
      </c>
      <c r="E32" s="2" t="s">
        <v>139</v>
      </c>
      <c r="F32" s="39">
        <f t="shared" si="6"/>
        <v>100</v>
      </c>
      <c r="G32" s="39"/>
      <c r="H32" s="39"/>
      <c r="I32" s="39" t="str">
        <f t="shared" si="1"/>
        <v>MUR/LWAL+DNO/H:1/IND2</v>
      </c>
      <c r="J32" s="39" t="str">
        <f t="shared" si="2"/>
        <v/>
      </c>
      <c r="K32" s="39" t="str">
        <f t="shared" si="3"/>
        <v/>
      </c>
      <c r="L32" s="32" t="str">
        <f t="shared" si="4"/>
        <v>MUR/LWAL+DNO/H:1/IND2</v>
      </c>
    </row>
    <row r="33" spans="1:12" ht="16" x14ac:dyDescent="0.2">
      <c r="A33" t="s">
        <v>237</v>
      </c>
      <c r="B33" t="s">
        <v>152</v>
      </c>
      <c r="C33" s="2" t="s">
        <v>153</v>
      </c>
      <c r="D33" s="2" t="s">
        <v>154</v>
      </c>
      <c r="E33" s="2" t="s">
        <v>119</v>
      </c>
      <c r="F33" s="39">
        <v>100</v>
      </c>
      <c r="G33" s="39"/>
      <c r="H33" s="39"/>
      <c r="I33" s="39" t="str">
        <f t="shared" si="1"/>
        <v>MUR/LWAL+DNO/H:1/IND4</v>
      </c>
      <c r="J33" s="39" t="str">
        <f t="shared" si="2"/>
        <v/>
      </c>
      <c r="K33" s="39" t="str">
        <f t="shared" si="3"/>
        <v/>
      </c>
      <c r="L33" s="32" t="str">
        <f t="shared" si="4"/>
        <v>MUR/LWAL+DNO/H:1/IND4</v>
      </c>
    </row>
    <row r="34" spans="1:12" ht="16" x14ac:dyDescent="0.2">
      <c r="A34" t="s">
        <v>170</v>
      </c>
      <c r="B34" t="s">
        <v>152</v>
      </c>
      <c r="C34" s="2" t="s">
        <v>153</v>
      </c>
      <c r="D34" s="2" t="s">
        <v>154</v>
      </c>
      <c r="E34" s="2" t="s">
        <v>121</v>
      </c>
      <c r="F34" s="39">
        <f t="shared" si="6"/>
        <v>100</v>
      </c>
      <c r="G34" s="39"/>
      <c r="H34" s="39"/>
      <c r="I34" s="39" t="str">
        <f t="shared" si="1"/>
        <v>MUR/LWAL+DNO/H:1/IND6</v>
      </c>
      <c r="J34" s="39" t="str">
        <f t="shared" si="2"/>
        <v/>
      </c>
      <c r="K34" s="39" t="str">
        <f t="shared" si="3"/>
        <v/>
      </c>
      <c r="L34" s="32" t="str">
        <f t="shared" si="4"/>
        <v>MUR/LWAL+DNO/H:1/IND6</v>
      </c>
    </row>
    <row r="35" spans="1:12" ht="16" x14ac:dyDescent="0.2">
      <c r="A35" t="s">
        <v>247</v>
      </c>
      <c r="B35" t="s">
        <v>152</v>
      </c>
      <c r="C35" s="2" t="s">
        <v>153</v>
      </c>
      <c r="D35" s="2" t="s">
        <v>161</v>
      </c>
      <c r="E35" s="2" t="s">
        <v>143</v>
      </c>
      <c r="F35" s="39">
        <f t="shared" si="6"/>
        <v>100</v>
      </c>
      <c r="G35" s="39"/>
      <c r="H35" s="39"/>
      <c r="I35" s="39" t="str">
        <f t="shared" si="1"/>
        <v>MUR/LWAL+DNO/H:2/COM12</v>
      </c>
      <c r="J35" s="39" t="str">
        <f t="shared" si="2"/>
        <v/>
      </c>
      <c r="K35" s="39" t="str">
        <f t="shared" si="3"/>
        <v/>
      </c>
      <c r="L35" s="32" t="str">
        <f t="shared" si="4"/>
        <v>MUR/LWAL+DNO/H:2/COM12</v>
      </c>
    </row>
    <row r="36" spans="1:12" ht="16" x14ac:dyDescent="0.2">
      <c r="A36" t="s">
        <v>240</v>
      </c>
      <c r="B36" t="s">
        <v>158</v>
      </c>
      <c r="C36" s="2" t="s">
        <v>156</v>
      </c>
      <c r="D36" s="2" t="s">
        <v>157</v>
      </c>
      <c r="E36" s="2" t="s">
        <v>146</v>
      </c>
      <c r="G36" s="39">
        <v>100</v>
      </c>
      <c r="I36" s="39" t="str">
        <f t="shared" si="1"/>
        <v/>
      </c>
      <c r="J36" s="39" t="str">
        <f t="shared" si="2"/>
        <v>S/LFM+DUL/HBET:1-2/COM11</v>
      </c>
      <c r="K36" s="39" t="str">
        <f t="shared" si="3"/>
        <v/>
      </c>
      <c r="L36" s="32" t="str">
        <f t="shared" si="4"/>
        <v>S/LFM+DUL/HBET:1-2/COM11</v>
      </c>
    </row>
    <row r="37" spans="1:12" ht="16" x14ac:dyDescent="0.2">
      <c r="A37" t="s">
        <v>179</v>
      </c>
      <c r="B37" t="s">
        <v>158</v>
      </c>
      <c r="C37" s="2" t="s">
        <v>156</v>
      </c>
      <c r="D37" s="2" t="s">
        <v>157</v>
      </c>
      <c r="E37" s="2" t="s">
        <v>141</v>
      </c>
      <c r="G37" s="39">
        <v>100</v>
      </c>
      <c r="I37" s="39" t="str">
        <f t="shared" si="1"/>
        <v/>
      </c>
      <c r="J37" s="39" t="str">
        <f t="shared" si="2"/>
        <v>S/LFM+DUL/HBET:1-2/COM2</v>
      </c>
      <c r="K37" s="39" t="str">
        <f t="shared" si="3"/>
        <v/>
      </c>
      <c r="L37" s="32" t="str">
        <f t="shared" si="4"/>
        <v>S/LFM+DUL/HBET:1-2/COM2</v>
      </c>
    </row>
    <row r="38" spans="1:12" ht="16" x14ac:dyDescent="0.2">
      <c r="A38" t="s">
        <v>236</v>
      </c>
      <c r="B38" t="s">
        <v>158</v>
      </c>
      <c r="C38" s="2" t="s">
        <v>156</v>
      </c>
      <c r="D38" s="2" t="s">
        <v>157</v>
      </c>
      <c r="E38" s="2" t="s">
        <v>138</v>
      </c>
      <c r="G38" s="39">
        <v>100</v>
      </c>
      <c r="I38" s="39" t="str">
        <f t="shared" si="1"/>
        <v/>
      </c>
      <c r="J38" s="39" t="str">
        <f t="shared" si="2"/>
        <v>S/LFM+DUL/HBET:1-2/IND1</v>
      </c>
      <c r="K38" s="39" t="str">
        <f t="shared" si="3"/>
        <v/>
      </c>
      <c r="L38" s="32" t="str">
        <f t="shared" si="4"/>
        <v>S/LFM+DUL/HBET:1-2/IND1</v>
      </c>
    </row>
    <row r="39" spans="1:12" ht="16" x14ac:dyDescent="0.2">
      <c r="A39" t="s">
        <v>169</v>
      </c>
      <c r="B39" t="s">
        <v>158</v>
      </c>
      <c r="C39" s="2" t="s">
        <v>156</v>
      </c>
      <c r="D39" s="2" t="s">
        <v>157</v>
      </c>
      <c r="E39" s="2" t="s">
        <v>139</v>
      </c>
      <c r="G39" s="39">
        <v>100</v>
      </c>
      <c r="I39" s="39" t="str">
        <f t="shared" si="1"/>
        <v/>
      </c>
      <c r="J39" s="39" t="str">
        <f t="shared" si="2"/>
        <v>S/LFM+DUL/HBET:1-2/IND2</v>
      </c>
      <c r="K39" s="39" t="str">
        <f t="shared" si="3"/>
        <v/>
      </c>
      <c r="L39" s="32" t="str">
        <f t="shared" si="4"/>
        <v>S/LFM+DUL/HBET:1-2/IND2</v>
      </c>
    </row>
    <row r="40" spans="1:12" ht="16" x14ac:dyDescent="0.2">
      <c r="A40" t="s">
        <v>172</v>
      </c>
      <c r="B40" t="s">
        <v>158</v>
      </c>
      <c r="C40" s="2" t="s">
        <v>156</v>
      </c>
      <c r="D40" s="2" t="s">
        <v>157</v>
      </c>
      <c r="E40" s="2" t="s">
        <v>121</v>
      </c>
      <c r="G40" s="39">
        <v>100</v>
      </c>
      <c r="I40" s="39" t="str">
        <f t="shared" si="1"/>
        <v/>
      </c>
      <c r="J40" s="39" t="str">
        <f t="shared" si="2"/>
        <v>S/LFM+DUL/HBET:1-2/IND6</v>
      </c>
      <c r="K40" s="39" t="str">
        <f t="shared" si="3"/>
        <v/>
      </c>
      <c r="L40" s="32" t="str">
        <f t="shared" si="4"/>
        <v>S/LFM+DUL/HBET:1-2/IND6</v>
      </c>
    </row>
    <row r="41" spans="1:12" ht="16" x14ac:dyDescent="0.2">
      <c r="A41" t="s">
        <v>248</v>
      </c>
      <c r="B41" t="s">
        <v>128</v>
      </c>
      <c r="D41" s="2" t="s">
        <v>157</v>
      </c>
      <c r="E41" s="2" t="s">
        <v>140</v>
      </c>
      <c r="F41" s="2">
        <v>100</v>
      </c>
      <c r="I41" s="39" t="str">
        <f>IF(F41="","",IF(F41=100,$B41&amp;"/"&amp;$C41&amp;"+"&amp;I$2&amp;"/"&amp;$D41&amp;"/"&amp;$E41,IF(F41&gt;0,F41&amp;"% "&amp;$B41&amp;"/"&amp;$C41&amp;"+"&amp;I$2&amp;"/"&amp;$D41&amp;"/"&amp;$E41,"")))</f>
        <v>W/+DNO/HBET:1-2/COM1</v>
      </c>
      <c r="J41" s="39" t="str">
        <f>IF(G41="","",IF(G41=100,$B41&amp;"/"&amp;$C41&amp;"+"&amp;J$2&amp;"/"&amp;$D41&amp;"/"&amp;$E41,IF(G41&gt;0,G41&amp;"% "&amp;$B41&amp;"/"&amp;$C41&amp;"+"&amp;J$2&amp;"/"&amp;$D41&amp;"/"&amp;$E41,"")))</f>
        <v/>
      </c>
      <c r="K41" s="39" t="str">
        <f>IF(H41="","",IF(H41=100,$B41&amp;"/"&amp;$C41&amp;"+"&amp;K$2&amp;"/"&amp;$D41&amp;"/"&amp;$E41,IF(H41&gt;0,H41&amp;"% "&amp;$B41&amp;"/"&amp;$C41&amp;"+"&amp;K$2&amp;"/"&amp;$D41&amp;"/"&amp;$E41,"")))</f>
        <v/>
      </c>
      <c r="L41" s="32" t="str">
        <f>IF(D41="",A41,I41&amp;IF(J41="","",IF(I41="",J41,CHAR(10)&amp;J41))&amp;IF(K41="","",IF(J41="",K41,CHAR(10)&amp;K41)))</f>
        <v>W/+DNO/HBET:1-2/COM1</v>
      </c>
    </row>
    <row r="42" spans="1:12" ht="16" x14ac:dyDescent="0.2">
      <c r="A42" t="s">
        <v>249</v>
      </c>
      <c r="B42" t="s">
        <v>128</v>
      </c>
      <c r="D42" s="2" t="s">
        <v>157</v>
      </c>
      <c r="E42" s="2" t="s">
        <v>142</v>
      </c>
      <c r="F42" s="2">
        <v>100</v>
      </c>
      <c r="I42" s="39" t="str">
        <f t="shared" ref="I42" si="7">IF(F42="","",IF(F42=100,$B42&amp;"/"&amp;$C42&amp;"+"&amp;I$2&amp;"/"&amp;$D42&amp;"/"&amp;$E42,IF(F42&gt;0,F42&amp;"% "&amp;$B42&amp;"/"&amp;$C42&amp;"+"&amp;I$2&amp;"/"&amp;$D42&amp;"/"&amp;$E42,"")))</f>
        <v>W/+DNO/HBET:1-2/COM5</v>
      </c>
      <c r="J42" s="39" t="str">
        <f t="shared" ref="J42" si="8">IF(G42="","",IF(G42=100,$B42&amp;"/"&amp;$C42&amp;"+"&amp;J$2&amp;"/"&amp;$D42&amp;"/"&amp;$E42,IF(G42&gt;0,G42&amp;"% "&amp;$B42&amp;"/"&amp;$C42&amp;"+"&amp;J$2&amp;"/"&amp;$D42&amp;"/"&amp;$E42,"")))</f>
        <v/>
      </c>
      <c r="K42" s="39" t="str">
        <f t="shared" ref="K42" si="9">IF(H42="","",IF(H42=100,$B42&amp;"/"&amp;$C42&amp;"+"&amp;K$2&amp;"/"&amp;$D42&amp;"/"&amp;$E42,IF(H42&gt;0,H42&amp;"% "&amp;$B42&amp;"/"&amp;$C42&amp;"+"&amp;K$2&amp;"/"&amp;$D42&amp;"/"&amp;$E42,"")))</f>
        <v/>
      </c>
      <c r="L42" s="32" t="str">
        <f t="shared" ref="L42" si="10">IF(D42="",A42,I42&amp;IF(J42="","",IF(I42="",J42,CHAR(10)&amp;J42))&amp;IF(K42="","",IF(J42="",K42,CHAR(10)&amp;K42)))</f>
        <v>W/+DNO/HBET:1-2/COM5</v>
      </c>
    </row>
    <row r="43" spans="1:12" x14ac:dyDescent="0.2">
      <c r="A43"/>
    </row>
    <row r="44" spans="1:12" x14ac:dyDescent="0.2">
      <c r="A44"/>
    </row>
    <row r="45" spans="1:12" x14ac:dyDescent="0.2">
      <c r="A45"/>
    </row>
    <row r="46" spans="1:12" x14ac:dyDescent="0.2">
      <c r="A46"/>
    </row>
    <row r="47" spans="1:12" x14ac:dyDescent="0.2">
      <c r="A47"/>
    </row>
    <row r="48" spans="1:12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</sheetData>
  <conditionalFormatting sqref="G36:G40 F3:H35">
    <cfRule type="colorScale" priority="2">
      <colorScale>
        <cfvo type="min"/>
        <cfvo type="max"/>
        <color rgb="FFFCFCFF"/>
        <color rgb="FFF8696B"/>
      </colorScale>
    </cfRule>
  </conditionalFormatting>
  <conditionalFormatting sqref="I3:K42">
    <cfRule type="colorScale" priority="3">
      <colorScale>
        <cfvo type="min"/>
        <cfvo type="max"/>
        <color rgb="FFFCFCFF"/>
        <color rgb="FFF8696B"/>
      </colorScale>
    </cfRule>
  </conditionalFormatting>
  <conditionalFormatting sqref="F41:F4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A661-6416-437F-9149-3ED9FEE01D78}">
  <sheetPr codeName="Hoja4"/>
  <dimension ref="A1:L28"/>
  <sheetViews>
    <sheetView zoomScale="80" zoomScaleNormal="80" workbookViewId="0">
      <pane ySplit="1" topLeftCell="A2" activePane="bottomLeft" state="frozen"/>
      <selection pane="bottomLeft" activeCell="G2" sqref="G2:I26"/>
    </sheetView>
  </sheetViews>
  <sheetFormatPr baseColWidth="10" defaultColWidth="11.5" defaultRowHeight="15" x14ac:dyDescent="0.2"/>
  <cols>
    <col min="3" max="3" width="15.1640625" bestFit="1" customWidth="1"/>
    <col min="4" max="4" width="16.33203125" bestFit="1" customWidth="1"/>
  </cols>
  <sheetData>
    <row r="1" spans="1:12" x14ac:dyDescent="0.2">
      <c r="A1" t="s">
        <v>86</v>
      </c>
      <c r="B1" t="s">
        <v>0</v>
      </c>
      <c r="C1" t="s">
        <v>1</v>
      </c>
      <c r="D1" t="s">
        <v>85</v>
      </c>
      <c r="E1" t="s">
        <v>81</v>
      </c>
      <c r="F1" t="s">
        <v>2</v>
      </c>
      <c r="G1" t="s">
        <v>82</v>
      </c>
      <c r="H1" t="s">
        <v>83</v>
      </c>
      <c r="I1" t="s">
        <v>84</v>
      </c>
      <c r="J1" s="1"/>
      <c r="K1" s="1"/>
      <c r="L1" s="1"/>
    </row>
    <row r="2" spans="1:12" x14ac:dyDescent="0.2">
      <c r="A2">
        <v>1</v>
      </c>
      <c r="B2" t="s">
        <v>12</v>
      </c>
      <c r="C2" t="s">
        <v>13</v>
      </c>
      <c r="D2" t="s">
        <v>72</v>
      </c>
      <c r="E2" s="6">
        <v>1792533</v>
      </c>
      <c r="F2" s="6">
        <v>904255</v>
      </c>
      <c r="G2" s="6">
        <v>16465</v>
      </c>
      <c r="H2" s="6">
        <v>257253</v>
      </c>
      <c r="I2" s="6">
        <v>630536</v>
      </c>
    </row>
    <row r="3" spans="1:12" x14ac:dyDescent="0.2">
      <c r="A3">
        <v>2</v>
      </c>
      <c r="B3" t="s">
        <v>16</v>
      </c>
      <c r="C3" t="s">
        <v>17</v>
      </c>
      <c r="D3" t="s">
        <v>72</v>
      </c>
      <c r="E3" s="6">
        <v>1761942</v>
      </c>
      <c r="F3" s="6">
        <v>861085</v>
      </c>
      <c r="G3" s="6">
        <v>41923</v>
      </c>
      <c r="H3" s="6">
        <v>325303</v>
      </c>
      <c r="I3" s="6">
        <v>493860</v>
      </c>
    </row>
    <row r="4" spans="1:12" x14ac:dyDescent="0.2">
      <c r="A4">
        <v>3</v>
      </c>
      <c r="B4" t="s">
        <v>22</v>
      </c>
      <c r="C4" t="s">
        <v>23</v>
      </c>
      <c r="D4" t="s">
        <v>72</v>
      </c>
      <c r="E4" s="6">
        <v>940159</v>
      </c>
      <c r="F4" s="6">
        <v>484343</v>
      </c>
      <c r="G4" s="6">
        <v>76734</v>
      </c>
      <c r="H4" s="6">
        <v>150740</v>
      </c>
      <c r="I4" s="6">
        <v>256869</v>
      </c>
    </row>
    <row r="5" spans="1:12" x14ac:dyDescent="0.2">
      <c r="A5">
        <v>4</v>
      </c>
      <c r="B5" t="s">
        <v>24</v>
      </c>
      <c r="C5" t="s">
        <v>25</v>
      </c>
      <c r="D5" t="s">
        <v>73</v>
      </c>
      <c r="E5" s="6">
        <v>1039089</v>
      </c>
      <c r="F5" s="6">
        <v>491636</v>
      </c>
      <c r="G5" s="6">
        <v>87436</v>
      </c>
      <c r="H5" s="6">
        <v>135575</v>
      </c>
      <c r="I5" s="6">
        <v>268626</v>
      </c>
    </row>
    <row r="6" spans="1:12" x14ac:dyDescent="0.2">
      <c r="A6">
        <v>5</v>
      </c>
      <c r="B6" t="s">
        <v>34</v>
      </c>
      <c r="C6" t="s">
        <v>35</v>
      </c>
      <c r="D6" t="s">
        <v>73</v>
      </c>
      <c r="E6" s="6">
        <v>363316</v>
      </c>
      <c r="F6" s="6">
        <v>201261</v>
      </c>
      <c r="G6" s="6">
        <v>75730</v>
      </c>
      <c r="H6" s="6">
        <v>44743</v>
      </c>
      <c r="I6" s="6">
        <v>80788</v>
      </c>
    </row>
    <row r="7" spans="1:12" x14ac:dyDescent="0.2">
      <c r="A7">
        <v>6</v>
      </c>
      <c r="B7" t="s">
        <v>42</v>
      </c>
      <c r="C7" t="s">
        <v>43</v>
      </c>
      <c r="D7" t="s">
        <v>73</v>
      </c>
      <c r="E7" s="6">
        <v>518767</v>
      </c>
      <c r="F7" s="6">
        <v>308173</v>
      </c>
      <c r="G7" s="6">
        <v>203616</v>
      </c>
      <c r="H7" s="6">
        <v>35388</v>
      </c>
      <c r="I7" s="6">
        <v>69169</v>
      </c>
    </row>
    <row r="8" spans="1:12" x14ac:dyDescent="0.2">
      <c r="A8">
        <v>7</v>
      </c>
      <c r="B8" t="s">
        <v>14</v>
      </c>
      <c r="C8" t="s">
        <v>15</v>
      </c>
      <c r="D8" t="s">
        <v>74</v>
      </c>
      <c r="E8" s="6">
        <v>803930</v>
      </c>
      <c r="F8" s="6">
        <v>397803</v>
      </c>
      <c r="G8" s="6">
        <v>137643</v>
      </c>
      <c r="H8" s="6">
        <v>95495</v>
      </c>
      <c r="I8" s="6">
        <v>164665</v>
      </c>
    </row>
    <row r="9" spans="1:12" x14ac:dyDescent="0.2">
      <c r="A9">
        <v>8</v>
      </c>
      <c r="B9" t="s">
        <v>36</v>
      </c>
      <c r="C9" t="s">
        <v>37</v>
      </c>
      <c r="D9" t="s">
        <v>74</v>
      </c>
      <c r="E9" s="6">
        <v>623500</v>
      </c>
      <c r="F9" s="6">
        <v>322302</v>
      </c>
      <c r="G9" s="6">
        <v>120401</v>
      </c>
      <c r="H9" s="6">
        <v>75003</v>
      </c>
      <c r="I9" s="6">
        <v>126898</v>
      </c>
    </row>
    <row r="10" spans="1:12" x14ac:dyDescent="0.2">
      <c r="A10">
        <v>9</v>
      </c>
      <c r="B10" t="s">
        <v>18</v>
      </c>
      <c r="C10" t="s">
        <v>19</v>
      </c>
      <c r="D10" t="s">
        <v>74</v>
      </c>
      <c r="E10" s="6">
        <v>455842</v>
      </c>
      <c r="F10" s="6">
        <v>246433</v>
      </c>
      <c r="G10" s="6">
        <v>90127</v>
      </c>
      <c r="H10" s="6">
        <v>64685</v>
      </c>
      <c r="I10" s="6">
        <v>91621</v>
      </c>
    </row>
    <row r="11" spans="1:12" x14ac:dyDescent="0.2">
      <c r="A11">
        <v>10</v>
      </c>
      <c r="B11" t="s">
        <v>20</v>
      </c>
      <c r="C11" t="s">
        <v>21</v>
      </c>
      <c r="D11" t="s">
        <v>75</v>
      </c>
      <c r="E11" s="6">
        <v>455826</v>
      </c>
      <c r="F11" s="6">
        <v>188405</v>
      </c>
      <c r="G11" s="6">
        <v>46049</v>
      </c>
      <c r="H11" s="6">
        <v>45631</v>
      </c>
      <c r="I11" s="6">
        <v>96725</v>
      </c>
    </row>
    <row r="12" spans="1:12" x14ac:dyDescent="0.2">
      <c r="A12">
        <v>11</v>
      </c>
      <c r="B12" t="s">
        <v>32</v>
      </c>
      <c r="C12" t="s">
        <v>33</v>
      </c>
      <c r="D12" t="s">
        <v>75</v>
      </c>
      <c r="E12" s="6">
        <v>76449</v>
      </c>
      <c r="F12" s="6">
        <v>32615</v>
      </c>
      <c r="G12" s="6">
        <v>10347</v>
      </c>
      <c r="H12" s="6">
        <v>5400</v>
      </c>
      <c r="I12" s="6">
        <v>16868</v>
      </c>
    </row>
    <row r="13" spans="1:12" x14ac:dyDescent="0.2">
      <c r="A13">
        <v>12</v>
      </c>
      <c r="B13" t="s">
        <v>52</v>
      </c>
      <c r="C13" t="s">
        <v>53</v>
      </c>
      <c r="D13" t="s">
        <v>75</v>
      </c>
      <c r="E13" s="6">
        <v>128972</v>
      </c>
      <c r="F13" s="6">
        <v>65566</v>
      </c>
      <c r="G13" s="6">
        <v>21002</v>
      </c>
      <c r="H13" s="6">
        <v>12450</v>
      </c>
      <c r="I13" s="6">
        <v>32114</v>
      </c>
    </row>
    <row r="14" spans="1:12" x14ac:dyDescent="0.2">
      <c r="A14">
        <v>13</v>
      </c>
      <c r="B14" t="s">
        <v>40</v>
      </c>
      <c r="C14" t="s">
        <v>41</v>
      </c>
      <c r="D14" t="s">
        <v>75</v>
      </c>
      <c r="E14" s="6">
        <v>69263</v>
      </c>
      <c r="F14" s="6">
        <v>36072</v>
      </c>
      <c r="G14" s="6">
        <v>14617</v>
      </c>
      <c r="H14" s="6">
        <v>6865</v>
      </c>
      <c r="I14" s="6">
        <v>14591</v>
      </c>
    </row>
    <row r="15" spans="1:12" x14ac:dyDescent="0.2">
      <c r="A15">
        <v>14</v>
      </c>
      <c r="B15" t="s">
        <v>28</v>
      </c>
      <c r="C15" t="s">
        <v>29</v>
      </c>
      <c r="D15" t="s">
        <v>75</v>
      </c>
      <c r="E15" s="6">
        <v>80217</v>
      </c>
      <c r="F15" s="6">
        <v>33926</v>
      </c>
      <c r="G15" s="6">
        <v>9167</v>
      </c>
      <c r="H15" s="6">
        <v>8623</v>
      </c>
      <c r="I15" s="6">
        <v>16135</v>
      </c>
    </row>
    <row r="16" spans="1:12" x14ac:dyDescent="0.2">
      <c r="A16">
        <v>15</v>
      </c>
      <c r="B16" t="s">
        <v>10</v>
      </c>
      <c r="C16" t="s">
        <v>11</v>
      </c>
      <c r="D16" t="s">
        <v>76</v>
      </c>
      <c r="E16" s="6">
        <v>387162</v>
      </c>
      <c r="F16" s="6">
        <v>163292</v>
      </c>
      <c r="G16" s="6">
        <v>40451</v>
      </c>
      <c r="H16" s="6">
        <v>48025</v>
      </c>
      <c r="I16" s="6">
        <v>74817</v>
      </c>
    </row>
    <row r="17" spans="1:9" x14ac:dyDescent="0.2">
      <c r="A17">
        <v>16</v>
      </c>
      <c r="B17" t="s">
        <v>4</v>
      </c>
      <c r="C17" t="s">
        <v>5</v>
      </c>
      <c r="D17" t="s">
        <v>76</v>
      </c>
      <c r="E17" s="6">
        <v>483489</v>
      </c>
      <c r="F17" s="6">
        <v>200720</v>
      </c>
      <c r="G17" s="6">
        <v>55896</v>
      </c>
      <c r="H17" s="6">
        <v>49846</v>
      </c>
      <c r="I17" s="6">
        <v>94977</v>
      </c>
    </row>
    <row r="18" spans="1:9" x14ac:dyDescent="0.2">
      <c r="A18">
        <v>17</v>
      </c>
      <c r="B18" t="s">
        <v>50</v>
      </c>
      <c r="C18" t="s">
        <v>51</v>
      </c>
      <c r="D18" t="s">
        <v>76</v>
      </c>
      <c r="E18" s="6">
        <v>272940</v>
      </c>
      <c r="F18" s="6">
        <v>123872</v>
      </c>
      <c r="G18" s="6">
        <v>30964</v>
      </c>
      <c r="H18" s="6">
        <v>28774</v>
      </c>
      <c r="I18" s="6">
        <v>64134</v>
      </c>
    </row>
    <row r="19" spans="1:9" x14ac:dyDescent="0.2">
      <c r="A19">
        <v>18</v>
      </c>
      <c r="B19" t="s">
        <v>30</v>
      </c>
      <c r="C19" t="s">
        <v>31</v>
      </c>
      <c r="D19" t="s">
        <v>77</v>
      </c>
      <c r="E19" s="6">
        <v>1237558</v>
      </c>
      <c r="F19" s="6">
        <v>709927</v>
      </c>
      <c r="G19" s="6">
        <v>216126</v>
      </c>
      <c r="H19" s="6">
        <v>207939</v>
      </c>
      <c r="I19" s="6">
        <v>285862</v>
      </c>
    </row>
    <row r="20" spans="1:9" x14ac:dyDescent="0.2">
      <c r="A20">
        <v>19</v>
      </c>
      <c r="B20" t="s">
        <v>46</v>
      </c>
      <c r="C20" t="s">
        <v>47</v>
      </c>
      <c r="D20" t="s">
        <v>77</v>
      </c>
      <c r="E20" s="6">
        <v>576392</v>
      </c>
      <c r="F20" s="6">
        <v>307054</v>
      </c>
      <c r="G20" s="6">
        <v>75392</v>
      </c>
      <c r="H20" s="6">
        <v>87434</v>
      </c>
      <c r="I20" s="6">
        <v>144229</v>
      </c>
    </row>
    <row r="21" spans="1:9" x14ac:dyDescent="0.2">
      <c r="A21">
        <v>20</v>
      </c>
      <c r="B21" t="s">
        <v>6</v>
      </c>
      <c r="C21" t="s">
        <v>7</v>
      </c>
      <c r="D21" t="s">
        <v>78</v>
      </c>
      <c r="E21" s="6">
        <v>610234</v>
      </c>
      <c r="F21" s="6">
        <v>348262</v>
      </c>
      <c r="G21" s="6">
        <v>169751</v>
      </c>
      <c r="H21" s="6">
        <v>57884</v>
      </c>
      <c r="I21" s="6">
        <v>120628</v>
      </c>
    </row>
    <row r="22" spans="1:9" x14ac:dyDescent="0.2">
      <c r="A22">
        <v>21</v>
      </c>
      <c r="B22" t="s">
        <v>44</v>
      </c>
      <c r="C22" t="s">
        <v>45</v>
      </c>
      <c r="D22" t="s">
        <v>78</v>
      </c>
      <c r="E22" s="6">
        <v>292335</v>
      </c>
      <c r="F22" s="6">
        <v>156002</v>
      </c>
      <c r="G22" s="6">
        <v>60813</v>
      </c>
      <c r="H22" s="6">
        <v>38790</v>
      </c>
      <c r="I22" s="6">
        <v>56399</v>
      </c>
    </row>
    <row r="23" spans="1:9" x14ac:dyDescent="0.2">
      <c r="A23">
        <v>22</v>
      </c>
      <c r="B23" t="s">
        <v>8</v>
      </c>
      <c r="C23" t="s">
        <v>9</v>
      </c>
      <c r="D23" t="s">
        <v>79</v>
      </c>
      <c r="E23" s="6">
        <v>628583</v>
      </c>
      <c r="F23" s="6">
        <v>349649</v>
      </c>
      <c r="G23" s="6">
        <v>200249</v>
      </c>
      <c r="H23" s="6">
        <v>34427</v>
      </c>
      <c r="I23" s="6">
        <v>114972</v>
      </c>
    </row>
    <row r="24" spans="1:9" x14ac:dyDescent="0.2">
      <c r="A24">
        <v>23</v>
      </c>
      <c r="B24" t="s">
        <v>38</v>
      </c>
      <c r="C24" t="s">
        <v>39</v>
      </c>
      <c r="D24" t="s">
        <v>79</v>
      </c>
      <c r="E24" s="6">
        <v>340980</v>
      </c>
      <c r="F24" s="6">
        <v>189256</v>
      </c>
      <c r="G24" s="6">
        <v>92616</v>
      </c>
      <c r="H24" s="6">
        <v>29604</v>
      </c>
      <c r="I24" s="6">
        <v>67036</v>
      </c>
    </row>
    <row r="25" spans="1:9" x14ac:dyDescent="0.2">
      <c r="A25">
        <v>24</v>
      </c>
      <c r="B25" t="s">
        <v>48</v>
      </c>
      <c r="C25" t="s">
        <v>49</v>
      </c>
      <c r="D25" t="s">
        <v>80</v>
      </c>
      <c r="E25" s="6">
        <v>862871</v>
      </c>
      <c r="F25" s="6">
        <v>478881</v>
      </c>
      <c r="G25" s="6">
        <v>178021</v>
      </c>
      <c r="H25" s="6">
        <v>131536</v>
      </c>
      <c r="I25" s="6">
        <v>169324</v>
      </c>
    </row>
    <row r="26" spans="1:9" x14ac:dyDescent="0.2">
      <c r="A26">
        <v>25</v>
      </c>
      <c r="B26" t="s">
        <v>26</v>
      </c>
      <c r="C26" t="s">
        <v>27</v>
      </c>
      <c r="D26" t="s">
        <v>80</v>
      </c>
      <c r="E26" s="6">
        <v>646330</v>
      </c>
      <c r="F26" s="6">
        <v>346894</v>
      </c>
      <c r="G26" s="6">
        <v>82339</v>
      </c>
      <c r="H26" s="6">
        <v>120092</v>
      </c>
      <c r="I26" s="6">
        <v>144463</v>
      </c>
    </row>
    <row r="28" spans="1:9" x14ac:dyDescent="0.2">
      <c r="A28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8421-1F38-4A55-8BEC-D6791FA8622D}">
  <sheetPr codeName="Hoja6"/>
  <dimension ref="A1:U67"/>
  <sheetViews>
    <sheetView zoomScale="80" zoomScaleNormal="80" workbookViewId="0">
      <pane ySplit="2" topLeftCell="A3" activePane="bottomLeft" state="frozen"/>
      <selection pane="bottomLeft" activeCell="C3" sqref="C3"/>
    </sheetView>
  </sheetViews>
  <sheetFormatPr baseColWidth="10" defaultColWidth="11.5" defaultRowHeight="15" x14ac:dyDescent="0.2"/>
  <cols>
    <col min="2" max="2" width="15.1640625" bestFit="1" customWidth="1"/>
    <col min="6" max="6" width="12.83203125" style="2" customWidth="1"/>
    <col min="7" max="7" width="13.5" style="2" bestFit="1" customWidth="1"/>
    <col min="8" max="8" width="19.1640625" style="2" bestFit="1" customWidth="1"/>
    <col min="9" max="9" width="33.1640625" style="2" bestFit="1" customWidth="1"/>
    <col min="10" max="10" width="21.1640625" style="2" customWidth="1"/>
    <col min="11" max="11" width="17.83203125" style="2" bestFit="1" customWidth="1"/>
    <col min="12" max="12" width="19.33203125" style="2" bestFit="1" customWidth="1"/>
    <col min="13" max="13" width="19.1640625" style="2" bestFit="1" customWidth="1"/>
    <col min="14" max="14" width="23.6640625" style="2" customWidth="1"/>
    <col min="15" max="15" width="17.5" style="2" customWidth="1"/>
    <col min="16" max="16" width="20" bestFit="1" customWidth="1"/>
    <col min="17" max="17" width="13.83203125" bestFit="1" customWidth="1"/>
    <col min="18" max="18" width="34.5" customWidth="1"/>
  </cols>
  <sheetData>
    <row r="1" spans="1:21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</row>
    <row r="2" spans="1:21" ht="64" x14ac:dyDescent="0.2">
      <c r="A2" t="s">
        <v>0</v>
      </c>
      <c r="B2" t="s">
        <v>1</v>
      </c>
      <c r="C2" s="12" t="s">
        <v>82</v>
      </c>
      <c r="D2" s="12" t="s">
        <v>83</v>
      </c>
      <c r="E2" s="12" t="s">
        <v>84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68</v>
      </c>
      <c r="R2" s="1" t="s">
        <v>70</v>
      </c>
      <c r="S2" s="1"/>
      <c r="T2" s="1"/>
      <c r="U2" s="1"/>
    </row>
    <row r="3" spans="1:21" x14ac:dyDescent="0.2">
      <c r="A3" t="s">
        <v>12</v>
      </c>
      <c r="B3" t="s">
        <v>13</v>
      </c>
      <c r="C3" s="13">
        <f>F3</f>
        <v>16465</v>
      </c>
      <c r="D3" s="13">
        <f>SUM(G3:I3)</f>
        <v>257253</v>
      </c>
      <c r="E3" s="13">
        <f>SUM(J3:R3)</f>
        <v>423514.27772657672</v>
      </c>
      <c r="F3" s="7">
        <v>16465</v>
      </c>
      <c r="G3" s="7">
        <v>3095.963601328795</v>
      </c>
      <c r="H3" s="7">
        <v>196064.83144596452</v>
      </c>
      <c r="I3" s="7">
        <v>58092.204952706685</v>
      </c>
      <c r="J3" s="7">
        <v>179733.10528537247</v>
      </c>
      <c r="K3" s="7">
        <v>90372.117194021426</v>
      </c>
      <c r="L3" s="7">
        <v>31817.927577981056</v>
      </c>
      <c r="M3" s="7">
        <v>20363.18149522358</v>
      </c>
      <c r="N3" s="7">
        <v>33627.917145515159</v>
      </c>
      <c r="O3" s="7">
        <v>15028.619556710697</v>
      </c>
      <c r="P3" s="7">
        <v>23836.170304756874</v>
      </c>
      <c r="Q3" s="7">
        <v>18935.27547574144</v>
      </c>
      <c r="R3" s="7">
        <v>9799.9636912540318</v>
      </c>
    </row>
    <row r="4" spans="1:21" x14ac:dyDescent="0.2">
      <c r="A4" t="s">
        <v>16</v>
      </c>
      <c r="B4" t="s">
        <v>17</v>
      </c>
      <c r="C4" s="13">
        <f t="shared" ref="C4:C27" si="0">F4</f>
        <v>41923</v>
      </c>
      <c r="D4" s="13">
        <f t="shared" ref="D4:D27" si="1">SUM(G4:I4)</f>
        <v>325303</v>
      </c>
      <c r="E4" s="13">
        <f t="shared" ref="E4:E27" si="2">SUM(J4:R4)</f>
        <v>331712.6400364883</v>
      </c>
      <c r="F4" s="7">
        <v>41923</v>
      </c>
      <c r="G4" s="7">
        <v>3914.9251802819053</v>
      </c>
      <c r="H4" s="7">
        <v>247928.99543976784</v>
      </c>
      <c r="I4" s="7">
        <v>73459.079379950257</v>
      </c>
      <c r="J4" s="7">
        <v>140773.86759238812</v>
      </c>
      <c r="K4" s="7">
        <v>70782.911360238621</v>
      </c>
      <c r="L4" s="7">
        <v>24921.022294780512</v>
      </c>
      <c r="M4" s="7">
        <v>15949.225441895653</v>
      </c>
      <c r="N4" s="7">
        <v>26338.675605332792</v>
      </c>
      <c r="O4" s="7">
        <v>11770.991750315834</v>
      </c>
      <c r="P4" s="7">
        <v>18669.403597426997</v>
      </c>
      <c r="Q4" s="7">
        <v>14830.834633470044</v>
      </c>
      <c r="R4" s="7">
        <v>7675.7077606397033</v>
      </c>
    </row>
    <row r="5" spans="1:21" x14ac:dyDescent="0.2">
      <c r="A5" t="s">
        <v>22</v>
      </c>
      <c r="B5" t="s">
        <v>23</v>
      </c>
      <c r="C5" s="13">
        <f t="shared" si="0"/>
        <v>76734</v>
      </c>
      <c r="D5" s="13">
        <f t="shared" si="1"/>
        <v>150740</v>
      </c>
      <c r="E5" s="13">
        <f t="shared" si="2"/>
        <v>172532.08223693501</v>
      </c>
      <c r="F5" s="7">
        <v>76734</v>
      </c>
      <c r="G5" s="7">
        <v>1814.1112183892999</v>
      </c>
      <c r="H5" s="7">
        <v>114886.17311426763</v>
      </c>
      <c r="I5" s="7">
        <v>34039.715667343065</v>
      </c>
      <c r="J5" s="7">
        <v>73220.027122239393</v>
      </c>
      <c r="K5" s="7">
        <v>36815.97144573996</v>
      </c>
      <c r="L5" s="7">
        <v>12962.050127238439</v>
      </c>
      <c r="M5" s="7">
        <v>8295.5930628807655</v>
      </c>
      <c r="N5" s="7">
        <v>13699.407249152046</v>
      </c>
      <c r="O5" s="7">
        <v>6122.3886929734699</v>
      </c>
      <c r="P5" s="7">
        <v>9710.4260978161328</v>
      </c>
      <c r="Q5" s="7">
        <v>7713.8898907885159</v>
      </c>
      <c r="R5" s="7">
        <v>3992.3285481062649</v>
      </c>
    </row>
    <row r="6" spans="1:21" x14ac:dyDescent="0.2">
      <c r="A6" t="s">
        <v>24</v>
      </c>
      <c r="B6" t="s">
        <v>25</v>
      </c>
      <c r="C6" s="13">
        <f t="shared" si="0"/>
        <v>87436</v>
      </c>
      <c r="D6" s="13">
        <f t="shared" si="1"/>
        <v>135575</v>
      </c>
      <c r="E6" s="13">
        <f t="shared" si="2"/>
        <v>174486.28292596689</v>
      </c>
      <c r="F6" s="7">
        <v>87436</v>
      </c>
      <c r="G6" s="7">
        <v>3276.4618276728511</v>
      </c>
      <c r="H6" s="7">
        <v>81794.012915727886</v>
      </c>
      <c r="I6" s="7">
        <v>50504.525256599263</v>
      </c>
      <c r="J6" s="7">
        <v>84497.410410838478</v>
      </c>
      <c r="K6" s="7">
        <v>39437.515565610644</v>
      </c>
      <c r="L6" s="7">
        <v>19966.794489981676</v>
      </c>
      <c r="M6" s="7">
        <v>1990.7111660053083</v>
      </c>
      <c r="N6" s="7">
        <v>8847.8190991989632</v>
      </c>
      <c r="O6" s="7">
        <v>2225.5919805629951</v>
      </c>
      <c r="P6" s="7">
        <v>5299.5785973152279</v>
      </c>
      <c r="Q6" s="7">
        <v>9147.5167505608206</v>
      </c>
      <c r="R6" s="7">
        <v>3073.3448658927859</v>
      </c>
    </row>
    <row r="7" spans="1:21" x14ac:dyDescent="0.2">
      <c r="A7" t="s">
        <v>34</v>
      </c>
      <c r="B7" t="s">
        <v>35</v>
      </c>
      <c r="C7" s="13">
        <f t="shared" si="0"/>
        <v>75730</v>
      </c>
      <c r="D7" s="13">
        <f t="shared" si="1"/>
        <v>44743</v>
      </c>
      <c r="E7" s="13">
        <f t="shared" si="2"/>
        <v>52475.924985008947</v>
      </c>
      <c r="F7" s="7">
        <v>75730</v>
      </c>
      <c r="G7" s="7">
        <v>1081.3109463807218</v>
      </c>
      <c r="H7" s="7">
        <v>26993.985025914903</v>
      </c>
      <c r="I7" s="7">
        <v>16667.704027704378</v>
      </c>
      <c r="J7" s="7">
        <v>25412.196854626203</v>
      </c>
      <c r="K7" s="7">
        <v>11860.646428545833</v>
      </c>
      <c r="L7" s="7">
        <v>6004.9190817591734</v>
      </c>
      <c r="M7" s="7">
        <v>598.69697527133212</v>
      </c>
      <c r="N7" s="7">
        <v>2660.9397801630739</v>
      </c>
      <c r="O7" s="7">
        <v>669.3362702259767</v>
      </c>
      <c r="P7" s="7">
        <v>1593.8232178564347</v>
      </c>
      <c r="Q7" s="7">
        <v>2751.0724324685903</v>
      </c>
      <c r="R7" s="7">
        <v>924.29394409233055</v>
      </c>
    </row>
    <row r="8" spans="1:21" x14ac:dyDescent="0.2">
      <c r="A8" t="s">
        <v>42</v>
      </c>
      <c r="B8" t="s">
        <v>43</v>
      </c>
      <c r="C8" s="13">
        <f t="shared" si="0"/>
        <v>203616</v>
      </c>
      <c r="D8" s="13">
        <f t="shared" si="1"/>
        <v>35388</v>
      </c>
      <c r="E8" s="13">
        <f t="shared" si="2"/>
        <v>44928.792089024158</v>
      </c>
      <c r="F8" s="7">
        <v>203616</v>
      </c>
      <c r="G8" s="7">
        <v>855.2272259464271</v>
      </c>
      <c r="H8" s="7">
        <v>21350.002058357211</v>
      </c>
      <c r="I8" s="7">
        <v>13182.770715696366</v>
      </c>
      <c r="J8" s="7">
        <v>21757.392734535326</v>
      </c>
      <c r="K8" s="7">
        <v>10154.838005843525</v>
      </c>
      <c r="L8" s="7">
        <v>5141.2864282591499</v>
      </c>
      <c r="M8" s="7">
        <v>512.59185872335956</v>
      </c>
      <c r="N8" s="7">
        <v>2278.2411206379616</v>
      </c>
      <c r="O8" s="7">
        <v>573.07174921102865</v>
      </c>
      <c r="P8" s="7">
        <v>1364.5981848283375</v>
      </c>
      <c r="Q8" s="7">
        <v>2355.4108169705887</v>
      </c>
      <c r="R8" s="7">
        <v>791.3611900148835</v>
      </c>
    </row>
    <row r="9" spans="1:21" x14ac:dyDescent="0.2">
      <c r="A9" t="s">
        <v>14</v>
      </c>
      <c r="B9" t="s">
        <v>15</v>
      </c>
      <c r="C9" s="13">
        <f t="shared" si="0"/>
        <v>137643</v>
      </c>
      <c r="D9" s="13">
        <f t="shared" si="1"/>
        <v>95495</v>
      </c>
      <c r="E9" s="13">
        <f t="shared" si="2"/>
        <v>104967.45938003999</v>
      </c>
      <c r="F9" s="7">
        <v>137643</v>
      </c>
      <c r="G9" s="7">
        <v>737.38177241455548</v>
      </c>
      <c r="H9" s="7">
        <v>63450.158536792784</v>
      </c>
      <c r="I9" s="7">
        <v>31307.459690792661</v>
      </c>
      <c r="J9" s="7">
        <v>47070.041115802771</v>
      </c>
      <c r="K9" s="7">
        <v>22995.069796391308</v>
      </c>
      <c r="L9" s="7">
        <v>11169.439071364821</v>
      </c>
      <c r="M9" s="7">
        <v>883.0869995250348</v>
      </c>
      <c r="N9" s="7">
        <v>5575.695288971936</v>
      </c>
      <c r="O9" s="7">
        <v>1176.16015459855</v>
      </c>
      <c r="P9" s="7">
        <v>6587.2703726127775</v>
      </c>
      <c r="Q9" s="7">
        <v>7464.3412076641625</v>
      </c>
      <c r="R9" s="7">
        <v>2046.3553731086208</v>
      </c>
    </row>
    <row r="10" spans="1:21" x14ac:dyDescent="0.2">
      <c r="A10" t="s">
        <v>36</v>
      </c>
      <c r="B10" t="s">
        <v>37</v>
      </c>
      <c r="C10" s="13">
        <f t="shared" si="0"/>
        <v>120401</v>
      </c>
      <c r="D10" s="13">
        <f t="shared" si="1"/>
        <v>75003</v>
      </c>
      <c r="E10" s="13">
        <f t="shared" si="2"/>
        <v>80892.482679429842</v>
      </c>
      <c r="F10" s="7">
        <v>120401</v>
      </c>
      <c r="G10" s="7">
        <v>579.14911855499145</v>
      </c>
      <c r="H10" s="7">
        <v>49834.569775748147</v>
      </c>
      <c r="I10" s="7">
        <v>24589.281105696864</v>
      </c>
      <c r="J10" s="7">
        <v>36274.217821110375</v>
      </c>
      <c r="K10" s="7">
        <v>17720.999404988699</v>
      </c>
      <c r="L10" s="7">
        <v>8607.6548099356442</v>
      </c>
      <c r="M10" s="7">
        <v>680.54519215211405</v>
      </c>
      <c r="N10" s="7">
        <v>4296.8729285516692</v>
      </c>
      <c r="O10" s="7">
        <v>906.40009290527314</v>
      </c>
      <c r="P10" s="7">
        <v>5076.4366182480562</v>
      </c>
      <c r="Q10" s="7">
        <v>5752.3454927894018</v>
      </c>
      <c r="R10" s="7">
        <v>1577.0103187485972</v>
      </c>
    </row>
    <row r="11" spans="1:21" x14ac:dyDescent="0.2">
      <c r="A11" t="s">
        <v>18</v>
      </c>
      <c r="B11" t="s">
        <v>19</v>
      </c>
      <c r="C11" s="13">
        <f t="shared" si="0"/>
        <v>90127</v>
      </c>
      <c r="D11" s="13">
        <f t="shared" si="1"/>
        <v>64685</v>
      </c>
      <c r="E11" s="13">
        <f t="shared" si="2"/>
        <v>58404.783019212606</v>
      </c>
      <c r="F11" s="7">
        <v>90127</v>
      </c>
      <c r="G11" s="7">
        <v>499.47683070983322</v>
      </c>
      <c r="H11" s="7">
        <v>42978.936121812047</v>
      </c>
      <c r="I11" s="7">
        <v>21206.587047478122</v>
      </c>
      <c r="J11" s="7">
        <v>26190.169356396109</v>
      </c>
      <c r="K11" s="7">
        <v>12794.651503447412</v>
      </c>
      <c r="L11" s="7">
        <v>6214.7704561231358</v>
      </c>
      <c r="M11" s="7">
        <v>491.35708246125904</v>
      </c>
      <c r="N11" s="7">
        <v>3102.3640607955408</v>
      </c>
      <c r="O11" s="7">
        <v>654.42546700557955</v>
      </c>
      <c r="P11" s="7">
        <v>3665.2130009969046</v>
      </c>
      <c r="Q11" s="7">
        <v>4153.2226386141456</v>
      </c>
      <c r="R11" s="7">
        <v>1138.6094533725136</v>
      </c>
    </row>
    <row r="12" spans="1:21" x14ac:dyDescent="0.2">
      <c r="A12" t="s">
        <v>20</v>
      </c>
      <c r="B12" t="s">
        <v>21</v>
      </c>
      <c r="C12" s="13">
        <f t="shared" si="0"/>
        <v>46049</v>
      </c>
      <c r="D12" s="13">
        <f t="shared" si="1"/>
        <v>45631</v>
      </c>
      <c r="E12" s="13">
        <f t="shared" si="2"/>
        <v>61046.510148328263</v>
      </c>
      <c r="F12" s="7">
        <v>46049</v>
      </c>
      <c r="G12" s="7">
        <v>786.44249569445856</v>
      </c>
      <c r="H12" s="7">
        <v>18863.640905176781</v>
      </c>
      <c r="I12" s="7">
        <v>25980.916599128759</v>
      </c>
      <c r="J12" s="7">
        <v>27692.494743046936</v>
      </c>
      <c r="K12" s="7">
        <v>9986.4685177942902</v>
      </c>
      <c r="L12" s="7">
        <v>5133.5798858490189</v>
      </c>
      <c r="M12" s="7">
        <v>1302.0346250418006</v>
      </c>
      <c r="N12" s="7">
        <v>3607.3211927473885</v>
      </c>
      <c r="O12" s="7">
        <v>845.91133744820968</v>
      </c>
      <c r="P12" s="7">
        <v>2100.2503783305842</v>
      </c>
      <c r="Q12" s="7">
        <v>8407.031989480427</v>
      </c>
      <c r="R12" s="7">
        <v>1971.4174785896064</v>
      </c>
    </row>
    <row r="13" spans="1:21" x14ac:dyDescent="0.2">
      <c r="A13" t="s">
        <v>32</v>
      </c>
      <c r="B13" t="s">
        <v>33</v>
      </c>
      <c r="C13" s="13">
        <f t="shared" si="0"/>
        <v>10347</v>
      </c>
      <c r="D13" s="13">
        <f t="shared" si="1"/>
        <v>5400</v>
      </c>
      <c r="E13" s="13">
        <f t="shared" si="2"/>
        <v>10645.981216665816</v>
      </c>
      <c r="F13" s="7">
        <v>10347</v>
      </c>
      <c r="G13" s="7">
        <v>93.068078208894747</v>
      </c>
      <c r="H13" s="7">
        <v>2232.3346165535404</v>
      </c>
      <c r="I13" s="7">
        <v>3074.5973052375643</v>
      </c>
      <c r="J13" s="7">
        <v>4829.3305900823543</v>
      </c>
      <c r="K13" s="7">
        <v>1741.5533828705516</v>
      </c>
      <c r="L13" s="7">
        <v>895.25174995607404</v>
      </c>
      <c r="M13" s="7">
        <v>227.06353119881203</v>
      </c>
      <c r="N13" s="7">
        <v>629.08548854239291</v>
      </c>
      <c r="O13" s="7">
        <v>147.51959100621764</v>
      </c>
      <c r="P13" s="7">
        <v>366.26542653585216</v>
      </c>
      <c r="Q13" s="7">
        <v>1466.1133688142243</v>
      </c>
      <c r="R13" s="7">
        <v>343.79808765933814</v>
      </c>
    </row>
    <row r="14" spans="1:21" x14ac:dyDescent="0.2">
      <c r="A14" t="s">
        <v>52</v>
      </c>
      <c r="B14" t="s">
        <v>53</v>
      </c>
      <c r="C14" s="13">
        <f t="shared" si="0"/>
        <v>21002</v>
      </c>
      <c r="D14" s="13">
        <f t="shared" si="1"/>
        <v>12450</v>
      </c>
      <c r="E14" s="13">
        <f t="shared" si="2"/>
        <v>20268.261844439534</v>
      </c>
      <c r="F14" s="7">
        <v>21002</v>
      </c>
      <c r="G14" s="7">
        <v>214.57362475939624</v>
      </c>
      <c r="H14" s="7">
        <v>5146.771477053996</v>
      </c>
      <c r="I14" s="7">
        <v>7088.6548981866072</v>
      </c>
      <c r="J14" s="7">
        <v>9194.2804464017499</v>
      </c>
      <c r="K14" s="7">
        <v>3315.6417676965193</v>
      </c>
      <c r="L14" s="7">
        <v>1704.4175182647236</v>
      </c>
      <c r="M14" s="7">
        <v>432.29299507461758</v>
      </c>
      <c r="N14" s="7">
        <v>1197.6791189856774</v>
      </c>
      <c r="O14" s="7">
        <v>280.8539332211094</v>
      </c>
      <c r="P14" s="7">
        <v>697.31135331825681</v>
      </c>
      <c r="Q14" s="7">
        <v>2791.2476124081099</v>
      </c>
      <c r="R14" s="7">
        <v>654.53709906876838</v>
      </c>
    </row>
    <row r="15" spans="1:21" x14ac:dyDescent="0.2">
      <c r="A15" t="s">
        <v>40</v>
      </c>
      <c r="B15" t="s">
        <v>41</v>
      </c>
      <c r="C15" s="13">
        <f t="shared" si="0"/>
        <v>14617</v>
      </c>
      <c r="D15" s="13">
        <f t="shared" si="1"/>
        <v>6865</v>
      </c>
      <c r="E15" s="13">
        <f t="shared" si="2"/>
        <v>9208.8873566736384</v>
      </c>
      <c r="F15" s="7">
        <v>14617</v>
      </c>
      <c r="G15" s="7">
        <v>118.31710313038194</v>
      </c>
      <c r="H15" s="7">
        <v>2837.9587301185288</v>
      </c>
      <c r="I15" s="7">
        <v>3908.7241667510889</v>
      </c>
      <c r="J15" s="7">
        <v>4177.4224946580289</v>
      </c>
      <c r="K15" s="7">
        <v>1506.4622604614783</v>
      </c>
      <c r="L15" s="7">
        <v>774.40231702686003</v>
      </c>
      <c r="M15" s="7">
        <v>196.41237750307482</v>
      </c>
      <c r="N15" s="7">
        <v>544.16566061904518</v>
      </c>
      <c r="O15" s="7">
        <v>127.60602041568187</v>
      </c>
      <c r="P15" s="7">
        <v>316.82350240601249</v>
      </c>
      <c r="Q15" s="7">
        <v>1268.2037090566957</v>
      </c>
      <c r="R15" s="7">
        <v>297.38901452676089</v>
      </c>
    </row>
    <row r="16" spans="1:21" x14ac:dyDescent="0.2">
      <c r="A16" t="s">
        <v>28</v>
      </c>
      <c r="B16" t="s">
        <v>29</v>
      </c>
      <c r="C16" s="13">
        <f t="shared" si="0"/>
        <v>9167</v>
      </c>
      <c r="D16" s="13">
        <f t="shared" si="1"/>
        <v>8623</v>
      </c>
      <c r="E16" s="13">
        <f t="shared" si="2"/>
        <v>10183.359433892754</v>
      </c>
      <c r="F16" s="7">
        <v>9167</v>
      </c>
      <c r="G16" s="7">
        <v>148.61593303616655</v>
      </c>
      <c r="H16" s="7">
        <v>3564.7076663965149</v>
      </c>
      <c r="I16" s="7">
        <v>4909.6764005673185</v>
      </c>
      <c r="J16" s="7">
        <v>4619.4717258109313</v>
      </c>
      <c r="K16" s="7">
        <v>1665.8740711771607</v>
      </c>
      <c r="L16" s="7">
        <v>856.34852890332309</v>
      </c>
      <c r="M16" s="7">
        <v>217.19647118169505</v>
      </c>
      <c r="N16" s="7">
        <v>601.74853910549621</v>
      </c>
      <c r="O16" s="7">
        <v>141.10911790878123</v>
      </c>
      <c r="P16" s="7">
        <v>350.3493394092942</v>
      </c>
      <c r="Q16" s="7">
        <v>1402.4033202405446</v>
      </c>
      <c r="R16" s="7">
        <v>328.85832015552648</v>
      </c>
    </row>
    <row r="17" spans="1:18" x14ac:dyDescent="0.2">
      <c r="A17" t="s">
        <v>10</v>
      </c>
      <c r="B17" t="s">
        <v>11</v>
      </c>
      <c r="C17" s="13">
        <f t="shared" si="0"/>
        <v>40451</v>
      </c>
      <c r="D17" s="13">
        <f t="shared" si="1"/>
        <v>48025</v>
      </c>
      <c r="E17" s="13">
        <f t="shared" si="2"/>
        <v>46676.829755309329</v>
      </c>
      <c r="F17" s="7">
        <v>40451</v>
      </c>
      <c r="G17" s="7">
        <v>897.5820397012144</v>
      </c>
      <c r="H17" s="7">
        <v>24395.498673467777</v>
      </c>
      <c r="I17" s="7">
        <v>22731.919286831009</v>
      </c>
      <c r="J17" s="7">
        <v>22628.554016620496</v>
      </c>
      <c r="K17" s="7">
        <v>9791.5702908587245</v>
      </c>
      <c r="L17" s="7">
        <v>4583.791782086796</v>
      </c>
      <c r="M17" s="7">
        <v>445.20221606648198</v>
      </c>
      <c r="N17" s="7">
        <v>1492.0031163434903</v>
      </c>
      <c r="O17" s="7">
        <v>921.42786241920589</v>
      </c>
      <c r="P17" s="7">
        <v>2710.5522853185594</v>
      </c>
      <c r="Q17" s="7">
        <v>3917.9074330563249</v>
      </c>
      <c r="R17" s="7">
        <v>185.82075253924285</v>
      </c>
    </row>
    <row r="18" spans="1:18" x14ac:dyDescent="0.2">
      <c r="A18" t="s">
        <v>4</v>
      </c>
      <c r="B18" t="s">
        <v>5</v>
      </c>
      <c r="C18" s="13">
        <f t="shared" si="0"/>
        <v>55896</v>
      </c>
      <c r="D18" s="13">
        <f t="shared" si="1"/>
        <v>49846</v>
      </c>
      <c r="E18" s="13">
        <f t="shared" si="2"/>
        <v>59254.250500153896</v>
      </c>
      <c r="F18" s="7">
        <v>55896</v>
      </c>
      <c r="G18" s="7">
        <v>931.6163321384015</v>
      </c>
      <c r="H18" s="7">
        <v>25320.521121867256</v>
      </c>
      <c r="I18" s="7">
        <v>23593.862545994347</v>
      </c>
      <c r="J18" s="7">
        <v>28725.987072945522</v>
      </c>
      <c r="K18" s="7">
        <v>12429.982109879962</v>
      </c>
      <c r="L18" s="7">
        <v>5818.9287473068634</v>
      </c>
      <c r="M18" s="7">
        <v>565.16528162511543</v>
      </c>
      <c r="N18" s="7">
        <v>1894.0345106186519</v>
      </c>
      <c r="O18" s="7">
        <v>1169.7134887657739</v>
      </c>
      <c r="P18" s="7">
        <v>3440.9308633425667</v>
      </c>
      <c r="Q18" s="7">
        <v>4973.6168821175743</v>
      </c>
      <c r="R18" s="7">
        <v>235.89154355186213</v>
      </c>
    </row>
    <row r="19" spans="1:18" x14ac:dyDescent="0.2">
      <c r="A19" t="s">
        <v>50</v>
      </c>
      <c r="B19" t="s">
        <v>51</v>
      </c>
      <c r="C19" s="13">
        <f t="shared" si="0"/>
        <v>30964</v>
      </c>
      <c r="D19" s="13">
        <f t="shared" si="1"/>
        <v>28774.000000000004</v>
      </c>
      <c r="E19" s="13">
        <f t="shared" si="2"/>
        <v>40011.919744536775</v>
      </c>
      <c r="F19" s="7">
        <v>30964</v>
      </c>
      <c r="G19" s="7">
        <v>537.78293826887545</v>
      </c>
      <c r="H19" s="7">
        <v>14616.472229679581</v>
      </c>
      <c r="I19" s="7">
        <v>13619.744832051547</v>
      </c>
      <c r="J19" s="7">
        <v>19397.458910433979</v>
      </c>
      <c r="K19" s="7">
        <v>8393.4475992613097</v>
      </c>
      <c r="L19" s="7">
        <v>3929.2794706063405</v>
      </c>
      <c r="M19" s="7">
        <v>381.63250230840259</v>
      </c>
      <c r="N19" s="7">
        <v>1278.9623730378578</v>
      </c>
      <c r="O19" s="7">
        <v>789.85864881501993</v>
      </c>
      <c r="P19" s="7">
        <v>2323.5168513388735</v>
      </c>
      <c r="Q19" s="7">
        <v>3358.4756848261004</v>
      </c>
      <c r="R19" s="7">
        <v>159.28770390889505</v>
      </c>
    </row>
    <row r="20" spans="1:18" x14ac:dyDescent="0.2">
      <c r="A20" t="s">
        <v>30</v>
      </c>
      <c r="B20" t="s">
        <v>31</v>
      </c>
      <c r="C20" s="13">
        <f t="shared" si="0"/>
        <v>216126</v>
      </c>
      <c r="D20" s="13">
        <f t="shared" si="1"/>
        <v>207939</v>
      </c>
      <c r="E20" s="13">
        <f t="shared" si="2"/>
        <v>188140.25243088655</v>
      </c>
      <c r="F20" s="7">
        <v>216126</v>
      </c>
      <c r="G20" s="7">
        <v>5579.1036249081671</v>
      </c>
      <c r="H20" s="7">
        <v>153712.22472940994</v>
      </c>
      <c r="I20" s="7">
        <v>48647.671645681898</v>
      </c>
      <c r="J20" s="7">
        <v>93513.144290729848</v>
      </c>
      <c r="K20" s="7">
        <v>42918.182389732385</v>
      </c>
      <c r="L20" s="7">
        <v>14014.941365760655</v>
      </c>
      <c r="M20" s="7">
        <v>3359.8372666186146</v>
      </c>
      <c r="N20" s="7">
        <v>12871.732642005163</v>
      </c>
      <c r="O20" s="7">
        <v>3630.3523541584318</v>
      </c>
      <c r="P20" s="7">
        <v>4063.7082192099328</v>
      </c>
      <c r="Q20" s="7">
        <v>7925.3609430584293</v>
      </c>
      <c r="R20" s="7">
        <v>5842.9929596131042</v>
      </c>
    </row>
    <row r="21" spans="1:18" x14ac:dyDescent="0.2">
      <c r="A21" t="s">
        <v>46</v>
      </c>
      <c r="B21" t="s">
        <v>47</v>
      </c>
      <c r="C21" s="13">
        <f t="shared" si="0"/>
        <v>75392</v>
      </c>
      <c r="D21" s="13">
        <f t="shared" si="1"/>
        <v>87434</v>
      </c>
      <c r="E21" s="13">
        <f t="shared" si="2"/>
        <v>94924.405719733099</v>
      </c>
      <c r="F21" s="7">
        <v>75392</v>
      </c>
      <c r="G21" s="7">
        <v>2345.8963750918329</v>
      </c>
      <c r="H21" s="7">
        <v>64632.775270590071</v>
      </c>
      <c r="I21" s="7">
        <v>20455.328354318099</v>
      </c>
      <c r="J21" s="7">
        <v>47181.182836150576</v>
      </c>
      <c r="K21" s="7">
        <v>21653.96774628566</v>
      </c>
      <c r="L21" s="7">
        <v>7071.1076611871931</v>
      </c>
      <c r="M21" s="7">
        <v>1695.1744867353343</v>
      </c>
      <c r="N21" s="7">
        <v>6494.3123857797209</v>
      </c>
      <c r="O21" s="7">
        <v>1831.6603455090794</v>
      </c>
      <c r="P21" s="7">
        <v>2050.3059964193544</v>
      </c>
      <c r="Q21" s="7">
        <v>3998.6667813713407</v>
      </c>
      <c r="R21" s="7">
        <v>2948.027480294822</v>
      </c>
    </row>
    <row r="22" spans="1:18" x14ac:dyDescent="0.2">
      <c r="A22" t="s">
        <v>6</v>
      </c>
      <c r="B22" t="s">
        <v>7</v>
      </c>
      <c r="C22" s="13">
        <f t="shared" si="0"/>
        <v>169751</v>
      </c>
      <c r="D22" s="13">
        <f t="shared" si="1"/>
        <v>57884</v>
      </c>
      <c r="E22" s="13">
        <f t="shared" si="2"/>
        <v>70393.192554723908</v>
      </c>
      <c r="F22" s="7">
        <v>169751</v>
      </c>
      <c r="G22" s="7">
        <v>1929.7660408585468</v>
      </c>
      <c r="H22" s="7">
        <v>36270.979591414536</v>
      </c>
      <c r="I22" s="7">
        <v>19683.25436772692</v>
      </c>
      <c r="J22" s="7">
        <v>43193.716503318741</v>
      </c>
      <c r="K22" s="7">
        <v>12096.530185002119</v>
      </c>
      <c r="L22" s="7">
        <v>2025.1739358847622</v>
      </c>
      <c r="M22" s="7">
        <v>692.32056489196441</v>
      </c>
      <c r="N22" s="7">
        <v>6560.0099195028952</v>
      </c>
      <c r="O22" s="7">
        <v>863.35645247846355</v>
      </c>
      <c r="P22" s="7">
        <v>1692.6420110153933</v>
      </c>
      <c r="Q22" s="7">
        <v>2836.0612116932639</v>
      </c>
      <c r="R22" s="7">
        <v>433.38177093630844</v>
      </c>
    </row>
    <row r="23" spans="1:18" x14ac:dyDescent="0.2">
      <c r="A23" t="s">
        <v>44</v>
      </c>
      <c r="B23" t="s">
        <v>45</v>
      </c>
      <c r="C23" s="13">
        <f t="shared" si="0"/>
        <v>60813</v>
      </c>
      <c r="D23" s="13">
        <f t="shared" si="1"/>
        <v>38790</v>
      </c>
      <c r="E23" s="13">
        <f t="shared" si="2"/>
        <v>32911.974557265923</v>
      </c>
      <c r="F23" s="7">
        <v>60813</v>
      </c>
      <c r="G23" s="7">
        <v>1293.2006206361521</v>
      </c>
      <c r="H23" s="7">
        <v>24306.393793638479</v>
      </c>
      <c r="I23" s="7">
        <v>13190.405585725368</v>
      </c>
      <c r="J23" s="7">
        <v>20194.999644118063</v>
      </c>
      <c r="K23" s="7">
        <v>5655.6703742409263</v>
      </c>
      <c r="L23" s="7">
        <v>946.85964129360264</v>
      </c>
      <c r="M23" s="7">
        <v>323.69091371275243</v>
      </c>
      <c r="N23" s="7">
        <v>3067.0988447959326</v>
      </c>
      <c r="O23" s="7">
        <v>403.65786188391468</v>
      </c>
      <c r="P23" s="7">
        <v>791.38605281739865</v>
      </c>
      <c r="Q23" s="7">
        <v>1325.9858099138539</v>
      </c>
      <c r="R23" s="7">
        <v>202.62541448947889</v>
      </c>
    </row>
    <row r="24" spans="1:18" x14ac:dyDescent="0.2">
      <c r="A24" t="s">
        <v>8</v>
      </c>
      <c r="B24" t="s">
        <v>9</v>
      </c>
      <c r="C24" s="13">
        <f t="shared" si="0"/>
        <v>200249</v>
      </c>
      <c r="D24" s="13">
        <f t="shared" si="1"/>
        <v>34427</v>
      </c>
      <c r="E24" s="13">
        <f t="shared" si="2"/>
        <v>69173.71560746996</v>
      </c>
      <c r="F24" s="7">
        <v>200249</v>
      </c>
      <c r="G24" s="7">
        <v>406.46570464767615</v>
      </c>
      <c r="H24" s="7">
        <v>21785.701524237884</v>
      </c>
      <c r="I24" s="7">
        <v>12234.832771114443</v>
      </c>
      <c r="J24" s="7">
        <v>34018.027218434254</v>
      </c>
      <c r="K24" s="7">
        <v>16565.88795059585</v>
      </c>
      <c r="L24" s="7">
        <v>7562.5094583234895</v>
      </c>
      <c r="M24" s="7">
        <v>144.023735090023</v>
      </c>
      <c r="N24" s="7">
        <v>5657.985066672527</v>
      </c>
      <c r="O24" s="7">
        <v>1315.7957903180613</v>
      </c>
      <c r="P24" s="7">
        <v>1917.789735672412</v>
      </c>
      <c r="Q24" s="7">
        <v>1442.1324000461516</v>
      </c>
      <c r="R24" s="7">
        <v>549.56425231719311</v>
      </c>
    </row>
    <row r="25" spans="1:18" x14ac:dyDescent="0.2">
      <c r="A25" t="s">
        <v>38</v>
      </c>
      <c r="B25" t="s">
        <v>39</v>
      </c>
      <c r="C25" s="13">
        <f t="shared" si="0"/>
        <v>92616</v>
      </c>
      <c r="D25" s="13">
        <f t="shared" si="1"/>
        <v>29604</v>
      </c>
      <c r="E25" s="13">
        <f t="shared" si="2"/>
        <v>40332.68273546912</v>
      </c>
      <c r="F25" s="7">
        <v>92616</v>
      </c>
      <c r="G25" s="7">
        <v>349.52248875562219</v>
      </c>
      <c r="H25" s="7">
        <v>18733.665667166417</v>
      </c>
      <c r="I25" s="7">
        <v>10520.81184407796</v>
      </c>
      <c r="J25" s="7">
        <v>19834.676900592825</v>
      </c>
      <c r="K25" s="7">
        <v>9658.9679631227027</v>
      </c>
      <c r="L25" s="7">
        <v>4409.424764709438</v>
      </c>
      <c r="M25" s="7">
        <v>83.975012224670195</v>
      </c>
      <c r="N25" s="7">
        <v>3298.9657214753115</v>
      </c>
      <c r="O25" s="7">
        <v>767.1927651929301</v>
      </c>
      <c r="P25" s="7">
        <v>1118.1935838337665</v>
      </c>
      <c r="Q25" s="7">
        <v>840.85505661807929</v>
      </c>
      <c r="R25" s="7">
        <v>320.4309676993995</v>
      </c>
    </row>
    <row r="26" spans="1:18" x14ac:dyDescent="0.2">
      <c r="A26" t="s">
        <v>48</v>
      </c>
      <c r="B26" t="s">
        <v>49</v>
      </c>
      <c r="C26" s="13">
        <f t="shared" si="0"/>
        <v>178021</v>
      </c>
      <c r="D26" s="13">
        <f t="shared" si="1"/>
        <v>131536</v>
      </c>
      <c r="E26" s="13">
        <f t="shared" si="2"/>
        <v>105352.91060206255</v>
      </c>
      <c r="F26" s="7">
        <v>178021</v>
      </c>
      <c r="G26" s="7">
        <v>14857.372984616119</v>
      </c>
      <c r="H26" s="7">
        <v>83077.817054608618</v>
      </c>
      <c r="I26" s="7">
        <v>33600.809960775274</v>
      </c>
      <c r="J26" s="7">
        <v>47598.159878644183</v>
      </c>
      <c r="K26" s="7">
        <v>24720.738485856695</v>
      </c>
      <c r="L26" s="7">
        <v>8930.5907172995776</v>
      </c>
      <c r="M26" s="7">
        <v>911.94551735566699</v>
      </c>
      <c r="N26" s="7">
        <v>5235.3227274465562</v>
      </c>
      <c r="O26" s="7">
        <v>1263.2334059938557</v>
      </c>
      <c r="P26" s="7">
        <v>4180.3798360676637</v>
      </c>
      <c r="Q26" s="7">
        <v>9979.5978686246763</v>
      </c>
      <c r="R26" s="7">
        <v>2532.942164773669</v>
      </c>
    </row>
    <row r="27" spans="1:18" x14ac:dyDescent="0.2">
      <c r="A27" t="s">
        <v>26</v>
      </c>
      <c r="B27" t="s">
        <v>27</v>
      </c>
      <c r="C27" s="13">
        <f t="shared" si="0"/>
        <v>82339</v>
      </c>
      <c r="D27" s="13">
        <f t="shared" si="1"/>
        <v>120092</v>
      </c>
      <c r="E27" s="13">
        <f t="shared" si="2"/>
        <v>89884.467200785264</v>
      </c>
      <c r="F27" s="7">
        <v>82339</v>
      </c>
      <c r="G27" s="7">
        <v>13564.739968286392</v>
      </c>
      <c r="H27" s="7">
        <v>75849.814542954453</v>
      </c>
      <c r="I27" s="7">
        <v>30677.445488759156</v>
      </c>
      <c r="J27" s="7">
        <v>40609.559014366394</v>
      </c>
      <c r="K27" s="7">
        <v>21091.11551748314</v>
      </c>
      <c r="L27" s="7">
        <v>7619.3565400843881</v>
      </c>
      <c r="M27" s="7">
        <v>778.04909684245422</v>
      </c>
      <c r="N27" s="7">
        <v>4466.6463535890471</v>
      </c>
      <c r="O27" s="7">
        <v>1077.7591335551392</v>
      </c>
      <c r="P27" s="7">
        <v>3566.5954752890489</v>
      </c>
      <c r="Q27" s="7">
        <v>8514.3431934936962</v>
      </c>
      <c r="R27" s="7">
        <v>2161.0428760819409</v>
      </c>
    </row>
    <row r="28" spans="1:18" x14ac:dyDescent="0.2">
      <c r="G28" s="7"/>
      <c r="H28" s="7"/>
      <c r="I28" s="7"/>
    </row>
    <row r="29" spans="1:18" x14ac:dyDescent="0.2">
      <c r="G29" s="7"/>
      <c r="H29" s="7"/>
      <c r="I29" s="7"/>
    </row>
    <row r="67" customFormat="1" x14ac:dyDescent="0.2"/>
  </sheetData>
  <pageMargins left="0.7" right="0.7" top="0.75" bottom="0.75" header="0.3" footer="0.3"/>
  <ignoredErrors>
    <ignoredError sqref="D3:E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5C3E-22A6-4B63-9760-B965A1587C28}">
  <sheetPr codeName="Hoja1"/>
  <dimension ref="A1:S45"/>
  <sheetViews>
    <sheetView zoomScale="80" zoomScaleNormal="80" workbookViewId="0">
      <selection activeCell="C20" sqref="C20"/>
    </sheetView>
  </sheetViews>
  <sheetFormatPr baseColWidth="10" defaultColWidth="11.5" defaultRowHeight="15" x14ac:dyDescent="0.2"/>
  <cols>
    <col min="1" max="1" width="16.5" bestFit="1" customWidth="1"/>
    <col min="2" max="3" width="16.5" customWidth="1"/>
    <col min="4" max="4" width="16.83203125" style="2" customWidth="1"/>
    <col min="5" max="5" width="25.5" style="2" customWidth="1"/>
    <col min="6" max="6" width="19.1640625" style="2" bestFit="1" customWidth="1"/>
    <col min="7" max="7" width="33.1640625" style="2" bestFit="1" customWidth="1"/>
    <col min="8" max="8" width="21.1640625" style="2" customWidth="1"/>
    <col min="9" max="9" width="17.83203125" style="2" bestFit="1" customWidth="1"/>
    <col min="10" max="10" width="19.33203125" style="2" bestFit="1" customWidth="1"/>
    <col min="11" max="11" width="19.1640625" style="2" bestFit="1" customWidth="1"/>
    <col min="12" max="12" width="23.6640625" style="2" customWidth="1"/>
    <col min="13" max="13" width="17.5" style="2" customWidth="1"/>
    <col min="14" max="14" width="20" bestFit="1" customWidth="1"/>
    <col min="15" max="15" width="13.83203125" bestFit="1" customWidth="1"/>
    <col min="16" max="16" width="34.5" customWidth="1"/>
  </cols>
  <sheetData>
    <row r="1" spans="1:19" ht="64" x14ac:dyDescent="0.2"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68</v>
      </c>
      <c r="P1" s="1" t="s">
        <v>70</v>
      </c>
      <c r="Q1" s="1"/>
      <c r="R1" s="1"/>
      <c r="S1" s="1"/>
    </row>
    <row r="2" spans="1:19" x14ac:dyDescent="0.2">
      <c r="A2" t="s">
        <v>87</v>
      </c>
      <c r="E2" s="2">
        <v>378</v>
      </c>
      <c r="F2" s="2">
        <v>5114</v>
      </c>
      <c r="G2" s="2">
        <f>852+76+48</f>
        <v>976</v>
      </c>
      <c r="H2" s="2">
        <v>7443</v>
      </c>
      <c r="I2" s="2">
        <v>643</v>
      </c>
      <c r="J2" s="2">
        <v>3873</v>
      </c>
      <c r="K2" s="2">
        <v>378</v>
      </c>
      <c r="L2" s="2">
        <v>2257</v>
      </c>
      <c r="M2" s="2">
        <v>834</v>
      </c>
      <c r="N2" s="2">
        <v>693</v>
      </c>
      <c r="O2" s="2">
        <v>524</v>
      </c>
      <c r="P2" s="2">
        <f>44+136</f>
        <v>180</v>
      </c>
      <c r="Q2" s="2"/>
      <c r="R2" s="2"/>
    </row>
    <row r="3" spans="1:19" x14ac:dyDescent="0.2">
      <c r="A3" t="s">
        <v>88</v>
      </c>
      <c r="E3" s="2">
        <v>26874</v>
      </c>
      <c r="F3" s="2">
        <v>860075</v>
      </c>
      <c r="G3" s="2">
        <f>39602+18100+11119</f>
        <v>68821</v>
      </c>
      <c r="H3" s="2">
        <v>168320</v>
      </c>
      <c r="I3" s="2">
        <v>105978</v>
      </c>
      <c r="J3" s="2">
        <v>70196</v>
      </c>
      <c r="K3" s="2">
        <v>35270</v>
      </c>
      <c r="L3" s="2">
        <v>131831</v>
      </c>
      <c r="M3" s="2">
        <v>37845</v>
      </c>
      <c r="N3" s="2">
        <v>92457</v>
      </c>
      <c r="O3" s="2">
        <v>11642</v>
      </c>
      <c r="P3" s="2">
        <v>4036</v>
      </c>
    </row>
    <row r="4" spans="1:19" x14ac:dyDescent="0.2">
      <c r="N4" s="2"/>
      <c r="O4" s="2"/>
      <c r="P4" s="2"/>
    </row>
    <row r="5" spans="1:19" x14ac:dyDescent="0.2">
      <c r="A5" s="8" t="s">
        <v>91</v>
      </c>
      <c r="B5" s="11" t="s">
        <v>92</v>
      </c>
      <c r="C5" s="2"/>
      <c r="E5" s="11" t="s">
        <v>98</v>
      </c>
      <c r="O5" s="2"/>
      <c r="P5" s="2"/>
    </row>
    <row r="6" spans="1:19" x14ac:dyDescent="0.2">
      <c r="B6" s="2"/>
      <c r="C6" s="2"/>
      <c r="L6"/>
    </row>
    <row r="7" spans="1:19" ht="16" x14ac:dyDescent="0.2">
      <c r="A7" t="s">
        <v>71</v>
      </c>
      <c r="B7" t="s">
        <v>1</v>
      </c>
      <c r="C7" t="s">
        <v>2</v>
      </c>
      <c r="D7" s="1" t="s">
        <v>82</v>
      </c>
      <c r="E7" s="1" t="s">
        <v>89</v>
      </c>
      <c r="F7" s="1" t="s">
        <v>90</v>
      </c>
      <c r="G7" s="2" t="s">
        <v>84</v>
      </c>
      <c r="I7" s="2" t="s">
        <v>93</v>
      </c>
      <c r="J7" s="2" t="s">
        <v>94</v>
      </c>
      <c r="K7" s="2" t="s">
        <v>95</v>
      </c>
      <c r="L7" s="2" t="s">
        <v>96</v>
      </c>
    </row>
    <row r="8" spans="1:19" x14ac:dyDescent="0.2">
      <c r="A8">
        <v>1</v>
      </c>
      <c r="B8" t="s">
        <v>72</v>
      </c>
      <c r="C8" s="7">
        <f>SUM(D8:G8)</f>
        <v>324449</v>
      </c>
      <c r="D8" s="7"/>
      <c r="E8" s="7">
        <v>76363</v>
      </c>
      <c r="F8" s="7">
        <v>130093</v>
      </c>
      <c r="G8" s="7">
        <v>117993</v>
      </c>
      <c r="I8" s="7">
        <v>288629</v>
      </c>
      <c r="J8" s="7">
        <v>28498</v>
      </c>
      <c r="K8" s="7">
        <v>5679</v>
      </c>
      <c r="L8" s="7">
        <v>1643</v>
      </c>
    </row>
    <row r="9" spans="1:19" x14ac:dyDescent="0.2">
      <c r="A9">
        <v>2</v>
      </c>
      <c r="B9" t="s">
        <v>73</v>
      </c>
      <c r="C9" s="7">
        <f t="shared" ref="C9:C16" si="0">SUM(D9:G9)</f>
        <v>112625</v>
      </c>
      <c r="D9" s="7"/>
      <c r="E9" s="7">
        <v>27167</v>
      </c>
      <c r="F9" s="7">
        <v>48784</v>
      </c>
      <c r="G9" s="7">
        <v>36674</v>
      </c>
      <c r="I9" s="7">
        <v>103279</v>
      </c>
      <c r="J9" s="7">
        <v>8127</v>
      </c>
      <c r="K9" s="7">
        <v>1020</v>
      </c>
      <c r="L9" s="7">
        <v>199</v>
      </c>
    </row>
    <row r="10" spans="1:19" x14ac:dyDescent="0.2">
      <c r="A10">
        <v>3</v>
      </c>
      <c r="B10" t="s">
        <v>74</v>
      </c>
      <c r="C10" s="7">
        <f t="shared" si="0"/>
        <v>123945</v>
      </c>
      <c r="D10" s="7"/>
      <c r="E10" s="7">
        <v>36688</v>
      </c>
      <c r="F10" s="7">
        <v>47725</v>
      </c>
      <c r="G10" s="7">
        <v>39532</v>
      </c>
      <c r="I10" s="7">
        <v>115571</v>
      </c>
      <c r="J10" s="7">
        <v>6942</v>
      </c>
      <c r="K10" s="7">
        <v>972</v>
      </c>
      <c r="L10" s="7">
        <v>160</v>
      </c>
    </row>
    <row r="11" spans="1:19" x14ac:dyDescent="0.2">
      <c r="A11">
        <v>4</v>
      </c>
      <c r="B11" t="s">
        <v>75</v>
      </c>
      <c r="C11" s="7">
        <f t="shared" si="0"/>
        <v>56320</v>
      </c>
      <c r="D11" s="7"/>
      <c r="E11" s="7">
        <v>12495</v>
      </c>
      <c r="F11" s="7">
        <v>21582</v>
      </c>
      <c r="G11" s="7">
        <v>22243</v>
      </c>
      <c r="I11" s="7">
        <v>51965</v>
      </c>
      <c r="J11" s="7">
        <v>3937</v>
      </c>
      <c r="K11" s="7">
        <v>380</v>
      </c>
      <c r="L11" s="7">
        <v>38</v>
      </c>
    </row>
    <row r="12" spans="1:19" x14ac:dyDescent="0.2">
      <c r="A12">
        <v>5</v>
      </c>
      <c r="B12" t="s">
        <v>76</v>
      </c>
      <c r="C12" s="7">
        <f t="shared" si="0"/>
        <v>76250</v>
      </c>
      <c r="D12" s="7"/>
      <c r="E12" s="7">
        <v>19130</v>
      </c>
      <c r="F12" s="7">
        <v>33879</v>
      </c>
      <c r="G12" s="7">
        <v>23241</v>
      </c>
      <c r="I12" s="7">
        <v>72309</v>
      </c>
      <c r="J12" s="7">
        <v>3597</v>
      </c>
      <c r="K12" s="7">
        <v>304</v>
      </c>
      <c r="L12" s="7">
        <v>40</v>
      </c>
    </row>
    <row r="13" spans="1:19" x14ac:dyDescent="0.2">
      <c r="A13">
        <v>6</v>
      </c>
      <c r="B13" t="s">
        <v>77</v>
      </c>
      <c r="C13" s="7">
        <f t="shared" si="0"/>
        <v>131682</v>
      </c>
      <c r="D13" s="7"/>
      <c r="E13" s="7">
        <v>40410</v>
      </c>
      <c r="F13" s="7">
        <v>52118</v>
      </c>
      <c r="G13" s="7">
        <v>39154</v>
      </c>
      <c r="I13" s="7">
        <v>122552</v>
      </c>
      <c r="J13" s="7">
        <v>8194</v>
      </c>
      <c r="K13" s="7">
        <v>807</v>
      </c>
      <c r="L13" s="7">
        <v>129</v>
      </c>
    </row>
    <row r="14" spans="1:19" x14ac:dyDescent="0.2">
      <c r="A14">
        <v>7</v>
      </c>
      <c r="B14" t="s">
        <v>78</v>
      </c>
      <c r="C14" s="7">
        <f t="shared" si="0"/>
        <v>64745</v>
      </c>
      <c r="D14" s="7"/>
      <c r="E14" s="7">
        <v>17226</v>
      </c>
      <c r="F14" s="7">
        <v>26620</v>
      </c>
      <c r="G14" s="7">
        <v>20899</v>
      </c>
      <c r="I14" s="7">
        <v>60790</v>
      </c>
      <c r="J14" s="7">
        <v>3570</v>
      </c>
      <c r="K14" s="7">
        <v>306</v>
      </c>
      <c r="L14" s="7">
        <v>79</v>
      </c>
    </row>
    <row r="15" spans="1:19" x14ac:dyDescent="0.2">
      <c r="A15">
        <v>8</v>
      </c>
      <c r="B15" t="s">
        <v>79</v>
      </c>
      <c r="C15" s="7">
        <f t="shared" si="0"/>
        <v>49303</v>
      </c>
      <c r="D15" s="7"/>
      <c r="E15" s="7">
        <v>11413</v>
      </c>
      <c r="F15" s="7">
        <v>23332</v>
      </c>
      <c r="G15" s="7">
        <v>14558</v>
      </c>
      <c r="I15" s="7">
        <v>46154</v>
      </c>
      <c r="J15" s="7">
        <v>2780</v>
      </c>
      <c r="K15" s="7">
        <v>337</v>
      </c>
      <c r="L15" s="7">
        <v>32</v>
      </c>
    </row>
    <row r="16" spans="1:19" x14ac:dyDescent="0.2">
      <c r="A16">
        <v>9</v>
      </c>
      <c r="B16" t="s">
        <v>80</v>
      </c>
      <c r="C16" s="7">
        <f t="shared" si="0"/>
        <v>80662</v>
      </c>
      <c r="D16" s="7"/>
      <c r="E16" s="7">
        <v>19988</v>
      </c>
      <c r="F16" s="7">
        <v>34782</v>
      </c>
      <c r="G16" s="7">
        <v>25892</v>
      </c>
      <c r="I16" s="7">
        <v>74487</v>
      </c>
      <c r="J16" s="7">
        <v>5481</v>
      </c>
      <c r="K16" s="7">
        <v>600</v>
      </c>
      <c r="L16" s="7">
        <v>94</v>
      </c>
    </row>
    <row r="17" spans="1:12" x14ac:dyDescent="0.2">
      <c r="C17" s="7">
        <f>SUM(C8:C16)</f>
        <v>1019981</v>
      </c>
      <c r="D17" s="7"/>
      <c r="E17" s="7">
        <f>SUM(E8:E16)</f>
        <v>260880</v>
      </c>
      <c r="F17" s="7">
        <f t="shared" ref="F17:G17" si="1">SUM(F8:F16)</f>
        <v>418915</v>
      </c>
      <c r="G17" s="7">
        <f t="shared" si="1"/>
        <v>340186</v>
      </c>
      <c r="I17" s="7">
        <f>SUM(I8:I16)</f>
        <v>935736</v>
      </c>
      <c r="J17" s="7">
        <f>SUM(J8:J16)</f>
        <v>71126</v>
      </c>
      <c r="K17" s="7">
        <f>SUM(K8:K16)</f>
        <v>10405</v>
      </c>
      <c r="L17" s="7">
        <f>SUM(L8:L16)</f>
        <v>2414</v>
      </c>
    </row>
    <row r="19" spans="1:12" ht="16" x14ac:dyDescent="0.2">
      <c r="A19" t="s">
        <v>97</v>
      </c>
      <c r="B19" t="s">
        <v>1</v>
      </c>
      <c r="C19" t="s">
        <v>2</v>
      </c>
      <c r="D19" s="1" t="s">
        <v>82</v>
      </c>
      <c r="E19" s="1" t="s">
        <v>89</v>
      </c>
      <c r="F19" s="1" t="s">
        <v>90</v>
      </c>
      <c r="G19" s="2" t="s">
        <v>84</v>
      </c>
      <c r="I19" s="2" t="s">
        <v>93</v>
      </c>
      <c r="J19" s="2" t="s">
        <v>94</v>
      </c>
      <c r="K19" s="2" t="s">
        <v>95</v>
      </c>
      <c r="L19" s="2" t="s">
        <v>96</v>
      </c>
    </row>
    <row r="20" spans="1:12" x14ac:dyDescent="0.2">
      <c r="A20" t="s">
        <v>12</v>
      </c>
      <c r="B20" t="s">
        <v>13</v>
      </c>
      <c r="C20" s="7">
        <f>SUM(D20:G20)</f>
        <v>135998</v>
      </c>
      <c r="D20" s="7"/>
      <c r="E20" s="7">
        <v>28648</v>
      </c>
      <c r="F20" s="7">
        <v>56222</v>
      </c>
      <c r="G20" s="7">
        <v>51128</v>
      </c>
      <c r="I20" s="7">
        <v>115577</v>
      </c>
      <c r="J20" s="7">
        <v>15913</v>
      </c>
      <c r="K20" s="7">
        <v>3419</v>
      </c>
      <c r="L20" s="7">
        <v>1089</v>
      </c>
    </row>
    <row r="21" spans="1:12" x14ac:dyDescent="0.2">
      <c r="A21" t="s">
        <v>16</v>
      </c>
      <c r="B21" t="s">
        <v>17</v>
      </c>
      <c r="C21" s="7">
        <f t="shared" ref="C21:C44" si="2">SUM(D21:G21)</f>
        <v>127734</v>
      </c>
      <c r="D21" s="7"/>
      <c r="E21" s="7">
        <v>32561</v>
      </c>
      <c r="F21" s="7">
        <v>49081</v>
      </c>
      <c r="G21" s="7">
        <v>46092</v>
      </c>
      <c r="I21" s="7">
        <v>116611</v>
      </c>
      <c r="J21" s="7">
        <v>9025</v>
      </c>
      <c r="K21" s="7">
        <v>1664</v>
      </c>
      <c r="L21" s="7">
        <v>434</v>
      </c>
    </row>
    <row r="22" spans="1:12" x14ac:dyDescent="0.2">
      <c r="A22" t="s">
        <v>22</v>
      </c>
      <c r="B22" t="s">
        <v>23</v>
      </c>
      <c r="C22" s="7">
        <f t="shared" si="2"/>
        <v>60717</v>
      </c>
      <c r="D22" s="7"/>
      <c r="E22" s="7">
        <v>15154</v>
      </c>
      <c r="F22" s="7">
        <v>24790</v>
      </c>
      <c r="G22" s="7">
        <v>20773</v>
      </c>
      <c r="I22" s="7">
        <v>56441</v>
      </c>
      <c r="J22" s="7">
        <v>3560</v>
      </c>
      <c r="K22" s="7">
        <v>596</v>
      </c>
      <c r="L22" s="7">
        <v>120</v>
      </c>
    </row>
    <row r="23" spans="1:12" x14ac:dyDescent="0.2">
      <c r="A23" t="s">
        <v>24</v>
      </c>
      <c r="B23" t="s">
        <v>25</v>
      </c>
      <c r="C23" s="7">
        <f t="shared" si="2"/>
        <v>62062</v>
      </c>
      <c r="D23" s="7"/>
      <c r="E23" s="7">
        <v>15455</v>
      </c>
      <c r="F23" s="7">
        <v>26746</v>
      </c>
      <c r="G23" s="7">
        <v>19861</v>
      </c>
      <c r="I23" s="7">
        <v>56229</v>
      </c>
      <c r="J23" s="7">
        <v>5057</v>
      </c>
      <c r="K23" s="7">
        <v>656</v>
      </c>
      <c r="L23" s="7">
        <v>120</v>
      </c>
    </row>
    <row r="24" spans="1:12" x14ac:dyDescent="0.2">
      <c r="A24" t="s">
        <v>34</v>
      </c>
      <c r="B24" t="s">
        <v>35</v>
      </c>
      <c r="C24" s="7">
        <f t="shared" si="2"/>
        <v>25784</v>
      </c>
      <c r="D24" s="7"/>
      <c r="E24" s="7">
        <v>7653</v>
      </c>
      <c r="F24" s="7">
        <v>10250</v>
      </c>
      <c r="G24" s="7">
        <v>7881</v>
      </c>
      <c r="I24" s="7">
        <v>23750</v>
      </c>
      <c r="J24" s="7">
        <v>1844</v>
      </c>
      <c r="K24" s="7">
        <v>159</v>
      </c>
      <c r="L24" s="7">
        <v>31</v>
      </c>
    </row>
    <row r="25" spans="1:12" x14ac:dyDescent="0.2">
      <c r="A25" t="s">
        <v>42</v>
      </c>
      <c r="B25" t="s">
        <v>43</v>
      </c>
      <c r="C25" s="7">
        <f t="shared" si="2"/>
        <v>24779</v>
      </c>
      <c r="D25" s="7"/>
      <c r="E25" s="7">
        <v>4059</v>
      </c>
      <c r="F25" s="7">
        <v>11788</v>
      </c>
      <c r="G25" s="7">
        <v>8932</v>
      </c>
      <c r="I25" s="7">
        <v>23300</v>
      </c>
      <c r="J25" s="7">
        <v>1226</v>
      </c>
      <c r="K25" s="7">
        <v>205</v>
      </c>
      <c r="L25" s="7">
        <v>48</v>
      </c>
    </row>
    <row r="26" spans="1:12" x14ac:dyDescent="0.2">
      <c r="A26" t="s">
        <v>14</v>
      </c>
      <c r="B26" t="s">
        <v>15</v>
      </c>
      <c r="C26" s="7">
        <f t="shared" si="2"/>
        <v>48584</v>
      </c>
      <c r="D26" s="7"/>
      <c r="E26" s="7">
        <v>11745</v>
      </c>
      <c r="F26" s="7">
        <v>20119</v>
      </c>
      <c r="G26" s="7">
        <v>16720</v>
      </c>
      <c r="I26" s="7">
        <v>45001</v>
      </c>
      <c r="J26" s="7">
        <v>3031</v>
      </c>
      <c r="K26" s="7">
        <v>469</v>
      </c>
      <c r="L26" s="7">
        <v>83</v>
      </c>
    </row>
    <row r="27" spans="1:12" x14ac:dyDescent="0.2">
      <c r="A27" t="s">
        <v>36</v>
      </c>
      <c r="B27" t="s">
        <v>37</v>
      </c>
      <c r="C27" s="7">
        <f t="shared" si="2"/>
        <v>43423</v>
      </c>
      <c r="D27" s="7"/>
      <c r="E27" s="7">
        <v>13296</v>
      </c>
      <c r="F27" s="7">
        <v>16132</v>
      </c>
      <c r="G27" s="7">
        <v>13995</v>
      </c>
      <c r="I27" s="7">
        <v>40619</v>
      </c>
      <c r="J27" s="7">
        <v>2410</v>
      </c>
      <c r="K27" s="7">
        <v>346</v>
      </c>
      <c r="L27" s="7">
        <v>48</v>
      </c>
    </row>
    <row r="28" spans="1:12" x14ac:dyDescent="0.2">
      <c r="A28" t="s">
        <v>18</v>
      </c>
      <c r="B28" t="s">
        <v>19</v>
      </c>
      <c r="C28" s="7">
        <f t="shared" si="2"/>
        <v>31638</v>
      </c>
      <c r="D28" s="7"/>
      <c r="E28" s="7">
        <v>11647</v>
      </c>
      <c r="F28" s="7">
        <v>11174</v>
      </c>
      <c r="G28" s="7">
        <v>8817</v>
      </c>
      <c r="I28" s="7">
        <v>29951</v>
      </c>
      <c r="J28" s="7">
        <v>1501</v>
      </c>
      <c r="K28" s="7">
        <v>157</v>
      </c>
      <c r="L28" s="7">
        <v>29</v>
      </c>
    </row>
    <row r="29" spans="1:12" x14ac:dyDescent="0.2">
      <c r="A29" t="s">
        <v>20</v>
      </c>
      <c r="B29" t="s">
        <v>21</v>
      </c>
      <c r="C29" s="7">
        <f t="shared" si="2"/>
        <v>34128</v>
      </c>
      <c r="D29" s="7"/>
      <c r="E29" s="7">
        <v>7887</v>
      </c>
      <c r="F29" s="7">
        <v>11869</v>
      </c>
      <c r="G29" s="7">
        <v>14372</v>
      </c>
      <c r="I29" s="7">
        <v>31705</v>
      </c>
      <c r="J29" s="7">
        <v>2176</v>
      </c>
      <c r="K29" s="7">
        <v>219</v>
      </c>
      <c r="L29" s="7">
        <v>28</v>
      </c>
    </row>
    <row r="30" spans="1:12" x14ac:dyDescent="0.2">
      <c r="A30" t="s">
        <v>32</v>
      </c>
      <c r="B30" t="s">
        <v>33</v>
      </c>
      <c r="C30" s="7">
        <f t="shared" si="2"/>
        <v>4481</v>
      </c>
      <c r="D30"/>
      <c r="E30" s="2">
        <v>829</v>
      </c>
      <c r="F30" s="2">
        <v>2059</v>
      </c>
      <c r="G30" s="2">
        <v>1593</v>
      </c>
      <c r="I30" s="2">
        <v>4266</v>
      </c>
      <c r="J30" s="2">
        <v>201</v>
      </c>
      <c r="K30" s="2">
        <v>12</v>
      </c>
      <c r="L30" s="2">
        <v>2</v>
      </c>
    </row>
    <row r="31" spans="1:12" x14ac:dyDescent="0.2">
      <c r="A31" t="s">
        <v>52</v>
      </c>
      <c r="B31" t="s">
        <v>53</v>
      </c>
      <c r="C31" s="7">
        <f t="shared" si="2"/>
        <v>7351</v>
      </c>
      <c r="D31"/>
      <c r="E31" s="2">
        <v>1722</v>
      </c>
      <c r="F31" s="2">
        <v>3190</v>
      </c>
      <c r="G31" s="2">
        <v>2439</v>
      </c>
      <c r="I31" s="2">
        <v>6493</v>
      </c>
      <c r="J31" s="2">
        <v>767</v>
      </c>
      <c r="K31" s="2">
        <v>86</v>
      </c>
      <c r="L31" s="2">
        <v>5</v>
      </c>
    </row>
    <row r="32" spans="1:12" x14ac:dyDescent="0.2">
      <c r="A32" t="s">
        <v>40</v>
      </c>
      <c r="B32" t="s">
        <v>41</v>
      </c>
      <c r="C32" s="7">
        <f t="shared" si="2"/>
        <v>4122</v>
      </c>
      <c r="D32"/>
      <c r="E32" s="2">
        <v>921</v>
      </c>
      <c r="F32" s="2">
        <v>2015</v>
      </c>
      <c r="G32" s="2">
        <v>1186</v>
      </c>
      <c r="I32" s="2">
        <v>3864</v>
      </c>
      <c r="J32" s="2">
        <v>228</v>
      </c>
      <c r="K32" s="2">
        <v>30</v>
      </c>
      <c r="L32" s="2">
        <v>0</v>
      </c>
    </row>
    <row r="33" spans="1:13" x14ac:dyDescent="0.2">
      <c r="A33" t="s">
        <v>28</v>
      </c>
      <c r="B33" t="s">
        <v>29</v>
      </c>
      <c r="C33" s="7">
        <f t="shared" si="2"/>
        <v>6238</v>
      </c>
      <c r="D33"/>
      <c r="E33" s="2">
        <v>1136</v>
      </c>
      <c r="F33" s="2">
        <v>2449</v>
      </c>
      <c r="G33" s="2">
        <v>2653</v>
      </c>
      <c r="H33"/>
      <c r="I33" s="2">
        <v>5637</v>
      </c>
      <c r="J33" s="2">
        <v>565</v>
      </c>
      <c r="K33" s="2">
        <v>33</v>
      </c>
      <c r="L33" s="2">
        <v>3</v>
      </c>
      <c r="M33"/>
    </row>
    <row r="34" spans="1:13" x14ac:dyDescent="0.2">
      <c r="A34" t="s">
        <v>10</v>
      </c>
      <c r="B34" t="s">
        <v>11</v>
      </c>
      <c r="C34" s="7">
        <f t="shared" si="2"/>
        <v>29135</v>
      </c>
      <c r="D34"/>
      <c r="E34" s="2">
        <v>9009</v>
      </c>
      <c r="F34" s="2">
        <v>11769</v>
      </c>
      <c r="G34" s="2">
        <v>8357</v>
      </c>
      <c r="I34" s="2">
        <v>27645</v>
      </c>
      <c r="J34" s="2">
        <v>1359</v>
      </c>
      <c r="K34" s="2">
        <v>117</v>
      </c>
      <c r="L34" s="2">
        <v>14</v>
      </c>
    </row>
    <row r="35" spans="1:13" x14ac:dyDescent="0.2">
      <c r="A35" t="s">
        <v>4</v>
      </c>
      <c r="B35" t="s">
        <v>5</v>
      </c>
      <c r="C35" s="7">
        <f t="shared" si="2"/>
        <v>30550</v>
      </c>
      <c r="D35"/>
      <c r="E35" s="2">
        <v>7057</v>
      </c>
      <c r="F35" s="2">
        <v>13837</v>
      </c>
      <c r="G35" s="2">
        <v>9656</v>
      </c>
      <c r="I35" s="2">
        <v>28986</v>
      </c>
      <c r="J35" s="2">
        <v>1421</v>
      </c>
      <c r="K35" s="2">
        <v>130</v>
      </c>
      <c r="L35" s="2">
        <v>13</v>
      </c>
    </row>
    <row r="36" spans="1:13" x14ac:dyDescent="0.2">
      <c r="A36" t="s">
        <v>50</v>
      </c>
      <c r="B36" t="s">
        <v>51</v>
      </c>
      <c r="C36" s="7">
        <f t="shared" si="2"/>
        <v>16565</v>
      </c>
      <c r="D36"/>
      <c r="E36" s="2">
        <v>3064</v>
      </c>
      <c r="F36" s="2">
        <v>8273</v>
      </c>
      <c r="G36" s="2">
        <v>5228</v>
      </c>
      <c r="I36" s="2">
        <v>15678</v>
      </c>
      <c r="J36" s="2">
        <v>817</v>
      </c>
      <c r="K36" s="2">
        <v>57</v>
      </c>
      <c r="L36" s="2">
        <v>13</v>
      </c>
    </row>
    <row r="37" spans="1:13" x14ac:dyDescent="0.2">
      <c r="A37" t="s">
        <v>30</v>
      </c>
      <c r="B37" t="s">
        <v>31</v>
      </c>
      <c r="C37" s="7">
        <f t="shared" si="2"/>
        <v>86788</v>
      </c>
      <c r="D37"/>
      <c r="E37" s="2">
        <v>27544</v>
      </c>
      <c r="F37" s="2">
        <v>33995</v>
      </c>
      <c r="G37" s="2">
        <v>25249</v>
      </c>
      <c r="I37" s="2">
        <v>80986</v>
      </c>
      <c r="J37" s="2">
        <v>5194</v>
      </c>
      <c r="K37" s="2">
        <v>521</v>
      </c>
      <c r="L37" s="2">
        <v>87</v>
      </c>
    </row>
    <row r="38" spans="1:13" x14ac:dyDescent="0.2">
      <c r="A38" t="s">
        <v>46</v>
      </c>
      <c r="B38" t="s">
        <v>47</v>
      </c>
      <c r="C38" s="7">
        <f t="shared" si="2"/>
        <v>44894</v>
      </c>
      <c r="D38"/>
      <c r="E38" s="2">
        <v>12866</v>
      </c>
      <c r="F38" s="2">
        <v>18123</v>
      </c>
      <c r="G38" s="2">
        <v>13905</v>
      </c>
      <c r="I38" s="2">
        <v>41566</v>
      </c>
      <c r="J38" s="2">
        <v>3000</v>
      </c>
      <c r="K38" s="2">
        <v>286</v>
      </c>
      <c r="L38" s="2">
        <v>42</v>
      </c>
    </row>
    <row r="39" spans="1:13" x14ac:dyDescent="0.2">
      <c r="A39" t="s">
        <v>6</v>
      </c>
      <c r="B39" t="s">
        <v>7</v>
      </c>
      <c r="C39" s="7">
        <f t="shared" si="2"/>
        <v>43715</v>
      </c>
      <c r="D39"/>
      <c r="E39" s="2">
        <v>11048</v>
      </c>
      <c r="F39" s="2">
        <v>18017</v>
      </c>
      <c r="G39" s="2">
        <v>14650</v>
      </c>
      <c r="I39" s="2">
        <v>41043</v>
      </c>
      <c r="J39" s="2">
        <v>2411</v>
      </c>
      <c r="K39" s="2">
        <v>204</v>
      </c>
      <c r="L39" s="2">
        <v>57</v>
      </c>
    </row>
    <row r="40" spans="1:13" x14ac:dyDescent="0.2">
      <c r="A40" t="s">
        <v>44</v>
      </c>
      <c r="B40" t="s">
        <v>45</v>
      </c>
      <c r="C40" s="7">
        <f t="shared" si="2"/>
        <v>21030</v>
      </c>
      <c r="D40"/>
      <c r="E40" s="2">
        <v>6178</v>
      </c>
      <c r="F40" s="2">
        <v>8603</v>
      </c>
      <c r="G40" s="2">
        <v>6249</v>
      </c>
      <c r="I40" s="2">
        <v>19747</v>
      </c>
      <c r="J40" s="2">
        <v>1159</v>
      </c>
      <c r="K40" s="2">
        <v>102</v>
      </c>
      <c r="L40" s="2">
        <v>22</v>
      </c>
    </row>
    <row r="41" spans="1:13" x14ac:dyDescent="0.2">
      <c r="A41" t="s">
        <v>8</v>
      </c>
      <c r="B41" t="s">
        <v>9</v>
      </c>
      <c r="C41" s="7">
        <f t="shared" si="2"/>
        <v>30457</v>
      </c>
      <c r="D41"/>
      <c r="E41" s="2">
        <v>6138</v>
      </c>
      <c r="F41" s="2">
        <v>14987</v>
      </c>
      <c r="G41" s="2">
        <v>9332</v>
      </c>
      <c r="I41" s="2">
        <v>28252</v>
      </c>
      <c r="J41" s="2">
        <v>1922</v>
      </c>
      <c r="K41" s="2">
        <v>263</v>
      </c>
      <c r="L41" s="2">
        <v>20</v>
      </c>
    </row>
    <row r="42" spans="1:13" x14ac:dyDescent="0.2">
      <c r="A42" t="s">
        <v>38</v>
      </c>
      <c r="B42" t="s">
        <v>39</v>
      </c>
      <c r="C42" s="7">
        <f t="shared" si="2"/>
        <v>18846</v>
      </c>
      <c r="D42"/>
      <c r="E42" s="2">
        <v>5275</v>
      </c>
      <c r="F42" s="2">
        <v>8345</v>
      </c>
      <c r="G42" s="2">
        <v>5226</v>
      </c>
      <c r="I42" s="2">
        <v>17902</v>
      </c>
      <c r="J42" s="2">
        <v>858</v>
      </c>
      <c r="K42" s="2">
        <v>74</v>
      </c>
      <c r="L42" s="2">
        <v>12</v>
      </c>
    </row>
    <row r="43" spans="1:13" x14ac:dyDescent="0.2">
      <c r="A43" t="s">
        <v>48</v>
      </c>
      <c r="B43" t="s">
        <v>49</v>
      </c>
      <c r="C43" s="7">
        <f t="shared" si="2"/>
        <v>45210</v>
      </c>
      <c r="D43"/>
      <c r="E43" s="2">
        <v>11216</v>
      </c>
      <c r="F43" s="2">
        <v>19959</v>
      </c>
      <c r="G43" s="2">
        <v>14035</v>
      </c>
      <c r="I43" s="2">
        <v>41233</v>
      </c>
      <c r="J43" s="2">
        <v>3541</v>
      </c>
      <c r="K43" s="2">
        <v>374</v>
      </c>
      <c r="L43" s="2">
        <v>62</v>
      </c>
    </row>
    <row r="44" spans="1:13" x14ac:dyDescent="0.2">
      <c r="A44" t="s">
        <v>26</v>
      </c>
      <c r="B44" t="s">
        <v>27</v>
      </c>
      <c r="C44" s="7">
        <f t="shared" si="2"/>
        <v>35452</v>
      </c>
      <c r="D44"/>
      <c r="E44" s="2">
        <v>8772</v>
      </c>
      <c r="F44" s="2">
        <v>14823</v>
      </c>
      <c r="G44" s="2">
        <v>11857</v>
      </c>
      <c r="I44" s="2">
        <v>33254</v>
      </c>
      <c r="J44" s="2">
        <v>1940</v>
      </c>
      <c r="K44" s="2">
        <v>226</v>
      </c>
      <c r="L44" s="2">
        <v>32</v>
      </c>
    </row>
    <row r="45" spans="1:13" x14ac:dyDescent="0.2">
      <c r="C45" s="7">
        <f>SUM(C20:C44)</f>
        <v>1019681</v>
      </c>
      <c r="D45" s="7">
        <f t="shared" ref="D45:G45" si="3">SUM(D20:D44)</f>
        <v>0</v>
      </c>
      <c r="E45" s="7">
        <f t="shared" si="3"/>
        <v>260880</v>
      </c>
      <c r="F45" s="7">
        <f t="shared" si="3"/>
        <v>418615</v>
      </c>
      <c r="G45" s="7">
        <f t="shared" si="3"/>
        <v>340186</v>
      </c>
      <c r="I45" s="7">
        <f t="shared" ref="I45" si="4">SUM(I20:I44)</f>
        <v>935736</v>
      </c>
      <c r="J45" s="7">
        <f t="shared" ref="J45" si="5">SUM(J20:J44)</f>
        <v>71126</v>
      </c>
      <c r="K45" s="7">
        <f t="shared" ref="K45" si="6">SUM(K20:K44)</f>
        <v>10405</v>
      </c>
      <c r="L45" s="7">
        <f t="shared" ref="L45" si="7">SUM(L20:L44)</f>
        <v>2414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20-817F-4BF9-8F2C-C0CFC839FD65}">
  <sheetPr codeName="Hoja5"/>
  <dimension ref="A1:X66"/>
  <sheetViews>
    <sheetView zoomScale="80" zoomScaleNormal="80" workbookViewId="0">
      <pane ySplit="1" topLeftCell="A2" activePane="bottomLeft" state="frozen"/>
      <selection pane="bottomLeft" activeCell="G2" sqref="G2"/>
    </sheetView>
  </sheetViews>
  <sheetFormatPr baseColWidth="10" defaultColWidth="11.5" defaultRowHeight="15" x14ac:dyDescent="0.2"/>
  <cols>
    <col min="5" max="5" width="12.83203125" style="2" customWidth="1"/>
    <col min="6" max="6" width="13.5" style="2" bestFit="1" customWidth="1"/>
    <col min="7" max="7" width="19.1640625" style="2" bestFit="1" customWidth="1"/>
    <col min="8" max="8" width="33.1640625" style="2" bestFit="1" customWidth="1"/>
    <col min="9" max="9" width="21.1640625" style="2" customWidth="1"/>
    <col min="10" max="10" width="17.83203125" style="2" bestFit="1" customWidth="1"/>
    <col min="11" max="11" width="19.33203125" style="2" bestFit="1" customWidth="1"/>
    <col min="12" max="12" width="19.1640625" style="2" bestFit="1" customWidth="1"/>
    <col min="13" max="13" width="23.6640625" style="2" customWidth="1"/>
    <col min="14" max="14" width="17.5" style="2" customWidth="1"/>
    <col min="15" max="15" width="20" bestFit="1" customWidth="1"/>
    <col min="16" max="16" width="18.83203125" customWidth="1"/>
    <col min="17" max="17" width="13.83203125" bestFit="1" customWidth="1"/>
    <col min="18" max="18" width="15.83203125" customWidth="1"/>
    <col min="19" max="19" width="13.83203125" bestFit="1" customWidth="1"/>
    <col min="20" max="20" width="29.5" customWidth="1"/>
    <col min="21" max="21" width="34.5" customWidth="1"/>
  </cols>
  <sheetData>
    <row r="1" spans="1:24" ht="64" x14ac:dyDescent="0.2">
      <c r="A1" t="s">
        <v>0</v>
      </c>
      <c r="B1" t="s">
        <v>1</v>
      </c>
      <c r="C1" t="s">
        <v>85</v>
      </c>
      <c r="D1" t="s">
        <v>2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/>
      <c r="W1" s="1"/>
      <c r="X1" s="1"/>
    </row>
    <row r="2" spans="1:24" x14ac:dyDescent="0.2">
      <c r="A2" t="s">
        <v>12</v>
      </c>
      <c r="B2" t="s">
        <v>13</v>
      </c>
      <c r="C2" t="s">
        <v>72</v>
      </c>
      <c r="D2" s="6">
        <v>904255</v>
      </c>
      <c r="E2" s="7">
        <v>16465</v>
      </c>
      <c r="F2" s="7">
        <v>3095.963601328795</v>
      </c>
      <c r="G2" s="7">
        <v>196064.83144596452</v>
      </c>
      <c r="H2" s="7">
        <v>58092.204952706685</v>
      </c>
      <c r="I2" s="7">
        <v>179733.10528537247</v>
      </c>
      <c r="J2" s="7">
        <v>90372.117194021426</v>
      </c>
      <c r="K2" s="7">
        <v>31817.927577981056</v>
      </c>
      <c r="L2" s="7">
        <v>20363.18149522358</v>
      </c>
      <c r="M2" s="7">
        <v>33627.917145515159</v>
      </c>
      <c r="N2" s="7">
        <v>15028.619556710697</v>
      </c>
      <c r="O2" s="7">
        <v>23836.170304756874</v>
      </c>
      <c r="P2" s="7">
        <v>88790.829965285448</v>
      </c>
      <c r="Q2" s="7">
        <v>46946.975307417481</v>
      </c>
      <c r="R2" s="7">
        <v>26666.418808845516</v>
      </c>
      <c r="S2" s="7">
        <v>18935.27547574144</v>
      </c>
      <c r="T2" s="7">
        <v>44617.498191874838</v>
      </c>
      <c r="U2" s="7">
        <v>9799.9636912540318</v>
      </c>
      <c r="V2" s="6">
        <f>SUM(I2:U2)</f>
        <v>630536.00000000012</v>
      </c>
      <c r="W2" s="6">
        <f>SUM('Labour_Force_Districts (2016)'!C3:E3)</f>
        <v>697232.27772657666</v>
      </c>
      <c r="X2">
        <f>V2/W2</f>
        <v>0.90434137968476003</v>
      </c>
    </row>
    <row r="3" spans="1:24" x14ac:dyDescent="0.2">
      <c r="A3" t="s">
        <v>16</v>
      </c>
      <c r="B3" t="s">
        <v>17</v>
      </c>
      <c r="C3" t="s">
        <v>72</v>
      </c>
      <c r="D3" s="6">
        <v>861085</v>
      </c>
      <c r="E3" s="7">
        <v>41923</v>
      </c>
      <c r="F3" s="7">
        <v>3914.9251802819053</v>
      </c>
      <c r="G3" s="7">
        <v>247928.99543976784</v>
      </c>
      <c r="H3" s="7">
        <v>73459.079379950257</v>
      </c>
      <c r="I3" s="7">
        <v>140773.86759238812</v>
      </c>
      <c r="J3" s="7">
        <v>70782.911360238621</v>
      </c>
      <c r="K3" s="7">
        <v>24921.022294780512</v>
      </c>
      <c r="L3" s="7">
        <v>15949.225441895653</v>
      </c>
      <c r="M3" s="7">
        <v>26338.675605332792</v>
      </c>
      <c r="N3" s="7">
        <v>11770.991750315834</v>
      </c>
      <c r="O3" s="7">
        <v>18669.403597426997</v>
      </c>
      <c r="P3" s="7">
        <v>69544.386500780078</v>
      </c>
      <c r="Q3" s="7">
        <v>36770.67324517743</v>
      </c>
      <c r="R3" s="7">
        <v>20886.162872439396</v>
      </c>
      <c r="S3" s="7">
        <v>14830.834633470044</v>
      </c>
      <c r="T3" s="7">
        <v>34946.137345114803</v>
      </c>
      <c r="U3" s="7">
        <v>7675.7077606397033</v>
      </c>
      <c r="V3" s="6">
        <f t="shared" ref="V3:V26" si="0">SUM(I3:U3)</f>
        <v>493859.99999999994</v>
      </c>
      <c r="W3" s="6">
        <f>SUM('Labour_Force_Districts (2016)'!C4:E4)</f>
        <v>698938.6400364883</v>
      </c>
      <c r="X3">
        <f t="shared" ref="X3:X26" si="1">V3/W3</f>
        <v>0.70658563099933613</v>
      </c>
    </row>
    <row r="4" spans="1:24" x14ac:dyDescent="0.2">
      <c r="A4" t="s">
        <v>22</v>
      </c>
      <c r="B4" t="s">
        <v>23</v>
      </c>
      <c r="C4" t="s">
        <v>72</v>
      </c>
      <c r="D4" s="6">
        <v>484343</v>
      </c>
      <c r="E4" s="7">
        <v>76734</v>
      </c>
      <c r="F4" s="7">
        <v>1814.1112183892999</v>
      </c>
      <c r="G4" s="7">
        <v>114886.17311426763</v>
      </c>
      <c r="H4" s="7">
        <v>34039.715667343065</v>
      </c>
      <c r="I4" s="7">
        <v>73220.027122239393</v>
      </c>
      <c r="J4" s="7">
        <v>36815.97144573996</v>
      </c>
      <c r="K4" s="7">
        <v>12962.050127238439</v>
      </c>
      <c r="L4" s="7">
        <v>8295.5930628807655</v>
      </c>
      <c r="M4" s="7">
        <v>13699.407249152046</v>
      </c>
      <c r="N4" s="7">
        <v>6122.3886929734699</v>
      </c>
      <c r="O4" s="7">
        <v>9710.4260978161328</v>
      </c>
      <c r="P4" s="7">
        <v>36171.783533934475</v>
      </c>
      <c r="Q4" s="7">
        <v>19125.351447405097</v>
      </c>
      <c r="R4" s="7">
        <v>10863.41831871509</v>
      </c>
      <c r="S4" s="7">
        <v>7713.8898907885159</v>
      </c>
      <c r="T4" s="7">
        <v>18176.364463010355</v>
      </c>
      <c r="U4" s="7">
        <v>3992.3285481062649</v>
      </c>
      <c r="V4" s="6">
        <f t="shared" si="0"/>
        <v>256869</v>
      </c>
      <c r="W4" s="6">
        <f>SUM('Labour_Force_Districts (2016)'!C5:E5)</f>
        <v>400006.08223693504</v>
      </c>
      <c r="X4">
        <f t="shared" si="1"/>
        <v>0.64216273553522907</v>
      </c>
    </row>
    <row r="5" spans="1:24" x14ac:dyDescent="0.2">
      <c r="A5" t="s">
        <v>24</v>
      </c>
      <c r="B5" t="s">
        <v>25</v>
      </c>
      <c r="C5" t="s">
        <v>73</v>
      </c>
      <c r="D5" s="6">
        <v>491636</v>
      </c>
      <c r="E5" s="7">
        <v>87436</v>
      </c>
      <c r="F5" s="7">
        <v>3276.4618276728511</v>
      </c>
      <c r="G5" s="7">
        <v>81794.012915727886</v>
      </c>
      <c r="H5" s="7">
        <v>50504.525256599263</v>
      </c>
      <c r="I5" s="7">
        <v>84497.410410838478</v>
      </c>
      <c r="J5" s="7">
        <v>39437.515565610644</v>
      </c>
      <c r="K5" s="7">
        <v>19966.794489981676</v>
      </c>
      <c r="L5" s="7">
        <v>1990.7111660053083</v>
      </c>
      <c r="M5" s="7">
        <v>8847.8190991989632</v>
      </c>
      <c r="N5" s="7">
        <v>2225.5919805629951</v>
      </c>
      <c r="O5" s="7">
        <v>5299.5785973152279</v>
      </c>
      <c r="P5" s="7">
        <v>38985.722960559789</v>
      </c>
      <c r="Q5" s="7">
        <v>28951.948273102349</v>
      </c>
      <c r="R5" s="7">
        <v>9707.1234999988046</v>
      </c>
      <c r="S5" s="7">
        <v>9147.5167505608206</v>
      </c>
      <c r="T5" s="7">
        <v>16494.922340372159</v>
      </c>
      <c r="U5" s="7">
        <v>3073.3448658927859</v>
      </c>
      <c r="V5" s="6">
        <f t="shared" si="0"/>
        <v>268626</v>
      </c>
      <c r="W5" s="6">
        <f>SUM('Labour_Force_Districts (2016)'!C6:E6)</f>
        <v>397497.28292596689</v>
      </c>
      <c r="X5">
        <f t="shared" si="1"/>
        <v>0.67579329856710257</v>
      </c>
    </row>
    <row r="6" spans="1:24" x14ac:dyDescent="0.2">
      <c r="A6" t="s">
        <v>34</v>
      </c>
      <c r="B6" t="s">
        <v>35</v>
      </c>
      <c r="C6" t="s">
        <v>73</v>
      </c>
      <c r="D6" s="6">
        <v>201261</v>
      </c>
      <c r="E6" s="7">
        <v>75730</v>
      </c>
      <c r="F6" s="7">
        <v>1081.3109463807218</v>
      </c>
      <c r="G6" s="7">
        <v>26993.985025914903</v>
      </c>
      <c r="H6" s="7">
        <v>16667.704027704378</v>
      </c>
      <c r="I6" s="7">
        <v>25412.196854626203</v>
      </c>
      <c r="J6" s="7">
        <v>11860.646428545833</v>
      </c>
      <c r="K6" s="7">
        <v>6004.9190817591734</v>
      </c>
      <c r="L6" s="7">
        <v>598.69697527133212</v>
      </c>
      <c r="M6" s="7">
        <v>2660.9397801630739</v>
      </c>
      <c r="N6" s="7">
        <v>669.3362702259767</v>
      </c>
      <c r="O6" s="7">
        <v>1593.8232178564347</v>
      </c>
      <c r="P6" s="7">
        <v>11724.77193770411</v>
      </c>
      <c r="Q6" s="7">
        <v>8707.1616190815203</v>
      </c>
      <c r="R6" s="7">
        <v>2919.3715177157214</v>
      </c>
      <c r="S6" s="7">
        <v>2751.0724324685903</v>
      </c>
      <c r="T6" s="7">
        <v>4960.7699404896994</v>
      </c>
      <c r="U6" s="7">
        <v>924.29394409233055</v>
      </c>
      <c r="V6" s="6">
        <f t="shared" si="0"/>
        <v>80788.000000000015</v>
      </c>
      <c r="W6" s="6">
        <f>SUM('Labour_Force_Districts (2016)'!C7:E7)</f>
        <v>172948.92498500895</v>
      </c>
      <c r="X6">
        <f t="shared" si="1"/>
        <v>0.46712056757220455</v>
      </c>
    </row>
    <row r="7" spans="1:24" x14ac:dyDescent="0.2">
      <c r="A7" t="s">
        <v>42</v>
      </c>
      <c r="B7" t="s">
        <v>43</v>
      </c>
      <c r="C7" t="s">
        <v>73</v>
      </c>
      <c r="D7" s="6">
        <v>308173</v>
      </c>
      <c r="E7" s="7">
        <v>203616</v>
      </c>
      <c r="F7" s="7">
        <v>855.2272259464271</v>
      </c>
      <c r="G7" s="7">
        <v>21350.002058357211</v>
      </c>
      <c r="H7" s="7">
        <v>13182.770715696366</v>
      </c>
      <c r="I7" s="7">
        <v>21757.392734535326</v>
      </c>
      <c r="J7" s="7">
        <v>10154.838005843525</v>
      </c>
      <c r="K7" s="7">
        <v>5141.2864282591499</v>
      </c>
      <c r="L7" s="7">
        <v>512.59185872335956</v>
      </c>
      <c r="M7" s="7">
        <v>2278.2411206379616</v>
      </c>
      <c r="N7" s="7">
        <v>573.07174921102865</v>
      </c>
      <c r="O7" s="7">
        <v>1364.5981848283375</v>
      </c>
      <c r="P7" s="7">
        <v>10038.505101736095</v>
      </c>
      <c r="Q7" s="7">
        <v>7454.8901078161325</v>
      </c>
      <c r="R7" s="7">
        <v>2499.5049822854726</v>
      </c>
      <c r="S7" s="7">
        <v>2355.4108169705887</v>
      </c>
      <c r="T7" s="7">
        <v>4247.3077191381399</v>
      </c>
      <c r="U7" s="7">
        <v>791.3611900148835</v>
      </c>
      <c r="V7" s="6">
        <f t="shared" si="0"/>
        <v>69169</v>
      </c>
      <c r="W7" s="6">
        <f>SUM('Labour_Force_Districts (2016)'!C8:E8)</f>
        <v>283932.79208902415</v>
      </c>
      <c r="X7">
        <f t="shared" si="1"/>
        <v>0.24361046672732603</v>
      </c>
    </row>
    <row r="8" spans="1:24" x14ac:dyDescent="0.2">
      <c r="A8" t="s">
        <v>14</v>
      </c>
      <c r="B8" t="s">
        <v>15</v>
      </c>
      <c r="C8" t="s">
        <v>74</v>
      </c>
      <c r="D8" s="6">
        <v>397803</v>
      </c>
      <c r="E8" s="7">
        <v>137643</v>
      </c>
      <c r="F8" s="7">
        <v>737.38177241455548</v>
      </c>
      <c r="G8" s="7">
        <v>63450.158536792784</v>
      </c>
      <c r="H8" s="7">
        <v>31307.459690792661</v>
      </c>
      <c r="I8" s="7">
        <v>47070.041115802771</v>
      </c>
      <c r="J8" s="7">
        <v>22995.069796391308</v>
      </c>
      <c r="K8" s="7">
        <v>11169.439071364821</v>
      </c>
      <c r="L8" s="7">
        <v>883.0869995250348</v>
      </c>
      <c r="M8" s="7">
        <v>5575.695288971936</v>
      </c>
      <c r="N8" s="7">
        <v>1176.16015459855</v>
      </c>
      <c r="O8" s="7">
        <v>6587.2703726127775</v>
      </c>
      <c r="P8" s="7">
        <v>29220.0811224836</v>
      </c>
      <c r="Q8" s="7">
        <v>17160.249709018597</v>
      </c>
      <c r="R8" s="7">
        <v>6754.8635258073109</v>
      </c>
      <c r="S8" s="7">
        <v>7464.3412076641625</v>
      </c>
      <c r="T8" s="7">
        <v>6562.3462626505152</v>
      </c>
      <c r="U8" s="7">
        <v>2046.3553731086208</v>
      </c>
      <c r="V8" s="6">
        <f t="shared" si="0"/>
        <v>164665</v>
      </c>
      <c r="W8" s="6">
        <f>SUM('Labour_Force_Districts (2016)'!C9:E9)</f>
        <v>338105.45938004</v>
      </c>
      <c r="X8">
        <f t="shared" si="1"/>
        <v>0.48702260029144318</v>
      </c>
    </row>
    <row r="9" spans="1:24" x14ac:dyDescent="0.2">
      <c r="A9" t="s">
        <v>36</v>
      </c>
      <c r="B9" t="s">
        <v>37</v>
      </c>
      <c r="C9" t="s">
        <v>74</v>
      </c>
      <c r="D9" s="6">
        <v>322302</v>
      </c>
      <c r="E9" s="7">
        <v>120401</v>
      </c>
      <c r="F9" s="7">
        <v>579.14911855499145</v>
      </c>
      <c r="G9" s="7">
        <v>49834.569775748147</v>
      </c>
      <c r="H9" s="7">
        <v>24589.281105696864</v>
      </c>
      <c r="I9" s="7">
        <v>36274.217821110375</v>
      </c>
      <c r="J9" s="7">
        <v>17720.999404988699</v>
      </c>
      <c r="K9" s="7">
        <v>8607.6548099356442</v>
      </c>
      <c r="L9" s="7">
        <v>680.54519215211405</v>
      </c>
      <c r="M9" s="7">
        <v>4296.8729285516692</v>
      </c>
      <c r="N9" s="7">
        <v>906.40009290527314</v>
      </c>
      <c r="O9" s="7">
        <v>5076.4366182480562</v>
      </c>
      <c r="P9" s="7">
        <v>22518.263469959758</v>
      </c>
      <c r="Q9" s="7">
        <v>13224.433653630351</v>
      </c>
      <c r="R9" s="7">
        <v>5205.5911802623268</v>
      </c>
      <c r="S9" s="7">
        <v>5752.3454927894018</v>
      </c>
      <c r="T9" s="7">
        <v>5057.2290167177298</v>
      </c>
      <c r="U9" s="7">
        <v>1577.0103187485972</v>
      </c>
      <c r="V9" s="6">
        <f t="shared" si="0"/>
        <v>126898</v>
      </c>
      <c r="W9" s="6">
        <f>SUM('Labour_Force_Districts (2016)'!C10:E10)</f>
        <v>276296.48267942981</v>
      </c>
      <c r="X9">
        <f t="shared" si="1"/>
        <v>0.45928199580894452</v>
      </c>
    </row>
    <row r="10" spans="1:24" x14ac:dyDescent="0.2">
      <c r="A10" t="s">
        <v>18</v>
      </c>
      <c r="B10" t="s">
        <v>19</v>
      </c>
      <c r="C10" t="s">
        <v>74</v>
      </c>
      <c r="D10" s="6">
        <v>246433</v>
      </c>
      <c r="E10" s="7">
        <v>90127</v>
      </c>
      <c r="F10" s="7">
        <v>499.47683070983322</v>
      </c>
      <c r="G10" s="7">
        <v>42978.936121812047</v>
      </c>
      <c r="H10" s="7">
        <v>21206.587047478122</v>
      </c>
      <c r="I10" s="7">
        <v>26190.169356396109</v>
      </c>
      <c r="J10" s="7">
        <v>12794.651503447412</v>
      </c>
      <c r="K10" s="7">
        <v>6214.7704561231358</v>
      </c>
      <c r="L10" s="7">
        <v>491.35708246125904</v>
      </c>
      <c r="M10" s="7">
        <v>3102.3640607955408</v>
      </c>
      <c r="N10" s="7">
        <v>654.42546700557955</v>
      </c>
      <c r="O10" s="7">
        <v>3665.2130009969046</v>
      </c>
      <c r="P10" s="7">
        <v>16258.300504193785</v>
      </c>
      <c r="Q10" s="7">
        <v>9548.108211155939</v>
      </c>
      <c r="R10" s="7">
        <v>3758.4632502231293</v>
      </c>
      <c r="S10" s="7">
        <v>4153.2226386141456</v>
      </c>
      <c r="T10" s="7">
        <v>3651.3450152145438</v>
      </c>
      <c r="U10" s="7">
        <v>1138.6094533725136</v>
      </c>
      <c r="V10" s="6">
        <f t="shared" si="0"/>
        <v>91620.999999999985</v>
      </c>
      <c r="W10" s="6">
        <f>SUM('Labour_Force_Districts (2016)'!C11:E11)</f>
        <v>213216.7830192126</v>
      </c>
      <c r="X10">
        <f t="shared" si="1"/>
        <v>0.42970819980781799</v>
      </c>
    </row>
    <row r="11" spans="1:24" x14ac:dyDescent="0.2">
      <c r="A11" t="s">
        <v>20</v>
      </c>
      <c r="B11" t="s">
        <v>21</v>
      </c>
      <c r="C11" t="s">
        <v>75</v>
      </c>
      <c r="D11" s="6">
        <v>188405</v>
      </c>
      <c r="E11" s="7">
        <v>46049</v>
      </c>
      <c r="F11" s="7">
        <v>786.44249569445856</v>
      </c>
      <c r="G11" s="7">
        <v>18863.640905176781</v>
      </c>
      <c r="H11" s="7">
        <v>25980.916599128759</v>
      </c>
      <c r="I11" s="7">
        <v>27692.494743046936</v>
      </c>
      <c r="J11" s="7">
        <v>9986.4685177942902</v>
      </c>
      <c r="K11" s="7">
        <v>5133.5798858490189</v>
      </c>
      <c r="L11" s="7">
        <v>1302.0346250418006</v>
      </c>
      <c r="M11" s="7">
        <v>3607.3211927473885</v>
      </c>
      <c r="N11" s="7">
        <v>845.91133744820968</v>
      </c>
      <c r="O11" s="7">
        <v>2100.2503783305842</v>
      </c>
      <c r="P11" s="7">
        <v>15269.713857384955</v>
      </c>
      <c r="Q11" s="7">
        <v>11069.761325829068</v>
      </c>
      <c r="R11" s="7">
        <v>3654.4685518015335</v>
      </c>
      <c r="S11" s="7">
        <v>8407.031989480427</v>
      </c>
      <c r="T11" s="7">
        <v>5684.5461166561809</v>
      </c>
      <c r="U11" s="7">
        <v>1971.4174785896064</v>
      </c>
      <c r="V11" s="6">
        <f t="shared" si="0"/>
        <v>96725</v>
      </c>
      <c r="W11" s="6">
        <f>SUM('Labour_Force_Districts (2016)'!C12:E12)</f>
        <v>152726.51014832826</v>
      </c>
      <c r="X11">
        <f t="shared" si="1"/>
        <v>0.63332161460417391</v>
      </c>
    </row>
    <row r="12" spans="1:24" x14ac:dyDescent="0.2">
      <c r="A12" t="s">
        <v>32</v>
      </c>
      <c r="B12" t="s">
        <v>33</v>
      </c>
      <c r="C12" t="s">
        <v>75</v>
      </c>
      <c r="D12" s="6">
        <v>32615</v>
      </c>
      <c r="E12" s="7">
        <v>10347</v>
      </c>
      <c r="F12" s="7">
        <v>93.068078208894747</v>
      </c>
      <c r="G12" s="7">
        <v>2232.3346165535404</v>
      </c>
      <c r="H12" s="7">
        <v>3074.5973052375643</v>
      </c>
      <c r="I12" s="7">
        <v>4829.3305900823543</v>
      </c>
      <c r="J12" s="7">
        <v>1741.5533828705516</v>
      </c>
      <c r="K12" s="7">
        <v>895.25174995607404</v>
      </c>
      <c r="L12" s="7">
        <v>227.06353119881203</v>
      </c>
      <c r="M12" s="7">
        <v>629.08548854239291</v>
      </c>
      <c r="N12" s="7">
        <v>147.51959100621764</v>
      </c>
      <c r="O12" s="7">
        <v>366.26542653585216</v>
      </c>
      <c r="P12" s="7">
        <v>2662.9054882023202</v>
      </c>
      <c r="Q12" s="7">
        <v>1930.4702408279629</v>
      </c>
      <c r="R12" s="7">
        <v>637.30757851422356</v>
      </c>
      <c r="S12" s="7">
        <v>1466.1133688142243</v>
      </c>
      <c r="T12" s="7">
        <v>991.33547578967648</v>
      </c>
      <c r="U12" s="7">
        <v>343.79808765933814</v>
      </c>
      <c r="V12" s="6">
        <f t="shared" si="0"/>
        <v>16868</v>
      </c>
      <c r="W12" s="6">
        <f>SUM('Labour_Force_Districts (2016)'!C13:E13)</f>
        <v>26392.981216665816</v>
      </c>
      <c r="X12">
        <f t="shared" si="1"/>
        <v>0.63910930946098354</v>
      </c>
    </row>
    <row r="13" spans="1:24" x14ac:dyDescent="0.2">
      <c r="A13" t="s">
        <v>52</v>
      </c>
      <c r="B13" t="s">
        <v>53</v>
      </c>
      <c r="C13" t="s">
        <v>75</v>
      </c>
      <c r="D13" s="6">
        <v>65566</v>
      </c>
      <c r="E13" s="7">
        <v>21002</v>
      </c>
      <c r="F13" s="7">
        <v>214.57362475939624</v>
      </c>
      <c r="G13" s="7">
        <v>5146.771477053996</v>
      </c>
      <c r="H13" s="7">
        <v>7088.6548981866072</v>
      </c>
      <c r="I13" s="7">
        <v>9194.2804464017499</v>
      </c>
      <c r="J13" s="7">
        <v>3315.6417676965193</v>
      </c>
      <c r="K13" s="7">
        <v>1704.4175182647236</v>
      </c>
      <c r="L13" s="7">
        <v>432.29299507461758</v>
      </c>
      <c r="M13" s="7">
        <v>1197.6791189856774</v>
      </c>
      <c r="N13" s="7">
        <v>280.8539332211094</v>
      </c>
      <c r="O13" s="7">
        <v>697.31135331825681</v>
      </c>
      <c r="P13" s="7">
        <v>5069.7502281319248</v>
      </c>
      <c r="Q13" s="7">
        <v>3675.3095395986011</v>
      </c>
      <c r="R13" s="7">
        <v>1213.3326758599583</v>
      </c>
      <c r="S13" s="7">
        <v>2791.2476124081099</v>
      </c>
      <c r="T13" s="7">
        <v>1887.3457119699829</v>
      </c>
      <c r="U13" s="7">
        <v>654.53709906876838</v>
      </c>
      <c r="V13" s="6">
        <f t="shared" si="0"/>
        <v>32114</v>
      </c>
      <c r="W13" s="6">
        <f>SUM('Labour_Force_Districts (2016)'!C14:E14)</f>
        <v>53720.261844439534</v>
      </c>
      <c r="X13">
        <f t="shared" si="1"/>
        <v>0.59780051134140277</v>
      </c>
    </row>
    <row r="14" spans="1:24" x14ac:dyDescent="0.2">
      <c r="A14" t="s">
        <v>40</v>
      </c>
      <c r="B14" t="s">
        <v>41</v>
      </c>
      <c r="C14" t="s">
        <v>75</v>
      </c>
      <c r="D14" s="6">
        <v>36072</v>
      </c>
      <c r="E14" s="7">
        <v>14617</v>
      </c>
      <c r="F14" s="7">
        <v>118.31710313038194</v>
      </c>
      <c r="G14" s="7">
        <v>2837.9587301185288</v>
      </c>
      <c r="H14" s="7">
        <v>3908.7241667510889</v>
      </c>
      <c r="I14" s="7">
        <v>4177.4224946580289</v>
      </c>
      <c r="J14" s="7">
        <v>1506.4622604614783</v>
      </c>
      <c r="K14" s="7">
        <v>774.40231702686003</v>
      </c>
      <c r="L14" s="7">
        <v>196.41237750307482</v>
      </c>
      <c r="M14" s="7">
        <v>544.16566061904518</v>
      </c>
      <c r="N14" s="7">
        <v>127.60602041568187</v>
      </c>
      <c r="O14" s="7">
        <v>316.82350240601249</v>
      </c>
      <c r="P14" s="7">
        <v>2303.4416634076392</v>
      </c>
      <c r="Q14" s="7">
        <v>1669.8773585440365</v>
      </c>
      <c r="R14" s="7">
        <v>551.27785618336702</v>
      </c>
      <c r="S14" s="7">
        <v>1268.2037090566957</v>
      </c>
      <c r="T14" s="7">
        <v>857.51576519131913</v>
      </c>
      <c r="U14" s="7">
        <v>297.38901452676089</v>
      </c>
      <c r="V14" s="6">
        <f t="shared" si="0"/>
        <v>14591</v>
      </c>
      <c r="W14" s="6">
        <f>SUM('Labour_Force_Districts (2016)'!C15:E15)</f>
        <v>30690.887356673637</v>
      </c>
      <c r="X14">
        <f t="shared" si="1"/>
        <v>0.4754179907029385</v>
      </c>
    </row>
    <row r="15" spans="1:24" x14ac:dyDescent="0.2">
      <c r="A15" t="s">
        <v>28</v>
      </c>
      <c r="B15" t="s">
        <v>29</v>
      </c>
      <c r="C15" t="s">
        <v>75</v>
      </c>
      <c r="D15" s="6">
        <v>33926</v>
      </c>
      <c r="E15" s="7">
        <v>9167</v>
      </c>
      <c r="F15" s="7">
        <v>148.61593303616655</v>
      </c>
      <c r="G15" s="7">
        <v>3564.7076663965149</v>
      </c>
      <c r="H15" s="7">
        <v>4909.6764005673185</v>
      </c>
      <c r="I15" s="7">
        <v>4619.4717258109313</v>
      </c>
      <c r="J15" s="7">
        <v>1665.8740711771607</v>
      </c>
      <c r="K15" s="7">
        <v>856.34852890332309</v>
      </c>
      <c r="L15" s="7">
        <v>217.19647118169505</v>
      </c>
      <c r="M15" s="7">
        <v>601.74853910549621</v>
      </c>
      <c r="N15" s="7">
        <v>141.10911790878123</v>
      </c>
      <c r="O15" s="7">
        <v>350.3493394092942</v>
      </c>
      <c r="P15" s="7">
        <v>2547.1887628731583</v>
      </c>
      <c r="Q15" s="7">
        <v>1846.581535200331</v>
      </c>
      <c r="R15" s="7">
        <v>609.61333764091751</v>
      </c>
      <c r="S15" s="7">
        <v>1402.4033202405446</v>
      </c>
      <c r="T15" s="7">
        <v>948.25693039284033</v>
      </c>
      <c r="U15" s="7">
        <v>328.85832015552648</v>
      </c>
      <c r="V15" s="6">
        <f t="shared" si="0"/>
        <v>16135.000000000004</v>
      </c>
      <c r="W15" s="6">
        <f>SUM('Labour_Force_Districts (2016)'!C16:E16)</f>
        <v>27973.359433892754</v>
      </c>
      <c r="X15">
        <f t="shared" si="1"/>
        <v>0.57679879451485205</v>
      </c>
    </row>
    <row r="16" spans="1:24" x14ac:dyDescent="0.2">
      <c r="A16" t="s">
        <v>10</v>
      </c>
      <c r="B16" t="s">
        <v>11</v>
      </c>
      <c r="C16" t="s">
        <v>76</v>
      </c>
      <c r="D16" s="6">
        <v>163292</v>
      </c>
      <c r="E16" s="7">
        <v>40451</v>
      </c>
      <c r="F16" s="7">
        <v>897.5820397012144</v>
      </c>
      <c r="G16" s="7">
        <v>24395.498673467777</v>
      </c>
      <c r="H16" s="7">
        <v>22731.919286831009</v>
      </c>
      <c r="I16" s="7">
        <v>22628.554016620496</v>
      </c>
      <c r="J16" s="7">
        <v>9791.5702908587245</v>
      </c>
      <c r="K16" s="7">
        <v>4583.791782086796</v>
      </c>
      <c r="L16" s="7">
        <v>445.20221606648198</v>
      </c>
      <c r="M16" s="7">
        <v>1492.0031163434903</v>
      </c>
      <c r="N16" s="7">
        <v>921.42786241920589</v>
      </c>
      <c r="O16" s="7">
        <v>2710.5522853185594</v>
      </c>
      <c r="P16" s="7">
        <v>17141.244806094182</v>
      </c>
      <c r="Q16" s="7">
        <v>6679.9522160664819</v>
      </c>
      <c r="R16" s="7">
        <v>3522.2787396121885</v>
      </c>
      <c r="S16" s="7">
        <v>3917.9074330563249</v>
      </c>
      <c r="T16" s="7">
        <v>796.69448291782078</v>
      </c>
      <c r="U16" s="7">
        <v>185.82075253924285</v>
      </c>
      <c r="V16" s="6">
        <f t="shared" si="0"/>
        <v>74817.000000000015</v>
      </c>
      <c r="W16" s="6">
        <f>SUM('Labour_Force_Districts (2016)'!C17:E17)</f>
        <v>135152.82975530933</v>
      </c>
      <c r="X16">
        <f t="shared" si="1"/>
        <v>0.5535733150053479</v>
      </c>
    </row>
    <row r="17" spans="1:24" x14ac:dyDescent="0.2">
      <c r="A17" t="s">
        <v>4</v>
      </c>
      <c r="B17" t="s">
        <v>5</v>
      </c>
      <c r="C17" t="s">
        <v>76</v>
      </c>
      <c r="D17" s="6">
        <v>200720</v>
      </c>
      <c r="E17" s="7">
        <v>55896</v>
      </c>
      <c r="F17" s="7">
        <v>931.6163321384015</v>
      </c>
      <c r="G17" s="7">
        <v>25320.521121867256</v>
      </c>
      <c r="H17" s="7">
        <v>23593.862545994347</v>
      </c>
      <c r="I17" s="7">
        <v>28725.987072945522</v>
      </c>
      <c r="J17" s="7">
        <v>12429.982109879962</v>
      </c>
      <c r="K17" s="7">
        <v>5818.9287473068634</v>
      </c>
      <c r="L17" s="7">
        <v>565.16528162511543</v>
      </c>
      <c r="M17" s="7">
        <v>1894.0345106186519</v>
      </c>
      <c r="N17" s="7">
        <v>1169.7134887657739</v>
      </c>
      <c r="O17" s="7">
        <v>3440.9308633425667</v>
      </c>
      <c r="P17" s="7">
        <v>21760.081371191136</v>
      </c>
      <c r="Q17" s="7">
        <v>8479.9152816251153</v>
      </c>
      <c r="R17" s="7">
        <v>4471.3830794090491</v>
      </c>
      <c r="S17" s="7">
        <v>4973.6168821175743</v>
      </c>
      <c r="T17" s="7">
        <v>1011.3697676208063</v>
      </c>
      <c r="U17" s="7">
        <v>235.89154355186213</v>
      </c>
      <c r="V17" s="6">
        <f t="shared" si="0"/>
        <v>94976.999999999985</v>
      </c>
      <c r="W17" s="6">
        <f>SUM('Labour_Force_Districts (2016)'!C18:E18)</f>
        <v>164996.2505001539</v>
      </c>
      <c r="X17">
        <f t="shared" si="1"/>
        <v>0.57563126260200315</v>
      </c>
    </row>
    <row r="18" spans="1:24" x14ac:dyDescent="0.2">
      <c r="A18" t="s">
        <v>50</v>
      </c>
      <c r="B18" t="s">
        <v>51</v>
      </c>
      <c r="C18" t="s">
        <v>76</v>
      </c>
      <c r="D18" s="6">
        <v>123872</v>
      </c>
      <c r="E18" s="7">
        <v>30964</v>
      </c>
      <c r="F18" s="7">
        <v>537.78293826887545</v>
      </c>
      <c r="G18" s="7">
        <v>14616.472229679581</v>
      </c>
      <c r="H18" s="7">
        <v>13619.744832051547</v>
      </c>
      <c r="I18" s="7">
        <v>19397.458910433979</v>
      </c>
      <c r="J18" s="7">
        <v>8393.4475992613097</v>
      </c>
      <c r="K18" s="7">
        <v>3929.2794706063405</v>
      </c>
      <c r="L18" s="7">
        <v>381.63250230840259</v>
      </c>
      <c r="M18" s="7">
        <v>1278.9623730378578</v>
      </c>
      <c r="N18" s="7">
        <v>789.85864881501993</v>
      </c>
      <c r="O18" s="7">
        <v>2323.5168513388735</v>
      </c>
      <c r="P18" s="7">
        <v>14693.673822714682</v>
      </c>
      <c r="Q18" s="7">
        <v>5726.1325023084028</v>
      </c>
      <c r="R18" s="7">
        <v>3019.3381809787625</v>
      </c>
      <c r="S18" s="7">
        <v>3358.4756848261004</v>
      </c>
      <c r="T18" s="7">
        <v>682.93574946137267</v>
      </c>
      <c r="U18" s="7">
        <v>159.28770390889505</v>
      </c>
      <c r="V18" s="6">
        <f t="shared" si="0"/>
        <v>64134</v>
      </c>
      <c r="W18" s="6">
        <f>SUM('Labour_Force_Districts (2016)'!C19:E19)</f>
        <v>99749.919744536775</v>
      </c>
      <c r="X18">
        <f t="shared" si="1"/>
        <v>0.64294788571509165</v>
      </c>
    </row>
    <row r="19" spans="1:24" x14ac:dyDescent="0.2">
      <c r="A19" t="s">
        <v>30</v>
      </c>
      <c r="B19" t="s">
        <v>31</v>
      </c>
      <c r="C19" t="s">
        <v>77</v>
      </c>
      <c r="D19" s="6">
        <v>709927</v>
      </c>
      <c r="E19" s="7">
        <v>216126</v>
      </c>
      <c r="F19" s="7">
        <v>5579.1036249081671</v>
      </c>
      <c r="G19" s="7">
        <v>153712.22472940994</v>
      </c>
      <c r="H19" s="7">
        <v>48647.671645681898</v>
      </c>
      <c r="I19" s="7">
        <v>93513.144290729848</v>
      </c>
      <c r="J19" s="7">
        <v>42918.182389732385</v>
      </c>
      <c r="K19" s="7">
        <v>14014.941365760655</v>
      </c>
      <c r="L19" s="7">
        <v>3359.8372666186146</v>
      </c>
      <c r="M19" s="7">
        <v>12871.732642005163</v>
      </c>
      <c r="N19" s="7">
        <v>3630.3523541584318</v>
      </c>
      <c r="O19" s="7">
        <v>4063.7082192099328</v>
      </c>
      <c r="P19" s="7">
        <v>50961.852142574811</v>
      </c>
      <c r="Q19" s="7">
        <v>27865.047985305398</v>
      </c>
      <c r="R19" s="7">
        <v>6526.2595689274331</v>
      </c>
      <c r="S19" s="7">
        <v>7925.3609430584293</v>
      </c>
      <c r="T19" s="7">
        <v>12368.587872305796</v>
      </c>
      <c r="U19" s="7">
        <v>5842.9929596131042</v>
      </c>
      <c r="V19" s="6">
        <f t="shared" si="0"/>
        <v>285862</v>
      </c>
      <c r="W19" s="6">
        <f>SUM('Labour_Force_Districts (2016)'!C20:E20)</f>
        <v>612205.2524308865</v>
      </c>
      <c r="X19">
        <f t="shared" si="1"/>
        <v>0.46693816961701373</v>
      </c>
    </row>
    <row r="20" spans="1:24" x14ac:dyDescent="0.2">
      <c r="A20" t="s">
        <v>46</v>
      </c>
      <c r="B20" t="s">
        <v>47</v>
      </c>
      <c r="C20" t="s">
        <v>77</v>
      </c>
      <c r="D20" s="6">
        <v>307054</v>
      </c>
      <c r="E20" s="7">
        <v>75392</v>
      </c>
      <c r="F20" s="7">
        <v>2345.8963750918329</v>
      </c>
      <c r="G20" s="7">
        <v>64632.775270590071</v>
      </c>
      <c r="H20" s="7">
        <v>20455.328354318099</v>
      </c>
      <c r="I20" s="7">
        <v>47181.182836150576</v>
      </c>
      <c r="J20" s="7">
        <v>21653.96774628566</v>
      </c>
      <c r="K20" s="7">
        <v>7071.1076611871931</v>
      </c>
      <c r="L20" s="7">
        <v>1695.1744867353343</v>
      </c>
      <c r="M20" s="7">
        <v>6494.3123857797209</v>
      </c>
      <c r="N20" s="7">
        <v>1831.6603455090794</v>
      </c>
      <c r="O20" s="7">
        <v>2050.3059964193544</v>
      </c>
      <c r="P20" s="7">
        <v>25712.326131739868</v>
      </c>
      <c r="Q20" s="7">
        <v>14059.049491966796</v>
      </c>
      <c r="R20" s="7">
        <v>3292.7632611778927</v>
      </c>
      <c r="S20" s="7">
        <v>3998.6667813713407</v>
      </c>
      <c r="T20" s="7">
        <v>6240.4553953823615</v>
      </c>
      <c r="U20" s="7">
        <v>2948.027480294822</v>
      </c>
      <c r="V20" s="6">
        <f t="shared" si="0"/>
        <v>144229</v>
      </c>
      <c r="W20" s="6">
        <f>SUM('Labour_Force_Districts (2016)'!C21:E21)</f>
        <v>257750.4057197331</v>
      </c>
      <c r="X20">
        <f t="shared" si="1"/>
        <v>0.55956846933862259</v>
      </c>
    </row>
    <row r="21" spans="1:24" x14ac:dyDescent="0.2">
      <c r="A21" t="s">
        <v>6</v>
      </c>
      <c r="B21" t="s">
        <v>7</v>
      </c>
      <c r="C21" t="s">
        <v>78</v>
      </c>
      <c r="D21" s="6">
        <v>348262</v>
      </c>
      <c r="E21" s="7">
        <v>169751</v>
      </c>
      <c r="F21" s="7">
        <v>1929.7660408585468</v>
      </c>
      <c r="G21" s="7">
        <v>36270.979591414536</v>
      </c>
      <c r="H21" s="7">
        <v>19683.25436772692</v>
      </c>
      <c r="I21" s="7">
        <v>43193.716503318741</v>
      </c>
      <c r="J21" s="7">
        <v>12096.530185002119</v>
      </c>
      <c r="K21" s="7">
        <v>2025.1739358847622</v>
      </c>
      <c r="L21" s="7">
        <v>692.32056489196441</v>
      </c>
      <c r="M21" s="7">
        <v>6560.0099195028952</v>
      </c>
      <c r="N21" s="7">
        <v>863.35645247846355</v>
      </c>
      <c r="O21" s="7">
        <v>1692.6420110153933</v>
      </c>
      <c r="P21" s="7">
        <v>29864.501375511936</v>
      </c>
      <c r="Q21" s="7">
        <v>13327.170874170315</v>
      </c>
      <c r="R21" s="7">
        <v>4994.1116339500077</v>
      </c>
      <c r="S21" s="7">
        <v>2836.0612116932639</v>
      </c>
      <c r="T21" s="7">
        <v>2049.0235616438358</v>
      </c>
      <c r="U21" s="7">
        <v>433.38177093630844</v>
      </c>
      <c r="V21" s="6">
        <f t="shared" si="0"/>
        <v>120628</v>
      </c>
      <c r="W21" s="6">
        <f>SUM('Labour_Force_Districts (2016)'!C22:E22)</f>
        <v>298028.19255472394</v>
      </c>
      <c r="X21">
        <f t="shared" si="1"/>
        <v>0.40475365422970944</v>
      </c>
    </row>
    <row r="22" spans="1:24" x14ac:dyDescent="0.2">
      <c r="A22" t="s">
        <v>44</v>
      </c>
      <c r="B22" t="s">
        <v>45</v>
      </c>
      <c r="C22" t="s">
        <v>78</v>
      </c>
      <c r="D22" s="6">
        <v>156002</v>
      </c>
      <c r="E22" s="7">
        <v>60813</v>
      </c>
      <c r="F22" s="7">
        <v>1293.2006206361521</v>
      </c>
      <c r="G22" s="7">
        <v>24306.393793638479</v>
      </c>
      <c r="H22" s="7">
        <v>13190.405585725368</v>
      </c>
      <c r="I22" s="7">
        <v>20194.999644118063</v>
      </c>
      <c r="J22" s="7">
        <v>5655.6703742409263</v>
      </c>
      <c r="K22" s="7">
        <v>946.85964129360264</v>
      </c>
      <c r="L22" s="7">
        <v>323.69091371275243</v>
      </c>
      <c r="M22" s="7">
        <v>3067.0988447959326</v>
      </c>
      <c r="N22" s="7">
        <v>403.65786188391468</v>
      </c>
      <c r="O22" s="7">
        <v>791.38605281739865</v>
      </c>
      <c r="P22" s="7">
        <v>13962.993774890552</v>
      </c>
      <c r="Q22" s="7">
        <v>6231.0500889704845</v>
      </c>
      <c r="R22" s="7">
        <v>2334.9711679141365</v>
      </c>
      <c r="S22" s="7">
        <v>1325.9858099138539</v>
      </c>
      <c r="T22" s="7">
        <v>958.01041095890412</v>
      </c>
      <c r="U22" s="7">
        <v>202.62541448947889</v>
      </c>
      <c r="V22" s="6">
        <f t="shared" si="0"/>
        <v>56398.999999999985</v>
      </c>
      <c r="W22" s="6">
        <f>SUM('Labour_Force_Districts (2016)'!C23:E23)</f>
        <v>132514.97455726593</v>
      </c>
      <c r="X22">
        <f t="shared" si="1"/>
        <v>0.42560473024599443</v>
      </c>
    </row>
    <row r="23" spans="1:24" x14ac:dyDescent="0.2">
      <c r="A23" t="s">
        <v>8</v>
      </c>
      <c r="B23" t="s">
        <v>9</v>
      </c>
      <c r="C23" t="s">
        <v>79</v>
      </c>
      <c r="D23" s="6">
        <v>349649</v>
      </c>
      <c r="E23" s="7">
        <v>200249</v>
      </c>
      <c r="F23" s="7">
        <v>406.46570464767615</v>
      </c>
      <c r="G23" s="7">
        <v>21785.701524237884</v>
      </c>
      <c r="H23" s="7">
        <v>12234.832771114443</v>
      </c>
      <c r="I23" s="7">
        <v>34018.027218434254</v>
      </c>
      <c r="J23" s="7">
        <v>16565.88795059585</v>
      </c>
      <c r="K23" s="7">
        <v>7562.5094583234895</v>
      </c>
      <c r="L23" s="7">
        <v>144.023735090023</v>
      </c>
      <c r="M23" s="7">
        <v>5657.985066672527</v>
      </c>
      <c r="N23" s="7">
        <v>1315.7957903180613</v>
      </c>
      <c r="O23" s="7">
        <v>1917.789735672412</v>
      </c>
      <c r="P23" s="7">
        <v>25978.597058387222</v>
      </c>
      <c r="Q23" s="7">
        <v>10343.8099214874</v>
      </c>
      <c r="R23" s="7">
        <v>1625.3204841518825</v>
      </c>
      <c r="S23" s="7">
        <v>1442.1324000461516</v>
      </c>
      <c r="T23" s="7">
        <v>7850.5569285035353</v>
      </c>
      <c r="U23" s="7">
        <v>549.56425231719311</v>
      </c>
      <c r="V23" s="6">
        <f t="shared" si="0"/>
        <v>114972</v>
      </c>
      <c r="W23" s="6">
        <f>SUM('Labour_Force_Districts (2016)'!C24:E24)</f>
        <v>303849.71560746996</v>
      </c>
      <c r="X23">
        <f t="shared" si="1"/>
        <v>0.37838442524174437</v>
      </c>
    </row>
    <row r="24" spans="1:24" x14ac:dyDescent="0.2">
      <c r="A24" t="s">
        <v>38</v>
      </c>
      <c r="B24" t="s">
        <v>39</v>
      </c>
      <c r="C24" t="s">
        <v>79</v>
      </c>
      <c r="D24" s="6">
        <v>189256</v>
      </c>
      <c r="E24" s="7">
        <v>92616</v>
      </c>
      <c r="F24" s="7">
        <v>349.52248875562219</v>
      </c>
      <c r="G24" s="7">
        <v>18733.665667166417</v>
      </c>
      <c r="H24" s="7">
        <v>10520.81184407796</v>
      </c>
      <c r="I24" s="7">
        <v>19834.676900592825</v>
      </c>
      <c r="J24" s="7">
        <v>9658.9679631227027</v>
      </c>
      <c r="K24" s="7">
        <v>4409.424764709438</v>
      </c>
      <c r="L24" s="7">
        <v>83.975012224670195</v>
      </c>
      <c r="M24" s="7">
        <v>3298.9657214753115</v>
      </c>
      <c r="N24" s="7">
        <v>767.1927651929301</v>
      </c>
      <c r="O24" s="7">
        <v>1118.1935838337665</v>
      </c>
      <c r="P24" s="7">
        <v>15147.176985753453</v>
      </c>
      <c r="Q24" s="7">
        <v>6031.1001104340994</v>
      </c>
      <c r="R24" s="7">
        <v>947.66537918454583</v>
      </c>
      <c r="S24" s="7">
        <v>840.85505661807929</v>
      </c>
      <c r="T24" s="7">
        <v>4577.3747891587782</v>
      </c>
      <c r="U24" s="7">
        <v>320.4309676993995</v>
      </c>
      <c r="V24" s="6">
        <f t="shared" si="0"/>
        <v>67036</v>
      </c>
      <c r="W24" s="6">
        <f>SUM('Labour_Force_Districts (2016)'!C25:E25)</f>
        <v>162552.68273546913</v>
      </c>
      <c r="X24">
        <f t="shared" si="1"/>
        <v>0.41239553154032743</v>
      </c>
    </row>
    <row r="25" spans="1:24" x14ac:dyDescent="0.2">
      <c r="A25" t="s">
        <v>48</v>
      </c>
      <c r="B25" t="s">
        <v>49</v>
      </c>
      <c r="C25" t="s">
        <v>80</v>
      </c>
      <c r="D25" s="6">
        <v>478881</v>
      </c>
      <c r="E25" s="7">
        <v>178021</v>
      </c>
      <c r="F25" s="7">
        <v>14857.372984616119</v>
      </c>
      <c r="G25" s="7">
        <v>83077.817054608618</v>
      </c>
      <c r="H25" s="7">
        <v>33600.809960775274</v>
      </c>
      <c r="I25" s="7">
        <v>47598.159878644183</v>
      </c>
      <c r="J25" s="7">
        <v>24720.738485856695</v>
      </c>
      <c r="K25" s="7">
        <v>8930.5907172995776</v>
      </c>
      <c r="L25" s="7">
        <v>911.94551735566699</v>
      </c>
      <c r="M25" s="7">
        <v>5235.3227274465562</v>
      </c>
      <c r="N25" s="7">
        <v>1263.2334059938557</v>
      </c>
      <c r="O25" s="7">
        <v>4180.3798360676637</v>
      </c>
      <c r="P25" s="7">
        <v>23136.975116957947</v>
      </c>
      <c r="Q25" s="7">
        <v>19972.146442821268</v>
      </c>
      <c r="R25" s="7">
        <v>8189.702436039619</v>
      </c>
      <c r="S25" s="7">
        <v>9979.5978686246763</v>
      </c>
      <c r="T25" s="7">
        <v>12672.265402118628</v>
      </c>
      <c r="U25" s="7">
        <v>2532.942164773669</v>
      </c>
      <c r="V25" s="6">
        <f t="shared" si="0"/>
        <v>169324</v>
      </c>
      <c r="W25" s="6">
        <f>SUM('Labour_Force_Districts (2016)'!C26:E26)</f>
        <v>414909.91060206253</v>
      </c>
      <c r="X25">
        <f t="shared" si="1"/>
        <v>0.40809822969593412</v>
      </c>
    </row>
    <row r="26" spans="1:24" x14ac:dyDescent="0.2">
      <c r="A26" t="s">
        <v>26</v>
      </c>
      <c r="B26" t="s">
        <v>27</v>
      </c>
      <c r="C26" t="s">
        <v>80</v>
      </c>
      <c r="D26" s="6">
        <v>346894</v>
      </c>
      <c r="E26" s="7">
        <v>82339</v>
      </c>
      <c r="F26" s="7">
        <v>13564.739968286392</v>
      </c>
      <c r="G26" s="7">
        <v>75849.814542954453</v>
      </c>
      <c r="H26" s="7">
        <v>30677.445488759156</v>
      </c>
      <c r="I26" s="7">
        <v>40609.559014366394</v>
      </c>
      <c r="J26" s="7">
        <v>21091.11551748314</v>
      </c>
      <c r="K26" s="7">
        <v>7619.3565400843881</v>
      </c>
      <c r="L26" s="7">
        <v>778.04909684245422</v>
      </c>
      <c r="M26" s="7">
        <v>4466.6463535890471</v>
      </c>
      <c r="N26" s="7">
        <v>1077.7591335551392</v>
      </c>
      <c r="O26" s="7">
        <v>3566.5954752890489</v>
      </c>
      <c r="P26" s="7">
        <v>19739.888239830714</v>
      </c>
      <c r="Q26" s="7">
        <v>17039.735604930716</v>
      </c>
      <c r="R26" s="7">
        <v>6987.2491969100156</v>
      </c>
      <c r="S26" s="7">
        <v>8514.3431934936962</v>
      </c>
      <c r="T26" s="7">
        <v>10811.65975754331</v>
      </c>
      <c r="U26" s="7">
        <v>2161.0428760819409</v>
      </c>
      <c r="V26" s="6">
        <f t="shared" si="0"/>
        <v>144463.00000000003</v>
      </c>
      <c r="W26" s="6">
        <f>SUM('Labour_Force_Districts (2016)'!C27:E27)</f>
        <v>292315.46720078529</v>
      </c>
      <c r="X26">
        <f t="shared" si="1"/>
        <v>0.49420238136345845</v>
      </c>
    </row>
    <row r="27" spans="1:24" x14ac:dyDescent="0.2">
      <c r="F27" s="7"/>
      <c r="G27" s="7"/>
      <c r="H27" s="7"/>
    </row>
    <row r="28" spans="1:24" x14ac:dyDescent="0.2">
      <c r="F28" s="7"/>
      <c r="G28" s="7"/>
      <c r="H28" s="7"/>
    </row>
    <row r="66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60A9-A228-45AD-B46F-36C06A03D2E0}">
  <sheetPr codeName="Hoja7"/>
  <dimension ref="A1:M3"/>
  <sheetViews>
    <sheetView tabSelected="1" zoomScale="85" zoomScaleNormal="85" workbookViewId="0">
      <selection sqref="A1:XFD2"/>
    </sheetView>
  </sheetViews>
  <sheetFormatPr baseColWidth="10" defaultColWidth="9.1640625" defaultRowHeight="15" x14ac:dyDescent="0.2"/>
  <cols>
    <col min="1" max="3" width="27.5" style="3" customWidth="1"/>
    <col min="4" max="11" width="32.33203125" style="3" customWidth="1"/>
    <col min="12" max="12" width="32.33203125" style="4" customWidth="1"/>
    <col min="13" max="13" width="32.33203125" style="3" customWidth="1"/>
    <col min="14" max="1021" width="9.1640625" style="4" customWidth="1"/>
    <col min="1022" max="16384" width="9.1640625" style="4"/>
  </cols>
  <sheetData>
    <row r="1" spans="1:13" ht="16" x14ac:dyDescent="0.2">
      <c r="A1" s="3" t="s">
        <v>3</v>
      </c>
    </row>
    <row r="2" spans="1:13" ht="32" x14ac:dyDescent="0.2">
      <c r="A2" s="1" t="s">
        <v>100</v>
      </c>
      <c r="B2" s="1" t="s">
        <v>101</v>
      </c>
      <c r="C2" s="1" t="s">
        <v>102</v>
      </c>
      <c r="D2" s="5" t="s">
        <v>103</v>
      </c>
      <c r="E2" s="5" t="s">
        <v>104</v>
      </c>
      <c r="F2" s="5" t="s">
        <v>105</v>
      </c>
      <c r="G2" s="5" t="s">
        <v>106</v>
      </c>
      <c r="H2" s="5" t="s">
        <v>107</v>
      </c>
      <c r="I2" s="5" t="s">
        <v>108</v>
      </c>
      <c r="J2" s="5" t="s">
        <v>109</v>
      </c>
      <c r="K2" s="5" t="s">
        <v>110</v>
      </c>
      <c r="L2" s="5" t="s">
        <v>111</v>
      </c>
      <c r="M2" s="5" t="s">
        <v>112</v>
      </c>
    </row>
    <row r="3" spans="1:13" ht="128" x14ac:dyDescent="0.2">
      <c r="A3" s="3" t="s">
        <v>118</v>
      </c>
      <c r="B3" s="14" t="s">
        <v>117</v>
      </c>
      <c r="C3" s="3" t="s">
        <v>118</v>
      </c>
      <c r="D3" s="14" t="s">
        <v>113</v>
      </c>
      <c r="E3" s="15" t="s">
        <v>114</v>
      </c>
      <c r="F3" s="14" t="s">
        <v>115</v>
      </c>
      <c r="G3" s="3" t="s">
        <v>116</v>
      </c>
      <c r="H3" s="3" t="s">
        <v>116</v>
      </c>
      <c r="I3" s="3" t="s">
        <v>116</v>
      </c>
      <c r="J3" s="3" t="s">
        <v>116</v>
      </c>
      <c r="K3" s="3" t="s">
        <v>116</v>
      </c>
      <c r="L3" s="3" t="s">
        <v>116</v>
      </c>
      <c r="M3" s="14" t="s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478-CAB1-4B04-B91B-0C4E60F061AB}">
  <dimension ref="A2:M3"/>
  <sheetViews>
    <sheetView workbookViewId="0">
      <selection activeCell="A7" sqref="A7"/>
    </sheetView>
  </sheetViews>
  <sheetFormatPr baseColWidth="10" defaultColWidth="30.6640625" defaultRowHeight="15" x14ac:dyDescent="0.2"/>
  <cols>
    <col min="1" max="1" width="18.1640625" bestFit="1" customWidth="1"/>
    <col min="2" max="2" width="14" bestFit="1" customWidth="1"/>
    <col min="3" max="3" width="12.33203125" bestFit="1" customWidth="1"/>
    <col min="4" max="4" width="32" bestFit="1" customWidth="1"/>
    <col min="5" max="5" width="25.1640625" bestFit="1" customWidth="1"/>
    <col min="6" max="6" width="24.1640625" bestFit="1" customWidth="1"/>
    <col min="7" max="7" width="30.1640625" bestFit="1" customWidth="1"/>
    <col min="9" max="9" width="19.5" bestFit="1" customWidth="1"/>
    <col min="10" max="10" width="25.1640625" bestFit="1" customWidth="1"/>
    <col min="11" max="11" width="25.6640625" bestFit="1" customWidth="1"/>
    <col min="12" max="12" width="22.6640625" bestFit="1" customWidth="1"/>
    <col min="13" max="13" width="21.6640625" bestFit="1" customWidth="1"/>
  </cols>
  <sheetData>
    <row r="2" spans="1:13" s="4" customFormat="1" ht="32" x14ac:dyDescent="0.2">
      <c r="A2" s="1" t="s">
        <v>100</v>
      </c>
      <c r="B2" s="1" t="s">
        <v>101</v>
      </c>
      <c r="C2" s="1" t="s">
        <v>102</v>
      </c>
      <c r="D2" s="16" t="s">
        <v>103</v>
      </c>
      <c r="E2" s="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s">
        <v>109</v>
      </c>
      <c r="K2" s="16" t="s">
        <v>110</v>
      </c>
      <c r="L2" s="16" t="s">
        <v>111</v>
      </c>
      <c r="M2" s="16" t="s">
        <v>112</v>
      </c>
    </row>
    <row r="3" spans="1:13" ht="48" x14ac:dyDescent="0.2">
      <c r="A3" s="17" t="s">
        <v>119</v>
      </c>
      <c r="B3" s="18" t="s">
        <v>120</v>
      </c>
      <c r="C3" s="17" t="s">
        <v>121</v>
      </c>
      <c r="D3" s="19" t="s">
        <v>122</v>
      </c>
      <c r="E3" s="19" t="s">
        <v>123</v>
      </c>
      <c r="F3" s="18" t="s">
        <v>124</v>
      </c>
      <c r="G3" s="17" t="s">
        <v>125</v>
      </c>
      <c r="H3" s="17" t="s">
        <v>125</v>
      </c>
      <c r="I3" s="17" t="s">
        <v>125</v>
      </c>
      <c r="J3" s="17" t="s">
        <v>125</v>
      </c>
      <c r="K3" s="20" t="s">
        <v>125</v>
      </c>
      <c r="L3" s="20" t="s">
        <v>127</v>
      </c>
      <c r="M3" s="17" t="s">
        <v>126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B46C-F294-44C4-B3AF-0790577EE4BF}">
  <dimension ref="A1:K12"/>
  <sheetViews>
    <sheetView workbookViewId="0">
      <pane xSplit="2" topLeftCell="F1" activePane="topRight" state="frozen"/>
      <selection pane="topRight" activeCell="I9" sqref="I9"/>
    </sheetView>
  </sheetViews>
  <sheetFormatPr baseColWidth="10" defaultColWidth="30.6640625" defaultRowHeight="15" x14ac:dyDescent="0.2"/>
  <cols>
    <col min="1" max="2" width="26" bestFit="1" customWidth="1"/>
    <col min="3" max="3" width="25.6640625" customWidth="1"/>
    <col min="4" max="4" width="26" bestFit="1" customWidth="1"/>
    <col min="5" max="5" width="28.33203125" bestFit="1" customWidth="1"/>
    <col min="6" max="6" width="27" bestFit="1" customWidth="1"/>
    <col min="7" max="7" width="30.1640625" bestFit="1" customWidth="1"/>
    <col min="8" max="8" width="25.1640625" bestFit="1" customWidth="1"/>
    <col min="9" max="9" width="30.1640625" customWidth="1"/>
    <col min="10" max="10" width="30.1640625" bestFit="1" customWidth="1"/>
    <col min="11" max="11" width="26" bestFit="1" customWidth="1"/>
  </cols>
  <sheetData>
    <row r="1" spans="1:11" s="25" customFormat="1" ht="32" x14ac:dyDescent="0.2">
      <c r="A1" s="23" t="s">
        <v>129</v>
      </c>
      <c r="B1" s="23" t="s">
        <v>130</v>
      </c>
      <c r="C1" s="23" t="s">
        <v>131</v>
      </c>
      <c r="D1" s="23" t="s">
        <v>102</v>
      </c>
      <c r="E1" s="24" t="s">
        <v>132</v>
      </c>
      <c r="F1" s="24" t="s">
        <v>133</v>
      </c>
      <c r="G1" s="24" t="s">
        <v>134</v>
      </c>
      <c r="H1" s="24" t="s">
        <v>135</v>
      </c>
      <c r="I1" s="24" t="s">
        <v>145</v>
      </c>
      <c r="J1" s="24" t="s">
        <v>136</v>
      </c>
      <c r="K1" s="24" t="s">
        <v>137</v>
      </c>
    </row>
    <row r="2" spans="1:11" s="28" customFormat="1" ht="16" x14ac:dyDescent="0.2">
      <c r="A2" s="26" t="s">
        <v>138</v>
      </c>
      <c r="B2" s="26" t="s">
        <v>139</v>
      </c>
      <c r="C2" s="26" t="s">
        <v>119</v>
      </c>
      <c r="D2" s="26" t="s">
        <v>121</v>
      </c>
      <c r="E2" s="27" t="s">
        <v>140</v>
      </c>
      <c r="F2" s="27" t="s">
        <v>141</v>
      </c>
      <c r="G2" s="27" t="s">
        <v>125</v>
      </c>
      <c r="H2" s="27" t="s">
        <v>142</v>
      </c>
      <c r="I2" s="27" t="s">
        <v>146</v>
      </c>
      <c r="J2" s="27" t="s">
        <v>143</v>
      </c>
      <c r="K2" s="27" t="s">
        <v>126</v>
      </c>
    </row>
    <row r="3" spans="1:11" s="25" customFormat="1" ht="112" x14ac:dyDescent="0.2">
      <c r="A3" s="29" t="s">
        <v>144</v>
      </c>
      <c r="B3" s="29" t="s">
        <v>147</v>
      </c>
      <c r="C3" s="29" t="s">
        <v>148</v>
      </c>
      <c r="D3" s="29" t="s">
        <v>149</v>
      </c>
      <c r="E3" s="29" t="s">
        <v>244</v>
      </c>
      <c r="F3" s="29" t="s">
        <v>150</v>
      </c>
      <c r="G3" s="29" t="s">
        <v>151</v>
      </c>
      <c r="H3" s="29" t="s">
        <v>245</v>
      </c>
      <c r="I3" s="29" t="s">
        <v>235</v>
      </c>
      <c r="J3" s="29" t="s">
        <v>260</v>
      </c>
      <c r="K3" s="29" t="s">
        <v>159</v>
      </c>
    </row>
    <row r="5" spans="1:11" x14ac:dyDescent="0.2">
      <c r="A5" s="21"/>
      <c r="B5" s="22"/>
      <c r="J5" s="43"/>
    </row>
    <row r="6" spans="1:11" x14ac:dyDescent="0.2">
      <c r="A6" s="21"/>
      <c r="B6" s="22"/>
      <c r="J6" s="43"/>
    </row>
    <row r="7" spans="1:11" x14ac:dyDescent="0.2">
      <c r="A7" s="21"/>
      <c r="B7" s="22"/>
      <c r="J7" s="43"/>
    </row>
    <row r="8" spans="1:11" x14ac:dyDescent="0.2">
      <c r="A8" s="21"/>
      <c r="B8" s="22"/>
      <c r="J8" s="43"/>
    </row>
    <row r="9" spans="1:11" x14ac:dyDescent="0.2">
      <c r="A9" s="21"/>
      <c r="B9" s="22"/>
      <c r="J9" s="43"/>
    </row>
    <row r="10" spans="1:11" x14ac:dyDescent="0.2">
      <c r="A10" s="21"/>
      <c r="B10" s="22"/>
      <c r="J10" s="43"/>
    </row>
    <row r="11" spans="1:11" x14ac:dyDescent="0.2">
      <c r="A11" s="21"/>
      <c r="B11" s="22"/>
      <c r="J11" s="43"/>
    </row>
    <row r="12" spans="1:11" x14ac:dyDescent="0.2">
      <c r="A12" s="21"/>
      <c r="B12" s="22"/>
      <c r="J12" s="43"/>
    </row>
  </sheetData>
  <conditionalFormatting sqref="B5:B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{757A0C79-31D5-43A6-9C38-BA9E1F347485}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7A0C79-31D5-43A6-9C38-BA9E1F347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B5:B12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3810-B42D-43CC-A47A-6E8207895143}">
  <dimension ref="A1:AN3"/>
  <sheetViews>
    <sheetView workbookViewId="0">
      <selection activeCell="C6" sqref="C6:D45"/>
    </sheetView>
  </sheetViews>
  <sheetFormatPr baseColWidth="10" defaultColWidth="8.83203125" defaultRowHeight="15" x14ac:dyDescent="0.2"/>
  <cols>
    <col min="1" max="1" width="30.5" bestFit="1" customWidth="1"/>
    <col min="2" max="2" width="29.5" bestFit="1" customWidth="1"/>
    <col min="3" max="3" width="31.5" bestFit="1" customWidth="1"/>
    <col min="4" max="4" width="30.5" bestFit="1" customWidth="1"/>
    <col min="5" max="5" width="23.6640625" bestFit="1" customWidth="1"/>
    <col min="6" max="6" width="24.6640625" bestFit="1" customWidth="1"/>
    <col min="7" max="9" width="23.6640625" bestFit="1" customWidth="1"/>
    <col min="10" max="10" width="24.6640625" bestFit="1" customWidth="1"/>
    <col min="11" max="12" width="23.6640625" bestFit="1" customWidth="1"/>
    <col min="13" max="13" width="28.6640625" bestFit="1" customWidth="1"/>
    <col min="14" max="14" width="29.83203125" bestFit="1" customWidth="1"/>
    <col min="15" max="16" width="28.6640625" bestFit="1" customWidth="1"/>
    <col min="17" max="17" width="26.5" bestFit="1" customWidth="1"/>
    <col min="18" max="18" width="28.5" bestFit="1" customWidth="1"/>
    <col min="19" max="19" width="27.5" bestFit="1" customWidth="1"/>
    <col min="20" max="22" width="26.5" bestFit="1" customWidth="1"/>
    <col min="23" max="23" width="25.33203125" bestFit="1" customWidth="1"/>
    <col min="24" max="24" width="26.5" bestFit="1" customWidth="1"/>
    <col min="25" max="26" width="27.5" bestFit="1" customWidth="1"/>
    <col min="27" max="29" width="26.5" bestFit="1" customWidth="1"/>
    <col min="30" max="32" width="25.33203125" bestFit="1" customWidth="1"/>
    <col min="33" max="33" width="27.5" bestFit="1" customWidth="1"/>
    <col min="34" max="34" width="27.1640625" bestFit="1" customWidth="1"/>
    <col min="35" max="35" width="26.1640625" bestFit="1" customWidth="1"/>
    <col min="36" max="38" width="25" bestFit="1" customWidth="1"/>
    <col min="39" max="40" width="24" bestFit="1" customWidth="1"/>
  </cols>
  <sheetData>
    <row r="1" spans="1:40" ht="21" x14ac:dyDescent="0.2">
      <c r="A1" s="30" t="s">
        <v>197</v>
      </c>
    </row>
    <row r="2" spans="1:40" s="31" customFormat="1" x14ac:dyDescent="0.2">
      <c r="A2" s="41" t="s">
        <v>193</v>
      </c>
      <c r="B2" s="41" t="s">
        <v>185</v>
      </c>
      <c r="C2" s="41" t="s">
        <v>194</v>
      </c>
      <c r="D2" s="41" t="s">
        <v>184</v>
      </c>
      <c r="E2" s="41" t="s">
        <v>174</v>
      </c>
      <c r="F2" s="41" t="s">
        <v>190</v>
      </c>
      <c r="G2" s="41" t="s">
        <v>181</v>
      </c>
      <c r="H2" s="41" t="s">
        <v>187</v>
      </c>
      <c r="I2" s="41" t="s">
        <v>175</v>
      </c>
      <c r="J2" s="41" t="s">
        <v>191</v>
      </c>
      <c r="K2" s="41" t="s">
        <v>182</v>
      </c>
      <c r="L2" s="41" t="s">
        <v>188</v>
      </c>
      <c r="M2" s="41" t="s">
        <v>176</v>
      </c>
      <c r="N2" s="41" t="s">
        <v>192</v>
      </c>
      <c r="O2" s="41" t="s">
        <v>183</v>
      </c>
      <c r="P2" s="41" t="s">
        <v>246</v>
      </c>
      <c r="Q2" s="41" t="s">
        <v>196</v>
      </c>
      <c r="R2" s="41" t="s">
        <v>239</v>
      </c>
      <c r="S2" s="41" t="s">
        <v>178</v>
      </c>
      <c r="T2" s="41" t="s">
        <v>166</v>
      </c>
      <c r="U2" s="41" t="s">
        <v>168</v>
      </c>
      <c r="V2" s="41" t="s">
        <v>171</v>
      </c>
      <c r="W2" s="41" t="s">
        <v>195</v>
      </c>
      <c r="X2" s="41" t="s">
        <v>173</v>
      </c>
      <c r="Y2" s="41" t="s">
        <v>238</v>
      </c>
      <c r="Z2" s="41" t="s">
        <v>189</v>
      </c>
      <c r="AA2" s="41" t="s">
        <v>177</v>
      </c>
      <c r="AB2" s="41" t="s">
        <v>180</v>
      </c>
      <c r="AC2" s="41" t="s">
        <v>186</v>
      </c>
      <c r="AD2" s="41" t="s">
        <v>167</v>
      </c>
      <c r="AE2" s="41" t="s">
        <v>237</v>
      </c>
      <c r="AF2" s="41" t="s">
        <v>170</v>
      </c>
      <c r="AG2" s="41" t="s">
        <v>247</v>
      </c>
      <c r="AH2" s="41" t="s">
        <v>240</v>
      </c>
      <c r="AI2" s="41" t="s">
        <v>179</v>
      </c>
      <c r="AJ2" s="41" t="s">
        <v>236</v>
      </c>
      <c r="AK2" s="41" t="s">
        <v>169</v>
      </c>
      <c r="AL2" s="41" t="s">
        <v>172</v>
      </c>
      <c r="AM2" s="41" t="s">
        <v>248</v>
      </c>
      <c r="AN2" s="41" t="s">
        <v>249</v>
      </c>
    </row>
    <row r="3" spans="1:40" ht="16" x14ac:dyDescent="0.2">
      <c r="A3" s="42" t="s">
        <v>231</v>
      </c>
      <c r="B3" s="42" t="s">
        <v>223</v>
      </c>
      <c r="C3" s="42" t="s">
        <v>232</v>
      </c>
      <c r="D3" s="42" t="s">
        <v>222</v>
      </c>
      <c r="E3" s="42" t="s">
        <v>213</v>
      </c>
      <c r="F3" s="42" t="s">
        <v>228</v>
      </c>
      <c r="G3" s="42" t="s">
        <v>219</v>
      </c>
      <c r="H3" s="42" t="s">
        <v>225</v>
      </c>
      <c r="I3" s="42" t="s">
        <v>214</v>
      </c>
      <c r="J3" s="42" t="s">
        <v>229</v>
      </c>
      <c r="K3" s="42" t="s">
        <v>220</v>
      </c>
      <c r="L3" s="42" t="s">
        <v>226</v>
      </c>
      <c r="M3" s="42" t="s">
        <v>215</v>
      </c>
      <c r="N3" s="42" t="s">
        <v>230</v>
      </c>
      <c r="O3" s="42" t="s">
        <v>221</v>
      </c>
      <c r="P3" s="42" t="s">
        <v>250</v>
      </c>
      <c r="Q3" s="42" t="s">
        <v>234</v>
      </c>
      <c r="R3" s="42" t="s">
        <v>241</v>
      </c>
      <c r="S3" s="42" t="s">
        <v>217</v>
      </c>
      <c r="T3" s="42" t="s">
        <v>208</v>
      </c>
      <c r="U3" s="42" t="s">
        <v>210</v>
      </c>
      <c r="V3" s="42" t="s">
        <v>251</v>
      </c>
      <c r="W3" s="42" t="s">
        <v>233</v>
      </c>
      <c r="X3" s="42" t="s">
        <v>212</v>
      </c>
      <c r="Y3" s="42" t="s">
        <v>242</v>
      </c>
      <c r="Z3" s="42" t="s">
        <v>227</v>
      </c>
      <c r="AA3" s="42" t="s">
        <v>216</v>
      </c>
      <c r="AB3" s="42" t="s">
        <v>218</v>
      </c>
      <c r="AC3" s="42" t="s">
        <v>224</v>
      </c>
      <c r="AD3" s="42" t="s">
        <v>209</v>
      </c>
      <c r="AE3" s="42" t="s">
        <v>243</v>
      </c>
      <c r="AF3" s="42" t="s">
        <v>211</v>
      </c>
      <c r="AG3" s="42" t="s">
        <v>252</v>
      </c>
      <c r="AH3" s="42" t="s">
        <v>253</v>
      </c>
      <c r="AI3" s="42" t="s">
        <v>254</v>
      </c>
      <c r="AJ3" s="42" t="s">
        <v>255</v>
      </c>
      <c r="AK3" s="42" t="s">
        <v>256</v>
      </c>
      <c r="AL3" s="42" t="s">
        <v>257</v>
      </c>
      <c r="AM3" s="42" t="s">
        <v>258</v>
      </c>
      <c r="AN3" s="42" t="s">
        <v>259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Labour_Force_Provinces</vt:lpstr>
      <vt:lpstr>Major_Industries_Districts</vt:lpstr>
      <vt:lpstr>Labour_Force_Districts (2016)</vt:lpstr>
      <vt:lpstr>Establishments NAL (2013)</vt:lpstr>
      <vt:lpstr>LF_Districts (with E&amp;H)</vt:lpstr>
      <vt:lpstr>mapping_1var</vt:lpstr>
      <vt:lpstr>mapping_1</vt:lpstr>
      <vt:lpstr>mapping_2</vt:lpstr>
      <vt:lpstr>mapping_3</vt:lpstr>
      <vt:lpstr>Ductility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2018-08-23T21:09:03Z</dcterms:created>
  <dcterms:modified xsi:type="dcterms:W3CDTF">2023-01-25T10:18:09Z</dcterms:modified>
</cp:coreProperties>
</file>