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"/>
    </mc:Choice>
  </mc:AlternateContent>
  <xr:revisionPtr revIDLastSave="0" documentId="8_{599AF3A4-E579-422B-A76E-0679D20D6B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Planilha2" sheetId="3" r:id="rId2"/>
    <sheet name="Configurações" sheetId="2" r:id="rId3"/>
  </sheets>
  <definedNames>
    <definedName name="_xlnm._FilterDatabase" localSheetId="0" hidden="1">Base!$B$1:$P$1</definedName>
    <definedName name="_xlnm._FilterDatabase" localSheetId="1" hidden="1">Planilha2!$A$1:$AA$62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1" i="3" l="1"/>
  <c r="S161" i="3"/>
  <c r="R161" i="3"/>
  <c r="Q161" i="3"/>
  <c r="P161" i="3"/>
  <c r="O161" i="3"/>
  <c r="N161" i="3"/>
  <c r="M161" i="3"/>
  <c r="L161" i="3"/>
  <c r="K161" i="3"/>
  <c r="J161" i="3"/>
  <c r="F161" i="3" a="1"/>
  <c r="F161" i="3" s="1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U160" i="3" s="1" a="1"/>
  <c r="U160" i="3" s="1"/>
  <c r="F160" i="3" a="1"/>
  <c r="F160" i="3" s="1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F159" i="3" a="1"/>
  <c r="F159" i="3" s="1"/>
  <c r="E159" i="3"/>
  <c r="D159" i="3"/>
  <c r="C159" i="3"/>
  <c r="B159" i="3"/>
  <c r="T158" i="3"/>
  <c r="S158" i="3"/>
  <c r="R158" i="3"/>
  <c r="Q158" i="3"/>
  <c r="P158" i="3"/>
  <c r="O158" i="3"/>
  <c r="N158" i="3"/>
  <c r="M158" i="3"/>
  <c r="U158" i="3" s="1" a="1"/>
  <c r="U158" i="3" s="1"/>
  <c r="Y158" i="3" s="1" a="1"/>
  <c r="Y158" i="3" s="1"/>
  <c r="L158" i="3"/>
  <c r="K158" i="3"/>
  <c r="J158" i="3"/>
  <c r="F158" i="3" a="1"/>
  <c r="F158" i="3" s="1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F157" i="3" a="1"/>
  <c r="F157" i="3" s="1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F156" i="3" a="1"/>
  <c r="F156" i="3" s="1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F155" i="3" a="1"/>
  <c r="F155" i="3" s="1"/>
  <c r="E155" i="3"/>
  <c r="D155" i="3"/>
  <c r="C155" i="3"/>
  <c r="B155" i="3"/>
  <c r="T154" i="3"/>
  <c r="S154" i="3"/>
  <c r="R154" i="3"/>
  <c r="Q154" i="3"/>
  <c r="P154" i="3"/>
  <c r="O154" i="3"/>
  <c r="N154" i="3"/>
  <c r="M154" i="3"/>
  <c r="L154" i="3"/>
  <c r="K154" i="3"/>
  <c r="J154" i="3"/>
  <c r="F154" i="3" a="1"/>
  <c r="F154" i="3" s="1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F153" i="3" a="1"/>
  <c r="F153" i="3" s="1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F152" i="3" a="1"/>
  <c r="F152" i="3" s="1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F151" i="3" a="1"/>
  <c r="F151" i="3" s="1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F150" i="3" a="1"/>
  <c r="F150" i="3" s="1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F149" i="3" a="1"/>
  <c r="F149" i="3" s="1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F148" i="3" a="1"/>
  <c r="F148" i="3" s="1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F147" i="3" a="1"/>
  <c r="F147" i="3" s="1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F146" i="3" a="1"/>
  <c r="F146" i="3" s="1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F145" i="3" a="1"/>
  <c r="F145" i="3" s="1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F144" i="3" a="1"/>
  <c r="F144" i="3" s="1"/>
  <c r="E144" i="3"/>
  <c r="D144" i="3"/>
  <c r="C144" i="3"/>
  <c r="B144" i="3"/>
  <c r="T143" i="3"/>
  <c r="S143" i="3"/>
  <c r="R143" i="3"/>
  <c r="Q143" i="3"/>
  <c r="P143" i="3"/>
  <c r="O143" i="3"/>
  <c r="N143" i="3"/>
  <c r="M143" i="3"/>
  <c r="U143" i="3" s="1" a="1"/>
  <c r="U143" i="3" s="1"/>
  <c r="X143" i="3" s="1" a="1"/>
  <c r="X143" i="3" s="1"/>
  <c r="L143" i="3"/>
  <c r="K143" i="3"/>
  <c r="J143" i="3"/>
  <c r="F143" i="3" a="1"/>
  <c r="F143" i="3" s="1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F142" i="3" a="1"/>
  <c r="F142" i="3" s="1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F141" i="3" a="1"/>
  <c r="F141" i="3" s="1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F140" i="3" a="1"/>
  <c r="F140" i="3" s="1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F139" i="3" a="1"/>
  <c r="F139" i="3" s="1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F138" i="3" a="1"/>
  <c r="F138" i="3" s="1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F137" i="3" a="1"/>
  <c r="F137" i="3" s="1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F136" i="3" a="1"/>
  <c r="F136" i="3" s="1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F135" i="3" a="1"/>
  <c r="F135" i="3" s="1"/>
  <c r="E135" i="3"/>
  <c r="D135" i="3"/>
  <c r="C135" i="3"/>
  <c r="B135" i="3"/>
  <c r="T134" i="3"/>
  <c r="S134" i="3"/>
  <c r="R134" i="3"/>
  <c r="Q134" i="3"/>
  <c r="P134" i="3"/>
  <c r="O134" i="3"/>
  <c r="N134" i="3"/>
  <c r="M134" i="3"/>
  <c r="U134" i="3" s="1" a="1"/>
  <c r="U134" i="3" s="1"/>
  <c r="Y134" i="3" s="1" a="1"/>
  <c r="Y134" i="3" s="1"/>
  <c r="L134" i="3"/>
  <c r="K134" i="3"/>
  <c r="J134" i="3"/>
  <c r="F134" i="3" a="1"/>
  <c r="F134" i="3" s="1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F133" i="3" a="1"/>
  <c r="F133" i="3" s="1"/>
  <c r="E133" i="3"/>
  <c r="D133" i="3"/>
  <c r="C133" i="3"/>
  <c r="B133" i="3"/>
  <c r="T132" i="3"/>
  <c r="S132" i="3"/>
  <c r="R132" i="3"/>
  <c r="Q132" i="3"/>
  <c r="P132" i="3"/>
  <c r="O132" i="3"/>
  <c r="N132" i="3"/>
  <c r="U132" i="3" s="1" a="1"/>
  <c r="U132" i="3" s="1"/>
  <c r="M132" i="3"/>
  <c r="L132" i="3"/>
  <c r="K132" i="3"/>
  <c r="J132" i="3"/>
  <c r="F132" i="3" a="1"/>
  <c r="F132" i="3" s="1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F131" i="3" a="1"/>
  <c r="F131" i="3" s="1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F130" i="3" a="1"/>
  <c r="F130" i="3" s="1"/>
  <c r="E130" i="3"/>
  <c r="D130" i="3"/>
  <c r="C130" i="3"/>
  <c r="B130" i="3"/>
  <c r="T129" i="3"/>
  <c r="S129" i="3"/>
  <c r="R129" i="3"/>
  <c r="Q129" i="3"/>
  <c r="P129" i="3"/>
  <c r="O129" i="3"/>
  <c r="N129" i="3"/>
  <c r="U129" i="3" s="1" a="1"/>
  <c r="U129" i="3" s="1"/>
  <c r="M129" i="3"/>
  <c r="L129" i="3"/>
  <c r="K129" i="3"/>
  <c r="J129" i="3"/>
  <c r="F129" i="3" a="1"/>
  <c r="F129" i="3" s="1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F128" i="3" a="1"/>
  <c r="F128" i="3" s="1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F127" i="3" a="1"/>
  <c r="F127" i="3" s="1"/>
  <c r="E127" i="3"/>
  <c r="D127" i="3"/>
  <c r="C127" i="3"/>
  <c r="B127" i="3"/>
  <c r="T126" i="3"/>
  <c r="S126" i="3"/>
  <c r="R126" i="3"/>
  <c r="Q126" i="3"/>
  <c r="P126" i="3"/>
  <c r="O126" i="3"/>
  <c r="N126" i="3"/>
  <c r="M126" i="3"/>
  <c r="U126" i="3" s="1" a="1"/>
  <c r="U126" i="3" s="1"/>
  <c r="Y126" i="3" s="1" a="1"/>
  <c r="Y126" i="3" s="1"/>
  <c r="L126" i="3"/>
  <c r="K126" i="3"/>
  <c r="J126" i="3"/>
  <c r="F126" i="3" a="1"/>
  <c r="F126" i="3" s="1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F125" i="3" a="1"/>
  <c r="F125" i="3" s="1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F124" i="3" a="1"/>
  <c r="F124" i="3" s="1"/>
  <c r="E124" i="3"/>
  <c r="D124" i="3"/>
  <c r="C124" i="3"/>
  <c r="B124" i="3"/>
  <c r="T123" i="3"/>
  <c r="S123" i="3"/>
  <c r="R123" i="3"/>
  <c r="Q123" i="3"/>
  <c r="P123" i="3"/>
  <c r="O123" i="3"/>
  <c r="N123" i="3"/>
  <c r="M123" i="3"/>
  <c r="U123" i="3" s="1" a="1"/>
  <c r="U123" i="3" s="1"/>
  <c r="X123" i="3" s="1" a="1"/>
  <c r="X123" i="3" s="1"/>
  <c r="L123" i="3"/>
  <c r="K123" i="3"/>
  <c r="J123" i="3"/>
  <c r="F123" i="3" a="1"/>
  <c r="F123" i="3" s="1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F122" i="3" a="1"/>
  <c r="F122" i="3" s="1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F121" i="3" a="1"/>
  <c r="F121" i="3" s="1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F120" i="3" a="1"/>
  <c r="F120" i="3" s="1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F119" i="3" a="1"/>
  <c r="F119" i="3" s="1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F118" i="3" a="1"/>
  <c r="F118" i="3" s="1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F117" i="3" a="1"/>
  <c r="F117" i="3" s="1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F116" i="3" a="1"/>
  <c r="F116" i="3" s="1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F115" i="3" a="1"/>
  <c r="F115" i="3" s="1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F114" i="3" a="1"/>
  <c r="F114" i="3" s="1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F113" i="3" a="1"/>
  <c r="F113" i="3" s="1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F112" i="3" a="1"/>
  <c r="F112" i="3" s="1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F111" i="3" a="1"/>
  <c r="F111" i="3" s="1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F110" i="3" a="1"/>
  <c r="F110" i="3" s="1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F109" i="3" a="1"/>
  <c r="F109" i="3" s="1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F108" i="3" a="1"/>
  <c r="F108" i="3" s="1"/>
  <c r="E108" i="3"/>
  <c r="D108" i="3"/>
  <c r="C108" i="3"/>
  <c r="B108" i="3"/>
  <c r="T107" i="3"/>
  <c r="S107" i="3"/>
  <c r="R107" i="3"/>
  <c r="Q107" i="3"/>
  <c r="P107" i="3"/>
  <c r="O107" i="3"/>
  <c r="N107" i="3"/>
  <c r="M107" i="3"/>
  <c r="U107" i="3" s="1" a="1"/>
  <c r="U107" i="3" s="1"/>
  <c r="L107" i="3"/>
  <c r="K107" i="3"/>
  <c r="J107" i="3"/>
  <c r="F107" i="3" a="1"/>
  <c r="F107" i="3" s="1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F106" i="3" a="1"/>
  <c r="F106" i="3" s="1"/>
  <c r="E106" i="3"/>
  <c r="D106" i="3"/>
  <c r="C106" i="3"/>
  <c r="B106" i="3"/>
  <c r="T105" i="3"/>
  <c r="S105" i="3"/>
  <c r="R105" i="3"/>
  <c r="Q105" i="3"/>
  <c r="U105" i="3" s="1" a="1"/>
  <c r="U105" i="3" s="1"/>
  <c r="P105" i="3"/>
  <c r="O105" i="3"/>
  <c r="N105" i="3"/>
  <c r="M105" i="3"/>
  <c r="L105" i="3"/>
  <c r="K105" i="3"/>
  <c r="J105" i="3"/>
  <c r="F105" i="3" a="1"/>
  <c r="F105" i="3" s="1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F104" i="3" a="1"/>
  <c r="F104" i="3" s="1"/>
  <c r="E104" i="3"/>
  <c r="D104" i="3"/>
  <c r="C104" i="3"/>
  <c r="B104" i="3"/>
  <c r="Y103" i="3" a="1"/>
  <c r="Y103" i="3" s="1"/>
  <c r="W103" i="3" a="1"/>
  <c r="W103" i="3" s="1"/>
  <c r="T103" i="3"/>
  <c r="S103" i="3"/>
  <c r="R103" i="3"/>
  <c r="Q103" i="3"/>
  <c r="P103" i="3"/>
  <c r="O103" i="3"/>
  <c r="N103" i="3"/>
  <c r="M103" i="3"/>
  <c r="U103" i="3" s="1" a="1"/>
  <c r="U103" i="3" s="1"/>
  <c r="L103" i="3"/>
  <c r="K103" i="3"/>
  <c r="J103" i="3"/>
  <c r="F103" i="3" a="1"/>
  <c r="F103" i="3" s="1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F102" i="3" a="1"/>
  <c r="F102" i="3" s="1"/>
  <c r="E102" i="3"/>
  <c r="D102" i="3"/>
  <c r="C102" i="3"/>
  <c r="B102" i="3"/>
  <c r="T101" i="3"/>
  <c r="S101" i="3"/>
  <c r="R101" i="3"/>
  <c r="Q101" i="3"/>
  <c r="P101" i="3"/>
  <c r="O101" i="3"/>
  <c r="N101" i="3"/>
  <c r="U101" i="3" s="1" a="1"/>
  <c r="U101" i="3" s="1"/>
  <c r="M101" i="3"/>
  <c r="L101" i="3"/>
  <c r="K101" i="3"/>
  <c r="J101" i="3"/>
  <c r="F101" i="3"/>
  <c r="F101" i="3" a="1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F100" i="3" a="1"/>
  <c r="F100" i="3" s="1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F99" i="3" a="1"/>
  <c r="F99" i="3" s="1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F98" i="3" a="1"/>
  <c r="F98" i="3" s="1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F97" i="3" a="1"/>
  <c r="F97" i="3" s="1"/>
  <c r="E97" i="3"/>
  <c r="D97" i="3"/>
  <c r="C97" i="3"/>
  <c r="B97" i="3"/>
  <c r="T96" i="3"/>
  <c r="S96" i="3"/>
  <c r="R96" i="3"/>
  <c r="Q96" i="3"/>
  <c r="P96" i="3"/>
  <c r="O96" i="3"/>
  <c r="N96" i="3"/>
  <c r="M96" i="3"/>
  <c r="U96" i="3" s="1" a="1"/>
  <c r="U96" i="3" s="1"/>
  <c r="Y96" i="3" s="1" a="1"/>
  <c r="Y96" i="3" s="1"/>
  <c r="L96" i="3"/>
  <c r="K96" i="3"/>
  <c r="J96" i="3"/>
  <c r="F96" i="3" a="1"/>
  <c r="F96" i="3" s="1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F95" i="3" a="1"/>
  <c r="F95" i="3" s="1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F94" i="3" a="1"/>
  <c r="F94" i="3" s="1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F93" i="3" a="1"/>
  <c r="F93" i="3" s="1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F92" i="3" a="1"/>
  <c r="F92" i="3" s="1"/>
  <c r="E92" i="3"/>
  <c r="D92" i="3"/>
  <c r="C92" i="3"/>
  <c r="B92" i="3"/>
  <c r="T91" i="3"/>
  <c r="S91" i="3"/>
  <c r="U91" i="3" s="1" a="1"/>
  <c r="U91" i="3" s="1"/>
  <c r="R91" i="3"/>
  <c r="Q91" i="3"/>
  <c r="P91" i="3"/>
  <c r="O91" i="3"/>
  <c r="N91" i="3"/>
  <c r="M91" i="3"/>
  <c r="L91" i="3"/>
  <c r="K91" i="3"/>
  <c r="J91" i="3"/>
  <c r="F91" i="3"/>
  <c r="F91" i="3" a="1"/>
  <c r="E91" i="3"/>
  <c r="D91" i="3"/>
  <c r="C91" i="3"/>
  <c r="B91" i="3"/>
  <c r="V90" i="3" a="1"/>
  <c r="V90" i="3" s="1"/>
  <c r="U90" i="3"/>
  <c r="X90" i="3" s="1" a="1"/>
  <c r="X90" i="3" s="1"/>
  <c r="T90" i="3"/>
  <c r="S90" i="3"/>
  <c r="R90" i="3"/>
  <c r="Q90" i="3"/>
  <c r="P90" i="3"/>
  <c r="O90" i="3"/>
  <c r="N90" i="3"/>
  <c r="M90" i="3"/>
  <c r="U90" i="3" s="1" a="1"/>
  <c r="L90" i="3"/>
  <c r="K90" i="3"/>
  <c r="J90" i="3"/>
  <c r="F90" i="3" a="1"/>
  <c r="F90" i="3" s="1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F89" i="3" a="1"/>
  <c r="F89" i="3" s="1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F88" i="3" a="1"/>
  <c r="F88" i="3" s="1"/>
  <c r="E88" i="3"/>
  <c r="D88" i="3"/>
  <c r="C88" i="3"/>
  <c r="B88" i="3"/>
  <c r="T87" i="3"/>
  <c r="S87" i="3"/>
  <c r="R87" i="3"/>
  <c r="Q87" i="3"/>
  <c r="P87" i="3"/>
  <c r="O87" i="3"/>
  <c r="N87" i="3"/>
  <c r="M87" i="3"/>
  <c r="U87" i="3" s="1" a="1"/>
  <c r="U87" i="3" s="1"/>
  <c r="L87" i="3"/>
  <c r="K87" i="3"/>
  <c r="J87" i="3"/>
  <c r="F87" i="3" a="1"/>
  <c r="F87" i="3" s="1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F86" i="3" a="1"/>
  <c r="F86" i="3" s="1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F85" i="3" a="1"/>
  <c r="F85" i="3" s="1"/>
  <c r="E85" i="3"/>
  <c r="D85" i="3"/>
  <c r="C85" i="3"/>
  <c r="B85" i="3"/>
  <c r="T84" i="3"/>
  <c r="S84" i="3"/>
  <c r="R84" i="3"/>
  <c r="Q84" i="3"/>
  <c r="P84" i="3"/>
  <c r="O84" i="3"/>
  <c r="N84" i="3"/>
  <c r="M84" i="3"/>
  <c r="U84" i="3" s="1" a="1"/>
  <c r="U84" i="3" s="1"/>
  <c r="L84" i="3"/>
  <c r="K84" i="3"/>
  <c r="J84" i="3"/>
  <c r="F84" i="3" a="1"/>
  <c r="F84" i="3" s="1"/>
  <c r="E84" i="3"/>
  <c r="D84" i="3"/>
  <c r="C84" i="3"/>
  <c r="B84" i="3"/>
  <c r="T83" i="3"/>
  <c r="S83" i="3"/>
  <c r="R83" i="3"/>
  <c r="Q83" i="3"/>
  <c r="P83" i="3"/>
  <c r="O83" i="3"/>
  <c r="N83" i="3"/>
  <c r="M83" i="3"/>
  <c r="U83" i="3" s="1" a="1"/>
  <c r="U83" i="3" s="1"/>
  <c r="L83" i="3"/>
  <c r="K83" i="3"/>
  <c r="J83" i="3"/>
  <c r="F83" i="3"/>
  <c r="F83" i="3" a="1"/>
  <c r="E83" i="3"/>
  <c r="D83" i="3"/>
  <c r="C83" i="3"/>
  <c r="B83" i="3"/>
  <c r="T82" i="3"/>
  <c r="S82" i="3"/>
  <c r="R82" i="3"/>
  <c r="Q82" i="3"/>
  <c r="P82" i="3"/>
  <c r="O82" i="3"/>
  <c r="N82" i="3"/>
  <c r="M82" i="3"/>
  <c r="U82" i="3" s="1" a="1"/>
  <c r="U82" i="3" s="1"/>
  <c r="L82" i="3"/>
  <c r="K82" i="3"/>
  <c r="J82" i="3"/>
  <c r="F82" i="3" a="1"/>
  <c r="F82" i="3" s="1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F81" i="3" a="1"/>
  <c r="F81" i="3" s="1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F80" i="3" a="1"/>
  <c r="F80" i="3" s="1"/>
  <c r="E80" i="3"/>
  <c r="D80" i="3"/>
  <c r="C80" i="3"/>
  <c r="B80" i="3"/>
  <c r="T79" i="3"/>
  <c r="S79" i="3"/>
  <c r="R79" i="3"/>
  <c r="Q79" i="3"/>
  <c r="P79" i="3"/>
  <c r="O79" i="3"/>
  <c r="N79" i="3"/>
  <c r="M79" i="3"/>
  <c r="U79" i="3" s="1" a="1"/>
  <c r="U79" i="3" s="1"/>
  <c r="L79" i="3"/>
  <c r="K79" i="3"/>
  <c r="J79" i="3"/>
  <c r="F79" i="3" a="1"/>
  <c r="F79" i="3" s="1"/>
  <c r="E79" i="3"/>
  <c r="D79" i="3"/>
  <c r="C79" i="3"/>
  <c r="B79" i="3"/>
  <c r="T78" i="3"/>
  <c r="S78" i="3"/>
  <c r="R78" i="3"/>
  <c r="Q78" i="3"/>
  <c r="P78" i="3"/>
  <c r="O78" i="3"/>
  <c r="N78" i="3"/>
  <c r="M78" i="3"/>
  <c r="U78" i="3" s="1" a="1"/>
  <c r="U78" i="3" s="1"/>
  <c r="L78" i="3"/>
  <c r="K78" i="3"/>
  <c r="J78" i="3"/>
  <c r="F78" i="3" a="1"/>
  <c r="F78" i="3" s="1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F77" i="3" a="1"/>
  <c r="F77" i="3" s="1"/>
  <c r="E77" i="3"/>
  <c r="D77" i="3"/>
  <c r="C77" i="3"/>
  <c r="B77" i="3"/>
  <c r="U76" i="3"/>
  <c r="Y76" i="3" s="1" a="1"/>
  <c r="Y76" i="3" s="1"/>
  <c r="T76" i="3"/>
  <c r="S76" i="3"/>
  <c r="R76" i="3"/>
  <c r="Q76" i="3"/>
  <c r="P76" i="3"/>
  <c r="O76" i="3"/>
  <c r="N76" i="3"/>
  <c r="M76" i="3"/>
  <c r="U76" i="3" s="1" a="1"/>
  <c r="L76" i="3"/>
  <c r="K76" i="3"/>
  <c r="J76" i="3"/>
  <c r="F76" i="3" a="1"/>
  <c r="F76" i="3" s="1"/>
  <c r="E76" i="3"/>
  <c r="D76" i="3"/>
  <c r="C76" i="3"/>
  <c r="B76" i="3"/>
  <c r="T75" i="3"/>
  <c r="S75" i="3"/>
  <c r="R75" i="3"/>
  <c r="Q75" i="3"/>
  <c r="P75" i="3"/>
  <c r="O75" i="3"/>
  <c r="N75" i="3"/>
  <c r="M75" i="3"/>
  <c r="U75" i="3" s="1" a="1"/>
  <c r="U75" i="3" s="1"/>
  <c r="L75" i="3"/>
  <c r="K75" i="3"/>
  <c r="J75" i="3"/>
  <c r="F75" i="3"/>
  <c r="F75" i="3" a="1"/>
  <c r="E75" i="3"/>
  <c r="D75" i="3"/>
  <c r="C75" i="3"/>
  <c r="B75" i="3"/>
  <c r="T74" i="3"/>
  <c r="S74" i="3"/>
  <c r="R74" i="3"/>
  <c r="Q74" i="3"/>
  <c r="P74" i="3"/>
  <c r="O74" i="3"/>
  <c r="N74" i="3"/>
  <c r="M74" i="3"/>
  <c r="U74" i="3" s="1" a="1"/>
  <c r="U74" i="3" s="1"/>
  <c r="L74" i="3"/>
  <c r="K74" i="3"/>
  <c r="J74" i="3"/>
  <c r="F74" i="3" a="1"/>
  <c r="F74" i="3" s="1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F73" i="3" a="1"/>
  <c r="F73" i="3" s="1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F72" i="3" a="1"/>
  <c r="F72" i="3" s="1"/>
  <c r="E72" i="3"/>
  <c r="D72" i="3"/>
  <c r="C72" i="3"/>
  <c r="B72" i="3"/>
  <c r="T71" i="3"/>
  <c r="S71" i="3"/>
  <c r="R71" i="3"/>
  <c r="Q71" i="3"/>
  <c r="P71" i="3"/>
  <c r="O71" i="3"/>
  <c r="N71" i="3"/>
  <c r="M71" i="3"/>
  <c r="U71" i="3" s="1" a="1"/>
  <c r="U71" i="3" s="1"/>
  <c r="L71" i="3"/>
  <c r="K71" i="3"/>
  <c r="J71" i="3"/>
  <c r="F71" i="3" a="1"/>
  <c r="F71" i="3" s="1"/>
  <c r="E71" i="3"/>
  <c r="D71" i="3"/>
  <c r="C71" i="3"/>
  <c r="B71" i="3"/>
  <c r="T70" i="3"/>
  <c r="S70" i="3"/>
  <c r="R70" i="3"/>
  <c r="Q70" i="3"/>
  <c r="P70" i="3"/>
  <c r="O70" i="3"/>
  <c r="N70" i="3"/>
  <c r="M70" i="3"/>
  <c r="U70" i="3" s="1" a="1"/>
  <c r="U70" i="3" s="1"/>
  <c r="L70" i="3"/>
  <c r="K70" i="3"/>
  <c r="J70" i="3"/>
  <c r="F70" i="3" a="1"/>
  <c r="F70" i="3" s="1"/>
  <c r="E70" i="3"/>
  <c r="D70" i="3"/>
  <c r="C70" i="3"/>
  <c r="B70" i="3"/>
  <c r="T69" i="3"/>
  <c r="S69" i="3"/>
  <c r="R69" i="3"/>
  <c r="Q69" i="3"/>
  <c r="P69" i="3"/>
  <c r="O69" i="3"/>
  <c r="N69" i="3"/>
  <c r="M69" i="3"/>
  <c r="U69" i="3" s="1" a="1"/>
  <c r="U69" i="3" s="1"/>
  <c r="X69" i="3" s="1" a="1"/>
  <c r="X69" i="3" s="1"/>
  <c r="L69" i="3"/>
  <c r="K69" i="3"/>
  <c r="J69" i="3"/>
  <c r="F69" i="3" a="1"/>
  <c r="F69" i="3" s="1"/>
  <c r="E69" i="3"/>
  <c r="D69" i="3"/>
  <c r="C69" i="3"/>
  <c r="B69" i="3"/>
  <c r="U68" i="3"/>
  <c r="Y68" i="3" s="1" a="1"/>
  <c r="Y68" i="3" s="1"/>
  <c r="T68" i="3"/>
  <c r="S68" i="3"/>
  <c r="R68" i="3"/>
  <c r="Q68" i="3"/>
  <c r="P68" i="3"/>
  <c r="O68" i="3"/>
  <c r="N68" i="3"/>
  <c r="M68" i="3"/>
  <c r="U68" i="3" s="1" a="1"/>
  <c r="L68" i="3"/>
  <c r="K68" i="3"/>
  <c r="J68" i="3"/>
  <c r="F68" i="3" a="1"/>
  <c r="F68" i="3" s="1"/>
  <c r="E68" i="3"/>
  <c r="D68" i="3"/>
  <c r="C68" i="3"/>
  <c r="B68" i="3"/>
  <c r="T67" i="3"/>
  <c r="S67" i="3"/>
  <c r="U67" i="3" s="1" a="1"/>
  <c r="U67" i="3" s="1"/>
  <c r="R67" i="3"/>
  <c r="Q67" i="3"/>
  <c r="P67" i="3"/>
  <c r="O67" i="3"/>
  <c r="N67" i="3"/>
  <c r="M67" i="3"/>
  <c r="L67" i="3"/>
  <c r="K67" i="3"/>
  <c r="J67" i="3"/>
  <c r="F67" i="3" a="1"/>
  <c r="F67" i="3" s="1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F66" i="3" a="1"/>
  <c r="F66" i="3" s="1"/>
  <c r="E66" i="3"/>
  <c r="D66" i="3"/>
  <c r="C66" i="3"/>
  <c r="B66" i="3"/>
  <c r="T65" i="3"/>
  <c r="S65" i="3"/>
  <c r="U65" i="3" s="1" a="1"/>
  <c r="U65" i="3" s="1"/>
  <c r="R65" i="3"/>
  <c r="Q65" i="3"/>
  <c r="P65" i="3"/>
  <c r="O65" i="3"/>
  <c r="N65" i="3"/>
  <c r="M65" i="3"/>
  <c r="L65" i="3"/>
  <c r="K65" i="3"/>
  <c r="J65" i="3"/>
  <c r="F65" i="3" a="1"/>
  <c r="F65" i="3" s="1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F64" i="3" a="1"/>
  <c r="F64" i="3" s="1"/>
  <c r="E64" i="3"/>
  <c r="D64" i="3"/>
  <c r="C64" i="3"/>
  <c r="B64" i="3"/>
  <c r="T63" i="3"/>
  <c r="S63" i="3"/>
  <c r="R63" i="3"/>
  <c r="Q63" i="3"/>
  <c r="P63" i="3"/>
  <c r="O63" i="3"/>
  <c r="N63" i="3"/>
  <c r="M63" i="3"/>
  <c r="U63" i="3" s="1" a="1"/>
  <c r="U63" i="3" s="1"/>
  <c r="L63" i="3"/>
  <c r="K63" i="3"/>
  <c r="J63" i="3"/>
  <c r="F63" i="3" a="1"/>
  <c r="F63" i="3" s="1"/>
  <c r="E63" i="3"/>
  <c r="D63" i="3"/>
  <c r="C63" i="3"/>
  <c r="B63" i="3"/>
  <c r="AA2" i="3"/>
  <c r="Z2" i="3"/>
  <c r="T62" i="3"/>
  <c r="S62" i="3"/>
  <c r="R62" i="3"/>
  <c r="Q62" i="3"/>
  <c r="P62" i="3"/>
  <c r="O62" i="3"/>
  <c r="N62" i="3"/>
  <c r="M62" i="3"/>
  <c r="L62" i="3"/>
  <c r="K62" i="3"/>
  <c r="J62" i="3"/>
  <c r="T61" i="3"/>
  <c r="S61" i="3"/>
  <c r="R61" i="3"/>
  <c r="Q61" i="3"/>
  <c r="P61" i="3"/>
  <c r="O61" i="3"/>
  <c r="N61" i="3"/>
  <c r="M61" i="3"/>
  <c r="L61" i="3"/>
  <c r="K61" i="3"/>
  <c r="J61" i="3"/>
  <c r="T60" i="3"/>
  <c r="S60" i="3"/>
  <c r="R60" i="3"/>
  <c r="Q60" i="3"/>
  <c r="P60" i="3"/>
  <c r="O60" i="3"/>
  <c r="N60" i="3"/>
  <c r="M60" i="3"/>
  <c r="L60" i="3"/>
  <c r="K60" i="3"/>
  <c r="J60" i="3"/>
  <c r="T59" i="3"/>
  <c r="S59" i="3"/>
  <c r="R59" i="3"/>
  <c r="Q59" i="3"/>
  <c r="P59" i="3"/>
  <c r="O59" i="3"/>
  <c r="N59" i="3"/>
  <c r="M59" i="3"/>
  <c r="L59" i="3"/>
  <c r="K59" i="3"/>
  <c r="J59" i="3"/>
  <c r="T58" i="3"/>
  <c r="S58" i="3"/>
  <c r="R58" i="3"/>
  <c r="Q58" i="3"/>
  <c r="P58" i="3"/>
  <c r="O58" i="3"/>
  <c r="N58" i="3"/>
  <c r="M58" i="3"/>
  <c r="L58" i="3"/>
  <c r="K58" i="3"/>
  <c r="J58" i="3"/>
  <c r="T57" i="3"/>
  <c r="S57" i="3"/>
  <c r="R57" i="3"/>
  <c r="Q57" i="3"/>
  <c r="P57" i="3"/>
  <c r="O57" i="3"/>
  <c r="N57" i="3"/>
  <c r="M57" i="3"/>
  <c r="L57" i="3"/>
  <c r="K57" i="3"/>
  <c r="J57" i="3"/>
  <c r="T56" i="3"/>
  <c r="S56" i="3"/>
  <c r="R56" i="3"/>
  <c r="Q56" i="3"/>
  <c r="P56" i="3"/>
  <c r="O56" i="3"/>
  <c r="N56" i="3"/>
  <c r="M56" i="3"/>
  <c r="L56" i="3"/>
  <c r="K56" i="3"/>
  <c r="J56" i="3"/>
  <c r="T55" i="3"/>
  <c r="S55" i="3"/>
  <c r="R55" i="3"/>
  <c r="Q55" i="3"/>
  <c r="P55" i="3"/>
  <c r="O55" i="3"/>
  <c r="N55" i="3"/>
  <c r="M55" i="3"/>
  <c r="L55" i="3"/>
  <c r="K55" i="3"/>
  <c r="J55" i="3"/>
  <c r="T54" i="3"/>
  <c r="S54" i="3"/>
  <c r="R54" i="3"/>
  <c r="Q54" i="3"/>
  <c r="P54" i="3"/>
  <c r="O54" i="3"/>
  <c r="N54" i="3"/>
  <c r="U54" i="3" s="1" a="1"/>
  <c r="U54" i="3" s="1"/>
  <c r="V54" i="3" s="1" a="1"/>
  <c r="V54" i="3" s="1"/>
  <c r="M54" i="3"/>
  <c r="L54" i="3"/>
  <c r="K54" i="3"/>
  <c r="J54" i="3"/>
  <c r="T53" i="3"/>
  <c r="S53" i="3"/>
  <c r="R53" i="3"/>
  <c r="Q53" i="3"/>
  <c r="P53" i="3"/>
  <c r="O53" i="3"/>
  <c r="N53" i="3"/>
  <c r="M53" i="3"/>
  <c r="U53" i="3" s="1" a="1"/>
  <c r="U53" i="3" s="1"/>
  <c r="V53" i="3" s="1" a="1"/>
  <c r="V53" i="3" s="1"/>
  <c r="L53" i="3"/>
  <c r="K53" i="3"/>
  <c r="J53" i="3"/>
  <c r="T52" i="3"/>
  <c r="S52" i="3"/>
  <c r="R52" i="3"/>
  <c r="Q52" i="3"/>
  <c r="P52" i="3"/>
  <c r="O52" i="3"/>
  <c r="N52" i="3"/>
  <c r="M52" i="3"/>
  <c r="L52" i="3"/>
  <c r="K52" i="3"/>
  <c r="J52" i="3"/>
  <c r="T51" i="3"/>
  <c r="S51" i="3"/>
  <c r="R51" i="3"/>
  <c r="Q51" i="3"/>
  <c r="P51" i="3"/>
  <c r="O51" i="3"/>
  <c r="N51" i="3"/>
  <c r="M51" i="3"/>
  <c r="L51" i="3"/>
  <c r="K51" i="3"/>
  <c r="J51" i="3"/>
  <c r="T50" i="3"/>
  <c r="S50" i="3"/>
  <c r="U50" i="3" s="1" a="1"/>
  <c r="U50" i="3" s="1"/>
  <c r="Y50" i="3" s="1" a="1"/>
  <c r="Y50" i="3" s="1"/>
  <c r="R50" i="3"/>
  <c r="Q50" i="3"/>
  <c r="P50" i="3"/>
  <c r="O50" i="3"/>
  <c r="N50" i="3"/>
  <c r="M50" i="3"/>
  <c r="L50" i="3"/>
  <c r="K50" i="3"/>
  <c r="J50" i="3"/>
  <c r="T49" i="3"/>
  <c r="S49" i="3"/>
  <c r="R49" i="3"/>
  <c r="U49" i="3" s="1" a="1"/>
  <c r="U49" i="3" s="1"/>
  <c r="V49" i="3" s="1" a="1"/>
  <c r="V49" i="3" s="1"/>
  <c r="Q49" i="3"/>
  <c r="P49" i="3"/>
  <c r="O49" i="3"/>
  <c r="N49" i="3"/>
  <c r="M49" i="3"/>
  <c r="L49" i="3"/>
  <c r="K49" i="3"/>
  <c r="J49" i="3"/>
  <c r="T48" i="3"/>
  <c r="S48" i="3"/>
  <c r="R48" i="3"/>
  <c r="Q48" i="3"/>
  <c r="P48" i="3"/>
  <c r="O48" i="3"/>
  <c r="N48" i="3"/>
  <c r="M48" i="3"/>
  <c r="L48" i="3"/>
  <c r="K48" i="3"/>
  <c r="J48" i="3"/>
  <c r="T47" i="3"/>
  <c r="S47" i="3"/>
  <c r="R47" i="3"/>
  <c r="Q47" i="3"/>
  <c r="P47" i="3"/>
  <c r="O47" i="3"/>
  <c r="N47" i="3"/>
  <c r="M47" i="3"/>
  <c r="L47" i="3"/>
  <c r="K47" i="3"/>
  <c r="J47" i="3"/>
  <c r="T46" i="3"/>
  <c r="S46" i="3"/>
  <c r="R46" i="3"/>
  <c r="Q46" i="3"/>
  <c r="P46" i="3"/>
  <c r="O46" i="3"/>
  <c r="N46" i="3"/>
  <c r="M46" i="3"/>
  <c r="L46" i="3"/>
  <c r="K46" i="3"/>
  <c r="J46" i="3"/>
  <c r="T45" i="3"/>
  <c r="S45" i="3"/>
  <c r="R45" i="3"/>
  <c r="Q45" i="3"/>
  <c r="P45" i="3"/>
  <c r="O45" i="3"/>
  <c r="N45" i="3"/>
  <c r="M45" i="3"/>
  <c r="L45" i="3"/>
  <c r="K45" i="3"/>
  <c r="J45" i="3"/>
  <c r="T44" i="3"/>
  <c r="S44" i="3"/>
  <c r="R44" i="3"/>
  <c r="Q44" i="3"/>
  <c r="P44" i="3"/>
  <c r="O44" i="3"/>
  <c r="N44" i="3"/>
  <c r="M44" i="3"/>
  <c r="L44" i="3"/>
  <c r="K44" i="3"/>
  <c r="J44" i="3"/>
  <c r="T43" i="3"/>
  <c r="S43" i="3"/>
  <c r="R43" i="3"/>
  <c r="Q43" i="3"/>
  <c r="P43" i="3"/>
  <c r="O43" i="3"/>
  <c r="N43" i="3"/>
  <c r="M43" i="3"/>
  <c r="L43" i="3"/>
  <c r="K43" i="3"/>
  <c r="J43" i="3"/>
  <c r="T42" i="3"/>
  <c r="S42" i="3"/>
  <c r="R42" i="3"/>
  <c r="Q42" i="3"/>
  <c r="P42" i="3"/>
  <c r="O42" i="3"/>
  <c r="N42" i="3"/>
  <c r="M42" i="3"/>
  <c r="L42" i="3"/>
  <c r="K42" i="3"/>
  <c r="J42" i="3"/>
  <c r="T41" i="3"/>
  <c r="S41" i="3"/>
  <c r="R41" i="3"/>
  <c r="Q41" i="3"/>
  <c r="P41" i="3"/>
  <c r="O41" i="3"/>
  <c r="N41" i="3"/>
  <c r="M41" i="3"/>
  <c r="U41" i="3" s="1" a="1"/>
  <c r="U41" i="3" s="1"/>
  <c r="V41" i="3" s="1" a="1"/>
  <c r="V41" i="3" s="1"/>
  <c r="L41" i="3"/>
  <c r="K41" i="3"/>
  <c r="J41" i="3"/>
  <c r="T40" i="3"/>
  <c r="S40" i="3"/>
  <c r="R40" i="3"/>
  <c r="Q40" i="3"/>
  <c r="P40" i="3"/>
  <c r="O40" i="3"/>
  <c r="N40" i="3"/>
  <c r="M40" i="3"/>
  <c r="L40" i="3"/>
  <c r="K40" i="3"/>
  <c r="J40" i="3"/>
  <c r="T39" i="3"/>
  <c r="U39" i="3" s="1" a="1"/>
  <c r="U39" i="3" s="1"/>
  <c r="V39" i="3" s="1" a="1"/>
  <c r="V39" i="3" s="1"/>
  <c r="S39" i="3"/>
  <c r="R39" i="3"/>
  <c r="Q39" i="3"/>
  <c r="P39" i="3"/>
  <c r="O39" i="3"/>
  <c r="N39" i="3"/>
  <c r="M39" i="3"/>
  <c r="L39" i="3"/>
  <c r="K39" i="3"/>
  <c r="J39" i="3"/>
  <c r="T38" i="3"/>
  <c r="S38" i="3"/>
  <c r="R38" i="3"/>
  <c r="Q38" i="3"/>
  <c r="P38" i="3"/>
  <c r="O38" i="3"/>
  <c r="N38" i="3"/>
  <c r="M38" i="3"/>
  <c r="L38" i="3"/>
  <c r="K38" i="3"/>
  <c r="J38" i="3"/>
  <c r="T37" i="3"/>
  <c r="S37" i="3"/>
  <c r="R37" i="3"/>
  <c r="Q37" i="3"/>
  <c r="P37" i="3"/>
  <c r="O37" i="3"/>
  <c r="N37" i="3"/>
  <c r="M37" i="3"/>
  <c r="L37" i="3"/>
  <c r="K37" i="3"/>
  <c r="J37" i="3"/>
  <c r="T36" i="3"/>
  <c r="S36" i="3"/>
  <c r="R36" i="3"/>
  <c r="Q36" i="3"/>
  <c r="P36" i="3"/>
  <c r="O36" i="3"/>
  <c r="N36" i="3"/>
  <c r="M36" i="3"/>
  <c r="L36" i="3"/>
  <c r="K36" i="3"/>
  <c r="J36" i="3"/>
  <c r="T35" i="3"/>
  <c r="S35" i="3"/>
  <c r="R35" i="3"/>
  <c r="Q35" i="3"/>
  <c r="P35" i="3"/>
  <c r="O35" i="3"/>
  <c r="N35" i="3"/>
  <c r="M35" i="3"/>
  <c r="L35" i="3"/>
  <c r="K35" i="3"/>
  <c r="J35" i="3"/>
  <c r="T34" i="3"/>
  <c r="S34" i="3"/>
  <c r="R34" i="3"/>
  <c r="Q34" i="3"/>
  <c r="P34" i="3"/>
  <c r="O34" i="3"/>
  <c r="N34" i="3"/>
  <c r="M34" i="3"/>
  <c r="L34" i="3"/>
  <c r="K34" i="3"/>
  <c r="J34" i="3"/>
  <c r="T33" i="3"/>
  <c r="S33" i="3"/>
  <c r="R33" i="3"/>
  <c r="Q33" i="3"/>
  <c r="P33" i="3"/>
  <c r="O33" i="3"/>
  <c r="N33" i="3"/>
  <c r="M33" i="3"/>
  <c r="L33" i="3"/>
  <c r="K33" i="3"/>
  <c r="J33" i="3"/>
  <c r="T32" i="3"/>
  <c r="S32" i="3"/>
  <c r="R32" i="3"/>
  <c r="Q32" i="3"/>
  <c r="P32" i="3"/>
  <c r="O32" i="3"/>
  <c r="N32" i="3"/>
  <c r="M32" i="3"/>
  <c r="L32" i="3"/>
  <c r="K32" i="3"/>
  <c r="J32" i="3"/>
  <c r="T31" i="3"/>
  <c r="S31" i="3"/>
  <c r="R31" i="3"/>
  <c r="Q31" i="3"/>
  <c r="P31" i="3"/>
  <c r="O31" i="3"/>
  <c r="N31" i="3"/>
  <c r="M31" i="3"/>
  <c r="L31" i="3"/>
  <c r="K31" i="3"/>
  <c r="J31" i="3"/>
  <c r="T30" i="3"/>
  <c r="S30" i="3"/>
  <c r="R30" i="3"/>
  <c r="Q30" i="3"/>
  <c r="P30" i="3"/>
  <c r="O30" i="3"/>
  <c r="N30" i="3"/>
  <c r="M30" i="3"/>
  <c r="L30" i="3"/>
  <c r="K30" i="3"/>
  <c r="J30" i="3"/>
  <c r="T29" i="3"/>
  <c r="S29" i="3"/>
  <c r="R29" i="3"/>
  <c r="Q29" i="3"/>
  <c r="P29" i="3"/>
  <c r="O29" i="3"/>
  <c r="N29" i="3"/>
  <c r="M29" i="3"/>
  <c r="U29" i="3" s="1" a="1"/>
  <c r="U29" i="3" s="1"/>
  <c r="V29" i="3" s="1" a="1"/>
  <c r="V29" i="3" s="1"/>
  <c r="L29" i="3"/>
  <c r="K29" i="3"/>
  <c r="J29" i="3"/>
  <c r="T28" i="3"/>
  <c r="S28" i="3"/>
  <c r="R28" i="3"/>
  <c r="Q28" i="3"/>
  <c r="P28" i="3"/>
  <c r="O28" i="3"/>
  <c r="N28" i="3"/>
  <c r="M28" i="3"/>
  <c r="L28" i="3"/>
  <c r="K28" i="3"/>
  <c r="J28" i="3"/>
  <c r="T27" i="3"/>
  <c r="U27" i="3" s="1" a="1"/>
  <c r="U27" i="3" s="1"/>
  <c r="S27" i="3"/>
  <c r="R27" i="3"/>
  <c r="Q27" i="3"/>
  <c r="P27" i="3"/>
  <c r="O27" i="3"/>
  <c r="N27" i="3"/>
  <c r="M27" i="3"/>
  <c r="L27" i="3"/>
  <c r="K27" i="3"/>
  <c r="J27" i="3"/>
  <c r="T26" i="3"/>
  <c r="S26" i="3"/>
  <c r="U26" i="3" s="1" a="1"/>
  <c r="U26" i="3" s="1"/>
  <c r="Y26" i="3" s="1" a="1"/>
  <c r="Y26" i="3" s="1"/>
  <c r="R26" i="3"/>
  <c r="Q26" i="3"/>
  <c r="P26" i="3"/>
  <c r="O26" i="3"/>
  <c r="N26" i="3"/>
  <c r="M26" i="3"/>
  <c r="L26" i="3"/>
  <c r="K26" i="3"/>
  <c r="J26" i="3"/>
  <c r="T25" i="3"/>
  <c r="S25" i="3"/>
  <c r="R25" i="3"/>
  <c r="U25" i="3" s="1" a="1"/>
  <c r="U25" i="3" s="1"/>
  <c r="Y25" i="3" s="1" a="1"/>
  <c r="Y25" i="3" s="1"/>
  <c r="Q25" i="3"/>
  <c r="P25" i="3"/>
  <c r="O25" i="3"/>
  <c r="N25" i="3"/>
  <c r="M25" i="3"/>
  <c r="L25" i="3"/>
  <c r="K25" i="3"/>
  <c r="J25" i="3"/>
  <c r="T24" i="3"/>
  <c r="S24" i="3"/>
  <c r="R24" i="3"/>
  <c r="Q24" i="3"/>
  <c r="P24" i="3"/>
  <c r="O24" i="3"/>
  <c r="N24" i="3"/>
  <c r="M24" i="3"/>
  <c r="L24" i="3"/>
  <c r="K24" i="3"/>
  <c r="J24" i="3"/>
  <c r="T23" i="3"/>
  <c r="S23" i="3"/>
  <c r="R23" i="3"/>
  <c r="Q23" i="3"/>
  <c r="P23" i="3"/>
  <c r="O23" i="3"/>
  <c r="N23" i="3"/>
  <c r="M23" i="3"/>
  <c r="L23" i="3"/>
  <c r="K23" i="3"/>
  <c r="J23" i="3"/>
  <c r="T22" i="3"/>
  <c r="S22" i="3"/>
  <c r="R22" i="3"/>
  <c r="Q22" i="3"/>
  <c r="P22" i="3"/>
  <c r="O22" i="3"/>
  <c r="N22" i="3"/>
  <c r="M22" i="3"/>
  <c r="L22" i="3"/>
  <c r="K22" i="3"/>
  <c r="J22" i="3"/>
  <c r="T21" i="3"/>
  <c r="S21" i="3"/>
  <c r="R21" i="3"/>
  <c r="Q21" i="3"/>
  <c r="U21" i="3" s="1" a="1"/>
  <c r="U21" i="3" s="1"/>
  <c r="V21" i="3" s="1" a="1"/>
  <c r="V21" i="3" s="1"/>
  <c r="P21" i="3"/>
  <c r="O21" i="3"/>
  <c r="N21" i="3"/>
  <c r="M21" i="3"/>
  <c r="L21" i="3"/>
  <c r="K21" i="3"/>
  <c r="J21" i="3"/>
  <c r="T20" i="3"/>
  <c r="S20" i="3"/>
  <c r="R20" i="3"/>
  <c r="Q20" i="3"/>
  <c r="P20" i="3"/>
  <c r="U20" i="3" s="1" a="1"/>
  <c r="U20" i="3" s="1"/>
  <c r="V20" i="3" s="1" a="1"/>
  <c r="V20" i="3" s="1"/>
  <c r="O20" i="3"/>
  <c r="N20" i="3"/>
  <c r="M20" i="3"/>
  <c r="L20" i="3"/>
  <c r="K20" i="3"/>
  <c r="J20" i="3"/>
  <c r="T19" i="3"/>
  <c r="S19" i="3"/>
  <c r="R19" i="3"/>
  <c r="Q19" i="3"/>
  <c r="P19" i="3"/>
  <c r="O19" i="3"/>
  <c r="N19" i="3"/>
  <c r="M19" i="3"/>
  <c r="U19" i="3" s="1" a="1"/>
  <c r="U19" i="3" s="1"/>
  <c r="Y19" i="3" s="1" a="1"/>
  <c r="Y19" i="3" s="1"/>
  <c r="L19" i="3"/>
  <c r="K19" i="3"/>
  <c r="J19" i="3"/>
  <c r="T18" i="3"/>
  <c r="S18" i="3"/>
  <c r="R18" i="3"/>
  <c r="Q18" i="3"/>
  <c r="P18" i="3"/>
  <c r="O18" i="3"/>
  <c r="N18" i="3"/>
  <c r="U18" i="3" s="1" a="1"/>
  <c r="U18" i="3" s="1"/>
  <c r="V18" i="3" s="1" a="1"/>
  <c r="V18" i="3" s="1"/>
  <c r="M18" i="3"/>
  <c r="L18" i="3"/>
  <c r="K18" i="3"/>
  <c r="J18" i="3"/>
  <c r="T17" i="3"/>
  <c r="S17" i="3"/>
  <c r="R17" i="3"/>
  <c r="Q17" i="3"/>
  <c r="P17" i="3"/>
  <c r="O17" i="3"/>
  <c r="N17" i="3"/>
  <c r="M17" i="3"/>
  <c r="U17" i="3" s="1" a="1"/>
  <c r="U17" i="3" s="1"/>
  <c r="V17" i="3" s="1" a="1"/>
  <c r="V17" i="3" s="1"/>
  <c r="L17" i="3"/>
  <c r="K17" i="3"/>
  <c r="J17" i="3"/>
  <c r="T16" i="3"/>
  <c r="S16" i="3"/>
  <c r="R16" i="3"/>
  <c r="Q16" i="3"/>
  <c r="P16" i="3"/>
  <c r="O16" i="3"/>
  <c r="N16" i="3"/>
  <c r="M16" i="3"/>
  <c r="L16" i="3"/>
  <c r="K16" i="3"/>
  <c r="J16" i="3"/>
  <c r="T15" i="3"/>
  <c r="S15" i="3"/>
  <c r="R15" i="3"/>
  <c r="U15" i="3" s="1" a="1"/>
  <c r="U15" i="3" s="1"/>
  <c r="Q15" i="3"/>
  <c r="P15" i="3"/>
  <c r="O15" i="3"/>
  <c r="N15" i="3"/>
  <c r="M15" i="3"/>
  <c r="L15" i="3"/>
  <c r="K15" i="3"/>
  <c r="J15" i="3"/>
  <c r="T14" i="3"/>
  <c r="S14" i="3"/>
  <c r="R14" i="3"/>
  <c r="Q14" i="3"/>
  <c r="U14" i="3" s="1" a="1"/>
  <c r="U14" i="3" s="1"/>
  <c r="Y14" i="3" s="1" a="1"/>
  <c r="Y14" i="3" s="1"/>
  <c r="P14" i="3"/>
  <c r="O14" i="3"/>
  <c r="N14" i="3"/>
  <c r="M14" i="3"/>
  <c r="L14" i="3"/>
  <c r="K14" i="3"/>
  <c r="J14" i="3"/>
  <c r="T13" i="3"/>
  <c r="S13" i="3"/>
  <c r="R13" i="3"/>
  <c r="Q13" i="3"/>
  <c r="P13" i="3"/>
  <c r="O13" i="3"/>
  <c r="N13" i="3"/>
  <c r="M13" i="3"/>
  <c r="L13" i="3"/>
  <c r="K13" i="3"/>
  <c r="J13" i="3"/>
  <c r="T12" i="3"/>
  <c r="U12" i="3" s="1" a="1"/>
  <c r="U12" i="3" s="1"/>
  <c r="V12" i="3" s="1" a="1"/>
  <c r="V12" i="3" s="1"/>
  <c r="S12" i="3"/>
  <c r="R12" i="3"/>
  <c r="Q12" i="3"/>
  <c r="P12" i="3"/>
  <c r="O12" i="3"/>
  <c r="N12" i="3"/>
  <c r="M12" i="3"/>
  <c r="L12" i="3"/>
  <c r="K12" i="3"/>
  <c r="J12" i="3"/>
  <c r="T11" i="3"/>
  <c r="S11" i="3"/>
  <c r="U11" i="3" s="1" a="1"/>
  <c r="U11" i="3" s="1"/>
  <c r="V11" i="3" s="1" a="1"/>
  <c r="V11" i="3" s="1"/>
  <c r="R11" i="3"/>
  <c r="Q11" i="3"/>
  <c r="P11" i="3"/>
  <c r="O11" i="3"/>
  <c r="N11" i="3"/>
  <c r="M11" i="3"/>
  <c r="L11" i="3"/>
  <c r="K11" i="3"/>
  <c r="J11" i="3"/>
  <c r="T10" i="3"/>
  <c r="S10" i="3"/>
  <c r="R10" i="3"/>
  <c r="U10" i="3" s="1" a="1"/>
  <c r="U10" i="3" s="1"/>
  <c r="V10" i="3" s="1" a="1"/>
  <c r="V10" i="3" s="1"/>
  <c r="Q10" i="3"/>
  <c r="P10" i="3"/>
  <c r="O10" i="3"/>
  <c r="N10" i="3"/>
  <c r="M10" i="3"/>
  <c r="L10" i="3"/>
  <c r="K10" i="3"/>
  <c r="J10" i="3"/>
  <c r="T9" i="3"/>
  <c r="S9" i="3"/>
  <c r="R9" i="3"/>
  <c r="Q9" i="3"/>
  <c r="U9" i="3" s="1" a="1"/>
  <c r="U9" i="3" s="1"/>
  <c r="V9" i="3" s="1" a="1"/>
  <c r="V9" i="3" s="1"/>
  <c r="P9" i="3"/>
  <c r="O9" i="3"/>
  <c r="N9" i="3"/>
  <c r="M9" i="3"/>
  <c r="L9" i="3"/>
  <c r="K9" i="3"/>
  <c r="J9" i="3"/>
  <c r="T8" i="3"/>
  <c r="S8" i="3"/>
  <c r="R8" i="3"/>
  <c r="Q8" i="3"/>
  <c r="P8" i="3"/>
  <c r="U8" i="3" s="1" a="1"/>
  <c r="U8" i="3" s="1"/>
  <c r="V8" i="3" s="1" a="1"/>
  <c r="V8" i="3" s="1"/>
  <c r="O8" i="3"/>
  <c r="N8" i="3"/>
  <c r="M8" i="3"/>
  <c r="L8" i="3"/>
  <c r="K8" i="3"/>
  <c r="J8" i="3"/>
  <c r="T7" i="3"/>
  <c r="S7" i="3"/>
  <c r="R7" i="3"/>
  <c r="Q7" i="3"/>
  <c r="P7" i="3"/>
  <c r="O7" i="3"/>
  <c r="N7" i="3"/>
  <c r="M7" i="3"/>
  <c r="U7" i="3" s="1" a="1"/>
  <c r="U7" i="3" s="1"/>
  <c r="L7" i="3"/>
  <c r="K7" i="3"/>
  <c r="J7" i="3"/>
  <c r="T6" i="3"/>
  <c r="S6" i="3"/>
  <c r="R6" i="3"/>
  <c r="Q6" i="3"/>
  <c r="P6" i="3"/>
  <c r="O6" i="3"/>
  <c r="N6" i="3"/>
  <c r="U6" i="3" s="1" a="1"/>
  <c r="U6" i="3" s="1"/>
  <c r="V6" i="3" s="1" a="1"/>
  <c r="V6" i="3" s="1"/>
  <c r="M6" i="3"/>
  <c r="L6" i="3"/>
  <c r="K6" i="3"/>
  <c r="J6" i="3"/>
  <c r="T5" i="3"/>
  <c r="S5" i="3"/>
  <c r="R5" i="3"/>
  <c r="Q5" i="3"/>
  <c r="P5" i="3"/>
  <c r="O5" i="3"/>
  <c r="N5" i="3"/>
  <c r="M5" i="3"/>
  <c r="U5" i="3" s="1" a="1"/>
  <c r="U5" i="3" s="1"/>
  <c r="V5" i="3" s="1" a="1"/>
  <c r="V5" i="3" s="1"/>
  <c r="L5" i="3"/>
  <c r="K5" i="3"/>
  <c r="J5" i="3"/>
  <c r="T4" i="3"/>
  <c r="S4" i="3"/>
  <c r="R4" i="3"/>
  <c r="Q4" i="3"/>
  <c r="P4" i="3"/>
  <c r="O4" i="3"/>
  <c r="N4" i="3"/>
  <c r="M4" i="3"/>
  <c r="L4" i="3"/>
  <c r="K4" i="3"/>
  <c r="J4" i="3"/>
  <c r="T3" i="3"/>
  <c r="S3" i="3"/>
  <c r="R3" i="3"/>
  <c r="U3" i="3" s="1" a="1"/>
  <c r="U3" i="3" s="1"/>
  <c r="Q3" i="3"/>
  <c r="P3" i="3"/>
  <c r="O3" i="3"/>
  <c r="N3" i="3"/>
  <c r="M3" i="3"/>
  <c r="L3" i="3"/>
  <c r="K3" i="3"/>
  <c r="J3" i="3"/>
  <c r="T2" i="3"/>
  <c r="S2" i="3"/>
  <c r="R2" i="3"/>
  <c r="Q2" i="3"/>
  <c r="P2" i="3"/>
  <c r="O2" i="3"/>
  <c r="N2" i="3"/>
  <c r="M2" i="3"/>
  <c r="L2" i="3"/>
  <c r="K2" i="3"/>
  <c r="J2" i="3"/>
  <c r="X61" i="3" a="1"/>
  <c r="X61" i="3" s="1"/>
  <c r="Y52" i="3" a="1"/>
  <c r="Y52" i="3" s="1"/>
  <c r="U62" i="3" a="1"/>
  <c r="U62" i="3" s="1"/>
  <c r="X62" i="3" s="1" a="1"/>
  <c r="X62" i="3" s="1"/>
  <c r="U61" i="3" a="1"/>
  <c r="U61" i="3" s="1"/>
  <c r="W61" i="3" s="1" a="1"/>
  <c r="W61" i="3" s="1"/>
  <c r="U55" i="3" a="1"/>
  <c r="U55" i="3" s="1"/>
  <c r="X55" i="3" s="1" a="1"/>
  <c r="X55" i="3" s="1"/>
  <c r="U52" i="3" a="1"/>
  <c r="U52" i="3" s="1"/>
  <c r="W52" i="3" s="1" a="1"/>
  <c r="W52" i="3" s="1"/>
  <c r="U51" i="3" a="1"/>
  <c r="U51" i="3" s="1"/>
  <c r="U42" i="3" a="1"/>
  <c r="U42" i="3" s="1"/>
  <c r="V42" i="3" s="1" a="1"/>
  <c r="V42" i="3" s="1"/>
  <c r="U40" i="3" a="1"/>
  <c r="U40" i="3" s="1"/>
  <c r="X40" i="3" s="1" a="1"/>
  <c r="X40" i="3" s="1"/>
  <c r="U38" i="3" a="1"/>
  <c r="U38" i="3" s="1"/>
  <c r="Y38" i="3" s="1" a="1"/>
  <c r="Y38" i="3" s="1"/>
  <c r="U37" i="3" a="1"/>
  <c r="U37" i="3" s="1"/>
  <c r="Y37" i="3" s="1" a="1"/>
  <c r="Y37" i="3" s="1"/>
  <c r="U16" i="3" a="1"/>
  <c r="U16" i="3" s="1"/>
  <c r="X16" i="3" s="1" a="1"/>
  <c r="X16" i="3" s="1"/>
  <c r="U2" i="3" a="1"/>
  <c r="U2" i="3" s="1"/>
  <c r="Y2" i="3" s="1" a="1"/>
  <c r="Y2" i="3" s="1"/>
  <c r="F62" i="3" a="1"/>
  <c r="F62" i="3" s="1"/>
  <c r="F61" i="3" a="1"/>
  <c r="F61" i="3" s="1"/>
  <c r="F60" i="3" a="1"/>
  <c r="F60" i="3" s="1"/>
  <c r="F59" i="3" a="1"/>
  <c r="F59" i="3" s="1"/>
  <c r="F58" i="3" a="1"/>
  <c r="F58" i="3" s="1"/>
  <c r="F57" i="3" a="1"/>
  <c r="F57" i="3" s="1"/>
  <c r="F56" i="3" a="1"/>
  <c r="F56" i="3" s="1"/>
  <c r="F55" i="3" a="1"/>
  <c r="F55" i="3" s="1"/>
  <c r="F54" i="3" a="1"/>
  <c r="F54" i="3" s="1"/>
  <c r="F53" i="3" a="1"/>
  <c r="F53" i="3" s="1"/>
  <c r="F52" i="3" a="1"/>
  <c r="F52" i="3" s="1"/>
  <c r="F51" i="3" a="1"/>
  <c r="F51" i="3" s="1"/>
  <c r="F50" i="3" a="1"/>
  <c r="F50" i="3" s="1"/>
  <c r="F49" i="3" a="1"/>
  <c r="F49" i="3" s="1"/>
  <c r="F48" i="3" a="1"/>
  <c r="F48" i="3" s="1"/>
  <c r="F47" i="3" a="1"/>
  <c r="F47" i="3" s="1"/>
  <c r="F46" i="3" a="1"/>
  <c r="F46" i="3" s="1"/>
  <c r="F45" i="3" a="1"/>
  <c r="F45" i="3" s="1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39" i="3" a="1"/>
  <c r="F39" i="3" s="1"/>
  <c r="F38" i="3" a="1"/>
  <c r="F38" i="3" s="1"/>
  <c r="F37" i="3" a="1"/>
  <c r="F37" i="3" s="1"/>
  <c r="F36" i="3" a="1"/>
  <c r="F36" i="3" s="1"/>
  <c r="F35" i="3" a="1"/>
  <c r="F35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F3" i="3" a="1"/>
  <c r="F3" i="3" s="1"/>
  <c r="F2" i="3" a="1"/>
  <c r="F2" i="3" s="1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26" i="3"/>
  <c r="B2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X78" i="3" l="1" a="1"/>
  <c r="X78" i="3" s="1"/>
  <c r="Y78" i="3" a="1"/>
  <c r="Y78" i="3" s="1"/>
  <c r="W78" i="3" a="1"/>
  <c r="W78" i="3" s="1"/>
  <c r="V78" i="3" a="1"/>
  <c r="V78" i="3" s="1"/>
  <c r="X75" i="3" a="1"/>
  <c r="X75" i="3" s="1"/>
  <c r="V75" i="3" a="1"/>
  <c r="V75" i="3" s="1"/>
  <c r="Y75" i="3" a="1"/>
  <c r="Y75" i="3" s="1"/>
  <c r="W75" i="3" a="1"/>
  <c r="W75" i="3" s="1"/>
  <c r="X84" i="3" a="1"/>
  <c r="X84" i="3" s="1"/>
  <c r="W84" i="3" a="1"/>
  <c r="W84" i="3" s="1"/>
  <c r="V84" i="3" a="1"/>
  <c r="V84" i="3" s="1"/>
  <c r="Y84" i="3" a="1"/>
  <c r="Y84" i="3" s="1"/>
  <c r="X87" i="3" a="1"/>
  <c r="X87" i="3" s="1"/>
  <c r="Y87" i="3" a="1"/>
  <c r="Y87" i="3" s="1"/>
  <c r="W87" i="3" a="1"/>
  <c r="W87" i="3" s="1"/>
  <c r="V87" i="3" a="1"/>
  <c r="V87" i="3" s="1"/>
  <c r="Y65" i="3" a="1"/>
  <c r="Y65" i="3" s="1"/>
  <c r="W65" i="3" a="1"/>
  <c r="W65" i="3" s="1"/>
  <c r="X65" i="3" a="1"/>
  <c r="X65" i="3" s="1"/>
  <c r="V65" i="3" a="1"/>
  <c r="V65" i="3" s="1"/>
  <c r="X70" i="3" a="1"/>
  <c r="X70" i="3" s="1"/>
  <c r="W70" i="3" a="1"/>
  <c r="W70" i="3" s="1"/>
  <c r="Y70" i="3" a="1"/>
  <c r="Y70" i="3" s="1"/>
  <c r="V70" i="3" a="1"/>
  <c r="V70" i="3" s="1"/>
  <c r="X91" i="3" a="1"/>
  <c r="X91" i="3" s="1"/>
  <c r="Y91" i="3" a="1"/>
  <c r="Y91" i="3" s="1"/>
  <c r="W91" i="3" a="1"/>
  <c r="W91" i="3" s="1"/>
  <c r="V91" i="3" a="1"/>
  <c r="V91" i="3" s="1"/>
  <c r="W101" i="3" a="1"/>
  <c r="W101" i="3" s="1"/>
  <c r="V101" i="3" a="1"/>
  <c r="V101" i="3" s="1"/>
  <c r="Y101" i="3" a="1"/>
  <c r="Y101" i="3" s="1"/>
  <c r="X101" i="3" a="1"/>
  <c r="X101" i="3" s="1"/>
  <c r="X79" i="3" a="1"/>
  <c r="X79" i="3" s="1"/>
  <c r="Y79" i="3" a="1"/>
  <c r="Y79" i="3" s="1"/>
  <c r="W79" i="3" a="1"/>
  <c r="W79" i="3" s="1"/>
  <c r="V79" i="3" a="1"/>
  <c r="V79" i="3" s="1"/>
  <c r="X82" i="3" a="1"/>
  <c r="X82" i="3" s="1"/>
  <c r="Y82" i="3" a="1"/>
  <c r="Y82" i="3" s="1"/>
  <c r="W82" i="3" a="1"/>
  <c r="W82" i="3" s="1"/>
  <c r="V82" i="3" a="1"/>
  <c r="V82" i="3" s="1"/>
  <c r="X71" i="3" a="1"/>
  <c r="X71" i="3" s="1"/>
  <c r="Y71" i="3" a="1"/>
  <c r="Y71" i="3" s="1"/>
  <c r="W71" i="3" a="1"/>
  <c r="W71" i="3" s="1"/>
  <c r="V71" i="3" a="1"/>
  <c r="V71" i="3" s="1"/>
  <c r="X74" i="3" a="1"/>
  <c r="X74" i="3" s="1"/>
  <c r="Y74" i="3" a="1"/>
  <c r="Y74" i="3" s="1"/>
  <c r="W74" i="3" a="1"/>
  <c r="W74" i="3" s="1"/>
  <c r="V74" i="3" a="1"/>
  <c r="V74" i="3" s="1"/>
  <c r="X67" i="3" a="1"/>
  <c r="X67" i="3" s="1"/>
  <c r="Y67" i="3" a="1"/>
  <c r="Y67" i="3" s="1"/>
  <c r="V67" i="3" a="1"/>
  <c r="V67" i="3" s="1"/>
  <c r="W67" i="3" a="1"/>
  <c r="W67" i="3" s="1"/>
  <c r="X63" i="3" a="1"/>
  <c r="X63" i="3" s="1"/>
  <c r="W63" i="3" a="1"/>
  <c r="W63" i="3" s="1"/>
  <c r="Y63" i="3" a="1"/>
  <c r="Y63" i="3" s="1"/>
  <c r="V63" i="3" a="1"/>
  <c r="V63" i="3" s="1"/>
  <c r="X83" i="3" a="1"/>
  <c r="X83" i="3" s="1"/>
  <c r="Y83" i="3" a="1"/>
  <c r="Y83" i="3" s="1"/>
  <c r="W83" i="3" a="1"/>
  <c r="W83" i="3" s="1"/>
  <c r="V83" i="3" a="1"/>
  <c r="V83" i="3" s="1"/>
  <c r="U85" i="3" a="1"/>
  <c r="U85" i="3" s="1"/>
  <c r="Y69" i="3" a="1"/>
  <c r="Y69" i="3" s="1"/>
  <c r="U92" i="3" a="1"/>
  <c r="U92" i="3" s="1"/>
  <c r="U66" i="3" a="1"/>
  <c r="U66" i="3" s="1"/>
  <c r="W90" i="3" a="1"/>
  <c r="W90" i="3" s="1"/>
  <c r="X107" i="3" a="1"/>
  <c r="X107" i="3" s="1"/>
  <c r="Y107" i="3" a="1"/>
  <c r="Y107" i="3" s="1"/>
  <c r="W107" i="3" a="1"/>
  <c r="W107" i="3" s="1"/>
  <c r="V107" i="3" a="1"/>
  <c r="V107" i="3" s="1"/>
  <c r="U95" i="3" a="1"/>
  <c r="U95" i="3" s="1"/>
  <c r="U99" i="3" a="1"/>
  <c r="U99" i="3" s="1"/>
  <c r="U64" i="3" a="1"/>
  <c r="U64" i="3" s="1"/>
  <c r="U81" i="3" a="1"/>
  <c r="U81" i="3" s="1"/>
  <c r="U89" i="3" a="1"/>
  <c r="U89" i="3" s="1"/>
  <c r="Y90" i="3" a="1"/>
  <c r="Y90" i="3" s="1"/>
  <c r="X103" i="3" a="1"/>
  <c r="X103" i="3" s="1"/>
  <c r="V103" i="3" a="1"/>
  <c r="V103" i="3" s="1"/>
  <c r="U73" i="3" a="1"/>
  <c r="U73" i="3" s="1"/>
  <c r="V69" i="3" a="1"/>
  <c r="V69" i="3" s="1"/>
  <c r="U72" i="3" a="1"/>
  <c r="U72" i="3" s="1"/>
  <c r="U88" i="3" a="1"/>
  <c r="U88" i="3" s="1"/>
  <c r="U97" i="3" a="1"/>
  <c r="U97" i="3" s="1"/>
  <c r="W105" i="3" a="1"/>
  <c r="W105" i="3" s="1"/>
  <c r="Y105" i="3" a="1"/>
  <c r="Y105" i="3" s="1"/>
  <c r="X105" i="3" a="1"/>
  <c r="X105" i="3" s="1"/>
  <c r="U80" i="3" a="1"/>
  <c r="U80" i="3" s="1"/>
  <c r="W69" i="3" a="1"/>
  <c r="W69" i="3" s="1"/>
  <c r="U94" i="3" a="1"/>
  <c r="U94" i="3" s="1"/>
  <c r="X76" i="3" a="1"/>
  <c r="X76" i="3" s="1"/>
  <c r="W76" i="3" a="1"/>
  <c r="W76" i="3" s="1"/>
  <c r="U86" i="3" a="1"/>
  <c r="U86" i="3" s="1"/>
  <c r="U100" i="3" a="1"/>
  <c r="U100" i="3" s="1"/>
  <c r="X132" i="3" a="1"/>
  <c r="X132" i="3" s="1"/>
  <c r="W132" i="3" a="1"/>
  <c r="W132" i="3" s="1"/>
  <c r="Y132" i="3" a="1"/>
  <c r="Y132" i="3" s="1"/>
  <c r="V132" i="3" a="1"/>
  <c r="V132" i="3" s="1"/>
  <c r="Y160" i="3" a="1"/>
  <c r="Y160" i="3" s="1"/>
  <c r="X160" i="3" a="1"/>
  <c r="X160" i="3" s="1"/>
  <c r="W160" i="3" a="1"/>
  <c r="W160" i="3" s="1"/>
  <c r="V160" i="3" a="1"/>
  <c r="V160" i="3" s="1"/>
  <c r="X68" i="3" a="1"/>
  <c r="X68" i="3" s="1"/>
  <c r="W68" i="3" a="1"/>
  <c r="W68" i="3" s="1"/>
  <c r="V68" i="3" a="1"/>
  <c r="V68" i="3" s="1"/>
  <c r="V76" i="3" a="1"/>
  <c r="V76" i="3" s="1"/>
  <c r="U93" i="3" a="1"/>
  <c r="U93" i="3" s="1"/>
  <c r="U77" i="3" a="1"/>
  <c r="U77" i="3" s="1"/>
  <c r="X96" i="3" a="1"/>
  <c r="X96" i="3" s="1"/>
  <c r="W96" i="3" a="1"/>
  <c r="W96" i="3" s="1"/>
  <c r="V96" i="3" a="1"/>
  <c r="V96" i="3" s="1"/>
  <c r="V105" i="3" a="1"/>
  <c r="V105" i="3" s="1"/>
  <c r="X129" i="3" a="1"/>
  <c r="X129" i="3" s="1"/>
  <c r="W129" i="3" a="1"/>
  <c r="W129" i="3" s="1"/>
  <c r="U106" i="3" a="1"/>
  <c r="U106" i="3" s="1"/>
  <c r="X134" i="3" a="1"/>
  <c r="X134" i="3" s="1"/>
  <c r="W134" i="3" a="1"/>
  <c r="W134" i="3" s="1"/>
  <c r="U140" i="3" a="1"/>
  <c r="U140" i="3" s="1"/>
  <c r="U151" i="3" a="1"/>
  <c r="U151" i="3" s="1"/>
  <c r="U154" i="3" a="1"/>
  <c r="U154" i="3" s="1"/>
  <c r="U157" i="3" a="1"/>
  <c r="U157" i="3" s="1"/>
  <c r="U120" i="3" a="1"/>
  <c r="U120" i="3" s="1"/>
  <c r="U131" i="3" a="1"/>
  <c r="U131" i="3" s="1"/>
  <c r="U137" i="3" a="1"/>
  <c r="U137" i="3" s="1"/>
  <c r="U111" i="3" a="1"/>
  <c r="U111" i="3" s="1"/>
  <c r="U114" i="3" a="1"/>
  <c r="U114" i="3" s="1"/>
  <c r="U148" i="3" a="1"/>
  <c r="U148" i="3" s="1"/>
  <c r="V158" i="3" a="1"/>
  <c r="V158" i="3" s="1"/>
  <c r="U159" i="3" a="1"/>
  <c r="U159" i="3" s="1"/>
  <c r="U108" i="3" a="1"/>
  <c r="U108" i="3" s="1"/>
  <c r="U109" i="3" a="1"/>
  <c r="U109" i="3" s="1"/>
  <c r="U128" i="3" a="1"/>
  <c r="U128" i="3" s="1"/>
  <c r="U139" i="3" a="1"/>
  <c r="U139" i="3" s="1"/>
  <c r="U142" i="3" a="1"/>
  <c r="U142" i="3" s="1"/>
  <c r="U145" i="3" a="1"/>
  <c r="U145" i="3" s="1"/>
  <c r="U161" i="3" a="1"/>
  <c r="U161" i="3" s="1"/>
  <c r="U119" i="3" a="1"/>
  <c r="U119" i="3" s="1"/>
  <c r="U122" i="3" a="1"/>
  <c r="U122" i="3" s="1"/>
  <c r="U125" i="3" a="1"/>
  <c r="U125" i="3" s="1"/>
  <c r="U136" i="3" a="1"/>
  <c r="U136" i="3" s="1"/>
  <c r="U156" i="3" a="1"/>
  <c r="U156" i="3" s="1"/>
  <c r="U116" i="3" a="1"/>
  <c r="U116" i="3" s="1"/>
  <c r="U117" i="3" a="1"/>
  <c r="U117" i="3" s="1"/>
  <c r="U130" i="3" a="1"/>
  <c r="U130" i="3" s="1"/>
  <c r="U147" i="3" a="1"/>
  <c r="U147" i="3" s="1"/>
  <c r="U150" i="3" a="1"/>
  <c r="U150" i="3" s="1"/>
  <c r="U153" i="3" a="1"/>
  <c r="U153" i="3" s="1"/>
  <c r="U98" i="3" a="1"/>
  <c r="U98" i="3" s="1"/>
  <c r="U104" i="3" a="1"/>
  <c r="U104" i="3" s="1"/>
  <c r="U110" i="3" a="1"/>
  <c r="U110" i="3" s="1"/>
  <c r="V126" i="3" a="1"/>
  <c r="V126" i="3" s="1"/>
  <c r="U127" i="3" a="1"/>
  <c r="U127" i="3" s="1"/>
  <c r="V129" i="3" a="1"/>
  <c r="V129" i="3" s="1"/>
  <c r="U133" i="3" a="1"/>
  <c r="U133" i="3" s="1"/>
  <c r="V143" i="3" a="1"/>
  <c r="V143" i="3" s="1"/>
  <c r="X158" i="3" a="1"/>
  <c r="X158" i="3" s="1"/>
  <c r="W158" i="3" a="1"/>
  <c r="W158" i="3" s="1"/>
  <c r="U113" i="3" a="1"/>
  <c r="U113" i="3" s="1"/>
  <c r="V123" i="3" a="1"/>
  <c r="V123" i="3" s="1"/>
  <c r="U124" i="3" a="1"/>
  <c r="U124" i="3" s="1"/>
  <c r="U138" i="3" a="1"/>
  <c r="U138" i="3" s="1"/>
  <c r="W143" i="3" a="1"/>
  <c r="W143" i="3" s="1"/>
  <c r="U144" i="3" a="1"/>
  <c r="U144" i="3" s="1"/>
  <c r="U155" i="3" a="1"/>
  <c r="U155" i="3" s="1"/>
  <c r="U118" i="3" a="1"/>
  <c r="U118" i="3" s="1"/>
  <c r="W123" i="3" a="1"/>
  <c r="W123" i="3" s="1"/>
  <c r="Y129" i="3" a="1"/>
  <c r="Y129" i="3" s="1"/>
  <c r="V134" i="3" a="1"/>
  <c r="V134" i="3" s="1"/>
  <c r="U135" i="3" a="1"/>
  <c r="U135" i="3" s="1"/>
  <c r="U141" i="3" a="1"/>
  <c r="U141" i="3" s="1"/>
  <c r="U115" i="3" a="1"/>
  <c r="U115" i="3" s="1"/>
  <c r="U121" i="3" a="1"/>
  <c r="U121" i="3" s="1"/>
  <c r="Y143" i="3" a="1"/>
  <c r="Y143" i="3" s="1"/>
  <c r="U152" i="3" a="1"/>
  <c r="U152" i="3" s="1"/>
  <c r="U102" i="3" a="1"/>
  <c r="U102" i="3" s="1"/>
  <c r="U112" i="3" a="1"/>
  <c r="U112" i="3" s="1"/>
  <c r="Y123" i="3" a="1"/>
  <c r="Y123" i="3" s="1"/>
  <c r="X126" i="3" a="1"/>
  <c r="X126" i="3" s="1"/>
  <c r="W126" i="3" a="1"/>
  <c r="W126" i="3" s="1"/>
  <c r="U146" i="3" a="1"/>
  <c r="U146" i="3" s="1"/>
  <c r="U149" i="3" a="1"/>
  <c r="U149" i="3" s="1"/>
  <c r="Y61" i="3" a="1"/>
  <c r="Y61" i="3" s="1"/>
  <c r="U13" i="3" a="1"/>
  <c r="U13" i="3" s="1"/>
  <c r="Y13" i="3" s="1" a="1"/>
  <c r="Y13" i="3" s="1"/>
  <c r="U30" i="3" a="1"/>
  <c r="U30" i="3" s="1"/>
  <c r="U22" i="3" a="1"/>
  <c r="U22" i="3" s="1"/>
  <c r="V22" i="3" s="1" a="1"/>
  <c r="V22" i="3" s="1"/>
  <c r="U23" i="3" a="1"/>
  <c r="U23" i="3" s="1"/>
  <c r="V23" i="3" s="1" a="1"/>
  <c r="V23" i="3" s="1"/>
  <c r="U24" i="3" a="1"/>
  <c r="U24" i="3" s="1"/>
  <c r="V24" i="3" s="1" a="1"/>
  <c r="V24" i="3" s="1"/>
  <c r="U31" i="3" a="1"/>
  <c r="U31" i="3" s="1"/>
  <c r="V31" i="3" s="1" a="1"/>
  <c r="V31" i="3" s="1"/>
  <c r="U32" i="3" a="1"/>
  <c r="U32" i="3" s="1"/>
  <c r="V32" i="3" s="1" a="1"/>
  <c r="V32" i="3" s="1"/>
  <c r="U33" i="3" a="1"/>
  <c r="U33" i="3" s="1"/>
  <c r="V33" i="3" s="1" a="1"/>
  <c r="V33" i="3" s="1"/>
  <c r="U34" i="3" a="1"/>
  <c r="U34" i="3" s="1"/>
  <c r="V34" i="3" s="1" a="1"/>
  <c r="V34" i="3" s="1"/>
  <c r="U35" i="3" a="1"/>
  <c r="U35" i="3" s="1"/>
  <c r="V35" i="3" s="1" a="1"/>
  <c r="V35" i="3" s="1"/>
  <c r="U36" i="3" a="1"/>
  <c r="U36" i="3" s="1"/>
  <c r="U43" i="3" a="1"/>
  <c r="U43" i="3" s="1"/>
  <c r="V43" i="3" s="1" a="1"/>
  <c r="V43" i="3" s="1"/>
  <c r="U44" i="3" a="1"/>
  <c r="U44" i="3" s="1"/>
  <c r="V44" i="3" s="1" a="1"/>
  <c r="V44" i="3" s="1"/>
  <c r="U45" i="3" a="1"/>
  <c r="U45" i="3" s="1"/>
  <c r="V45" i="3" s="1" a="1"/>
  <c r="V45" i="3" s="1"/>
  <c r="U46" i="3" a="1"/>
  <c r="U46" i="3" s="1"/>
  <c r="U47" i="3" a="1"/>
  <c r="U47" i="3" s="1"/>
  <c r="V47" i="3" s="1" a="1"/>
  <c r="V47" i="3" s="1"/>
  <c r="U48" i="3" a="1"/>
  <c r="U48" i="3" s="1"/>
  <c r="V48" i="3" s="1" a="1"/>
  <c r="V48" i="3" s="1"/>
  <c r="U56" i="3" a="1"/>
  <c r="U56" i="3" s="1"/>
  <c r="V56" i="3" s="1" a="1"/>
  <c r="V56" i="3" s="1"/>
  <c r="U57" i="3" a="1"/>
  <c r="U57" i="3" s="1"/>
  <c r="V57" i="3" s="1" a="1"/>
  <c r="V57" i="3" s="1"/>
  <c r="U58" i="3" a="1"/>
  <c r="U58" i="3" s="1"/>
  <c r="V58" i="3" s="1" a="1"/>
  <c r="V58" i="3" s="1"/>
  <c r="U59" i="3" a="1"/>
  <c r="U59" i="3" s="1"/>
  <c r="V59" i="3" s="1" a="1"/>
  <c r="V59" i="3" s="1"/>
  <c r="U60" i="3" a="1"/>
  <c r="U60" i="3" s="1"/>
  <c r="V60" i="3" s="1" a="1"/>
  <c r="V60" i="3" s="1"/>
  <c r="U28" i="3" a="1"/>
  <c r="U28" i="3" s="1"/>
  <c r="V13" i="3" a="1"/>
  <c r="V13" i="3" s="1"/>
  <c r="Y30" i="3" a="1"/>
  <c r="Y30" i="3" s="1"/>
  <c r="X30" i="3" a="1"/>
  <c r="X30" i="3" s="1"/>
  <c r="W30" i="3" a="1"/>
  <c r="W30" i="3" s="1"/>
  <c r="V30" i="3" a="1"/>
  <c r="V30" i="3" s="1"/>
  <c r="Y3" i="3" a="1"/>
  <c r="Y3" i="3" s="1"/>
  <c r="V3" i="3" a="1"/>
  <c r="V3" i="3" s="1"/>
  <c r="X28" i="3" a="1"/>
  <c r="X28" i="3" s="1"/>
  <c r="V28" i="3" a="1"/>
  <c r="V28" i="3" s="1"/>
  <c r="Y28" i="3" a="1"/>
  <c r="Y28" i="3" s="1"/>
  <c r="W28" i="3" a="1"/>
  <c r="W28" i="3" s="1"/>
  <c r="X15" i="3" a="1"/>
  <c r="X15" i="3" s="1"/>
  <c r="V15" i="3" a="1"/>
  <c r="V15" i="3" s="1"/>
  <c r="Y51" i="3" a="1"/>
  <c r="Y51" i="3" s="1"/>
  <c r="V51" i="3" a="1"/>
  <c r="V51" i="3" s="1"/>
  <c r="Y46" i="3" a="1"/>
  <c r="Y46" i="3" s="1"/>
  <c r="V46" i="3" a="1"/>
  <c r="V46" i="3" s="1"/>
  <c r="W36" i="3" a="1"/>
  <c r="W36" i="3" s="1"/>
  <c r="V36" i="3" a="1"/>
  <c r="V36" i="3" s="1"/>
  <c r="X27" i="3" a="1"/>
  <c r="X27" i="3" s="1"/>
  <c r="V27" i="3" a="1"/>
  <c r="V27" i="3" s="1"/>
  <c r="Y7" i="3" a="1"/>
  <c r="Y7" i="3" s="1"/>
  <c r="V7" i="3" a="1"/>
  <c r="V7" i="3" s="1"/>
  <c r="W19" i="3" a="1"/>
  <c r="W19" i="3" s="1"/>
  <c r="V19" i="3" a="1"/>
  <c r="V19" i="3" s="1"/>
  <c r="V50" i="3" a="1"/>
  <c r="V50" i="3" s="1"/>
  <c r="X19" i="3" a="1"/>
  <c r="X19" i="3" s="1"/>
  <c r="V40" i="3" a="1"/>
  <c r="V40" i="3" s="1"/>
  <c r="V61" i="3" a="1"/>
  <c r="V61" i="3" s="1"/>
  <c r="U4" i="3" a="1"/>
  <c r="U4" i="3" s="1"/>
  <c r="V4" i="3" s="1" a="1"/>
  <c r="V4" i="3" s="1"/>
  <c r="V62" i="3" a="1"/>
  <c r="V62" i="3" s="1"/>
  <c r="V52" i="3" a="1"/>
  <c r="V52" i="3" s="1"/>
  <c r="V14" i="3" a="1"/>
  <c r="V14" i="3" s="1"/>
  <c r="V55" i="3" a="1"/>
  <c r="V55" i="3" s="1"/>
  <c r="W40" i="3" a="1"/>
  <c r="W40" i="3" s="1"/>
  <c r="V25" i="3" a="1"/>
  <c r="V25" i="3" s="1"/>
  <c r="V2" i="3" a="1"/>
  <c r="V2" i="3" s="1"/>
  <c r="Y40" i="3" a="1"/>
  <c r="Y40" i="3" s="1"/>
  <c r="V26" i="3" a="1"/>
  <c r="V26" i="3" s="1"/>
  <c r="V16" i="3" a="1"/>
  <c r="V16" i="3" s="1"/>
  <c r="V37" i="3" a="1"/>
  <c r="V37" i="3" s="1"/>
  <c r="W16" i="3" a="1"/>
  <c r="W16" i="3" s="1"/>
  <c r="V38" i="3" a="1"/>
  <c r="V38" i="3" s="1"/>
  <c r="Y16" i="3" a="1"/>
  <c r="Y16" i="3" s="1"/>
  <c r="X11" i="3" a="1"/>
  <c r="X11" i="3" s="1"/>
  <c r="W11" i="3" a="1"/>
  <c r="W11" i="3" s="1"/>
  <c r="Y11" i="3" a="1"/>
  <c r="Y11" i="3" s="1"/>
  <c r="Y21" i="3" a="1"/>
  <c r="Y21" i="3" s="1"/>
  <c r="X21" i="3" a="1"/>
  <c r="X21" i="3" s="1"/>
  <c r="W21" i="3" a="1"/>
  <c r="W21" i="3" s="1"/>
  <c r="W24" i="3" a="1"/>
  <c r="W24" i="3" s="1"/>
  <c r="Y24" i="3" a="1"/>
  <c r="Y24" i="3" s="1"/>
  <c r="X24" i="3" a="1"/>
  <c r="X24" i="3" s="1"/>
  <c r="X31" i="3" a="1"/>
  <c r="X31" i="3" s="1"/>
  <c r="W31" i="3" a="1"/>
  <c r="W31" i="3" s="1"/>
  <c r="Y31" i="3" a="1"/>
  <c r="Y31" i="3" s="1"/>
  <c r="W32" i="3" a="1"/>
  <c r="W32" i="3" s="1"/>
  <c r="Y32" i="3" a="1"/>
  <c r="Y32" i="3" s="1"/>
  <c r="X32" i="3" a="1"/>
  <c r="X32" i="3" s="1"/>
  <c r="Y33" i="3" a="1"/>
  <c r="Y33" i="3" s="1"/>
  <c r="X33" i="3" a="1"/>
  <c r="X33" i="3" s="1"/>
  <c r="W33" i="3" a="1"/>
  <c r="W33" i="3" s="1"/>
  <c r="Y44" i="3" a="1"/>
  <c r="Y44" i="3" s="1"/>
  <c r="X44" i="3" a="1"/>
  <c r="X44" i="3" s="1"/>
  <c r="Y45" i="3" a="1"/>
  <c r="Y45" i="3" s="1"/>
  <c r="X45" i="3" a="1"/>
  <c r="X45" i="3" s="1"/>
  <c r="Y48" i="3" a="1"/>
  <c r="Y48" i="3" s="1"/>
  <c r="X48" i="3" a="1"/>
  <c r="X48" i="3" s="1"/>
  <c r="W48" i="3" a="1"/>
  <c r="W48" i="3" s="1"/>
  <c r="Y53" i="3" a="1"/>
  <c r="Y53" i="3" s="1"/>
  <c r="X53" i="3" a="1"/>
  <c r="X53" i="3" s="1"/>
  <c r="W53" i="3" a="1"/>
  <c r="W53" i="3" s="1"/>
  <c r="Y54" i="3" a="1"/>
  <c r="Y54" i="3" s="1"/>
  <c r="X54" i="3" a="1"/>
  <c r="X54" i="3" s="1"/>
  <c r="W54" i="3" a="1"/>
  <c r="W54" i="3" s="1"/>
  <c r="W56" i="3" a="1"/>
  <c r="W56" i="3" s="1"/>
  <c r="Y56" i="3" a="1"/>
  <c r="Y56" i="3" s="1"/>
  <c r="X56" i="3" a="1"/>
  <c r="X56" i="3" s="1"/>
  <c r="Y57" i="3" a="1"/>
  <c r="Y57" i="3" s="1"/>
  <c r="X57" i="3" a="1"/>
  <c r="X57" i="3" s="1"/>
  <c r="W57" i="3" a="1"/>
  <c r="W57" i="3" s="1"/>
  <c r="Y58" i="3" a="1"/>
  <c r="Y58" i="3" s="1"/>
  <c r="X58" i="3" a="1"/>
  <c r="X58" i="3" s="1"/>
  <c r="W58" i="3" a="1"/>
  <c r="W58" i="3" s="1"/>
  <c r="X59" i="3" a="1"/>
  <c r="X59" i="3" s="1"/>
  <c r="Y59" i="3" a="1"/>
  <c r="Y59" i="3" s="1"/>
  <c r="X60" i="3" a="1"/>
  <c r="X60" i="3" s="1"/>
  <c r="X8" i="3" a="1"/>
  <c r="X8" i="3" s="1"/>
  <c r="Y8" i="3" a="1"/>
  <c r="Y8" i="3" s="1"/>
  <c r="W8" i="3" a="1"/>
  <c r="W8" i="3" s="1"/>
  <c r="Y17" i="3" a="1"/>
  <c r="Y17" i="3" s="1"/>
  <c r="X17" i="3" a="1"/>
  <c r="X17" i="3" s="1"/>
  <c r="W17" i="3" a="1"/>
  <c r="W17" i="3" s="1"/>
  <c r="X23" i="3" a="1"/>
  <c r="X23" i="3" s="1"/>
  <c r="W23" i="3" a="1"/>
  <c r="W23" i="3" s="1"/>
  <c r="Y23" i="3" a="1"/>
  <c r="Y23" i="3" s="1"/>
  <c r="X47" i="3" a="1"/>
  <c r="X47" i="3" s="1"/>
  <c r="W47" i="3" a="1"/>
  <c r="W47" i="3" s="1"/>
  <c r="Y6" i="3" a="1"/>
  <c r="Y6" i="3" s="1"/>
  <c r="X6" i="3" a="1"/>
  <c r="X6" i="3" s="1"/>
  <c r="W6" i="3" a="1"/>
  <c r="W6" i="3" s="1"/>
  <c r="W12" i="3" a="1"/>
  <c r="W12" i="3" s="1"/>
  <c r="Y12" i="3" a="1"/>
  <c r="Y12" i="3" s="1"/>
  <c r="X12" i="3" a="1"/>
  <c r="X12" i="3" s="1"/>
  <c r="X43" i="3" a="1"/>
  <c r="X43" i="3" s="1"/>
  <c r="W43" i="3" a="1"/>
  <c r="W43" i="3" s="1"/>
  <c r="Y43" i="3" a="1"/>
  <c r="Y43" i="3" s="1"/>
  <c r="X4" i="3" a="1"/>
  <c r="X4" i="3" s="1"/>
  <c r="W4" i="3" a="1"/>
  <c r="W4" i="3" s="1"/>
  <c r="Y4" i="3" a="1"/>
  <c r="Y4" i="3" s="1"/>
  <c r="Y9" i="3" a="1"/>
  <c r="Y9" i="3" s="1"/>
  <c r="X9" i="3" a="1"/>
  <c r="X9" i="3" s="1"/>
  <c r="W9" i="3" a="1"/>
  <c r="W9" i="3" s="1"/>
  <c r="Y41" i="3" a="1"/>
  <c r="Y41" i="3" s="1"/>
  <c r="X41" i="3" a="1"/>
  <c r="X41" i="3" s="1"/>
  <c r="W41" i="3" a="1"/>
  <c r="W41" i="3" s="1"/>
  <c r="Y34" i="3" a="1"/>
  <c r="Y34" i="3" s="1"/>
  <c r="X34" i="3" a="1"/>
  <c r="X34" i="3" s="1"/>
  <c r="W34" i="3" a="1"/>
  <c r="W34" i="3" s="1"/>
  <c r="Y18" i="3" a="1"/>
  <c r="Y18" i="3" s="1"/>
  <c r="X18" i="3" a="1"/>
  <c r="X18" i="3" s="1"/>
  <c r="W18" i="3" a="1"/>
  <c r="W18" i="3" s="1"/>
  <c r="Y10" i="3" a="1"/>
  <c r="Y10" i="3" s="1"/>
  <c r="X10" i="3" a="1"/>
  <c r="X10" i="3" s="1"/>
  <c r="W10" i="3" a="1"/>
  <c r="W10" i="3" s="1"/>
  <c r="Y20" i="3" a="1"/>
  <c r="Y20" i="3" s="1"/>
  <c r="X20" i="3" a="1"/>
  <c r="X20" i="3" s="1"/>
  <c r="W20" i="3" a="1"/>
  <c r="W20" i="3" s="1"/>
  <c r="X39" i="3" a="1"/>
  <c r="X39" i="3" s="1"/>
  <c r="W39" i="3" a="1"/>
  <c r="W39" i="3" s="1"/>
  <c r="Y39" i="3" a="1"/>
  <c r="Y39" i="3" s="1"/>
  <c r="Y29" i="3" a="1"/>
  <c r="Y29" i="3" s="1"/>
  <c r="X29" i="3" a="1"/>
  <c r="X29" i="3" s="1"/>
  <c r="W29" i="3" a="1"/>
  <c r="W29" i="3" s="1"/>
  <c r="Y22" i="3" a="1"/>
  <c r="Y22" i="3" s="1"/>
  <c r="X22" i="3" a="1"/>
  <c r="X22" i="3" s="1"/>
  <c r="W22" i="3" a="1"/>
  <c r="W22" i="3" s="1"/>
  <c r="Y15" i="3" a="1"/>
  <c r="Y15" i="3" s="1"/>
  <c r="Y27" i="3" a="1"/>
  <c r="Y27" i="3" s="1"/>
  <c r="X52" i="3" a="1"/>
  <c r="X52" i="3" s="1"/>
  <c r="Y55" i="3" a="1"/>
  <c r="Y55" i="3" s="1"/>
  <c r="Y62" i="3" a="1"/>
  <c r="Y62" i="3" s="1"/>
  <c r="W5" i="3" a="1"/>
  <c r="W5" i="3" s="1"/>
  <c r="X36" i="3" a="1"/>
  <c r="X36" i="3" s="1"/>
  <c r="X5" i="3" a="1"/>
  <c r="X5" i="3" s="1"/>
  <c r="Y36" i="3" a="1"/>
  <c r="Y36" i="3" s="1"/>
  <c r="Y5" i="3" a="1"/>
  <c r="Y5" i="3" s="1"/>
  <c r="W13" i="3" a="1"/>
  <c r="W13" i="3" s="1"/>
  <c r="W25" i="3" a="1"/>
  <c r="W25" i="3" s="1"/>
  <c r="W37" i="3" a="1"/>
  <c r="W37" i="3" s="1"/>
  <c r="W50" i="3" a="1"/>
  <c r="W50" i="3" s="1"/>
  <c r="X13" i="3" a="1"/>
  <c r="X13" i="3" s="1"/>
  <c r="X25" i="3" a="1"/>
  <c r="X25" i="3" s="1"/>
  <c r="X37" i="3" a="1"/>
  <c r="X37" i="3" s="1"/>
  <c r="X50" i="3" a="1"/>
  <c r="X50" i="3" s="1"/>
  <c r="W3" i="3" a="1"/>
  <c r="W3" i="3" s="1"/>
  <c r="W14" i="3" a="1"/>
  <c r="W14" i="3" s="1"/>
  <c r="W26" i="3" a="1"/>
  <c r="W26" i="3" s="1"/>
  <c r="W38" i="3" a="1"/>
  <c r="W38" i="3" s="1"/>
  <c r="W42" i="3" a="1"/>
  <c r="W42" i="3" s="1"/>
  <c r="W46" i="3" a="1"/>
  <c r="W46" i="3" s="1"/>
  <c r="W51" i="3" a="1"/>
  <c r="W51" i="3" s="1"/>
  <c r="X3" i="3" a="1"/>
  <c r="X3" i="3" s="1"/>
  <c r="X14" i="3" a="1"/>
  <c r="X14" i="3" s="1"/>
  <c r="X26" i="3" a="1"/>
  <c r="X26" i="3" s="1"/>
  <c r="X38" i="3" a="1"/>
  <c r="X38" i="3" s="1"/>
  <c r="X42" i="3" a="1"/>
  <c r="X42" i="3" s="1"/>
  <c r="X46" i="3" a="1"/>
  <c r="X46" i="3" s="1"/>
  <c r="W7" i="3" a="1"/>
  <c r="W7" i="3" s="1"/>
  <c r="Y42" i="3" a="1"/>
  <c r="Y42" i="3" s="1"/>
  <c r="X51" i="3" a="1"/>
  <c r="X51" i="3" s="1"/>
  <c r="W55" i="3" a="1"/>
  <c r="W55" i="3" s="1"/>
  <c r="X7" i="3" a="1"/>
  <c r="X7" i="3" s="1"/>
  <c r="W15" i="3" a="1"/>
  <c r="W15" i="3" s="1"/>
  <c r="W27" i="3" a="1"/>
  <c r="W27" i="3" s="1"/>
  <c r="W62" i="3" a="1"/>
  <c r="W62" i="3" s="1"/>
  <c r="W2" i="3" a="1"/>
  <c r="W2" i="3" s="1"/>
  <c r="X2" i="3" a="1"/>
  <c r="X2" i="3" s="1"/>
  <c r="W49" i="3" a="1"/>
  <c r="W49" i="3" s="1"/>
  <c r="X49" i="3" a="1"/>
  <c r="X49" i="3" s="1"/>
  <c r="Y49" i="3" a="1"/>
  <c r="Y49" i="3" s="1"/>
  <c r="X150" i="3" l="1" a="1"/>
  <c r="X150" i="3" s="1"/>
  <c r="W150" i="3" a="1"/>
  <c r="W150" i="3" s="1"/>
  <c r="Y150" i="3" a="1"/>
  <c r="Y150" i="3" s="1"/>
  <c r="V150" i="3" a="1"/>
  <c r="V150" i="3" s="1"/>
  <c r="X64" i="3" a="1"/>
  <c r="X64" i="3" s="1"/>
  <c r="W64" i="3" a="1"/>
  <c r="W64" i="3" s="1"/>
  <c r="Y64" i="3" a="1"/>
  <c r="Y64" i="3" s="1"/>
  <c r="V64" i="3" a="1"/>
  <c r="V64" i="3" s="1"/>
  <c r="X149" i="3" a="1"/>
  <c r="X149" i="3" s="1"/>
  <c r="W149" i="3" a="1"/>
  <c r="W149" i="3" s="1"/>
  <c r="Y149" i="3" a="1"/>
  <c r="Y149" i="3" s="1"/>
  <c r="V149" i="3" a="1"/>
  <c r="V149" i="3" s="1"/>
  <c r="X135" i="3" a="1"/>
  <c r="X135" i="3" s="1"/>
  <c r="Y135" i="3" a="1"/>
  <c r="Y135" i="3" s="1"/>
  <c r="W135" i="3" a="1"/>
  <c r="W135" i="3" s="1"/>
  <c r="V135" i="3" a="1"/>
  <c r="V135" i="3" s="1"/>
  <c r="X147" i="3" a="1"/>
  <c r="X147" i="3" s="1"/>
  <c r="Y147" i="3" a="1"/>
  <c r="Y147" i="3" s="1"/>
  <c r="W147" i="3" a="1"/>
  <c r="W147" i="3" s="1"/>
  <c r="V147" i="3" a="1"/>
  <c r="V147" i="3" s="1"/>
  <c r="X139" i="3" a="1"/>
  <c r="X139" i="3" s="1"/>
  <c r="Y139" i="3" a="1"/>
  <c r="Y139" i="3" s="1"/>
  <c r="W139" i="3" a="1"/>
  <c r="W139" i="3" s="1"/>
  <c r="V139" i="3" a="1"/>
  <c r="V139" i="3" s="1"/>
  <c r="X157" i="3" a="1"/>
  <c r="X157" i="3" s="1"/>
  <c r="W157" i="3" a="1"/>
  <c r="W157" i="3" s="1"/>
  <c r="Y157" i="3" a="1"/>
  <c r="Y157" i="3" s="1"/>
  <c r="V157" i="3" a="1"/>
  <c r="V157" i="3" s="1"/>
  <c r="Y99" i="3" a="1"/>
  <c r="Y99" i="3" s="1"/>
  <c r="X99" i="3" a="1"/>
  <c r="X99" i="3" s="1"/>
  <c r="V99" i="3" a="1"/>
  <c r="V99" i="3" s="1"/>
  <c r="W99" i="3" a="1"/>
  <c r="W99" i="3" s="1"/>
  <c r="X141" i="3" a="1"/>
  <c r="X141" i="3" s="1"/>
  <c r="W141" i="3" a="1"/>
  <c r="W141" i="3" s="1"/>
  <c r="Y141" i="3" a="1"/>
  <c r="Y141" i="3" s="1"/>
  <c r="V141" i="3" a="1"/>
  <c r="V141" i="3" s="1"/>
  <c r="X120" i="3" a="1"/>
  <c r="X120" i="3" s="1"/>
  <c r="W120" i="3" a="1"/>
  <c r="W120" i="3" s="1"/>
  <c r="V120" i="3" a="1"/>
  <c r="V120" i="3" s="1"/>
  <c r="Y120" i="3" a="1"/>
  <c r="Y120" i="3" s="1"/>
  <c r="X146" i="3" a="1"/>
  <c r="X146" i="3" s="1"/>
  <c r="W146" i="3" a="1"/>
  <c r="W146" i="3" s="1"/>
  <c r="Y146" i="3" a="1"/>
  <c r="Y146" i="3" s="1"/>
  <c r="V146" i="3" a="1"/>
  <c r="V146" i="3" s="1"/>
  <c r="X130" i="3" a="1"/>
  <c r="X130" i="3" s="1"/>
  <c r="W130" i="3" a="1"/>
  <c r="W130" i="3" s="1"/>
  <c r="Y130" i="3" a="1"/>
  <c r="Y130" i="3" s="1"/>
  <c r="V130" i="3" a="1"/>
  <c r="V130" i="3" s="1"/>
  <c r="X128" i="3" a="1"/>
  <c r="X128" i="3" s="1"/>
  <c r="W128" i="3" a="1"/>
  <c r="W128" i="3" s="1"/>
  <c r="Y128" i="3" a="1"/>
  <c r="Y128" i="3" s="1"/>
  <c r="V128" i="3" a="1"/>
  <c r="V128" i="3" s="1"/>
  <c r="X154" i="3" a="1"/>
  <c r="X154" i="3" s="1"/>
  <c r="W154" i="3" a="1"/>
  <c r="W154" i="3" s="1"/>
  <c r="Y154" i="3" a="1"/>
  <c r="Y154" i="3" s="1"/>
  <c r="V154" i="3" a="1"/>
  <c r="V154" i="3" s="1"/>
  <c r="X77" i="3" a="1"/>
  <c r="X77" i="3" s="1"/>
  <c r="W77" i="3" a="1"/>
  <c r="W77" i="3" s="1"/>
  <c r="V77" i="3" a="1"/>
  <c r="V77" i="3" s="1"/>
  <c r="Y77" i="3" a="1"/>
  <c r="Y77" i="3" s="1"/>
  <c r="W97" i="3" a="1"/>
  <c r="W97" i="3" s="1"/>
  <c r="Y97" i="3" a="1"/>
  <c r="Y97" i="3" s="1"/>
  <c r="V97" i="3" a="1"/>
  <c r="V97" i="3" s="1"/>
  <c r="X97" i="3" a="1"/>
  <c r="X97" i="3" s="1"/>
  <c r="W95" i="3" a="1"/>
  <c r="W95" i="3" s="1"/>
  <c r="V95" i="3" a="1"/>
  <c r="V95" i="3" s="1"/>
  <c r="Y95" i="3" a="1"/>
  <c r="Y95" i="3" s="1"/>
  <c r="X95" i="3" a="1"/>
  <c r="X95" i="3" s="1"/>
  <c r="X113" i="3" a="1"/>
  <c r="X113" i="3" s="1"/>
  <c r="W113" i="3" a="1"/>
  <c r="W113" i="3" s="1"/>
  <c r="Y113" i="3" a="1"/>
  <c r="Y113" i="3" s="1"/>
  <c r="V113" i="3" a="1"/>
  <c r="V113" i="3" s="1"/>
  <c r="X142" i="3" a="1"/>
  <c r="X142" i="3" s="1"/>
  <c r="W142" i="3" a="1"/>
  <c r="W142" i="3" s="1"/>
  <c r="V142" i="3" a="1"/>
  <c r="V142" i="3" s="1"/>
  <c r="Y142" i="3" a="1"/>
  <c r="Y142" i="3" s="1"/>
  <c r="X117" i="3" a="1"/>
  <c r="X117" i="3" s="1"/>
  <c r="W117" i="3" a="1"/>
  <c r="W117" i="3" s="1"/>
  <c r="V117" i="3" a="1"/>
  <c r="V117" i="3" s="1"/>
  <c r="Y117" i="3" a="1"/>
  <c r="Y117" i="3" s="1"/>
  <c r="X109" i="3" a="1"/>
  <c r="X109" i="3" s="1"/>
  <c r="W109" i="3" a="1"/>
  <c r="W109" i="3" s="1"/>
  <c r="V109" i="3" a="1"/>
  <c r="V109" i="3" s="1"/>
  <c r="Y109" i="3" a="1"/>
  <c r="Y109" i="3" s="1"/>
  <c r="X151" i="3" a="1"/>
  <c r="X151" i="3" s="1"/>
  <c r="W151" i="3" a="1"/>
  <c r="W151" i="3" s="1"/>
  <c r="V151" i="3" a="1"/>
  <c r="V151" i="3" s="1"/>
  <c r="Y151" i="3" a="1"/>
  <c r="Y151" i="3" s="1"/>
  <c r="Y93" i="3" a="1"/>
  <c r="Y93" i="3" s="1"/>
  <c r="X93" i="3" a="1"/>
  <c r="X93" i="3" s="1"/>
  <c r="W93" i="3" a="1"/>
  <c r="W93" i="3" s="1"/>
  <c r="V93" i="3" a="1"/>
  <c r="V93" i="3" s="1"/>
  <c r="X88" i="3" a="1"/>
  <c r="X88" i="3" s="1"/>
  <c r="W88" i="3" a="1"/>
  <c r="W88" i="3" s="1"/>
  <c r="Y88" i="3" a="1"/>
  <c r="Y88" i="3" s="1"/>
  <c r="V88" i="3" a="1"/>
  <c r="V88" i="3" s="1"/>
  <c r="X118" i="3" a="1"/>
  <c r="X118" i="3" s="1"/>
  <c r="W118" i="3" a="1"/>
  <c r="W118" i="3" s="1"/>
  <c r="Y118" i="3" a="1"/>
  <c r="Y118" i="3" s="1"/>
  <c r="V118" i="3" a="1"/>
  <c r="V118" i="3" s="1"/>
  <c r="X156" i="3" a="1"/>
  <c r="X156" i="3" s="1"/>
  <c r="W156" i="3" a="1"/>
  <c r="W156" i="3" s="1"/>
  <c r="Y156" i="3" a="1"/>
  <c r="Y156" i="3" s="1"/>
  <c r="V156" i="3" a="1"/>
  <c r="V156" i="3" s="1"/>
  <c r="Y159" i="3" a="1"/>
  <c r="Y159" i="3" s="1"/>
  <c r="X159" i="3" a="1"/>
  <c r="X159" i="3" s="1"/>
  <c r="V159" i="3" a="1"/>
  <c r="V159" i="3" s="1"/>
  <c r="W159" i="3" a="1"/>
  <c r="W159" i="3" s="1"/>
  <c r="X86" i="3" a="1"/>
  <c r="X86" i="3" s="1"/>
  <c r="W86" i="3" a="1"/>
  <c r="W86" i="3" s="1"/>
  <c r="V86" i="3" a="1"/>
  <c r="V86" i="3" s="1"/>
  <c r="Y86" i="3" a="1"/>
  <c r="Y86" i="3" s="1"/>
  <c r="X100" i="3" a="1"/>
  <c r="X100" i="3" s="1"/>
  <c r="W100" i="3" a="1"/>
  <c r="W100" i="3" s="1"/>
  <c r="Y100" i="3" a="1"/>
  <c r="Y100" i="3" s="1"/>
  <c r="V100" i="3" a="1"/>
  <c r="V100" i="3" s="1"/>
  <c r="X112" i="3" a="1"/>
  <c r="X112" i="3" s="1"/>
  <c r="W112" i="3" a="1"/>
  <c r="W112" i="3" s="1"/>
  <c r="V112" i="3" a="1"/>
  <c r="V112" i="3" s="1"/>
  <c r="Y112" i="3" a="1"/>
  <c r="Y112" i="3" s="1"/>
  <c r="X155" i="3" a="1"/>
  <c r="X155" i="3" s="1"/>
  <c r="Y155" i="3" a="1"/>
  <c r="Y155" i="3" s="1"/>
  <c r="W155" i="3" a="1"/>
  <c r="W155" i="3" s="1"/>
  <c r="V155" i="3" a="1"/>
  <c r="V155" i="3" s="1"/>
  <c r="X127" i="3" a="1"/>
  <c r="X127" i="3" s="1"/>
  <c r="Y127" i="3" a="1"/>
  <c r="Y127" i="3" s="1"/>
  <c r="W127" i="3" a="1"/>
  <c r="W127" i="3" s="1"/>
  <c r="V127" i="3" a="1"/>
  <c r="V127" i="3" s="1"/>
  <c r="X136" i="3" a="1"/>
  <c r="X136" i="3" s="1"/>
  <c r="W136" i="3" a="1"/>
  <c r="W136" i="3" s="1"/>
  <c r="Y136" i="3" a="1"/>
  <c r="Y136" i="3" s="1"/>
  <c r="V136" i="3" a="1"/>
  <c r="V136" i="3" s="1"/>
  <c r="Y73" i="3" a="1"/>
  <c r="Y73" i="3" s="1"/>
  <c r="V73" i="3" a="1"/>
  <c r="V73" i="3" s="1"/>
  <c r="X73" i="3" a="1"/>
  <c r="X73" i="3" s="1"/>
  <c r="W73" i="3" a="1"/>
  <c r="W73" i="3" s="1"/>
  <c r="X108" i="3" a="1"/>
  <c r="X108" i="3" s="1"/>
  <c r="W108" i="3" a="1"/>
  <c r="W108" i="3" s="1"/>
  <c r="Y108" i="3" a="1"/>
  <c r="Y108" i="3" s="1"/>
  <c r="V108" i="3" a="1"/>
  <c r="V108" i="3" s="1"/>
  <c r="X102" i="3" a="1"/>
  <c r="X102" i="3" s="1"/>
  <c r="W102" i="3" a="1"/>
  <c r="W102" i="3" s="1"/>
  <c r="Y102" i="3" a="1"/>
  <c r="Y102" i="3" s="1"/>
  <c r="V102" i="3" a="1"/>
  <c r="V102" i="3" s="1"/>
  <c r="X144" i="3" a="1"/>
  <c r="X144" i="3" s="1"/>
  <c r="W144" i="3" a="1"/>
  <c r="W144" i="3" s="1"/>
  <c r="Y144" i="3" a="1"/>
  <c r="Y144" i="3" s="1"/>
  <c r="V144" i="3" a="1"/>
  <c r="V144" i="3" s="1"/>
  <c r="X125" i="3" a="1"/>
  <c r="X125" i="3" s="1"/>
  <c r="W125" i="3" a="1"/>
  <c r="W125" i="3" s="1"/>
  <c r="Y125" i="3" a="1"/>
  <c r="Y125" i="3" s="1"/>
  <c r="V125" i="3" a="1"/>
  <c r="V125" i="3" s="1"/>
  <c r="X148" i="3" a="1"/>
  <c r="X148" i="3" s="1"/>
  <c r="W148" i="3" a="1"/>
  <c r="W148" i="3" s="1"/>
  <c r="V148" i="3" a="1"/>
  <c r="V148" i="3" s="1"/>
  <c r="Y148" i="3" a="1"/>
  <c r="Y148" i="3" s="1"/>
  <c r="X106" i="3" a="1"/>
  <c r="X106" i="3" s="1"/>
  <c r="W106" i="3" a="1"/>
  <c r="W106" i="3" s="1"/>
  <c r="Y106" i="3" a="1"/>
  <c r="Y106" i="3" s="1"/>
  <c r="V106" i="3" a="1"/>
  <c r="V106" i="3" s="1"/>
  <c r="X116" i="3" a="1"/>
  <c r="X116" i="3" s="1"/>
  <c r="W116" i="3" a="1"/>
  <c r="W116" i="3" s="1"/>
  <c r="Y116" i="3" a="1"/>
  <c r="Y116" i="3" s="1"/>
  <c r="V116" i="3" a="1"/>
  <c r="V116" i="3" s="1"/>
  <c r="X152" i="3" a="1"/>
  <c r="X152" i="3" s="1"/>
  <c r="W152" i="3" a="1"/>
  <c r="W152" i="3" s="1"/>
  <c r="Y152" i="3" a="1"/>
  <c r="Y152" i="3" s="1"/>
  <c r="V152" i="3" a="1"/>
  <c r="V152" i="3" s="1"/>
  <c r="X110" i="3" a="1"/>
  <c r="X110" i="3" s="1"/>
  <c r="W110" i="3" a="1"/>
  <c r="W110" i="3" s="1"/>
  <c r="Y110" i="3" a="1"/>
  <c r="Y110" i="3" s="1"/>
  <c r="V110" i="3" a="1"/>
  <c r="V110" i="3" s="1"/>
  <c r="X122" i="3" a="1"/>
  <c r="X122" i="3" s="1"/>
  <c r="W122" i="3" a="1"/>
  <c r="W122" i="3" s="1"/>
  <c r="Y122" i="3" a="1"/>
  <c r="Y122" i="3" s="1"/>
  <c r="V122" i="3" a="1"/>
  <c r="V122" i="3" s="1"/>
  <c r="X114" i="3" a="1"/>
  <c r="X114" i="3" s="1"/>
  <c r="W114" i="3" a="1"/>
  <c r="W114" i="3" s="1"/>
  <c r="V114" i="3" a="1"/>
  <c r="V114" i="3" s="1"/>
  <c r="Y114" i="3" a="1"/>
  <c r="Y114" i="3" s="1"/>
  <c r="X94" i="3" a="1"/>
  <c r="X94" i="3" s="1"/>
  <c r="W94" i="3" a="1"/>
  <c r="W94" i="3" s="1"/>
  <c r="Y94" i="3" a="1"/>
  <c r="Y94" i="3" s="1"/>
  <c r="V94" i="3" a="1"/>
  <c r="V94" i="3" s="1"/>
  <c r="X66" i="3" a="1"/>
  <c r="X66" i="3" s="1"/>
  <c r="Y66" i="3" a="1"/>
  <c r="Y66" i="3" s="1"/>
  <c r="W66" i="3" a="1"/>
  <c r="W66" i="3" s="1"/>
  <c r="V66" i="3" a="1"/>
  <c r="V66" i="3" s="1"/>
  <c r="X140" i="3" a="1"/>
  <c r="X140" i="3" s="1"/>
  <c r="W140" i="3" a="1"/>
  <c r="W140" i="3" s="1"/>
  <c r="Y140" i="3" a="1"/>
  <c r="Y140" i="3" s="1"/>
  <c r="V140" i="3" a="1"/>
  <c r="V140" i="3" s="1"/>
  <c r="X72" i="3" a="1"/>
  <c r="X72" i="3" s="1"/>
  <c r="W72" i="3" a="1"/>
  <c r="W72" i="3" s="1"/>
  <c r="Y72" i="3" a="1"/>
  <c r="Y72" i="3" s="1"/>
  <c r="V72" i="3" a="1"/>
  <c r="V72" i="3" s="1"/>
  <c r="X138" i="3" a="1"/>
  <c r="X138" i="3" s="1"/>
  <c r="W138" i="3" a="1"/>
  <c r="W138" i="3" s="1"/>
  <c r="Y138" i="3" a="1"/>
  <c r="Y138" i="3" s="1"/>
  <c r="V138" i="3" a="1"/>
  <c r="V138" i="3" s="1"/>
  <c r="X104" i="3" a="1"/>
  <c r="X104" i="3" s="1"/>
  <c r="W104" i="3" a="1"/>
  <c r="W104" i="3" s="1"/>
  <c r="Y104" i="3" a="1"/>
  <c r="Y104" i="3" s="1"/>
  <c r="V104" i="3" a="1"/>
  <c r="V104" i="3" s="1"/>
  <c r="X119" i="3" a="1"/>
  <c r="X119" i="3" s="1"/>
  <c r="Y119" i="3" a="1"/>
  <c r="Y119" i="3" s="1"/>
  <c r="W119" i="3" a="1"/>
  <c r="W119" i="3" s="1"/>
  <c r="V119" i="3" a="1"/>
  <c r="V119" i="3" s="1"/>
  <c r="X111" i="3" a="1"/>
  <c r="X111" i="3" s="1"/>
  <c r="V111" i="3" a="1"/>
  <c r="V111" i="3" s="1"/>
  <c r="Y111" i="3" a="1"/>
  <c r="Y111" i="3" s="1"/>
  <c r="W111" i="3" a="1"/>
  <c r="W111" i="3" s="1"/>
  <c r="Y92" i="3" a="1"/>
  <c r="Y92" i="3" s="1"/>
  <c r="X92" i="3" a="1"/>
  <c r="X92" i="3" s="1"/>
  <c r="W92" i="3" a="1"/>
  <c r="W92" i="3" s="1"/>
  <c r="V92" i="3" a="1"/>
  <c r="V92" i="3" s="1"/>
  <c r="X121" i="3" a="1"/>
  <c r="X121" i="3" s="1"/>
  <c r="W121" i="3" a="1"/>
  <c r="W121" i="3" s="1"/>
  <c r="Y121" i="3" a="1"/>
  <c r="Y121" i="3" s="1"/>
  <c r="V121" i="3" a="1"/>
  <c r="V121" i="3" s="1"/>
  <c r="X124" i="3" a="1"/>
  <c r="X124" i="3" s="1"/>
  <c r="W124" i="3" a="1"/>
  <c r="W124" i="3" s="1"/>
  <c r="Y124" i="3" a="1"/>
  <c r="Y124" i="3" s="1"/>
  <c r="V124" i="3" a="1"/>
  <c r="V124" i="3" s="1"/>
  <c r="X98" i="3" a="1"/>
  <c r="X98" i="3" s="1"/>
  <c r="W98" i="3" a="1"/>
  <c r="W98" i="3" s="1"/>
  <c r="Y98" i="3" a="1"/>
  <c r="Y98" i="3" s="1"/>
  <c r="V98" i="3" a="1"/>
  <c r="V98" i="3" s="1"/>
  <c r="Y161" i="3" a="1"/>
  <c r="Y161" i="3" s="1"/>
  <c r="X161" i="3" a="1"/>
  <c r="X161" i="3" s="1"/>
  <c r="W161" i="3" a="1"/>
  <c r="W161" i="3" s="1"/>
  <c r="V161" i="3" a="1"/>
  <c r="V161" i="3" s="1"/>
  <c r="X137" i="3" a="1"/>
  <c r="X137" i="3" s="1"/>
  <c r="W137" i="3" a="1"/>
  <c r="W137" i="3" s="1"/>
  <c r="Y137" i="3" a="1"/>
  <c r="Y137" i="3" s="1"/>
  <c r="V137" i="3" a="1"/>
  <c r="V137" i="3" s="1"/>
  <c r="X80" i="3" a="1"/>
  <c r="X80" i="3" s="1"/>
  <c r="W80" i="3" a="1"/>
  <c r="W80" i="3" s="1"/>
  <c r="Y80" i="3" a="1"/>
  <c r="Y80" i="3" s="1"/>
  <c r="V80" i="3" a="1"/>
  <c r="V80" i="3" s="1"/>
  <c r="Y89" i="3" a="1"/>
  <c r="Y89" i="3" s="1"/>
  <c r="X89" i="3" a="1"/>
  <c r="X89" i="3" s="1"/>
  <c r="W89" i="3" a="1"/>
  <c r="W89" i="3" s="1"/>
  <c r="V89" i="3" a="1"/>
  <c r="V89" i="3" s="1"/>
  <c r="X133" i="3" a="1"/>
  <c r="X133" i="3" s="1"/>
  <c r="W133" i="3" a="1"/>
  <c r="W133" i="3" s="1"/>
  <c r="Y133" i="3" a="1"/>
  <c r="Y133" i="3" s="1"/>
  <c r="V133" i="3" a="1"/>
  <c r="V133" i="3" s="1"/>
  <c r="X115" i="3" a="1"/>
  <c r="X115" i="3" s="1"/>
  <c r="Y115" i="3" a="1"/>
  <c r="Y115" i="3" s="1"/>
  <c r="W115" i="3" a="1"/>
  <c r="W115" i="3" s="1"/>
  <c r="V115" i="3" a="1"/>
  <c r="V115" i="3" s="1"/>
  <c r="X153" i="3" a="1"/>
  <c r="X153" i="3" s="1"/>
  <c r="W153" i="3" a="1"/>
  <c r="W153" i="3" s="1"/>
  <c r="Y153" i="3" a="1"/>
  <c r="Y153" i="3" s="1"/>
  <c r="V153" i="3" a="1"/>
  <c r="V153" i="3" s="1"/>
  <c r="X145" i="3" a="1"/>
  <c r="X145" i="3" s="1"/>
  <c r="W145" i="3" a="1"/>
  <c r="W145" i="3" s="1"/>
  <c r="V145" i="3" a="1"/>
  <c r="V145" i="3" s="1"/>
  <c r="Y145" i="3" a="1"/>
  <c r="Y145" i="3" s="1"/>
  <c r="X131" i="3" a="1"/>
  <c r="X131" i="3" s="1"/>
  <c r="W131" i="3" a="1"/>
  <c r="W131" i="3" s="1"/>
  <c r="V131" i="3" a="1"/>
  <c r="V131" i="3" s="1"/>
  <c r="Y131" i="3" a="1"/>
  <c r="Y131" i="3" s="1"/>
  <c r="X81" i="3" a="1"/>
  <c r="X81" i="3" s="1"/>
  <c r="Y81" i="3" a="1"/>
  <c r="Y81" i="3" s="1"/>
  <c r="W81" i="3" a="1"/>
  <c r="W81" i="3" s="1"/>
  <c r="V81" i="3" a="1"/>
  <c r="V81" i="3" s="1"/>
  <c r="X85" i="3" a="1"/>
  <c r="X85" i="3" s="1"/>
  <c r="W85" i="3" a="1"/>
  <c r="W85" i="3" s="1"/>
  <c r="V85" i="3" a="1"/>
  <c r="V85" i="3" s="1"/>
  <c r="Y85" i="3" a="1"/>
  <c r="Y85" i="3" s="1"/>
  <c r="Y47" i="3" a="1"/>
  <c r="Y47" i="3" s="1"/>
  <c r="W60" i="3" a="1"/>
  <c r="W60" i="3" s="1"/>
  <c r="W45" i="3" a="1"/>
  <c r="W45" i="3" s="1"/>
  <c r="Y60" i="3" a="1"/>
  <c r="Y60" i="3" s="1"/>
  <c r="W59" i="3" a="1"/>
  <c r="W59" i="3" s="1"/>
  <c r="W44" i="3" a="1"/>
  <c r="W44" i="3" s="1"/>
  <c r="Y35" i="3" a="1"/>
  <c r="Y35" i="3" s="1"/>
  <c r="W35" i="3" a="1"/>
  <c r="W35" i="3" s="1"/>
  <c r="X35" i="3" a="1"/>
  <c r="X3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<sst xmlns="http://schemas.openxmlformats.org/spreadsheetml/2006/main" count="1159" uniqueCount="477">
  <si>
    <t>em construção</t>
  </si>
  <si>
    <t>na planta</t>
  </si>
  <si>
    <t>super destaque</t>
  </si>
  <si>
    <t>destaque</t>
  </si>
  <si>
    <t>R$ 400.000</t>
  </si>
  <si>
    <t>R$ 320.000</t>
  </si>
  <si>
    <t>R$ 200.000</t>
  </si>
  <si>
    <t>R$ 208.559</t>
  </si>
  <si>
    <t>Sob consulta</t>
  </si>
  <si>
    <t>R$ 240.699</t>
  </si>
  <si>
    <t>R$ 263.000</t>
  </si>
  <si>
    <t>R$ 600.000</t>
  </si>
  <si>
    <t>R$ 395.000</t>
  </si>
  <si>
    <t>R$ 321.000</t>
  </si>
  <si>
    <t>IPTU R$ 802</t>
  </si>
  <si>
    <t>R$ 210.000</t>
  </si>
  <si>
    <t>R$ 340.000</t>
  </si>
  <si>
    <t>R$ 159.000</t>
  </si>
  <si>
    <t>condomínio R$ 320 IPTU R$ 500</t>
  </si>
  <si>
    <t>R$ 260.000</t>
  </si>
  <si>
    <t>R$ 300.000</t>
  </si>
  <si>
    <t>R$ 550.000</t>
  </si>
  <si>
    <t>R$ 480.000</t>
  </si>
  <si>
    <t>R$ 217.100</t>
  </si>
  <si>
    <t>R$ 380.000</t>
  </si>
  <si>
    <t>R$ 330.000</t>
  </si>
  <si>
    <t>condomínio R$ 390 IPTU R$ 85</t>
  </si>
  <si>
    <t>R$ 190.000</t>
  </si>
  <si>
    <t>R$ 390.000</t>
  </si>
  <si>
    <t>condomínio R$ 230 IPTU R$ 69</t>
  </si>
  <si>
    <t>O Central Park é um condomínio fechado com apartamentos de 1 e 2 quartos com varanda, edifício garagem, elevador e área de lazer completa. Apartamentos com acabamento premium gráti...</t>
  </si>
  <si>
    <t>Uma proposta moderna para oferecer a você e sua família tudo que o futuro traz de melhor. Conectividade, boa localização, área de lazer completa, complexo aquático, bicicletário, e...</t>
  </si>
  <si>
    <t>Em construção e com entrega prevista para Out/2022. Condomínio de aptos de 2 ou 3 quartos, com conforto e segurança para você e sua família. Espaços como piscina adulto com fonte e...</t>
  </si>
  <si>
    <t>PROMOÇÃO IMPERDÍVEL!! CENTRO/NOVA IGUAÇU. Apartamento com 2 quartos sendo 1 suíte, sala, varanda gourmet(com churrasqueira), cozinha com despensa, banheiro social e área de serviço...</t>
  </si>
  <si>
    <t>condomínio R$ 1.315 IPTU R$ 2.000</t>
  </si>
  <si>
    <t>condomínio R$ 630</t>
  </si>
  <si>
    <t>condomínio R$ 400 IPTU R$ 300</t>
  </si>
  <si>
    <t>A casa de condomínio no bairro California possui 90 metros quadrados com 3 quartos sendo 3 suites e 4 banheiros</t>
  </si>
  <si>
    <t>condomínio R$ 350</t>
  </si>
  <si>
    <t>Linda casa com rol de entrada, 2 quartos, 3 banheiros, 2 cozinhas, salas de jantar e estar, garagem, varandas, corredores na lateral, 2 área de serviço, 2 churrasqueiras colonial c...</t>
  </si>
  <si>
    <t>condomínio R$ 20 IPTU R$ 20</t>
  </si>
  <si>
    <t>Vendo Apartamento: Bairro Nobre de Nova Iguaçu com 02 quartos sendo 01 suíte, sala com sacada,, banheiro, cozinha, área de serviço, 01 vaga na garagem, bem localizado</t>
  </si>
  <si>
    <t>condomínio R$ 400</t>
  </si>
  <si>
    <t>Casa 3 quartos no jardim alvorada, 3 vagas de garagem</t>
  </si>
  <si>
    <t>IPTU R$ 1.400</t>
  </si>
  <si>
    <t>condomínio R$ 750 IPTU R$ 1.500</t>
  </si>
  <si>
    <t>condomínio R$ 350 IPTU R$ 200</t>
  </si>
  <si>
    <t>Casa para Venda no bairro Caonze, localizado na cidade de Nova Iguaçu / RJ.</t>
  </si>
  <si>
    <t>condomínio R$ 100 IPTU R$ 600</t>
  </si>
  <si>
    <t>Rua Paschoal Palladino, Chacrinha</t>
  </si>
  <si>
    <t>condomínio R$ 450</t>
  </si>
  <si>
    <t>condomínio R$ 280 IPTU R$ 546</t>
  </si>
  <si>
    <t>Avenida Abílio Augusto Távora, Luz</t>
  </si>
  <si>
    <t>mais</t>
  </si>
  <si>
    <t>Morar bem é reunir em um único imóvel: boa localização com uma ótima planta. Fazer um bom negócio é ter algo que desejamos por um bom preço. E Quando conseguimos reunir em um único...</t>
  </si>
  <si>
    <t>Lindo apartamento 2 quartos no Residencial Acqua, Nova Iguaçu.</t>
  </si>
  <si>
    <t>Riviera Residences é o condomínio perfeito para você que deseja dar um upgrade no seu estilo de vida em uma região repleta de inovações. Modernos apartamentos de 2 e 3 quartos. Tod...</t>
  </si>
  <si>
    <t>Vai lhe possibilitar todo o conforto do ar condicionado nos dias...</t>
  </si>
  <si>
    <t>O apartamento está localizado no bairro Ouro Verde com 47 metros quadrados com 2 quartos e 1 banheiro</t>
  </si>
  <si>
    <t>Oportunidade de 2 quartos em Nova Iguaçu !!!!! Aprovamos seu financiamento em todos os Bancos!!!!! More num lugar completo, colado com a Via Light e de uma incrível infraestrutura...</t>
  </si>
  <si>
    <t>O Residencial Golden Clube nasce no coração de Nova Iguaçu, com toda a comodidade construída ao longo da sua história a poucos minutos do seu apartamento. Uma grande variedade de c...</t>
  </si>
  <si>
    <t>Casa triplex com 210 m² de área construída com 4 qtos com sacada (sendo 3 suítes) closset , hidromassagem e sapateira, Sala para 2 ambientes ,cozinha com armários , 5 banheiros sen...</t>
  </si>
  <si>
    <t>Apartamento em prédio bem localizado, próximo a supermercados, ArtPão, bancos, farmárcias, academias, restaurantes, shopping etc.... Condomínio super tranquilo.</t>
  </si>
  <si>
    <t>O Áurea Residencial.</t>
  </si>
  <si>
    <t>O apartamento no bairro Jardim Tropical possui 48 metros quadrados com 2 quartos e 1 banheiro</t>
  </si>
  <si>
    <t>Vendo linda casa 2 suítes com fino acabamento,</t>
  </si>
  <si>
    <t>68 m²</t>
  </si>
  <si>
    <t>Vendo belo apartamento no bairro da Luz. O imóvel está localizado em ótima vizinhança, próximo à UNIG e a 5 minutos de carro ou ônibus do novo shopping Nova Iguaçu. Ampla gama de c...</t>
  </si>
  <si>
    <t>Grande oportunidade!!! Excelente casa de condomínio totalmente independente no bairro Engenho Pequeno tem 140 metros quadrados com 3 quartos (sendo 1 suite com armário) sala, cozin...</t>
  </si>
  <si>
    <t>80 m²</t>
  </si>
  <si>
    <t>Rua Savero José Bruno, Moqueta</t>
  </si>
  <si>
    <t>Rua Washington Luís, Ouro Verde</t>
  </si>
  <si>
    <t>Rua Áurea Fonseca de Jesus, Califórnia</t>
  </si>
  <si>
    <t>Rua Paschoal Palladino, Centro</t>
  </si>
  <si>
    <t>Cozinha com armário planejado;</t>
  </si>
  <si>
    <t>Possui academia, jardim, playground, espaço para festas, balcão externo esp...</t>
  </si>
  <si>
    <t>Rua Heloísa, Miguel Couto</t>
  </si>
  <si>
    <t>Rua Reverendo João Much, Califórnia</t>
  </si>
  <si>
    <t>Possui churrasqueira, canil</t>
  </si>
  <si>
    <t>Apartamentos de 2 e 3 quartos todos com suíte, cozinha americana, varanda e vaga de garagem. Além de uma área de lazer incrível com opções Para você se div...</t>
  </si>
  <si>
    <t>Possui espaço para festas, varanda.</t>
  </si>
  <si>
    <t>Com 2 dormitórios, sendo 2 suítes, possui 3 banheiros, 2 vagas de garagem, 1 sala, construído...</t>
  </si>
  <si>
    <t>Sala rebaixado em gesso com lâmpadas embutidas, piso porcelanato, Ampla cozinha planejada com armários, todos os quartos com suíte...</t>
  </si>
  <si>
    <t>2</t>
  </si>
  <si>
    <t>31 - 42 m²</t>
  </si>
  <si>
    <t>47 m²</t>
  </si>
  <si>
    <t>66 m²</t>
  </si>
  <si>
    <t>63 m²</t>
  </si>
  <si>
    <t>Rua Ivan Vigné, Centro</t>
  </si>
  <si>
    <t>Sala decorada rebaixado em gesso com led;</t>
  </si>
  <si>
    <t>Rua Professor Joaquim Cardoso de Matos, da Luz</t>
  </si>
  <si>
    <t>Rua Primeiro de Maio, Jardim Sao Joao</t>
  </si>
  <si>
    <t>220 m²</t>
  </si>
  <si>
    <t>Rua José dos Anjos, Jardim Alvorada</t>
  </si>
  <si>
    <t>85 m²</t>
  </si>
  <si>
    <t>Rua Doutor Barros Júnior, Moqueta</t>
  </si>
  <si>
    <t>Rua Maria Helena, Monte Libano</t>
  </si>
  <si>
    <t>Avenida Doutor Mário Guimarães, Centro</t>
  </si>
  <si>
    <t>Vai lhe possibilitar curtir os dias mais que...</t>
  </si>
  <si>
    <t>1</t>
  </si>
  <si>
    <t>Rua Ministro Lafaiete de Andrade, Morro Agudo</t>
  </si>
  <si>
    <t>Rua Sumaré, Engenho Pequeno</t>
  </si>
  <si>
    <t>1 - 2</t>
  </si>
  <si>
    <t>124 m²</t>
  </si>
  <si>
    <t>Quartos com armários e suíte.</t>
  </si>
  <si>
    <t>56 m²</t>
  </si>
  <si>
    <t>92 m²</t>
  </si>
  <si>
    <t>Avenida Tancredo Neves, Luz</t>
  </si>
  <si>
    <t>45 m²</t>
  </si>
  <si>
    <t>54 m²</t>
  </si>
  <si>
    <t>com quintal, com arvores frutíferas, ideal pra quem gosta de fazer churrasco e conf...</t>
  </si>
  <si>
    <t>343 m²</t>
  </si>
  <si>
    <t>125 m²</t>
  </si>
  <si>
    <t>Caonze, Nova Iguaçu</t>
  </si>
  <si>
    <t>Rua Melquíades, Jardim Tropical</t>
  </si>
  <si>
    <t>65 m²</t>
  </si>
  <si>
    <t>140 m²</t>
  </si>
  <si>
    <t>3</t>
  </si>
  <si>
    <t>An...</t>
  </si>
  <si>
    <t>4</t>
  </si>
  <si>
    <t>53 m²</t>
  </si>
  <si>
    <t>Rua Damas Batista, Jardim Tropical</t>
  </si>
  <si>
    <t>10 m²</t>
  </si>
  <si>
    <t>76 m²</t>
  </si>
  <si>
    <t>Rua Semiramis, Jardim Alvorada</t>
  </si>
  <si>
    <t>48 m²</t>
  </si>
  <si>
    <t>Rua Juiz Alberto Nader, da Luz</t>
  </si>
  <si>
    <t>121 m²</t>
  </si>
  <si>
    <t>67 m²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</si>
  <si>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</si>
  <si>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</si>
  <si>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</si>
  <si>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</si>
  <si>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</si>
  <si>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</si>
  <si>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</si>
  <si>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</si>
  <si>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</si>
  <si>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</si>
  <si>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</si>
  <si>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</si>
  <si>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</si>
  <si>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</si>
  <si>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</si>
  <si>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R$ 149.900</t>
  </si>
  <si>
    <t>Condomínio fechado com apartamentos de 2 quartos na Região Jardim Alvorada, com opção de vaga de garagem. Tudo o que você sempre quis em um só lugar: conforto, tranquilidade, segur...</t>
  </si>
  <si>
    <t>Avenida Abílio Augusto Távora, Jardim Alvorada</t>
  </si>
  <si>
    <t>40 - 43 m²</t>
  </si>
  <si>
    <t>pronto para morar</t>
  </si>
  <si>
    <t>Venha conhecer os diferenciais incríveis desse empreendimento. Fale com nossa equipe de corretores</t>
  </si>
  <si>
    <t>49 m²</t>
  </si>
  <si>
    <t>Rua Nascente, Jardim Nova Era</t>
  </si>
  <si>
    <t>55 - 60 m²</t>
  </si>
  <si>
    <t>condomínio R$ 1.300 IPTU R$ 150</t>
  </si>
  <si>
    <t>aproveite para montar o seu negócio no centro de nova iguaçu, sala pronta e com acesso para deficientes,4 Elevadores,entrada lateral,portaria 24 horas,internet sem fio (sistema Wi-...</t>
  </si>
  <si>
    <t>Rua Coronel Bernardino de Melo, Centro</t>
  </si>
  <si>
    <t>50 m²</t>
  </si>
  <si>
    <t>R$ 345.000</t>
  </si>
  <si>
    <t>condomínio R$ 1.200 IPTU R$ 130</t>
  </si>
  <si>
    <t>sala linda para entrar e montar o seu negócio no centro de nova iguaçu. Junto à estação de trem de Nova Iguaçu. Prédio moderno, com infraestrutura, sala treinamento, vagas rotativa...</t>
  </si>
  <si>
    <t>60 m²</t>
  </si>
  <si>
    <t>R$ 795.000</t>
  </si>
  <si>
    <t>IPTU R$ 846</t>
  </si>
  <si>
    <t>Sabe aquela casa agradável para receber os amigos e seus familiares? Ela existe. É uma casa independente em bairro residencial com ruas asfaltadas, bons imóveis, próximo a Dutra, a...</t>
  </si>
  <si>
    <t>Rua Newton Gonçalves Barros, Jardim Esplanada</t>
  </si>
  <si>
    <t>100 m²</t>
  </si>
  <si>
    <t>R$ 240.000</t>
  </si>
  <si>
    <t>R E S I D E N C I A L -N O V A - A M É R I C A - C A S A S - D U P L E X</t>
  </si>
  <si>
    <t>C O M - F I N O - A C A B A M E N T O A Partir de R$ 240 Mil,</t>
  </si>
  <si>
    <t>Casas com 2 quartos (sendo 1 suíte),</t>
  </si>
  <si>
    <t>Rua Dom Sebastião Leme, Nova América</t>
  </si>
  <si>
    <t>600 m²</t>
  </si>
  <si>
    <t>A casa no bairro Jardim Esplanada, com 180 metros quadrados com 3 quartos e 2 banheiros, sala, area de serviço, casa precisando de reforma e só pode ser vendida á vista, fica local...</t>
  </si>
  <si>
    <t>Rua Newton Gonçalves Barros, Rancho Novo</t>
  </si>
  <si>
    <t>180 m²</t>
  </si>
  <si>
    <t>R$ 220.000</t>
  </si>
  <si>
    <t>Oportunidade única no centro de Austin, fica a 600 metros da estação de trem.</t>
  </si>
  <si>
    <t>Casa duplex no Programa Minha Casa Verde Amarela! Facilidade nunca vista antes é casa com 2 quartos...</t>
  </si>
  <si>
    <t>Austin, Nova Iguaçu</t>
  </si>
  <si>
    <t>R$ 398.000</t>
  </si>
  <si>
    <t>condomínio R$ 300 IPTU R$ 630</t>
  </si>
  <si>
    <t>A casa com 2 andares, está localizado no bairro Jardim Alvorada, com 140 metros quadrados, primeiro andar com salão em ambientes, banheiro social, copa cozinha toda com armários, á...</t>
  </si>
  <si>
    <t>Rua das Violetas, Jardim Alvorada</t>
  </si>
  <si>
    <t>R$ 306.000</t>
  </si>
  <si>
    <t>Apto 2 quartos nova Iguaçu - Colado ao Top Shopping. Localização privilegiada. Planta confortável de 2 quartos com suíte, NOVO, varanda gourmet com churrasqueira, cozinha com área...</t>
  </si>
  <si>
    <t>R$ 375.000</t>
  </si>
  <si>
    <t>IPTU R$ 65</t>
  </si>
  <si>
    <t>110 m²</t>
  </si>
  <si>
    <t>R$ 490.000</t>
  </si>
  <si>
    <t>A casa está localizado no bairro Parque Residencial Guadalajara possui 120 metros quadrados com 3 quartos sendo 1 suite e 3 banheiros</t>
  </si>
  <si>
    <t>aceita financiamento bancario</t>
  </si>
  <si>
    <t>Rua Barão do Cerro Azul, Parque Residencial Guadalajara</t>
  </si>
  <si>
    <t>120 m²</t>
  </si>
  <si>
    <t>R$ 449.000</t>
  </si>
  <si>
    <t>condomínio R$ 650</t>
  </si>
  <si>
    <t>APARTAMENTO VAZIO, PRIMEIRA LOCAÇÃO, CENTRO DE NOVA IGUAÇU 03 QUARTOS, VARANDA, SUÍTE E VAGA, INFRAESTRUTURA COMPLETA. MORE NO MELHOR PONTO DE NOVA IGUAÇU PRÓXIMO DO FÓRUM, SHOPPIN...</t>
  </si>
  <si>
    <t>Rua Luís de Camões, Centro</t>
  </si>
  <si>
    <t>77 m²</t>
  </si>
  <si>
    <t>R$ 154.000</t>
  </si>
  <si>
    <t>condomínio R$ 300 IPTU R$ 250</t>
  </si>
  <si>
    <t>O apartamento está localizado no bairro Jardim Alvorada com 48 metros quadrados com 2 quartos e 1 banheiro</t>
  </si>
  <si>
    <t>Possui playground, salão para festas e eventos.</t>
  </si>
  <si>
    <t>Vai lhe possibilita...</t>
  </si>
  <si>
    <t>R$ 2.000.000</t>
  </si>
  <si>
    <t>Prédio com loja e salas pronto pra habitar em rua movimentada, no centro de Comendador Soares onde você encontra 4 bancos e 3 supermercados, entre a via Dutra e a supervia, área ex...</t>
  </si>
  <si>
    <t>Rua Ângelo Gregório, Comendador Soares</t>
  </si>
  <si>
    <t>380 m²</t>
  </si>
  <si>
    <t>condomínio R$ 485 IPTU R$ 1.300</t>
  </si>
  <si>
    <t>O apartamento no bairro da Luz possui 65 metros quadrados com 2 quartos e 1 banheiro</t>
  </si>
  <si>
    <t>Possui espaço gourmet, parquinho infantil.</t>
  </si>
  <si>
    <t>Vai lhe possibilitar curtir os dias mais quent...</t>
  </si>
  <si>
    <t>Rua Ministro Lafaiete de Andrade, da Luz</t>
  </si>
  <si>
    <t>R$ 580.000</t>
  </si>
  <si>
    <t>condomínio R$ 800 IPTU R$ 161</t>
  </si>
  <si>
    <t>Excelente apartamento para venda (Condomínio Golden Gate) com 92 m²; 3 suítes; 2 vagas de garagem; preparação para colocar ar condicionado split; piscina com deck de madeira; churr...</t>
  </si>
  <si>
    <t>Rua Afrânio Peixoto, Centro</t>
  </si>
  <si>
    <t>R$ 167.000</t>
  </si>
  <si>
    <t>condomínio R$ 250</t>
  </si>
  <si>
    <t>Antecipe-se ao lançamento mais aguardado da região!</t>
  </si>
  <si>
    <t>1 e 2 quartos com lazer completo na Estr. Dr. Plínio Casado, próximo à Via Dutra e ao Posto 13 e com fácil acesso ao shop...</t>
  </si>
  <si>
    <t>Estrada Doutor Plínio Casado, Parque Rosario</t>
  </si>
  <si>
    <t>43 m²</t>
  </si>
  <si>
    <t>R$ 350.000</t>
  </si>
  <si>
    <t>condomínio R$ 650 IPTU R$ 822</t>
  </si>
  <si>
    <t>Residencial Bosque das Águas - Belíssimo apartamento</t>
  </si>
  <si>
    <t>Composto por: Sala em dois ambientes, varanda, 2 quartos sendo 1 suíte, cozinha ampla, banheiro social e área de serviç...</t>
  </si>
  <si>
    <t>Estrada Doutor Plínio Casado, Prata</t>
  </si>
  <si>
    <t>75 m²</t>
  </si>
  <si>
    <t>R$ 98.000</t>
  </si>
  <si>
    <t>O apartamento está localizado no bairro Jardim Guandu tem 49 metros quadrados com 2 quartos e 1 banheiro</t>
  </si>
  <si>
    <t>Possui área de recreação infantil, espaço para festas.</t>
  </si>
  <si>
    <t>Vai lhe possib...</t>
  </si>
  <si>
    <t>Estrada Humaitá, Jardim Guandu</t>
  </si>
  <si>
    <t>R$ 256.356</t>
  </si>
  <si>
    <t>O apartamento no bairro Califórnia possui 53 metros quadrados com 2 quartos sendo 1 suite e 2 banheiros</t>
  </si>
  <si>
    <t>Possui área de fitness, espaço gourmet, área de recreação infantil, salão...</t>
  </si>
  <si>
    <t>condomínio R$ 360 IPTU R$ 400</t>
  </si>
  <si>
    <t>O apartamento no bairro Grama tem 53 metros quadrados com 2 quartos e 1 banheiro</t>
  </si>
  <si>
    <t>Possui área de recreação infantil, área de fitness, espaço para festas, área verde de jardim, es...</t>
  </si>
  <si>
    <t>Estrada Deputado Darcílio Ayres Raunheitti, Rancho Novo</t>
  </si>
  <si>
    <t>R$ 150.000</t>
  </si>
  <si>
    <t>Venha morar na melhor localização do Bairro e Rua Desembargador Acácio Aragão Próximo a fazenda</t>
  </si>
  <si>
    <t>Portão de Ferro , Temos uma Excelente Casa medindo 120 m² e valendo hoje 150 mil...</t>
  </si>
  <si>
    <t>Valverde, Nova Iguaçu</t>
  </si>
  <si>
    <t>A CAC Engenharia acaba de lançar um novo empreendimento em Nova Iguaçu. Viva com segurança e lazer em um bairro planejado. Apaixone-se pelo Residencial Morada dos Pássaros.</t>
  </si>
  <si>
    <t>...</t>
  </si>
  <si>
    <t>Estrada de Adrianópolis, Adrianópolis</t>
  </si>
  <si>
    <t>116 m²</t>
  </si>
  <si>
    <t>Avenida Vereador Albertino Guedes, Bairro das Graças</t>
  </si>
  <si>
    <t>R$ 321.027</t>
  </si>
  <si>
    <t>O Vivendas do Imperador é a melhor opção de moradia para quem busca segurança, conforto e proximidade com todas as conveniências do empreendimento mais bem localizado de Nilópolis....</t>
  </si>
  <si>
    <t>Estrada Mirandela, Centro</t>
  </si>
  <si>
    <t>80 - 160 m²</t>
  </si>
  <si>
    <t>2 - 3</t>
  </si>
  <si>
    <t>1 - 3</t>
  </si>
  <si>
    <t>IPTU R$ 748</t>
  </si>
  <si>
    <t>Casa linear com 100m2 em terreno de 250m2, centro de terreno, garagem para 2 carros, lindo jardim decorado com carramanchão, varanda, sala ampla, 02 quartos amplos sendo 01 suite e...</t>
  </si>
  <si>
    <t>Rua Princesa Isabel, Vila Nova</t>
  </si>
  <si>
    <t>150 m²</t>
  </si>
  <si>
    <t>R$ 315.000</t>
  </si>
  <si>
    <t>condomínio R$ 530 IPTU R$ 120</t>
  </si>
  <si>
    <t>Excelente apartamento à venda no Centro de Nova Iguaçu (Condomínio Florae) com 65 m²; 2 quartos (sendo 1 suíte); semi mobiliado; varanda; 1 vaga de garagem; armários planejados na...</t>
  </si>
  <si>
    <t>R$ 585.000</t>
  </si>
  <si>
    <t>condomínio R$ 800 IPTU R$ 120</t>
  </si>
  <si>
    <t>Apartamento semi mobiliado e com varanda.</t>
  </si>
  <si>
    <t>R$ 370.000</t>
  </si>
  <si>
    <t>condomínio R$ 1 IPTU R$ 1</t>
  </si>
  <si>
    <t>Mais Rossi Parque Iguaçu - Ricardo Lindo apartamento, de 2 quartos com 1 suíte, piso em porcelanato, 1 vaga e totalmente modificado, nunca foi habitado. Tem armários de quarto, coz...</t>
  </si>
  <si>
    <t>Rua Doutor Barros Júnior, Jardim da Viga</t>
  </si>
  <si>
    <t>59 m²</t>
  </si>
  <si>
    <t>R$ 180.000</t>
  </si>
  <si>
    <t>condomínio R$ 390 IPTU R$ 110</t>
  </si>
  <si>
    <t>Venda apartamento 2 quartos Bairro Califórnia Nova Iguaçu, sala ampla 2 ambientes, quartos espaçosos e arejados, cozinha grande, área de serviço, quarto pequeno</t>
  </si>
  <si>
    <t>e banheiro, vag...</t>
  </si>
  <si>
    <t>Rua Lima Barreto, Califórnia</t>
  </si>
  <si>
    <t>90 m²</t>
  </si>
  <si>
    <t>R$ 355.000</t>
  </si>
  <si>
    <t>Linda casa localizada em Miguel Couto, próximo ao Maringá Novo.</t>
  </si>
  <si>
    <t>Característica da Casa:</t>
  </si>
  <si>
    <t>04 Quartos (Sendo 1 suíte)</t>
  </si>
  <si>
    <t>02 banheiros sociais;</t>
  </si>
  <si>
    <t>Cozinha;</t>
  </si>
  <si>
    <t>Sala;</t>
  </si>
  <si>
    <t>Quinta...</t>
  </si>
  <si>
    <t>Rua Subtenente-Polícia Militar Eloi Alves dos Santos, Miguel Couto</t>
  </si>
  <si>
    <t>115 m²</t>
  </si>
  <si>
    <t>R$ 990.000</t>
  </si>
  <si>
    <t>condomínio R$ 1.200</t>
  </si>
  <si>
    <t>O apartamento no bairro Centro com 165 metros quadrados com 4 quartos sendo 2 suites e 3 banheiros</t>
  </si>
  <si>
    <t>Possui área de brinquedo para as crianças.</t>
  </si>
  <si>
    <t>Vai lhe possibilitar curtir os d...</t>
  </si>
  <si>
    <t>165 m²</t>
  </si>
  <si>
    <t>R$ 419.835</t>
  </si>
  <si>
    <t>Unidades com 3 ou 4 dormitórios, uma suíte; salas de estar e jantar, lavabo, banheiro, quintal e duas vagas de garagem! Na planta ou pronto! Financia!</t>
  </si>
  <si>
    <t>Rua Minas Gerais, Campo Alegre</t>
  </si>
  <si>
    <t>107 m²</t>
  </si>
  <si>
    <t>R$ 159.900</t>
  </si>
  <si>
    <t>condomínio R$ 257 IPTU R$ 1</t>
  </si>
  <si>
    <t>Excelente apartamento de 2 quartos, com banheiro social, cozinha com área de serviço e vaga de garagem.</t>
  </si>
  <si>
    <t>---</t>
  </si>
  <si>
    <t>Lazer completo com piscina de adulto e infantil, solarium, playgro...</t>
  </si>
  <si>
    <t>Rua José dos Anjos, Vila Avelina</t>
  </si>
  <si>
    <t>55 m²</t>
  </si>
  <si>
    <t>R$ 280.000</t>
  </si>
  <si>
    <t>IPTU R$ 90</t>
  </si>
  <si>
    <t>Excelente casa de 2 quartos com amplo comercio na proximidade, a casa dispoe de varanda, área de serviço, garagem e terraço. Rua totalemnte residencial. - - Móveis Planejados - Áre...</t>
  </si>
  <si>
    <t>Rua Escorpião, Engenho Pequeno</t>
  </si>
  <si>
    <t>83 m²</t>
  </si>
  <si>
    <t>R$ 155.500</t>
  </si>
  <si>
    <t>Valverde - Nova Iguaçu casa com 120 metros, sendo 61 metros construidos, 2 vagas de garagem, 2 quartos 1 suite, primeiro andar acabado com alvenaria pronta, segundo andar local dos...</t>
  </si>
  <si>
    <t>Rua Colorado, Valverde</t>
  </si>
  <si>
    <t>R$ 249.900</t>
  </si>
  <si>
    <t>Linda casa duplex independente, 2 quartos suítes, lavabo, cozinha , sala, área de serviço, 2 vagas de garagem coberta, portão eletrônico e churrasqueira</t>
  </si>
  <si>
    <t>*Ponto de referencia...</t>
  </si>
  <si>
    <t>Rua Freitas Braga, Engenho Pequeno</t>
  </si>
  <si>
    <t>70 m²</t>
  </si>
  <si>
    <t>R$ 299.000</t>
  </si>
  <si>
    <t>Com um acabamento único essa casa ganha destaque por suas duas suítes que tornam o imóvel ainda mais confortável. Sua área de garagem oferece espaço amplo para até 3 carros, dando...</t>
  </si>
  <si>
    <t>Rua Irmãos Maurício, Caonze</t>
  </si>
  <si>
    <t>R$ 266.549</t>
  </si>
  <si>
    <t>Aurea Residencial no Califórnia, bairro quot;coladinhoquot; ao centro de Nova Iguaçu. Apartamentos com 2 e 3 quartos. Todos com uma suíte, sacada e uma vaga de garagem. No condomín...</t>
  </si>
  <si>
    <t>52 m²</t>
  </si>
  <si>
    <t>R$ 401.619</t>
  </si>
  <si>
    <t>condomínio R$ 480</t>
  </si>
  <si>
    <t>Unidades prontas para morar! A partir de 66 m², com 2 ou 3 dormitórios, sendo uma suíte! Condomínio com área de lazer contendo piscinas adulto, com raia, e infantil; sala de muscul...</t>
  </si>
  <si>
    <t>Rua Luís de Camões, Alvarez</t>
  </si>
  <si>
    <t>Ampla casa Duplex; 1ª Pav. Quartos, Sala, cozinha, banheiro social,área de serviços e garagem,piscina , churrasqueira, fogo a lenha, sauna.jardim. 2º Pav. 3 suites , hidromassagem,...</t>
  </si>
  <si>
    <t>280 m²</t>
  </si>
  <si>
    <t>R$ 205.000</t>
  </si>
  <si>
    <t>CASA DE 2 ANDARES, FINO ACABAMENTO. 1o. ANDAR SALA, COPA COZINHA, BANHEIRO, QUINTAL E GARAGEM. 2o. ANDAR COM 2 QUARTOS, 1 BANHEIRO E VARANDA. ACEITAMOS FINACIAMENTO BANCÁRIO, FGTS,...</t>
  </si>
  <si>
    <t>Rua Ana Teodoro do Amaral, Jardim Palmares</t>
  </si>
  <si>
    <t>R$ 890.000</t>
  </si>
  <si>
    <t>FINANCIAMOS POR QUALQUER BANCO DA SUA ESCOLHA. Golden Gates Condomínio de altíssimo padrão que marcou a história do mercado imobiliário de Nova Iguaçu e da Baixada Fluminense. Todo...</t>
  </si>
  <si>
    <t>Rua Afrânio Peixoto, da Luz</t>
  </si>
  <si>
    <t>105 m²</t>
  </si>
  <si>
    <t>É muito bom poder realizar o sonho da casa própria! No Viva Vida Alegria, você mora em um apartamento de 2 quartos com lazer completo, com condições imperdíveis para você mudar de...</t>
  </si>
  <si>
    <t>Estrada da Boa Esperança, Bom Pastor</t>
  </si>
  <si>
    <t>Estrada Belford Roxo, Bom Pastor</t>
  </si>
  <si>
    <t>0 - 1</t>
  </si>
  <si>
    <t>Avenida Cardoso Martins, Bom Pastor</t>
  </si>
  <si>
    <t>R$ 850.000</t>
  </si>
  <si>
    <t>Casa Triplex com piscina no centro de Nova Iguaçu/Rj 1ºPav. sala,cozinha,banheiro social,despensa,garagem para 4 carros,piscina, churrasqueira. 2ºPav. 3 suítes,sala, sacada,banheir...</t>
  </si>
  <si>
    <t>Praça Carlos Gomes, Centro</t>
  </si>
  <si>
    <t>5</t>
  </si>
  <si>
    <t>R$ 332.596</t>
  </si>
  <si>
    <t>O apartamento está localizado no bairro Centro tem 70 metros quadrados com 3 quartos sendo 1 suite e 2 banheiros</t>
  </si>
  <si>
    <t>Possui academia, espaço gourmet, jardim, espaço para festas, dep...</t>
  </si>
  <si>
    <t>Rua Doutor Barros Júnior, Centro</t>
  </si>
  <si>
    <t>R$ 235.000</t>
  </si>
  <si>
    <t>Linda casa de condomínio fechado, 2 quartos suítes com cama, guarda roupas e com ar condicionado, 4 banheiros sendo um lavabo, cozinha com móveis planejados e mesa de jantar, sala,...</t>
  </si>
  <si>
    <t>Rua Vitalina, Vila São Luis</t>
  </si>
  <si>
    <t>condomínio R$ 409 IPTU R$ 56</t>
  </si>
  <si>
    <t>Rua Doutor Barros Júnior, Rancho Novo</t>
  </si>
  <si>
    <t>64 m²</t>
  </si>
  <si>
    <t>R$ 520.000</t>
  </si>
  <si>
    <t>IPTU R$ 864</t>
  </si>
  <si>
    <t>A casa está localizado no bairro Moquetá com 114 metros quadrados com 3 quartos sendo 2 suítes e 4 banheiros, churrasqueira</t>
  </si>
  <si>
    <t>Rua Tupinambá, Moqueta</t>
  </si>
  <si>
    <t>114 m²</t>
  </si>
  <si>
    <t>R$ 430.600</t>
  </si>
  <si>
    <t>Quer o conforto de uma casa, mas a segurança de um condomínio? Aqui no residencial Village Juriti você tem tudo isso e muito mais, nossas casas são de 3 e 4 quartos, com suíte, aca...</t>
  </si>
  <si>
    <t>Rua Minas Gerais, Posse</t>
  </si>
  <si>
    <t>108 m²</t>
  </si>
  <si>
    <t>R$ 720.000</t>
  </si>
  <si>
    <t>condomínio R$ 800 IPTU R$ 1.586</t>
  </si>
  <si>
    <t>O Golden Gate é um condomínio que tem área de lazer incrível. Ela foi projetada com variada diversão para a família toda. Esse apartamento tem uma excelente sala ampliada. Ela é pe...</t>
  </si>
  <si>
    <t>IPTU R$ 745</t>
  </si>
  <si>
    <t>Casa ampla com dois pavimentos construída em vila tranquila com casas de alto padrão, sendo ela apresentada a partir de um garagem espaçosa, acesso ao imóvel através de uma linda p...</t>
  </si>
  <si>
    <t>Rua Jacutinga, Santa Eugênia</t>
  </si>
  <si>
    <t>R$ 270.000</t>
  </si>
  <si>
    <t>IPTU R$ 820</t>
  </si>
  <si>
    <t>ÓTIMA CONSTRUÇÃO RECENTE;</t>
  </si>
  <si>
    <t>CASA DE 3 QUARTOS EM ÓTIMA LOCALIZAÇÃO (PERTINHO DE TUDO: SHOPPING, CENTRO COMERCIAL, LOJAS, SERVIÇOS PÚBLICOS, TRANSPORTE);</t>
  </si>
  <si>
    <t>RUA BEM TRANQUI...</t>
  </si>
  <si>
    <t>Rua Carlos Gomes, da Luz</t>
  </si>
  <si>
    <t>84 m²</t>
  </si>
  <si>
    <t>Morar num local em que você acessa rápido um centro comercial ou uma via expressa é uma facilidade que ajuda a tornar o dia mais prático. E no Residencial Golden Clube isso será pe...</t>
  </si>
  <si>
    <t>R$ 360.000</t>
  </si>
  <si>
    <t>condomínio R$ 200 IPTU R$ 120</t>
  </si>
  <si>
    <t>Vendo apartamento 2 quartos Centro Nova iguaçu, 2 quartos amplos, 1 suíte, varandas na sala e quartos, cozinha planejada, vista livre, área de serviço separada, banheiro social. Ár...</t>
  </si>
  <si>
    <t>Avenida Doutor Luiz Guimarães, Centro</t>
  </si>
  <si>
    <t>R$ 198.000</t>
  </si>
  <si>
    <t>FINANCIAMOS POR TODOS OS BANCOS, AGENDE SUA VISITA. Seu novo lar está localizado na região que mais cresce em Nova Iguaçu, bem próximo ao centro e com acesso facilitado as principa...</t>
  </si>
  <si>
    <t>Avenida Abílio Augusto Távora, Jardim Jasmim</t>
  </si>
  <si>
    <t>R$ 1.150.000</t>
  </si>
  <si>
    <t>Imóvel em recente reforma, somente venda, fins residenciais ou comerciais.</t>
  </si>
  <si>
    <t>1 pav: ampla sala de estar e jantar integradas, banheiro completo, cozinha mobiliada, quarto, área...</t>
  </si>
  <si>
    <t>250 m²</t>
  </si>
  <si>
    <t>R$ 630.000</t>
  </si>
  <si>
    <t>Apartamento 3 quartos Nova Iguaçu. Localizado no procurado Edifício Rossi Exclusivo, Área nobre de Nova Iguaçu. Amplo apto de 3 quartos, 1 suíte, Lavabo, ARMÁRIOS Planejados em tod...</t>
  </si>
  <si>
    <t>Rua Mauro de Almeida Flores, Centro</t>
  </si>
  <si>
    <t>102 m²</t>
  </si>
  <si>
    <t>IPTU R$ 100</t>
  </si>
  <si>
    <t>Casa ao lado do ponto final do ponto chic Nova Iguaçu, comércio e condução na porta. 1 pavimento uma casa com 2 quartos, sala, cozinha, banheiro e vaga de garagem e 2º pavimento co...</t>
  </si>
  <si>
    <t>Estrada Velha de São José, Ponto Chic</t>
  </si>
  <si>
    <t>condomínio R$ 291 IPTU R$ 77</t>
  </si>
  <si>
    <t>Vendo Casa excelente com 3 quartos em condomínio fechado Vivendas do Bosque Bairro da Luz Nova Iguaçu, com dois banheiros, cozinha espaçosa, copa, sala boa, varandão e vaga para 2...</t>
  </si>
  <si>
    <t>Rua Coronel Bernardino de Melo, da Luz</t>
  </si>
  <si>
    <t>R$ 250.000</t>
  </si>
  <si>
    <t>Caixa Economica Federal Vende em Bairro tranquilo, próximo a tudo,</t>
  </si>
  <si>
    <t>Casa frente para rua (84,82m²) Garagem - Sala (escada em granito), Cozinha espaçosa , Lavabo, Área de serviço...</t>
  </si>
  <si>
    <t>Rua Eugênio Kan, Jardim da Viga</t>
  </si>
  <si>
    <t>94 m²</t>
  </si>
  <si>
    <t>condomínio R$ 350 IPTU R$ 60</t>
  </si>
  <si>
    <t>Vendo apartamento 2 quartos no Condomínio Dez em Nova Iguaçu. Possui sala ampla ,varanda, quartos, banheiro com blindex e área de serviço. Com vaga de garagem. Area de lazer comple...</t>
  </si>
  <si>
    <t>Apartamentos incríveis dentro de um verdadeiro Condomínio Clube! Dois quartos com 66m² e três quartos com 86m²! Todos com suíte, varandão e uma vaga! Prédio com fachada muito difer...</t>
  </si>
  <si>
    <t>Avenida Pernambucana, Vila Rosali</t>
  </si>
  <si>
    <t>66 - 86 m²</t>
  </si>
  <si>
    <t>No Viva Vida Naturale, você torna o dia a dia da sua família muito mais divertido. Tendo a tranquilidade de saber que, bem pertinho de casa, você e sua família vão ter sempre à dis...</t>
  </si>
  <si>
    <t>Avenida Subtenente Manoel Henrique da Cunha Rabelo, São Vicente</t>
  </si>
  <si>
    <t>R$ 148.900</t>
  </si>
  <si>
    <t>Condomínio fechado com apartamentos de 2 quartos em Campo Grande. Segurança, tranquilidade, conforto e lazer com piscina para sua família se divertir sem sair de casa. O Rio Rock o...</t>
  </si>
  <si>
    <t>Caminho do Encanamento, Campo Grande</t>
  </si>
  <si>
    <t>41 - 45 m²</t>
  </si>
  <si>
    <t>R$ 247.000</t>
  </si>
  <si>
    <t>condomínio R$ 350 IPTU R$ 400</t>
  </si>
  <si>
    <t>Residencial Golden Clube - Lançamento Nova Iguaçu</t>
  </si>
  <si>
    <t>Excelentes apartamentos com 2/3 qtos + Garden todos com suítes, varanda e vaga de garagem com metragens que variam de 53m² 106....</t>
  </si>
  <si>
    <t>IPTU R$ 260</t>
  </si>
  <si>
    <t>Cód: CIAP20048. Excelente apartamento, com 92 m2, varandão, sala, 2 ambientes, 2 quartos, sendo 1 suíte, hidromassagem, banheiro social, cozinha planejada, áreas de serviço e livre...</t>
  </si>
  <si>
    <t>Rua João Bento Calixto, Santa Eugênia</t>
  </si>
  <si>
    <t>condomínio R$ 580 IPTU R$ 825</t>
  </si>
  <si>
    <t>Vendo ou alugo apartamento no Condomínio Bosque das Águas em Nova Iguaçu. Planta confortável 2 quartos sendo 1 suíte, Sala com ar condicionado, Varanda com vista livre, Cozinha com...</t>
  </si>
  <si>
    <t>R$ 440.000</t>
  </si>
  <si>
    <t>condomínio R$ 238 IPTU R$ 1.350</t>
  </si>
  <si>
    <t>Excelente imóvel estilo colonial, no conceituado Bairro da Luz, próximo ao Shopping Nova Iguaçu e da Via Light. São duas casas localizadas no mesmo terreno, dentro do Condomínio Ge...</t>
  </si>
  <si>
    <t>Rua Gérson Chernichard, da Luz</t>
  </si>
  <si>
    <t>190 m²</t>
  </si>
  <si>
    <t>R$ 499.000</t>
  </si>
  <si>
    <t>FINANCIAMOS POR QUALQUER BANCO DA SUA ESCOLHA. Apartamento moderno e espaçoso, bem localizado. Possui ampla sala com 3 quartos, uma suíte, com 2 vagas, piso em cerâmica, banheiro,...</t>
  </si>
  <si>
    <t>IPTU R$ 110</t>
  </si>
  <si>
    <t>Venda casa 3 quartos Moqueta Nova Iguaçu, sala ampla , 3 quartos , banheiro , cozinha espaçosa , sala de jantar, varanda na frente e fundos , área de serviço separada, piscina , es...</t>
  </si>
  <si>
    <t>Rua Pedro Antônio Pereira, Moqueta</t>
  </si>
  <si>
    <t>condomínio R$ 290</t>
  </si>
  <si>
    <t>condomínio R$ 200 IPTU R$ 60</t>
  </si>
  <si>
    <t>Vendo casa 4 quartos condomínio Vila Angela Jardim Alvorada Nova Iguaçu, sala ampla 3 ambientes, banheiro social, cozinha grande com armários e bancada ,área de serviço, churrasque...</t>
  </si>
  <si>
    <t>154 m²</t>
  </si>
  <si>
    <t>R$ 739.000</t>
  </si>
  <si>
    <t>condomínio R$ 1.000 IPTU R$ 1</t>
  </si>
  <si>
    <t>Tabela promocional de Natal. Apartamento na região nobre de Nova Iguaçu, no luxuoso Condomínio Golden Gate (apenas duas torres). Unidade 1704 do bloco A, com 2 suítes, varanda gour...</t>
  </si>
  <si>
    <t>Linda casa em condomínio fechado composta por: 3 quartos sendo 1 suíte, sala ampla, 2 banheiros, cozinha com planejados, área de serviço, vaga de garagem, quintal mini arborizado *...</t>
  </si>
  <si>
    <t>Rua Geni Saraiva, Cerâmica</t>
  </si>
  <si>
    <t>95 m²</t>
  </si>
  <si>
    <t>R$ 225.000</t>
  </si>
  <si>
    <t>condomínio R$ 60</t>
  </si>
  <si>
    <t>Rua Coronel Bernardino de Melo, K 11</t>
  </si>
  <si>
    <t>R$ 420.000</t>
  </si>
  <si>
    <t>IPTU R$ 220</t>
  </si>
  <si>
    <t>Venda de casa 3 quartos Santa Eugenia Nova Iguaçu, sala com rebaixamento de gesso,piso porcelanato, suite com armário e espaço para escritório ou closet , 2 quartos com armários pl...</t>
  </si>
  <si>
    <t>Rua Carlos Pereira Leal, Parque Residencial Guadalajara</t>
  </si>
  <si>
    <t>182 m²</t>
  </si>
  <si>
    <t>Casa de 2 andares, casa independente com a parte de cima com quarto, escritório, circulação e varandão, sala de estar, cozinha ampla, banheiro moderno, área de serviço, casa muito...</t>
  </si>
  <si>
    <t>Rua Vereador Helcio Chambarelli, Caonze</t>
  </si>
  <si>
    <t>200 m²</t>
  </si>
  <si>
    <t>6</t>
  </si>
  <si>
    <t>condomínio R$ 50 IPTU R$ 300</t>
  </si>
  <si>
    <t>A casa no bairro Parque Flora possui 77 metros quadrados com 2 quartos sendo 1 suite e 2 banheiros</t>
  </si>
  <si>
    <t>Casa duplex de 2 quartos, 1 suíte com varanda, sala ampla em porcelanato c...</t>
  </si>
  <si>
    <t>Rua Proclamação, Parque Flora</t>
  </si>
  <si>
    <t>R$ 309.000</t>
  </si>
  <si>
    <t>condomínio R$ 300</t>
  </si>
  <si>
    <t>Buscando por espaço e localização? O residencial Paschoal Paladino tem tudo isso, seu endereço estratégico pertinho do Top Shopping e ainda com um amplo comércio ao redor se destac...</t>
  </si>
  <si>
    <t>condomínio R$ 550 IPTU R$ 733</t>
  </si>
  <si>
    <t>Imóvel com 75 m², localizado em Nova Iguaçu, em condomínio com excelente infraestrutura. Próximo ao comércio, farta condução de transportes, escolas e diversas opções de entretenim...</t>
  </si>
  <si>
    <t>IPTU R$ 105</t>
  </si>
  <si>
    <t>Vendo casa linear com 3 quartos em Santa Eugenia Nova Iguaçu, com 3 vagas de garagem e grande quintal atrás descoberto. Sala espaçosa, cozinha grande toda planejada, com área de se...</t>
  </si>
  <si>
    <t>Rua Barão do Cerro Azul, Santa Eugênia</t>
  </si>
  <si>
    <t>130 m²</t>
  </si>
  <si>
    <t>condomínio R$ 230 IPTU R$ 395</t>
  </si>
  <si>
    <t>O apartamento está localizado no bairro Prata possui 47 metros quadrados com 2 quartos e 1 banheiro</t>
  </si>
  <si>
    <t>Apartamento no 2 Andar e Sol da Manhã.</t>
  </si>
  <si>
    <t>Possui área de fitness, parquinho c...</t>
  </si>
  <si>
    <t>A casa no bairro Ouro Preto possui 100 metros quadrados com 3 quartos sendo 1 suite e 3 banheiros</t>
  </si>
  <si>
    <t>Possui espaço para festas.</t>
  </si>
  <si>
    <t>Vai lhe possibilitar todo o conforto do ar condic...</t>
  </si>
  <si>
    <t>Ouro Preto, Nova Iguaçu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</si>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</sst>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workbookViewId="0">
      <selection activeCell="H6" sqref="H6"/>
    </sheetView>
  </sheetViews>
  <sheetFormatPr defaultRowHeight="14.4" x14ac:dyDescent="0.3"/>
  <sheetData>
    <row r="1" spans="1:16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2" t="s">
        <v>142</v>
      </c>
      <c r="P1" s="2" t="s">
        <v>143</v>
      </c>
    </row>
    <row r="2" spans="1:16" x14ac:dyDescent="0.3">
      <c r="A2" s="1">
        <v>0</v>
      </c>
      <c r="B2" t="s">
        <v>0</v>
      </c>
      <c r="C2" t="s">
        <v>7</v>
      </c>
      <c r="D2" t="s">
        <v>30</v>
      </c>
      <c r="E2" t="s">
        <v>53</v>
      </c>
      <c r="F2" t="s">
        <v>70</v>
      </c>
      <c r="G2" t="s">
        <v>84</v>
      </c>
      <c r="H2" t="s">
        <v>102</v>
      </c>
      <c r="I2" t="s">
        <v>99</v>
      </c>
      <c r="J2" t="s">
        <v>99</v>
      </c>
    </row>
    <row r="3" spans="1:16" x14ac:dyDescent="0.3">
      <c r="A3" s="1">
        <v>1</v>
      </c>
      <c r="B3" t="s">
        <v>1</v>
      </c>
      <c r="C3" t="s">
        <v>8</v>
      </c>
      <c r="D3" t="s">
        <v>31</v>
      </c>
      <c r="E3" t="s">
        <v>53</v>
      </c>
      <c r="F3" t="s">
        <v>71</v>
      </c>
      <c r="G3" t="s">
        <v>85</v>
      </c>
      <c r="H3" t="s">
        <v>83</v>
      </c>
      <c r="I3" t="s">
        <v>99</v>
      </c>
      <c r="J3" t="s">
        <v>99</v>
      </c>
    </row>
    <row r="4" spans="1:16" x14ac:dyDescent="0.3">
      <c r="A4" s="1">
        <v>2</v>
      </c>
      <c r="B4" t="s">
        <v>0</v>
      </c>
      <c r="C4" t="s">
        <v>9</v>
      </c>
      <c r="D4" t="s">
        <v>32</v>
      </c>
      <c r="E4" t="s">
        <v>53</v>
      </c>
      <c r="F4" t="s">
        <v>72</v>
      </c>
      <c r="G4" t="s">
        <v>86</v>
      </c>
      <c r="H4" t="s">
        <v>102</v>
      </c>
      <c r="I4" t="s">
        <v>102</v>
      </c>
    </row>
    <row r="5" spans="1:16" x14ac:dyDescent="0.3">
      <c r="A5" s="1">
        <v>3</v>
      </c>
      <c r="B5" t="s">
        <v>2</v>
      </c>
      <c r="C5" t="s">
        <v>10</v>
      </c>
      <c r="D5" t="s">
        <v>33</v>
      </c>
      <c r="E5" t="s">
        <v>53</v>
      </c>
      <c r="F5" t="s">
        <v>73</v>
      </c>
      <c r="G5" t="s">
        <v>87</v>
      </c>
      <c r="H5" t="s">
        <v>83</v>
      </c>
      <c r="I5" t="s">
        <v>83</v>
      </c>
    </row>
    <row r="6" spans="1:16" x14ac:dyDescent="0.3">
      <c r="A6" s="1">
        <v>4</v>
      </c>
      <c r="B6" t="s">
        <v>2</v>
      </c>
      <c r="C6" t="s">
        <v>11</v>
      </c>
      <c r="D6" t="s">
        <v>34</v>
      </c>
      <c r="E6" t="s">
        <v>54</v>
      </c>
      <c r="F6" t="s">
        <v>53</v>
      </c>
      <c r="G6" t="s">
        <v>88</v>
      </c>
      <c r="H6" t="s">
        <v>103</v>
      </c>
      <c r="I6" t="s">
        <v>117</v>
      </c>
      <c r="J6" t="s">
        <v>83</v>
      </c>
      <c r="K6" t="s">
        <v>117</v>
      </c>
    </row>
    <row r="7" spans="1:16" x14ac:dyDescent="0.3">
      <c r="A7" s="1">
        <v>5</v>
      </c>
      <c r="B7" t="s">
        <v>2</v>
      </c>
      <c r="C7" t="s">
        <v>12</v>
      </c>
      <c r="D7" t="s">
        <v>35</v>
      </c>
      <c r="E7" t="s">
        <v>55</v>
      </c>
      <c r="F7" t="s">
        <v>74</v>
      </c>
      <c r="G7" t="s">
        <v>89</v>
      </c>
      <c r="H7" t="s">
        <v>104</v>
      </c>
      <c r="I7" t="s">
        <v>118</v>
      </c>
      <c r="J7" t="s">
        <v>53</v>
      </c>
      <c r="K7" t="s">
        <v>126</v>
      </c>
      <c r="L7" t="s">
        <v>128</v>
      </c>
      <c r="M7" t="s">
        <v>83</v>
      </c>
      <c r="N7" t="s">
        <v>99</v>
      </c>
      <c r="O7" t="s">
        <v>83</v>
      </c>
    </row>
    <row r="8" spans="1:16" x14ac:dyDescent="0.3">
      <c r="A8" s="1">
        <v>6</v>
      </c>
      <c r="B8" t="s">
        <v>3</v>
      </c>
      <c r="C8" t="s">
        <v>13</v>
      </c>
      <c r="D8" t="s">
        <v>36</v>
      </c>
      <c r="E8" t="s">
        <v>56</v>
      </c>
      <c r="F8" t="s">
        <v>53</v>
      </c>
      <c r="G8" t="s">
        <v>90</v>
      </c>
      <c r="H8" t="s">
        <v>105</v>
      </c>
      <c r="I8" t="s">
        <v>83</v>
      </c>
      <c r="J8" t="s">
        <v>83</v>
      </c>
      <c r="K8" t="s">
        <v>83</v>
      </c>
    </row>
    <row r="9" spans="1:16" x14ac:dyDescent="0.3">
      <c r="A9" s="1">
        <v>7</v>
      </c>
      <c r="B9" t="s">
        <v>4</v>
      </c>
      <c r="C9" t="s">
        <v>14</v>
      </c>
      <c r="D9" t="s">
        <v>37</v>
      </c>
      <c r="E9" t="s">
        <v>57</v>
      </c>
      <c r="F9" t="s">
        <v>53</v>
      </c>
      <c r="G9" t="s">
        <v>91</v>
      </c>
      <c r="H9" t="s">
        <v>106</v>
      </c>
      <c r="I9" t="s">
        <v>117</v>
      </c>
      <c r="J9" t="s">
        <v>83</v>
      </c>
      <c r="K9" t="s">
        <v>119</v>
      </c>
    </row>
    <row r="10" spans="1:16" x14ac:dyDescent="0.3">
      <c r="A10" s="1">
        <v>8</v>
      </c>
      <c r="B10" t="s">
        <v>3</v>
      </c>
      <c r="C10" t="s">
        <v>15</v>
      </c>
      <c r="D10" t="s">
        <v>38</v>
      </c>
      <c r="E10" t="s">
        <v>58</v>
      </c>
      <c r="F10" t="s">
        <v>75</v>
      </c>
      <c r="G10" t="s">
        <v>53</v>
      </c>
      <c r="H10" t="s">
        <v>107</v>
      </c>
      <c r="I10" t="s">
        <v>85</v>
      </c>
      <c r="J10" t="s">
        <v>83</v>
      </c>
      <c r="K10" t="s">
        <v>99</v>
      </c>
      <c r="L10" t="s">
        <v>99</v>
      </c>
    </row>
    <row r="11" spans="1:16" x14ac:dyDescent="0.3">
      <c r="A11" s="1">
        <v>9</v>
      </c>
      <c r="B11" t="s">
        <v>3</v>
      </c>
      <c r="C11" t="s">
        <v>16</v>
      </c>
      <c r="D11" t="s">
        <v>39</v>
      </c>
      <c r="E11" t="s">
        <v>53</v>
      </c>
      <c r="F11" t="s">
        <v>76</v>
      </c>
      <c r="G11" t="s">
        <v>92</v>
      </c>
      <c r="H11" t="s">
        <v>83</v>
      </c>
      <c r="I11" t="s">
        <v>117</v>
      </c>
    </row>
    <row r="12" spans="1:16" x14ac:dyDescent="0.3">
      <c r="A12" s="1">
        <v>10</v>
      </c>
      <c r="B12" t="s">
        <v>3</v>
      </c>
      <c r="C12" t="s">
        <v>17</v>
      </c>
      <c r="D12" t="s">
        <v>40</v>
      </c>
      <c r="E12" t="s">
        <v>59</v>
      </c>
      <c r="F12" t="s">
        <v>53</v>
      </c>
      <c r="G12" t="s">
        <v>93</v>
      </c>
      <c r="H12" t="s">
        <v>108</v>
      </c>
      <c r="I12" t="s">
        <v>83</v>
      </c>
      <c r="J12" t="s">
        <v>99</v>
      </c>
      <c r="K12" t="s">
        <v>99</v>
      </c>
    </row>
    <row r="13" spans="1:16" x14ac:dyDescent="0.3">
      <c r="A13" s="1">
        <v>11</v>
      </c>
      <c r="B13" t="s">
        <v>5</v>
      </c>
      <c r="C13" t="s">
        <v>18</v>
      </c>
      <c r="D13" t="s">
        <v>41</v>
      </c>
      <c r="E13" t="s">
        <v>53</v>
      </c>
      <c r="F13" t="s">
        <v>77</v>
      </c>
      <c r="G13" t="s">
        <v>94</v>
      </c>
      <c r="H13" t="s">
        <v>83</v>
      </c>
      <c r="I13" t="s">
        <v>99</v>
      </c>
      <c r="J13" t="s">
        <v>99</v>
      </c>
    </row>
    <row r="14" spans="1:16" x14ac:dyDescent="0.3">
      <c r="A14" s="1">
        <v>12</v>
      </c>
      <c r="B14" t="s">
        <v>3</v>
      </c>
      <c r="C14" t="s">
        <v>19</v>
      </c>
      <c r="D14" t="s">
        <v>42</v>
      </c>
      <c r="E14" t="s">
        <v>60</v>
      </c>
      <c r="F14" t="s">
        <v>53</v>
      </c>
      <c r="G14" t="s">
        <v>95</v>
      </c>
      <c r="H14" t="s">
        <v>109</v>
      </c>
      <c r="I14" t="s">
        <v>83</v>
      </c>
      <c r="J14" t="s">
        <v>83</v>
      </c>
    </row>
    <row r="15" spans="1:16" x14ac:dyDescent="0.3">
      <c r="A15" s="1">
        <v>13</v>
      </c>
      <c r="B15" t="s">
        <v>3</v>
      </c>
      <c r="C15" t="s">
        <v>20</v>
      </c>
      <c r="D15" t="s">
        <v>43</v>
      </c>
      <c r="F15" t="s">
        <v>78</v>
      </c>
      <c r="H15" t="s">
        <v>110</v>
      </c>
      <c r="I15" t="s">
        <v>53</v>
      </c>
      <c r="J15" t="s">
        <v>124</v>
      </c>
      <c r="K15" t="s">
        <v>127</v>
      </c>
      <c r="L15" t="s">
        <v>117</v>
      </c>
      <c r="M15" t="s">
        <v>117</v>
      </c>
      <c r="N15" t="s">
        <v>83</v>
      </c>
    </row>
    <row r="16" spans="1:16" x14ac:dyDescent="0.3">
      <c r="A16" s="1">
        <v>14</v>
      </c>
      <c r="B16" t="s">
        <v>3</v>
      </c>
      <c r="C16" t="s">
        <v>21</v>
      </c>
      <c r="D16" t="s">
        <v>44</v>
      </c>
      <c r="E16" t="s">
        <v>61</v>
      </c>
      <c r="F16" t="s">
        <v>53</v>
      </c>
      <c r="G16" t="s">
        <v>96</v>
      </c>
      <c r="H16" t="s">
        <v>111</v>
      </c>
      <c r="I16" t="s">
        <v>119</v>
      </c>
      <c r="J16" t="s">
        <v>83</v>
      </c>
      <c r="K16" t="s">
        <v>119</v>
      </c>
    </row>
    <row r="17" spans="1:13" x14ac:dyDescent="0.3">
      <c r="A17" s="1">
        <v>15</v>
      </c>
      <c r="B17" t="s">
        <v>3</v>
      </c>
      <c r="C17" t="s">
        <v>22</v>
      </c>
      <c r="D17" t="s">
        <v>45</v>
      </c>
      <c r="E17" t="s">
        <v>62</v>
      </c>
      <c r="F17" t="s">
        <v>53</v>
      </c>
      <c r="G17" t="s">
        <v>97</v>
      </c>
      <c r="H17" t="s">
        <v>112</v>
      </c>
      <c r="I17" t="s">
        <v>83</v>
      </c>
      <c r="J17" t="s">
        <v>99</v>
      </c>
      <c r="K17" t="s">
        <v>83</v>
      </c>
    </row>
    <row r="18" spans="1:13" x14ac:dyDescent="0.3">
      <c r="A18" s="1">
        <v>16</v>
      </c>
      <c r="B18" t="s">
        <v>3</v>
      </c>
      <c r="C18" t="s">
        <v>19</v>
      </c>
      <c r="D18" t="s">
        <v>46</v>
      </c>
      <c r="E18" t="s">
        <v>63</v>
      </c>
      <c r="F18" t="s">
        <v>79</v>
      </c>
      <c r="G18" t="s">
        <v>53</v>
      </c>
      <c r="H18" t="s">
        <v>72</v>
      </c>
      <c r="I18" t="s">
        <v>120</v>
      </c>
      <c r="J18" t="s">
        <v>83</v>
      </c>
      <c r="K18" t="s">
        <v>83</v>
      </c>
      <c r="L18" t="s">
        <v>83</v>
      </c>
    </row>
    <row r="19" spans="1:13" x14ac:dyDescent="0.3">
      <c r="A19" s="1">
        <v>17</v>
      </c>
      <c r="B19" t="s">
        <v>3</v>
      </c>
      <c r="C19" t="s">
        <v>23</v>
      </c>
      <c r="D19" t="s">
        <v>38</v>
      </c>
      <c r="E19" t="s">
        <v>64</v>
      </c>
      <c r="F19" t="s">
        <v>80</v>
      </c>
      <c r="G19" t="s">
        <v>98</v>
      </c>
      <c r="H19" t="s">
        <v>53</v>
      </c>
      <c r="I19" t="s">
        <v>121</v>
      </c>
      <c r="J19" t="s">
        <v>125</v>
      </c>
      <c r="K19" t="s">
        <v>83</v>
      </c>
      <c r="L19" t="s">
        <v>99</v>
      </c>
      <c r="M19" t="s">
        <v>99</v>
      </c>
    </row>
    <row r="20" spans="1:13" x14ac:dyDescent="0.3">
      <c r="A20" s="1">
        <v>18</v>
      </c>
      <c r="B20" t="s">
        <v>3</v>
      </c>
      <c r="C20" t="s">
        <v>24</v>
      </c>
      <c r="D20" t="s">
        <v>47</v>
      </c>
      <c r="F20" t="s">
        <v>81</v>
      </c>
      <c r="G20" t="s">
        <v>53</v>
      </c>
      <c r="H20" t="s">
        <v>113</v>
      </c>
      <c r="I20" t="s">
        <v>122</v>
      </c>
      <c r="J20" t="s">
        <v>83</v>
      </c>
      <c r="K20" t="s">
        <v>83</v>
      </c>
      <c r="L20" t="s">
        <v>117</v>
      </c>
    </row>
    <row r="21" spans="1:13" x14ac:dyDescent="0.3">
      <c r="A21" s="1">
        <v>19</v>
      </c>
      <c r="B21" t="s">
        <v>3</v>
      </c>
      <c r="C21" t="s">
        <v>25</v>
      </c>
      <c r="D21" t="s">
        <v>48</v>
      </c>
      <c r="E21" t="s">
        <v>65</v>
      </c>
      <c r="F21" t="s">
        <v>82</v>
      </c>
      <c r="G21" t="s">
        <v>53</v>
      </c>
      <c r="H21" t="s">
        <v>114</v>
      </c>
      <c r="I21" t="s">
        <v>123</v>
      </c>
      <c r="J21" t="s">
        <v>83</v>
      </c>
      <c r="K21" t="s">
        <v>83</v>
      </c>
      <c r="L21" t="s">
        <v>117</v>
      </c>
    </row>
    <row r="22" spans="1:13" x14ac:dyDescent="0.3">
      <c r="A22" s="1">
        <v>20</v>
      </c>
      <c r="B22" t="s">
        <v>5</v>
      </c>
      <c r="C22" t="s">
        <v>26</v>
      </c>
      <c r="D22" t="s">
        <v>49</v>
      </c>
      <c r="E22" t="s">
        <v>66</v>
      </c>
      <c r="F22" t="s">
        <v>83</v>
      </c>
      <c r="G22" t="s">
        <v>99</v>
      </c>
      <c r="H22" t="s">
        <v>83</v>
      </c>
    </row>
    <row r="23" spans="1:13" x14ac:dyDescent="0.3">
      <c r="A23" s="1">
        <v>21</v>
      </c>
      <c r="B23" t="s">
        <v>3</v>
      </c>
      <c r="C23" t="s">
        <v>27</v>
      </c>
      <c r="D23" t="s">
        <v>50</v>
      </c>
      <c r="E23" t="s">
        <v>67</v>
      </c>
      <c r="F23" t="s">
        <v>53</v>
      </c>
      <c r="G23" t="s">
        <v>100</v>
      </c>
      <c r="H23" t="s">
        <v>115</v>
      </c>
      <c r="I23" t="s">
        <v>83</v>
      </c>
      <c r="J23" t="s">
        <v>99</v>
      </c>
      <c r="K23" t="s">
        <v>99</v>
      </c>
    </row>
    <row r="24" spans="1:13" x14ac:dyDescent="0.3">
      <c r="A24" s="1">
        <v>22</v>
      </c>
      <c r="B24" t="s">
        <v>3</v>
      </c>
      <c r="C24" t="s">
        <v>28</v>
      </c>
      <c r="D24" t="s">
        <v>51</v>
      </c>
      <c r="E24" t="s">
        <v>68</v>
      </c>
      <c r="F24" t="s">
        <v>53</v>
      </c>
      <c r="G24" t="s">
        <v>101</v>
      </c>
      <c r="H24" t="s">
        <v>116</v>
      </c>
      <c r="I24" t="s">
        <v>117</v>
      </c>
      <c r="J24" t="s">
        <v>117</v>
      </c>
      <c r="K24" t="s">
        <v>83</v>
      </c>
    </row>
    <row r="25" spans="1:13" x14ac:dyDescent="0.3">
      <c r="A25" s="1">
        <v>23</v>
      </c>
      <c r="B25" t="s">
        <v>6</v>
      </c>
      <c r="C25" t="s">
        <v>29</v>
      </c>
      <c r="D25" t="s">
        <v>52</v>
      </c>
      <c r="E25" t="s">
        <v>69</v>
      </c>
      <c r="F25" t="s">
        <v>83</v>
      </c>
      <c r="G25" t="s">
        <v>99</v>
      </c>
      <c r="H25" t="s">
        <v>83</v>
      </c>
    </row>
    <row r="26" spans="1:13" x14ac:dyDescent="0.3">
      <c r="B26" t="s">
        <v>1</v>
      </c>
      <c r="C26" t="s">
        <v>144</v>
      </c>
      <c r="D26" t="s">
        <v>145</v>
      </c>
      <c r="E26" t="s">
        <v>53</v>
      </c>
      <c r="F26" t="s">
        <v>146</v>
      </c>
      <c r="G26" t="s">
        <v>147</v>
      </c>
      <c r="H26" t="s">
        <v>83</v>
      </c>
      <c r="I26" t="s">
        <v>99</v>
      </c>
    </row>
    <row r="27" spans="1:13" x14ac:dyDescent="0.3">
      <c r="B27" t="s">
        <v>148</v>
      </c>
      <c r="C27" t="s">
        <v>8</v>
      </c>
      <c r="D27" t="s">
        <v>149</v>
      </c>
      <c r="E27" t="s">
        <v>53</v>
      </c>
      <c r="F27" t="s">
        <v>121</v>
      </c>
      <c r="G27" t="s">
        <v>150</v>
      </c>
      <c r="H27" t="s">
        <v>102</v>
      </c>
      <c r="I27" t="s">
        <v>99</v>
      </c>
      <c r="J27" t="s">
        <v>99</v>
      </c>
    </row>
    <row r="28" spans="1:13" x14ac:dyDescent="0.3">
      <c r="B28" t="s">
        <v>148</v>
      </c>
      <c r="C28" t="s">
        <v>8</v>
      </c>
      <c r="D28" t="s">
        <v>149</v>
      </c>
      <c r="E28" t="s">
        <v>53</v>
      </c>
      <c r="F28" t="s">
        <v>151</v>
      </c>
      <c r="G28" t="s">
        <v>152</v>
      </c>
      <c r="H28" t="s">
        <v>102</v>
      </c>
      <c r="I28" t="s">
        <v>99</v>
      </c>
      <c r="J28" t="s">
        <v>102</v>
      </c>
    </row>
    <row r="29" spans="1:13" x14ac:dyDescent="0.3">
      <c r="B29" t="s">
        <v>2</v>
      </c>
      <c r="C29" t="s">
        <v>5</v>
      </c>
      <c r="D29" t="s">
        <v>153</v>
      </c>
      <c r="E29" t="s">
        <v>154</v>
      </c>
      <c r="F29" t="s">
        <v>53</v>
      </c>
      <c r="G29" t="s">
        <v>155</v>
      </c>
      <c r="H29" t="s">
        <v>156</v>
      </c>
    </row>
    <row r="30" spans="1:13" x14ac:dyDescent="0.3">
      <c r="B30" t="s">
        <v>2</v>
      </c>
      <c r="C30" t="s">
        <v>157</v>
      </c>
      <c r="D30" t="s">
        <v>158</v>
      </c>
      <c r="E30" t="s">
        <v>159</v>
      </c>
      <c r="F30" t="s">
        <v>53</v>
      </c>
      <c r="G30" t="s">
        <v>155</v>
      </c>
      <c r="H30" t="s">
        <v>160</v>
      </c>
      <c r="I30" t="s">
        <v>99</v>
      </c>
    </row>
    <row r="31" spans="1:13" x14ac:dyDescent="0.3">
      <c r="B31" t="s">
        <v>2</v>
      </c>
      <c r="C31" t="s">
        <v>161</v>
      </c>
      <c r="D31" t="s">
        <v>162</v>
      </c>
      <c r="E31" t="s">
        <v>163</v>
      </c>
      <c r="F31" t="s">
        <v>53</v>
      </c>
      <c r="G31" t="s">
        <v>164</v>
      </c>
      <c r="H31" t="s">
        <v>165</v>
      </c>
      <c r="I31" t="s">
        <v>117</v>
      </c>
      <c r="J31" t="s">
        <v>117</v>
      </c>
      <c r="K31" t="s">
        <v>119</v>
      </c>
    </row>
    <row r="32" spans="1:13" x14ac:dyDescent="0.3">
      <c r="B32" t="s">
        <v>3</v>
      </c>
      <c r="C32" t="s">
        <v>166</v>
      </c>
      <c r="D32" t="s">
        <v>167</v>
      </c>
      <c r="E32" t="s">
        <v>168</v>
      </c>
      <c r="F32" t="s">
        <v>169</v>
      </c>
      <c r="G32" t="s">
        <v>53</v>
      </c>
      <c r="H32" t="s">
        <v>170</v>
      </c>
      <c r="I32" t="s">
        <v>171</v>
      </c>
      <c r="J32" t="s">
        <v>83</v>
      </c>
      <c r="K32" t="s">
        <v>83</v>
      </c>
    </row>
    <row r="33" spans="2:13" x14ac:dyDescent="0.3">
      <c r="B33" t="s">
        <v>6</v>
      </c>
      <c r="C33" t="s">
        <v>172</v>
      </c>
      <c r="D33" t="s">
        <v>53</v>
      </c>
      <c r="E33" t="s">
        <v>173</v>
      </c>
      <c r="F33" t="s">
        <v>174</v>
      </c>
      <c r="G33" t="s">
        <v>117</v>
      </c>
      <c r="H33" t="s">
        <v>119</v>
      </c>
      <c r="I33" t="s">
        <v>83</v>
      </c>
    </row>
    <row r="34" spans="2:13" x14ac:dyDescent="0.3">
      <c r="B34" t="s">
        <v>3</v>
      </c>
      <c r="C34" t="s">
        <v>175</v>
      </c>
      <c r="D34" t="s">
        <v>176</v>
      </c>
      <c r="E34" t="s">
        <v>177</v>
      </c>
      <c r="F34" t="s">
        <v>53</v>
      </c>
      <c r="G34" t="s">
        <v>178</v>
      </c>
      <c r="H34" t="s">
        <v>69</v>
      </c>
      <c r="I34" t="s">
        <v>83</v>
      </c>
      <c r="J34" t="s">
        <v>99</v>
      </c>
      <c r="K34" t="s">
        <v>83</v>
      </c>
    </row>
    <row r="35" spans="2:13" x14ac:dyDescent="0.3">
      <c r="B35" t="s">
        <v>179</v>
      </c>
      <c r="C35" t="s">
        <v>180</v>
      </c>
      <c r="D35" t="s">
        <v>181</v>
      </c>
      <c r="E35" t="s">
        <v>53</v>
      </c>
      <c r="F35" t="s">
        <v>182</v>
      </c>
      <c r="G35" t="s">
        <v>116</v>
      </c>
      <c r="H35" t="s">
        <v>117</v>
      </c>
      <c r="I35" t="s">
        <v>83</v>
      </c>
      <c r="J35" t="s">
        <v>117</v>
      </c>
    </row>
    <row r="36" spans="2:13" x14ac:dyDescent="0.3">
      <c r="B36" t="s">
        <v>183</v>
      </c>
      <c r="C36" t="s">
        <v>38</v>
      </c>
      <c r="D36" t="s">
        <v>184</v>
      </c>
      <c r="E36" t="s">
        <v>53</v>
      </c>
      <c r="F36" t="s">
        <v>49</v>
      </c>
      <c r="G36" t="s">
        <v>115</v>
      </c>
      <c r="H36" t="s">
        <v>83</v>
      </c>
      <c r="I36" t="s">
        <v>99</v>
      </c>
      <c r="J36" t="s">
        <v>83</v>
      </c>
    </row>
    <row r="37" spans="2:13" x14ac:dyDescent="0.3">
      <c r="B37" t="s">
        <v>185</v>
      </c>
      <c r="C37" t="s">
        <v>186</v>
      </c>
      <c r="D37" t="s">
        <v>164</v>
      </c>
      <c r="E37" t="s">
        <v>187</v>
      </c>
      <c r="F37" t="s">
        <v>83</v>
      </c>
      <c r="G37" t="s">
        <v>83</v>
      </c>
      <c r="H37" t="s">
        <v>83</v>
      </c>
    </row>
    <row r="38" spans="2:13" x14ac:dyDescent="0.3">
      <c r="B38" t="s">
        <v>188</v>
      </c>
      <c r="C38" t="s">
        <v>189</v>
      </c>
      <c r="D38" t="s">
        <v>190</v>
      </c>
      <c r="E38" t="s">
        <v>53</v>
      </c>
      <c r="F38" t="s">
        <v>191</v>
      </c>
      <c r="G38" t="s">
        <v>192</v>
      </c>
      <c r="H38" t="s">
        <v>117</v>
      </c>
      <c r="I38" t="s">
        <v>83</v>
      </c>
      <c r="J38" t="s">
        <v>117</v>
      </c>
    </row>
    <row r="39" spans="2:13" x14ac:dyDescent="0.3">
      <c r="B39" t="s">
        <v>193</v>
      </c>
      <c r="C39" t="s">
        <v>194</v>
      </c>
      <c r="D39" t="s">
        <v>195</v>
      </c>
      <c r="E39" t="s">
        <v>53</v>
      </c>
      <c r="F39" t="s">
        <v>196</v>
      </c>
      <c r="G39" t="s">
        <v>197</v>
      </c>
      <c r="H39" t="s">
        <v>117</v>
      </c>
      <c r="I39" t="s">
        <v>99</v>
      </c>
      <c r="J39" t="s">
        <v>83</v>
      </c>
    </row>
    <row r="40" spans="2:13" x14ac:dyDescent="0.3"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53</v>
      </c>
      <c r="H40" t="s">
        <v>146</v>
      </c>
      <c r="I40" t="s">
        <v>125</v>
      </c>
      <c r="J40" t="s">
        <v>83</v>
      </c>
      <c r="K40" t="s">
        <v>99</v>
      </c>
      <c r="L40" t="s">
        <v>99</v>
      </c>
    </row>
    <row r="41" spans="2:13" x14ac:dyDescent="0.3">
      <c r="B41" t="s">
        <v>3</v>
      </c>
      <c r="C41" t="s">
        <v>203</v>
      </c>
      <c r="D41" t="s">
        <v>204</v>
      </c>
      <c r="E41" t="s">
        <v>53</v>
      </c>
      <c r="F41" t="s">
        <v>205</v>
      </c>
      <c r="G41" t="s">
        <v>206</v>
      </c>
    </row>
    <row r="42" spans="2:13" x14ac:dyDescent="0.3">
      <c r="B42" t="s">
        <v>6</v>
      </c>
      <c r="C42" t="s">
        <v>207</v>
      </c>
      <c r="D42" t="s">
        <v>208</v>
      </c>
      <c r="E42" t="s">
        <v>209</v>
      </c>
      <c r="F42" t="s">
        <v>210</v>
      </c>
      <c r="G42" t="s">
        <v>53</v>
      </c>
      <c r="H42" t="s">
        <v>211</v>
      </c>
      <c r="I42" t="s">
        <v>115</v>
      </c>
      <c r="J42" t="s">
        <v>83</v>
      </c>
      <c r="K42" t="s">
        <v>99</v>
      </c>
      <c r="L42" t="s">
        <v>99</v>
      </c>
    </row>
    <row r="43" spans="2:13" x14ac:dyDescent="0.3">
      <c r="B43" t="s">
        <v>3</v>
      </c>
      <c r="C43" t="s">
        <v>212</v>
      </c>
      <c r="D43" t="s">
        <v>213</v>
      </c>
      <c r="E43" t="s">
        <v>214</v>
      </c>
      <c r="F43" t="s">
        <v>53</v>
      </c>
      <c r="G43" t="s">
        <v>215</v>
      </c>
      <c r="H43" t="s">
        <v>106</v>
      </c>
      <c r="I43" t="s">
        <v>117</v>
      </c>
      <c r="J43" t="s">
        <v>83</v>
      </c>
      <c r="K43" t="s">
        <v>117</v>
      </c>
    </row>
    <row r="44" spans="2:13" x14ac:dyDescent="0.3">
      <c r="B44" t="s">
        <v>3</v>
      </c>
      <c r="C44" t="s">
        <v>216</v>
      </c>
      <c r="D44" t="s">
        <v>217</v>
      </c>
      <c r="E44" t="s">
        <v>218</v>
      </c>
      <c r="G44" t="s">
        <v>219</v>
      </c>
      <c r="H44" t="s">
        <v>53</v>
      </c>
      <c r="I44" t="s">
        <v>220</v>
      </c>
      <c r="J44" t="s">
        <v>221</v>
      </c>
      <c r="K44" t="s">
        <v>83</v>
      </c>
      <c r="L44" t="s">
        <v>99</v>
      </c>
      <c r="M44" t="s">
        <v>99</v>
      </c>
    </row>
    <row r="45" spans="2:13" x14ac:dyDescent="0.3">
      <c r="B45" t="s">
        <v>3</v>
      </c>
      <c r="C45" t="s">
        <v>222</v>
      </c>
      <c r="D45" t="s">
        <v>223</v>
      </c>
      <c r="E45" t="s">
        <v>224</v>
      </c>
      <c r="G45" t="s">
        <v>225</v>
      </c>
      <c r="H45" t="s">
        <v>53</v>
      </c>
      <c r="I45" t="s">
        <v>226</v>
      </c>
      <c r="J45" t="s">
        <v>227</v>
      </c>
      <c r="K45" t="s">
        <v>83</v>
      </c>
      <c r="L45" t="s">
        <v>99</v>
      </c>
      <c r="M45" t="s">
        <v>83</v>
      </c>
    </row>
    <row r="46" spans="2:13" x14ac:dyDescent="0.3">
      <c r="B46" t="s">
        <v>3</v>
      </c>
      <c r="C46" t="s">
        <v>228</v>
      </c>
      <c r="D46" t="s">
        <v>229</v>
      </c>
      <c r="E46" t="s">
        <v>230</v>
      </c>
      <c r="F46" t="s">
        <v>231</v>
      </c>
      <c r="G46" t="s">
        <v>53</v>
      </c>
      <c r="H46" t="s">
        <v>232</v>
      </c>
      <c r="I46" t="s">
        <v>150</v>
      </c>
      <c r="J46" t="s">
        <v>83</v>
      </c>
      <c r="K46" t="s">
        <v>99</v>
      </c>
      <c r="L46" t="s">
        <v>99</v>
      </c>
    </row>
    <row r="47" spans="2:13" x14ac:dyDescent="0.3">
      <c r="B47" t="s">
        <v>233</v>
      </c>
      <c r="C47" t="s">
        <v>234</v>
      </c>
      <c r="D47" t="s">
        <v>235</v>
      </c>
      <c r="E47" t="s">
        <v>53</v>
      </c>
      <c r="F47" t="s">
        <v>72</v>
      </c>
      <c r="G47" t="s">
        <v>120</v>
      </c>
      <c r="H47" t="s">
        <v>83</v>
      </c>
      <c r="I47" t="s">
        <v>99</v>
      </c>
      <c r="J47" t="s">
        <v>83</v>
      </c>
    </row>
    <row r="48" spans="2:13" x14ac:dyDescent="0.3">
      <c r="B48" t="s">
        <v>175</v>
      </c>
      <c r="C48" t="s">
        <v>236</v>
      </c>
      <c r="D48" t="s">
        <v>237</v>
      </c>
      <c r="E48" t="s">
        <v>238</v>
      </c>
      <c r="F48" t="s">
        <v>53</v>
      </c>
      <c r="G48" t="s">
        <v>239</v>
      </c>
      <c r="H48" t="s">
        <v>120</v>
      </c>
      <c r="I48" t="s">
        <v>83</v>
      </c>
      <c r="J48" t="s">
        <v>99</v>
      </c>
      <c r="K48" t="s">
        <v>99</v>
      </c>
    </row>
    <row r="49" spans="2:16" x14ac:dyDescent="0.3">
      <c r="B49" t="s">
        <v>240</v>
      </c>
      <c r="C49" t="s">
        <v>241</v>
      </c>
      <c r="D49" t="s">
        <v>242</v>
      </c>
      <c r="E49" t="s">
        <v>53</v>
      </c>
      <c r="F49" t="s">
        <v>243</v>
      </c>
      <c r="G49" t="s">
        <v>192</v>
      </c>
      <c r="H49" t="s">
        <v>83</v>
      </c>
      <c r="I49" t="s">
        <v>83</v>
      </c>
      <c r="J49" t="s">
        <v>83</v>
      </c>
    </row>
    <row r="50" spans="2:16" x14ac:dyDescent="0.3">
      <c r="B50" t="s">
        <v>0</v>
      </c>
      <c r="C50" t="s">
        <v>8</v>
      </c>
      <c r="D50" t="s">
        <v>244</v>
      </c>
      <c r="F50" t="s">
        <v>245</v>
      </c>
      <c r="G50" t="s">
        <v>53</v>
      </c>
      <c r="H50" t="s">
        <v>246</v>
      </c>
      <c r="I50" t="s">
        <v>247</v>
      </c>
      <c r="J50" t="s">
        <v>83</v>
      </c>
      <c r="K50" t="s">
        <v>99</v>
      </c>
      <c r="L50" t="s">
        <v>99</v>
      </c>
    </row>
    <row r="51" spans="2:16" x14ac:dyDescent="0.3">
      <c r="B51" t="s">
        <v>148</v>
      </c>
      <c r="C51" t="s">
        <v>8</v>
      </c>
      <c r="D51" t="s">
        <v>149</v>
      </c>
      <c r="E51" t="s">
        <v>53</v>
      </c>
      <c r="F51" t="s">
        <v>248</v>
      </c>
      <c r="G51" t="s">
        <v>94</v>
      </c>
      <c r="H51" t="s">
        <v>83</v>
      </c>
      <c r="I51" t="s">
        <v>99</v>
      </c>
      <c r="J51" t="s">
        <v>99</v>
      </c>
    </row>
    <row r="52" spans="2:16" x14ac:dyDescent="0.3">
      <c r="B52" t="s">
        <v>148</v>
      </c>
      <c r="C52" t="s">
        <v>249</v>
      </c>
      <c r="D52" t="s">
        <v>250</v>
      </c>
      <c r="E52" t="s">
        <v>53</v>
      </c>
      <c r="F52" t="s">
        <v>251</v>
      </c>
      <c r="G52" t="s">
        <v>252</v>
      </c>
      <c r="H52" t="s">
        <v>253</v>
      </c>
      <c r="I52" t="s">
        <v>254</v>
      </c>
    </row>
    <row r="53" spans="2:16" x14ac:dyDescent="0.3">
      <c r="B53" t="s">
        <v>2</v>
      </c>
      <c r="C53" t="s">
        <v>24</v>
      </c>
      <c r="D53" t="s">
        <v>255</v>
      </c>
      <c r="E53" t="s">
        <v>256</v>
      </c>
      <c r="F53" t="s">
        <v>53</v>
      </c>
      <c r="G53" t="s">
        <v>257</v>
      </c>
      <c r="H53" t="s">
        <v>258</v>
      </c>
      <c r="I53" t="s">
        <v>83</v>
      </c>
      <c r="J53" t="s">
        <v>83</v>
      </c>
      <c r="K53" t="s">
        <v>117</v>
      </c>
    </row>
    <row r="54" spans="2:16" x14ac:dyDescent="0.3">
      <c r="B54" t="s">
        <v>2</v>
      </c>
      <c r="C54" t="s">
        <v>259</v>
      </c>
      <c r="D54" t="s">
        <v>260</v>
      </c>
      <c r="E54" t="s">
        <v>261</v>
      </c>
      <c r="F54" t="s">
        <v>53</v>
      </c>
      <c r="G54" t="s">
        <v>97</v>
      </c>
      <c r="H54" t="s">
        <v>115</v>
      </c>
      <c r="I54" t="s">
        <v>83</v>
      </c>
      <c r="J54" t="s">
        <v>99</v>
      </c>
      <c r="K54" t="s">
        <v>83</v>
      </c>
    </row>
    <row r="55" spans="2:16" x14ac:dyDescent="0.3">
      <c r="B55" t="s">
        <v>2</v>
      </c>
      <c r="C55" t="s">
        <v>12</v>
      </c>
      <c r="D55" t="s">
        <v>35</v>
      </c>
      <c r="E55" t="s">
        <v>55</v>
      </c>
      <c r="F55" t="s">
        <v>74</v>
      </c>
      <c r="G55" t="s">
        <v>89</v>
      </c>
      <c r="H55" t="s">
        <v>104</v>
      </c>
      <c r="I55" t="s">
        <v>118</v>
      </c>
      <c r="J55" t="s">
        <v>53</v>
      </c>
      <c r="K55" t="s">
        <v>126</v>
      </c>
      <c r="L55" t="s">
        <v>128</v>
      </c>
      <c r="M55" t="s">
        <v>83</v>
      </c>
      <c r="N55" t="s">
        <v>99</v>
      </c>
      <c r="O55" t="s">
        <v>83</v>
      </c>
    </row>
    <row r="56" spans="2:16" x14ac:dyDescent="0.3">
      <c r="B56" t="s">
        <v>262</v>
      </c>
      <c r="C56" t="s">
        <v>263</v>
      </c>
      <c r="D56" t="s">
        <v>264</v>
      </c>
      <c r="E56" t="s">
        <v>215</v>
      </c>
      <c r="F56" t="s">
        <v>106</v>
      </c>
      <c r="G56" t="s">
        <v>117</v>
      </c>
      <c r="H56" t="s">
        <v>83</v>
      </c>
      <c r="I56" t="s">
        <v>117</v>
      </c>
    </row>
    <row r="57" spans="2:16" x14ac:dyDescent="0.3">
      <c r="B57" t="s">
        <v>265</v>
      </c>
      <c r="C57" t="s">
        <v>266</v>
      </c>
      <c r="D57" t="s">
        <v>267</v>
      </c>
      <c r="E57" t="s">
        <v>53</v>
      </c>
      <c r="F57" t="s">
        <v>268</v>
      </c>
      <c r="G57" t="s">
        <v>269</v>
      </c>
      <c r="H57" t="s">
        <v>83</v>
      </c>
      <c r="I57" t="s">
        <v>99</v>
      </c>
      <c r="J57" t="s">
        <v>83</v>
      </c>
    </row>
    <row r="58" spans="2:16" x14ac:dyDescent="0.3">
      <c r="B58" t="s">
        <v>3</v>
      </c>
      <c r="C58" t="s">
        <v>270</v>
      </c>
      <c r="D58" t="s">
        <v>271</v>
      </c>
      <c r="E58" t="s">
        <v>272</v>
      </c>
      <c r="F58" t="s">
        <v>273</v>
      </c>
      <c r="G58" t="s">
        <v>53</v>
      </c>
      <c r="H58" t="s">
        <v>274</v>
      </c>
      <c r="I58" t="s">
        <v>275</v>
      </c>
      <c r="J58" t="s">
        <v>83</v>
      </c>
      <c r="K58" t="s">
        <v>99</v>
      </c>
      <c r="L58" t="s">
        <v>83</v>
      </c>
    </row>
    <row r="59" spans="2:16" x14ac:dyDescent="0.3">
      <c r="B59" t="s">
        <v>6</v>
      </c>
      <c r="C59" t="s">
        <v>172</v>
      </c>
      <c r="D59" t="s">
        <v>53</v>
      </c>
      <c r="E59" t="s">
        <v>173</v>
      </c>
      <c r="F59" t="s">
        <v>174</v>
      </c>
      <c r="G59" t="s">
        <v>117</v>
      </c>
      <c r="H59" t="s">
        <v>119</v>
      </c>
      <c r="I59" t="s">
        <v>83</v>
      </c>
    </row>
    <row r="60" spans="2:16" x14ac:dyDescent="0.3">
      <c r="B60" t="s">
        <v>276</v>
      </c>
      <c r="C60" t="s">
        <v>277</v>
      </c>
      <c r="E60" t="s">
        <v>278</v>
      </c>
      <c r="F60" t="s">
        <v>279</v>
      </c>
      <c r="G60" t="s">
        <v>280</v>
      </c>
      <c r="H60" t="s">
        <v>281</v>
      </c>
      <c r="I60" t="s">
        <v>282</v>
      </c>
      <c r="J60" t="s">
        <v>283</v>
      </c>
      <c r="K60" t="s">
        <v>53</v>
      </c>
      <c r="L60" t="s">
        <v>284</v>
      </c>
      <c r="M60" t="s">
        <v>285</v>
      </c>
      <c r="N60" t="s">
        <v>119</v>
      </c>
      <c r="O60" t="s">
        <v>99</v>
      </c>
      <c r="P60" t="s">
        <v>117</v>
      </c>
    </row>
    <row r="61" spans="2:16" x14ac:dyDescent="0.3">
      <c r="B61" t="s">
        <v>3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53</v>
      </c>
      <c r="I61" t="s">
        <v>97</v>
      </c>
      <c r="J61" t="s">
        <v>291</v>
      </c>
      <c r="K61" t="s">
        <v>119</v>
      </c>
      <c r="L61" t="s">
        <v>83</v>
      </c>
      <c r="M61" t="s">
        <v>117</v>
      </c>
    </row>
    <row r="62" spans="2:16" x14ac:dyDescent="0.3">
      <c r="B62" t="s">
        <v>292</v>
      </c>
      <c r="C62" t="s">
        <v>293</v>
      </c>
      <c r="D62" t="s">
        <v>53</v>
      </c>
      <c r="E62" t="s">
        <v>294</v>
      </c>
      <c r="F62" t="s">
        <v>295</v>
      </c>
      <c r="G62" t="s">
        <v>117</v>
      </c>
      <c r="H62" t="s">
        <v>83</v>
      </c>
      <c r="I62" t="s">
        <v>83</v>
      </c>
    </row>
    <row r="63" spans="2:16" x14ac:dyDescent="0.3"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53</v>
      </c>
      <c r="H63" t="s">
        <v>301</v>
      </c>
      <c r="I63" t="s">
        <v>302</v>
      </c>
      <c r="J63" t="s">
        <v>83</v>
      </c>
      <c r="K63" t="s">
        <v>99</v>
      </c>
      <c r="L63" t="s">
        <v>99</v>
      </c>
    </row>
    <row r="64" spans="2:16" x14ac:dyDescent="0.3">
      <c r="B64" t="s">
        <v>188</v>
      </c>
      <c r="C64" t="s">
        <v>189</v>
      </c>
      <c r="D64" t="s">
        <v>190</v>
      </c>
      <c r="E64" t="s">
        <v>53</v>
      </c>
      <c r="F64" t="s">
        <v>191</v>
      </c>
      <c r="G64" t="s">
        <v>192</v>
      </c>
      <c r="H64" t="s">
        <v>117</v>
      </c>
      <c r="I64" t="s">
        <v>83</v>
      </c>
      <c r="J64" t="s">
        <v>117</v>
      </c>
    </row>
    <row r="65" spans="2:11" x14ac:dyDescent="0.3">
      <c r="B65" t="s">
        <v>303</v>
      </c>
      <c r="C65" t="s">
        <v>304</v>
      </c>
      <c r="D65" t="s">
        <v>305</v>
      </c>
      <c r="E65" t="s">
        <v>53</v>
      </c>
      <c r="F65" t="s">
        <v>306</v>
      </c>
      <c r="G65" t="s">
        <v>307</v>
      </c>
      <c r="H65" t="s">
        <v>83</v>
      </c>
      <c r="I65" t="s">
        <v>119</v>
      </c>
      <c r="J65" t="s">
        <v>83</v>
      </c>
    </row>
    <row r="66" spans="2:11" x14ac:dyDescent="0.3">
      <c r="B66" t="s">
        <v>308</v>
      </c>
      <c r="C66" t="s">
        <v>309</v>
      </c>
      <c r="D66" t="s">
        <v>53</v>
      </c>
      <c r="E66" t="s">
        <v>310</v>
      </c>
      <c r="F66" t="s">
        <v>192</v>
      </c>
      <c r="G66" t="s">
        <v>83</v>
      </c>
      <c r="H66" t="s">
        <v>99</v>
      </c>
    </row>
    <row r="67" spans="2:11" x14ac:dyDescent="0.3">
      <c r="B67" t="s">
        <v>311</v>
      </c>
      <c r="C67" t="s">
        <v>312</v>
      </c>
      <c r="E67" t="s">
        <v>313</v>
      </c>
      <c r="F67" t="s">
        <v>53</v>
      </c>
      <c r="G67" t="s">
        <v>314</v>
      </c>
      <c r="H67" t="s">
        <v>315</v>
      </c>
      <c r="I67" t="s">
        <v>83</v>
      </c>
      <c r="J67" t="s">
        <v>83</v>
      </c>
      <c r="K67" t="s">
        <v>117</v>
      </c>
    </row>
    <row r="68" spans="2:11" x14ac:dyDescent="0.3">
      <c r="B68" t="s">
        <v>316</v>
      </c>
      <c r="C68" t="s">
        <v>317</v>
      </c>
      <c r="D68" t="s">
        <v>53</v>
      </c>
      <c r="E68" t="s">
        <v>318</v>
      </c>
      <c r="F68" t="s">
        <v>127</v>
      </c>
      <c r="G68" t="s">
        <v>83</v>
      </c>
      <c r="H68" t="s">
        <v>117</v>
      </c>
      <c r="I68" t="s">
        <v>117</v>
      </c>
    </row>
    <row r="69" spans="2:11" x14ac:dyDescent="0.3">
      <c r="B69" t="s">
        <v>319</v>
      </c>
      <c r="C69" t="s">
        <v>320</v>
      </c>
      <c r="D69" t="s">
        <v>53</v>
      </c>
      <c r="E69" t="s">
        <v>72</v>
      </c>
      <c r="F69" t="s">
        <v>321</v>
      </c>
      <c r="G69" t="s">
        <v>83</v>
      </c>
      <c r="H69" t="s">
        <v>99</v>
      </c>
      <c r="I69" t="s">
        <v>83</v>
      </c>
    </row>
    <row r="70" spans="2:11" x14ac:dyDescent="0.3">
      <c r="B70" t="s">
        <v>322</v>
      </c>
      <c r="C70" t="s">
        <v>323</v>
      </c>
      <c r="D70" t="s">
        <v>324</v>
      </c>
      <c r="E70" t="s">
        <v>53</v>
      </c>
      <c r="F70" t="s">
        <v>325</v>
      </c>
      <c r="G70" t="s">
        <v>86</v>
      </c>
      <c r="H70" t="s">
        <v>83</v>
      </c>
      <c r="I70" t="s">
        <v>99</v>
      </c>
      <c r="J70" t="s">
        <v>83</v>
      </c>
    </row>
    <row r="71" spans="2:11" x14ac:dyDescent="0.3">
      <c r="B71" t="s">
        <v>21</v>
      </c>
      <c r="C71" t="s">
        <v>326</v>
      </c>
      <c r="D71" t="s">
        <v>53</v>
      </c>
      <c r="E71" t="s">
        <v>96</v>
      </c>
      <c r="F71" t="s">
        <v>327</v>
      </c>
      <c r="G71" t="s">
        <v>119</v>
      </c>
      <c r="H71" t="s">
        <v>83</v>
      </c>
      <c r="I71" t="s">
        <v>119</v>
      </c>
    </row>
    <row r="72" spans="2:11" x14ac:dyDescent="0.3">
      <c r="B72" t="s">
        <v>328</v>
      </c>
      <c r="C72" t="s">
        <v>329</v>
      </c>
      <c r="D72" t="s">
        <v>53</v>
      </c>
      <c r="E72" t="s">
        <v>330</v>
      </c>
      <c r="F72" t="s">
        <v>165</v>
      </c>
      <c r="G72" t="s">
        <v>83</v>
      </c>
      <c r="H72" t="s">
        <v>99</v>
      </c>
      <c r="I72" t="s">
        <v>83</v>
      </c>
    </row>
    <row r="73" spans="2:11" x14ac:dyDescent="0.3">
      <c r="B73" t="s">
        <v>3</v>
      </c>
      <c r="C73" t="s">
        <v>331</v>
      </c>
      <c r="D73" t="s">
        <v>266</v>
      </c>
      <c r="E73" t="s">
        <v>332</v>
      </c>
      <c r="F73" t="s">
        <v>53</v>
      </c>
      <c r="G73" t="s">
        <v>333</v>
      </c>
      <c r="H73" t="s">
        <v>334</v>
      </c>
      <c r="I73" t="s">
        <v>117</v>
      </c>
      <c r="J73" t="s">
        <v>83</v>
      </c>
      <c r="K73" t="s">
        <v>83</v>
      </c>
    </row>
    <row r="74" spans="2:11" x14ac:dyDescent="0.3">
      <c r="B74" t="s">
        <v>0</v>
      </c>
      <c r="C74" t="s">
        <v>8</v>
      </c>
      <c r="D74" t="s">
        <v>335</v>
      </c>
      <c r="E74" t="s">
        <v>53</v>
      </c>
      <c r="F74" t="s">
        <v>336</v>
      </c>
      <c r="G74" t="s">
        <v>156</v>
      </c>
      <c r="H74" t="s">
        <v>83</v>
      </c>
      <c r="I74" t="s">
        <v>99</v>
      </c>
      <c r="J74" t="s">
        <v>99</v>
      </c>
    </row>
    <row r="75" spans="2:11" x14ac:dyDescent="0.3">
      <c r="B75" t="s">
        <v>0</v>
      </c>
      <c r="C75" t="s">
        <v>8</v>
      </c>
      <c r="D75" t="s">
        <v>149</v>
      </c>
      <c r="E75" t="s">
        <v>53</v>
      </c>
      <c r="F75" t="s">
        <v>337</v>
      </c>
      <c r="G75" t="s">
        <v>87</v>
      </c>
      <c r="H75" t="s">
        <v>83</v>
      </c>
      <c r="I75" t="s">
        <v>338</v>
      </c>
      <c r="J75" t="s">
        <v>102</v>
      </c>
    </row>
    <row r="76" spans="2:11" x14ac:dyDescent="0.3">
      <c r="B76" t="s">
        <v>0</v>
      </c>
      <c r="C76" t="s">
        <v>8</v>
      </c>
      <c r="D76" t="s">
        <v>149</v>
      </c>
      <c r="E76" t="s">
        <v>53</v>
      </c>
      <c r="F76" t="s">
        <v>339</v>
      </c>
      <c r="G76" t="s">
        <v>321</v>
      </c>
      <c r="H76" t="s">
        <v>83</v>
      </c>
      <c r="I76" t="s">
        <v>99</v>
      </c>
      <c r="J76" t="s">
        <v>99</v>
      </c>
    </row>
    <row r="77" spans="2:11" x14ac:dyDescent="0.3">
      <c r="B77" t="s">
        <v>2</v>
      </c>
      <c r="C77" t="s">
        <v>340</v>
      </c>
      <c r="D77" t="s">
        <v>341</v>
      </c>
      <c r="E77" t="s">
        <v>53</v>
      </c>
      <c r="F77" t="s">
        <v>342</v>
      </c>
      <c r="G77" t="s">
        <v>171</v>
      </c>
      <c r="H77" t="s">
        <v>117</v>
      </c>
      <c r="I77" t="s">
        <v>119</v>
      </c>
      <c r="J77" t="s">
        <v>343</v>
      </c>
    </row>
    <row r="78" spans="2:11" x14ac:dyDescent="0.3">
      <c r="B78" t="s">
        <v>2</v>
      </c>
      <c r="C78" t="s">
        <v>344</v>
      </c>
      <c r="D78" t="s">
        <v>345</v>
      </c>
      <c r="E78" t="s">
        <v>346</v>
      </c>
      <c r="F78" t="s">
        <v>53</v>
      </c>
      <c r="G78" t="s">
        <v>347</v>
      </c>
      <c r="H78" t="s">
        <v>315</v>
      </c>
      <c r="I78" t="s">
        <v>117</v>
      </c>
      <c r="J78" t="s">
        <v>99</v>
      </c>
      <c r="K78" t="s">
        <v>83</v>
      </c>
    </row>
    <row r="79" spans="2:11" x14ac:dyDescent="0.3">
      <c r="B79" t="s">
        <v>2</v>
      </c>
      <c r="C79" t="s">
        <v>5</v>
      </c>
      <c r="D79" t="s">
        <v>153</v>
      </c>
      <c r="E79" t="s">
        <v>154</v>
      </c>
      <c r="F79" t="s">
        <v>53</v>
      </c>
      <c r="G79" t="s">
        <v>155</v>
      </c>
      <c r="H79" t="s">
        <v>156</v>
      </c>
    </row>
    <row r="80" spans="2:11" x14ac:dyDescent="0.3">
      <c r="B80" t="s">
        <v>328</v>
      </c>
      <c r="C80" t="s">
        <v>329</v>
      </c>
      <c r="D80" t="s">
        <v>53</v>
      </c>
      <c r="E80" t="s">
        <v>330</v>
      </c>
      <c r="F80" t="s">
        <v>165</v>
      </c>
      <c r="G80" t="s">
        <v>83</v>
      </c>
      <c r="H80" t="s">
        <v>99</v>
      </c>
      <c r="I80" t="s">
        <v>83</v>
      </c>
    </row>
    <row r="81" spans="2:14" x14ac:dyDescent="0.3">
      <c r="B81" t="s">
        <v>3</v>
      </c>
      <c r="C81" t="s">
        <v>331</v>
      </c>
      <c r="D81" t="s">
        <v>266</v>
      </c>
      <c r="E81" t="s">
        <v>332</v>
      </c>
      <c r="F81" t="s">
        <v>53</v>
      </c>
      <c r="G81" t="s">
        <v>333</v>
      </c>
      <c r="H81" t="s">
        <v>334</v>
      </c>
      <c r="I81" t="s">
        <v>117</v>
      </c>
      <c r="J81" t="s">
        <v>83</v>
      </c>
      <c r="K81" t="s">
        <v>83</v>
      </c>
    </row>
    <row r="82" spans="2:14" x14ac:dyDescent="0.3">
      <c r="B82" t="s">
        <v>348</v>
      </c>
      <c r="C82" t="s">
        <v>349</v>
      </c>
      <c r="D82" t="s">
        <v>53</v>
      </c>
      <c r="E82" t="s">
        <v>350</v>
      </c>
      <c r="F82" t="s">
        <v>275</v>
      </c>
      <c r="G82" t="s">
        <v>83</v>
      </c>
      <c r="H82" t="s">
        <v>99</v>
      </c>
    </row>
    <row r="83" spans="2:14" x14ac:dyDescent="0.3">
      <c r="B83" t="s">
        <v>20</v>
      </c>
      <c r="C83" t="s">
        <v>351</v>
      </c>
      <c r="D83" t="s">
        <v>352</v>
      </c>
      <c r="E83" t="s">
        <v>353</v>
      </c>
      <c r="F83" t="s">
        <v>117</v>
      </c>
      <c r="G83" t="s">
        <v>99</v>
      </c>
      <c r="H83" t="s">
        <v>83</v>
      </c>
    </row>
    <row r="84" spans="2:14" x14ac:dyDescent="0.3">
      <c r="B84" t="s">
        <v>354</v>
      </c>
      <c r="C84" t="s">
        <v>355</v>
      </c>
      <c r="D84" t="s">
        <v>356</v>
      </c>
      <c r="E84" t="s">
        <v>53</v>
      </c>
      <c r="F84" t="s">
        <v>357</v>
      </c>
      <c r="G84" t="s">
        <v>358</v>
      </c>
      <c r="H84" t="s">
        <v>117</v>
      </c>
      <c r="I84" t="s">
        <v>117</v>
      </c>
      <c r="J84" t="s">
        <v>119</v>
      </c>
    </row>
    <row r="85" spans="2:14" x14ac:dyDescent="0.3">
      <c r="B85" t="s">
        <v>359</v>
      </c>
      <c r="C85" t="s">
        <v>42</v>
      </c>
      <c r="D85" t="s">
        <v>360</v>
      </c>
      <c r="E85" t="s">
        <v>53</v>
      </c>
      <c r="F85" t="s">
        <v>361</v>
      </c>
      <c r="G85" t="s">
        <v>362</v>
      </c>
      <c r="H85" t="s">
        <v>117</v>
      </c>
      <c r="I85" t="s">
        <v>83</v>
      </c>
      <c r="J85" t="s">
        <v>83</v>
      </c>
    </row>
    <row r="86" spans="2:14" x14ac:dyDescent="0.3">
      <c r="B86" t="s">
        <v>363</v>
      </c>
      <c r="C86" t="s">
        <v>364</v>
      </c>
      <c r="D86" t="s">
        <v>365</v>
      </c>
      <c r="E86" t="s">
        <v>53</v>
      </c>
      <c r="F86" t="s">
        <v>215</v>
      </c>
      <c r="G86" t="s">
        <v>285</v>
      </c>
      <c r="H86" t="s">
        <v>117</v>
      </c>
      <c r="I86" t="s">
        <v>83</v>
      </c>
      <c r="J86" t="s">
        <v>119</v>
      </c>
    </row>
    <row r="87" spans="2:14" x14ac:dyDescent="0.3">
      <c r="B87" t="s">
        <v>265</v>
      </c>
      <c r="C87" t="s">
        <v>366</v>
      </c>
      <c r="D87" t="s">
        <v>367</v>
      </c>
      <c r="E87" t="s">
        <v>53</v>
      </c>
      <c r="F87" t="s">
        <v>368</v>
      </c>
      <c r="G87" t="s">
        <v>116</v>
      </c>
      <c r="H87" t="s">
        <v>119</v>
      </c>
      <c r="I87" t="s">
        <v>83</v>
      </c>
      <c r="J87" t="s">
        <v>117</v>
      </c>
    </row>
    <row r="88" spans="2:14" x14ac:dyDescent="0.3">
      <c r="B88" t="s">
        <v>369</v>
      </c>
      <c r="C88" t="s">
        <v>370</v>
      </c>
      <c r="D88" t="s">
        <v>371</v>
      </c>
      <c r="F88" t="s">
        <v>372</v>
      </c>
      <c r="H88" t="s">
        <v>373</v>
      </c>
      <c r="I88" t="s">
        <v>53</v>
      </c>
      <c r="J88" t="s">
        <v>374</v>
      </c>
      <c r="K88" t="s">
        <v>375</v>
      </c>
      <c r="L88" t="s">
        <v>117</v>
      </c>
      <c r="M88" t="s">
        <v>99</v>
      </c>
      <c r="N88" t="s">
        <v>83</v>
      </c>
    </row>
    <row r="89" spans="2:14" x14ac:dyDescent="0.3">
      <c r="B89" t="s">
        <v>3</v>
      </c>
      <c r="C89" t="s">
        <v>369</v>
      </c>
      <c r="D89" t="s">
        <v>376</v>
      </c>
      <c r="E89" t="s">
        <v>53</v>
      </c>
      <c r="F89" t="s">
        <v>95</v>
      </c>
      <c r="G89" t="s">
        <v>120</v>
      </c>
      <c r="H89" t="s">
        <v>83</v>
      </c>
      <c r="I89" t="s">
        <v>99</v>
      </c>
      <c r="J89" t="s">
        <v>83</v>
      </c>
    </row>
    <row r="90" spans="2:14" x14ac:dyDescent="0.3">
      <c r="B90" t="s">
        <v>3</v>
      </c>
      <c r="C90" t="s">
        <v>377</v>
      </c>
      <c r="D90" t="s">
        <v>378</v>
      </c>
      <c r="E90" t="s">
        <v>379</v>
      </c>
      <c r="F90" t="s">
        <v>53</v>
      </c>
      <c r="G90" t="s">
        <v>380</v>
      </c>
      <c r="H90" t="s">
        <v>358</v>
      </c>
      <c r="I90" t="s">
        <v>83</v>
      </c>
      <c r="J90" t="s">
        <v>99</v>
      </c>
      <c r="K90" t="s">
        <v>99</v>
      </c>
    </row>
    <row r="91" spans="2:14" x14ac:dyDescent="0.3">
      <c r="B91" t="s">
        <v>381</v>
      </c>
      <c r="C91" t="s">
        <v>266</v>
      </c>
      <c r="D91" t="s">
        <v>382</v>
      </c>
      <c r="E91" t="s">
        <v>53</v>
      </c>
      <c r="F91" t="s">
        <v>383</v>
      </c>
      <c r="G91" t="s">
        <v>120</v>
      </c>
      <c r="H91" t="s">
        <v>83</v>
      </c>
      <c r="I91" t="s">
        <v>99</v>
      </c>
      <c r="J91" t="s">
        <v>83</v>
      </c>
    </row>
    <row r="92" spans="2:14" x14ac:dyDescent="0.3">
      <c r="B92" t="s">
        <v>384</v>
      </c>
      <c r="C92" t="s">
        <v>385</v>
      </c>
      <c r="E92" t="s">
        <v>386</v>
      </c>
      <c r="F92" t="s">
        <v>53</v>
      </c>
      <c r="G92" t="s">
        <v>173</v>
      </c>
      <c r="H92" t="s">
        <v>387</v>
      </c>
      <c r="I92" t="s">
        <v>119</v>
      </c>
      <c r="J92" t="s">
        <v>117</v>
      </c>
      <c r="K92" t="s">
        <v>119</v>
      </c>
    </row>
    <row r="93" spans="2:14" x14ac:dyDescent="0.3">
      <c r="B93" t="s">
        <v>3</v>
      </c>
      <c r="C93" t="s">
        <v>388</v>
      </c>
      <c r="D93" t="s">
        <v>389</v>
      </c>
      <c r="E93" t="s">
        <v>53</v>
      </c>
      <c r="F93" t="s">
        <v>390</v>
      </c>
      <c r="G93" t="s">
        <v>391</v>
      </c>
      <c r="H93" t="s">
        <v>117</v>
      </c>
      <c r="I93" t="s">
        <v>99</v>
      </c>
      <c r="J93" t="s">
        <v>83</v>
      </c>
    </row>
    <row r="94" spans="2:14" x14ac:dyDescent="0.3">
      <c r="B94" t="s">
        <v>369</v>
      </c>
      <c r="C94" t="s">
        <v>392</v>
      </c>
      <c r="D94" t="s">
        <v>393</v>
      </c>
      <c r="E94" t="s">
        <v>53</v>
      </c>
      <c r="F94" t="s">
        <v>394</v>
      </c>
      <c r="G94" t="s">
        <v>258</v>
      </c>
      <c r="H94" t="s">
        <v>119</v>
      </c>
      <c r="I94" t="s">
        <v>99</v>
      </c>
      <c r="J94" t="s">
        <v>117</v>
      </c>
    </row>
    <row r="95" spans="2:14" x14ac:dyDescent="0.3">
      <c r="B95" t="s">
        <v>3</v>
      </c>
      <c r="C95" t="s">
        <v>222</v>
      </c>
      <c r="D95" t="s">
        <v>395</v>
      </c>
      <c r="E95" t="s">
        <v>396</v>
      </c>
      <c r="F95" t="s">
        <v>53</v>
      </c>
      <c r="G95" t="s">
        <v>397</v>
      </c>
      <c r="H95" t="s">
        <v>165</v>
      </c>
      <c r="I95" t="s">
        <v>117</v>
      </c>
      <c r="J95" t="s">
        <v>83</v>
      </c>
      <c r="K95" t="s">
        <v>83</v>
      </c>
    </row>
    <row r="96" spans="2:14" x14ac:dyDescent="0.3">
      <c r="B96" t="s">
        <v>3</v>
      </c>
      <c r="C96" t="s">
        <v>398</v>
      </c>
      <c r="D96" t="s">
        <v>399</v>
      </c>
      <c r="E96" t="s">
        <v>400</v>
      </c>
      <c r="F96" t="s">
        <v>53</v>
      </c>
      <c r="G96" t="s">
        <v>401</v>
      </c>
      <c r="H96" t="s">
        <v>402</v>
      </c>
      <c r="I96" t="s">
        <v>117</v>
      </c>
      <c r="J96" t="s">
        <v>99</v>
      </c>
      <c r="K96" t="s">
        <v>83</v>
      </c>
    </row>
    <row r="97" spans="2:12" x14ac:dyDescent="0.3">
      <c r="B97" t="s">
        <v>398</v>
      </c>
      <c r="C97" t="s">
        <v>403</v>
      </c>
      <c r="D97" t="s">
        <v>404</v>
      </c>
      <c r="E97" t="s">
        <v>53</v>
      </c>
      <c r="F97" t="s">
        <v>352</v>
      </c>
      <c r="G97" t="s">
        <v>302</v>
      </c>
      <c r="H97" t="s">
        <v>83</v>
      </c>
      <c r="I97" t="s">
        <v>99</v>
      </c>
      <c r="J97" t="s">
        <v>99</v>
      </c>
    </row>
    <row r="98" spans="2:12" x14ac:dyDescent="0.3">
      <c r="B98" t="s">
        <v>1</v>
      </c>
      <c r="C98" t="s">
        <v>8</v>
      </c>
      <c r="D98" t="s">
        <v>405</v>
      </c>
      <c r="E98" t="s">
        <v>53</v>
      </c>
      <c r="F98" t="s">
        <v>406</v>
      </c>
      <c r="G98" t="s">
        <v>407</v>
      </c>
      <c r="H98" t="s">
        <v>253</v>
      </c>
      <c r="I98" t="s">
        <v>102</v>
      </c>
    </row>
    <row r="99" spans="2:12" x14ac:dyDescent="0.3">
      <c r="B99" t="s">
        <v>0</v>
      </c>
      <c r="C99" t="s">
        <v>8</v>
      </c>
      <c r="D99" t="s">
        <v>408</v>
      </c>
      <c r="E99" t="s">
        <v>53</v>
      </c>
      <c r="F99" t="s">
        <v>409</v>
      </c>
      <c r="G99" t="s">
        <v>156</v>
      </c>
      <c r="H99" t="s">
        <v>83</v>
      </c>
      <c r="I99" t="s">
        <v>99</v>
      </c>
      <c r="J99" t="s">
        <v>99</v>
      </c>
    </row>
    <row r="100" spans="2:12" x14ac:dyDescent="0.3">
      <c r="B100" t="s">
        <v>0</v>
      </c>
      <c r="C100" t="s">
        <v>410</v>
      </c>
      <c r="D100" t="s">
        <v>411</v>
      </c>
      <c r="E100" t="s">
        <v>53</v>
      </c>
      <c r="F100" t="s">
        <v>412</v>
      </c>
      <c r="G100" t="s">
        <v>413</v>
      </c>
      <c r="H100" t="s">
        <v>83</v>
      </c>
      <c r="I100" t="s">
        <v>99</v>
      </c>
      <c r="J100" t="s">
        <v>99</v>
      </c>
    </row>
    <row r="101" spans="2:12" x14ac:dyDescent="0.3">
      <c r="B101" t="s">
        <v>2</v>
      </c>
      <c r="C101" t="s">
        <v>414</v>
      </c>
      <c r="D101" t="s">
        <v>415</v>
      </c>
      <c r="E101" t="s">
        <v>416</v>
      </c>
      <c r="F101" t="s">
        <v>417</v>
      </c>
      <c r="G101" t="s">
        <v>53</v>
      </c>
      <c r="H101" t="s">
        <v>95</v>
      </c>
      <c r="I101" t="s">
        <v>120</v>
      </c>
      <c r="J101" t="s">
        <v>83</v>
      </c>
      <c r="K101" t="s">
        <v>99</v>
      </c>
      <c r="L101" t="s">
        <v>83</v>
      </c>
    </row>
    <row r="102" spans="2:12" x14ac:dyDescent="0.3">
      <c r="B102" t="s">
        <v>2</v>
      </c>
      <c r="C102" t="s">
        <v>5</v>
      </c>
      <c r="D102" t="s">
        <v>153</v>
      </c>
      <c r="E102" t="s">
        <v>154</v>
      </c>
      <c r="F102" t="s">
        <v>53</v>
      </c>
      <c r="G102" t="s">
        <v>155</v>
      </c>
      <c r="H102" t="s">
        <v>156</v>
      </c>
    </row>
    <row r="103" spans="2:12" x14ac:dyDescent="0.3">
      <c r="B103" t="s">
        <v>2</v>
      </c>
      <c r="C103" t="s">
        <v>161</v>
      </c>
      <c r="D103" t="s">
        <v>162</v>
      </c>
      <c r="E103" t="s">
        <v>163</v>
      </c>
      <c r="F103" t="s">
        <v>53</v>
      </c>
      <c r="G103" t="s">
        <v>164</v>
      </c>
      <c r="H103" t="s">
        <v>165</v>
      </c>
      <c r="I103" t="s">
        <v>117</v>
      </c>
      <c r="J103" t="s">
        <v>117</v>
      </c>
      <c r="K103" t="s">
        <v>119</v>
      </c>
    </row>
    <row r="104" spans="2:12" x14ac:dyDescent="0.3">
      <c r="B104" t="s">
        <v>398</v>
      </c>
      <c r="C104" t="s">
        <v>418</v>
      </c>
      <c r="D104" t="s">
        <v>419</v>
      </c>
      <c r="E104" t="s">
        <v>53</v>
      </c>
      <c r="F104" t="s">
        <v>420</v>
      </c>
      <c r="G104" t="s">
        <v>106</v>
      </c>
      <c r="H104" t="s">
        <v>83</v>
      </c>
      <c r="I104" t="s">
        <v>83</v>
      </c>
    </row>
    <row r="105" spans="2:12" x14ac:dyDescent="0.3">
      <c r="B105" t="s">
        <v>3</v>
      </c>
      <c r="C105" t="s">
        <v>222</v>
      </c>
      <c r="D105" t="s">
        <v>421</v>
      </c>
      <c r="E105" t="s">
        <v>422</v>
      </c>
      <c r="F105" t="s">
        <v>53</v>
      </c>
      <c r="G105" t="s">
        <v>226</v>
      </c>
      <c r="H105" t="s">
        <v>227</v>
      </c>
      <c r="I105" t="s">
        <v>83</v>
      </c>
      <c r="J105" t="s">
        <v>99</v>
      </c>
      <c r="K105" t="s">
        <v>83</v>
      </c>
    </row>
    <row r="106" spans="2:12" x14ac:dyDescent="0.3">
      <c r="B106" t="s">
        <v>423</v>
      </c>
      <c r="C106" t="s">
        <v>424</v>
      </c>
      <c r="D106" t="s">
        <v>425</v>
      </c>
      <c r="E106" t="s">
        <v>53</v>
      </c>
      <c r="F106" t="s">
        <v>426</v>
      </c>
      <c r="G106" t="s">
        <v>427</v>
      </c>
      <c r="H106" t="s">
        <v>343</v>
      </c>
      <c r="I106" t="s">
        <v>83</v>
      </c>
      <c r="J106" t="s">
        <v>119</v>
      </c>
    </row>
    <row r="107" spans="2:12" x14ac:dyDescent="0.3">
      <c r="B107" t="s">
        <v>3</v>
      </c>
      <c r="C107" t="s">
        <v>428</v>
      </c>
      <c r="D107" t="s">
        <v>266</v>
      </c>
      <c r="E107" t="s">
        <v>429</v>
      </c>
      <c r="F107" t="s">
        <v>53</v>
      </c>
      <c r="G107" t="s">
        <v>196</v>
      </c>
      <c r="H107" t="s">
        <v>375</v>
      </c>
      <c r="I107" t="s">
        <v>117</v>
      </c>
      <c r="J107" t="s">
        <v>83</v>
      </c>
      <c r="K107" t="s">
        <v>83</v>
      </c>
    </row>
    <row r="108" spans="2:12" x14ac:dyDescent="0.3">
      <c r="B108" t="s">
        <v>377</v>
      </c>
      <c r="C108" t="s">
        <v>430</v>
      </c>
      <c r="D108" t="s">
        <v>431</v>
      </c>
      <c r="E108" t="s">
        <v>53</v>
      </c>
      <c r="F108" t="s">
        <v>432</v>
      </c>
      <c r="G108" t="s">
        <v>387</v>
      </c>
      <c r="H108" t="s">
        <v>117</v>
      </c>
      <c r="I108" t="s">
        <v>119</v>
      </c>
      <c r="J108" t="s">
        <v>99</v>
      </c>
    </row>
    <row r="109" spans="2:12" x14ac:dyDescent="0.3">
      <c r="B109" t="s">
        <v>3</v>
      </c>
      <c r="C109" t="s">
        <v>183</v>
      </c>
      <c r="D109" t="s">
        <v>433</v>
      </c>
      <c r="E109" t="s">
        <v>184</v>
      </c>
      <c r="F109" t="s">
        <v>53</v>
      </c>
      <c r="G109" t="s">
        <v>73</v>
      </c>
      <c r="H109" t="s">
        <v>353</v>
      </c>
      <c r="I109" t="s">
        <v>83</v>
      </c>
      <c r="J109" t="s">
        <v>99</v>
      </c>
      <c r="K109" t="s">
        <v>83</v>
      </c>
    </row>
    <row r="110" spans="2:12" x14ac:dyDescent="0.3">
      <c r="B110" t="s">
        <v>3</v>
      </c>
      <c r="C110" t="s">
        <v>24</v>
      </c>
      <c r="D110" t="s">
        <v>434</v>
      </c>
      <c r="E110" t="s">
        <v>435</v>
      </c>
      <c r="F110" t="s">
        <v>53</v>
      </c>
      <c r="G110" t="s">
        <v>146</v>
      </c>
      <c r="H110" t="s">
        <v>436</v>
      </c>
      <c r="I110" t="s">
        <v>119</v>
      </c>
      <c r="J110" t="s">
        <v>99</v>
      </c>
      <c r="K110" t="s">
        <v>83</v>
      </c>
    </row>
    <row r="111" spans="2:12" x14ac:dyDescent="0.3">
      <c r="B111" t="s">
        <v>437</v>
      </c>
      <c r="C111" t="s">
        <v>438</v>
      </c>
      <c r="D111" t="s">
        <v>439</v>
      </c>
      <c r="E111" t="s">
        <v>53</v>
      </c>
      <c r="F111" t="s">
        <v>215</v>
      </c>
      <c r="G111" t="s">
        <v>285</v>
      </c>
      <c r="H111" t="s">
        <v>117</v>
      </c>
      <c r="I111" t="s">
        <v>83</v>
      </c>
      <c r="J111" t="s">
        <v>119</v>
      </c>
    </row>
    <row r="112" spans="2:12" x14ac:dyDescent="0.3">
      <c r="B112" t="s">
        <v>222</v>
      </c>
      <c r="C112" t="s">
        <v>440</v>
      </c>
      <c r="D112" t="s">
        <v>53</v>
      </c>
      <c r="E112" t="s">
        <v>441</v>
      </c>
      <c r="F112" t="s">
        <v>442</v>
      </c>
      <c r="G112" t="s">
        <v>117</v>
      </c>
      <c r="H112" t="s">
        <v>99</v>
      </c>
      <c r="I112" t="s">
        <v>117</v>
      </c>
    </row>
    <row r="113" spans="2:13" x14ac:dyDescent="0.3">
      <c r="B113" t="s">
        <v>443</v>
      </c>
      <c r="C113" t="s">
        <v>444</v>
      </c>
      <c r="D113" t="s">
        <v>445</v>
      </c>
      <c r="E113" t="s">
        <v>165</v>
      </c>
      <c r="F113" t="s">
        <v>83</v>
      </c>
      <c r="G113" t="s">
        <v>99</v>
      </c>
      <c r="H113" t="s">
        <v>83</v>
      </c>
    </row>
    <row r="114" spans="2:13" x14ac:dyDescent="0.3">
      <c r="B114" t="s">
        <v>446</v>
      </c>
      <c r="C114" t="s">
        <v>447</v>
      </c>
      <c r="D114" t="s">
        <v>448</v>
      </c>
      <c r="E114" t="s">
        <v>53</v>
      </c>
      <c r="F114" t="s">
        <v>449</v>
      </c>
      <c r="G114" t="s">
        <v>450</v>
      </c>
      <c r="H114" t="s">
        <v>117</v>
      </c>
      <c r="I114" t="s">
        <v>83</v>
      </c>
      <c r="J114" t="s">
        <v>83</v>
      </c>
    </row>
    <row r="115" spans="2:13" x14ac:dyDescent="0.3">
      <c r="B115" t="s">
        <v>188</v>
      </c>
      <c r="C115" t="s">
        <v>392</v>
      </c>
      <c r="D115" t="s">
        <v>451</v>
      </c>
      <c r="E115" t="s">
        <v>53</v>
      </c>
      <c r="F115" t="s">
        <v>452</v>
      </c>
      <c r="G115" t="s">
        <v>453</v>
      </c>
      <c r="H115" t="s">
        <v>117</v>
      </c>
      <c r="I115" t="s">
        <v>454</v>
      </c>
      <c r="J115" t="s">
        <v>117</v>
      </c>
    </row>
    <row r="116" spans="2:13" x14ac:dyDescent="0.3">
      <c r="B116" t="s">
        <v>270</v>
      </c>
      <c r="C116" t="s">
        <v>455</v>
      </c>
      <c r="D116" t="s">
        <v>456</v>
      </c>
      <c r="F116" t="s">
        <v>457</v>
      </c>
      <c r="G116" t="s">
        <v>53</v>
      </c>
      <c r="H116" t="s">
        <v>458</v>
      </c>
      <c r="I116" t="s">
        <v>197</v>
      </c>
      <c r="J116" t="s">
        <v>83</v>
      </c>
      <c r="K116" t="s">
        <v>99</v>
      </c>
      <c r="L116" t="s">
        <v>83</v>
      </c>
    </row>
    <row r="117" spans="2:13" x14ac:dyDescent="0.3">
      <c r="B117" t="s">
        <v>3</v>
      </c>
      <c r="C117" t="s">
        <v>459</v>
      </c>
      <c r="D117" t="s">
        <v>460</v>
      </c>
      <c r="E117" t="s">
        <v>461</v>
      </c>
      <c r="F117" t="s">
        <v>53</v>
      </c>
      <c r="G117" t="s">
        <v>49</v>
      </c>
      <c r="H117" t="s">
        <v>86</v>
      </c>
      <c r="I117" t="s">
        <v>83</v>
      </c>
      <c r="J117" t="s">
        <v>99</v>
      </c>
      <c r="K117" t="s">
        <v>99</v>
      </c>
    </row>
    <row r="118" spans="2:13" x14ac:dyDescent="0.3">
      <c r="B118" t="s">
        <v>3</v>
      </c>
      <c r="C118" t="s">
        <v>24</v>
      </c>
      <c r="D118" t="s">
        <v>462</v>
      </c>
      <c r="E118" t="s">
        <v>463</v>
      </c>
      <c r="F118" t="s">
        <v>53</v>
      </c>
      <c r="G118" t="s">
        <v>220</v>
      </c>
      <c r="H118" t="s">
        <v>227</v>
      </c>
      <c r="I118" t="s">
        <v>83</v>
      </c>
      <c r="J118" t="s">
        <v>99</v>
      </c>
      <c r="K118" t="s">
        <v>83</v>
      </c>
    </row>
    <row r="119" spans="2:13" x14ac:dyDescent="0.3">
      <c r="B119" t="s">
        <v>3</v>
      </c>
      <c r="C119" t="s">
        <v>22</v>
      </c>
      <c r="D119" t="s">
        <v>464</v>
      </c>
      <c r="E119" t="s">
        <v>465</v>
      </c>
      <c r="F119" t="s">
        <v>53</v>
      </c>
      <c r="G119" t="s">
        <v>466</v>
      </c>
      <c r="H119" t="s">
        <v>467</v>
      </c>
      <c r="I119" t="s">
        <v>117</v>
      </c>
      <c r="J119" t="s">
        <v>117</v>
      </c>
      <c r="K119" t="s">
        <v>99</v>
      </c>
    </row>
    <row r="120" spans="2:13" x14ac:dyDescent="0.3">
      <c r="B120" t="s">
        <v>15</v>
      </c>
      <c r="C120" t="s">
        <v>468</v>
      </c>
      <c r="D120" t="s">
        <v>469</v>
      </c>
      <c r="E120" t="s">
        <v>470</v>
      </c>
      <c r="F120" t="s">
        <v>471</v>
      </c>
      <c r="G120" t="s">
        <v>53</v>
      </c>
      <c r="H120" t="s">
        <v>226</v>
      </c>
      <c r="I120" t="s">
        <v>85</v>
      </c>
      <c r="J120" t="s">
        <v>83</v>
      </c>
      <c r="K120" t="s">
        <v>99</v>
      </c>
      <c r="L120" t="s">
        <v>99</v>
      </c>
    </row>
    <row r="121" spans="2:13" x14ac:dyDescent="0.3">
      <c r="B121" t="s">
        <v>3</v>
      </c>
      <c r="C121" t="s">
        <v>6</v>
      </c>
      <c r="D121" t="s">
        <v>444</v>
      </c>
      <c r="E121" t="s">
        <v>472</v>
      </c>
      <c r="F121" t="s">
        <v>473</v>
      </c>
      <c r="G121" t="s">
        <v>474</v>
      </c>
      <c r="H121" t="s">
        <v>53</v>
      </c>
      <c r="I121" t="s">
        <v>475</v>
      </c>
      <c r="J121" t="s">
        <v>165</v>
      </c>
      <c r="K121" t="s">
        <v>117</v>
      </c>
      <c r="L121" t="s">
        <v>99</v>
      </c>
      <c r="M121" t="s">
        <v>117</v>
      </c>
    </row>
  </sheetData>
  <autoFilter ref="B1:P1" xr:uid="{97E8ED15-83B1-4945-8FA8-771477FA0C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9CF-E620-40AB-99E0-A40D53825A12}">
  <dimension ref="A1:AA161"/>
  <sheetViews>
    <sheetView tabSelected="1" workbookViewId="0">
      <selection activeCell="B121" sqref="B2:Y121"/>
    </sheetView>
  </sheetViews>
  <sheetFormatPr defaultRowHeight="14.4" x14ac:dyDescent="0.3"/>
  <cols>
    <col min="2" max="3" width="13.21875" bestFit="1" customWidth="1"/>
    <col min="7" max="9" width="8.88671875" customWidth="1"/>
    <col min="10" max="20" width="8.88671875" hidden="1" customWidth="1"/>
    <col min="21" max="21" width="8.88671875" style="3" hidden="1" customWidth="1"/>
  </cols>
  <sheetData>
    <row r="1" spans="1:27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/>
      <c r="K1" s="1"/>
      <c r="L1" s="1"/>
      <c r="M1" s="1"/>
      <c r="U1" s="4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2" t="s">
        <v>142</v>
      </c>
      <c r="AA1" s="2" t="s">
        <v>143</v>
      </c>
    </row>
    <row r="2" spans="1:27" x14ac:dyDescent="0.3">
      <c r="A2" s="1">
        <v>0</v>
      </c>
      <c r="B2" t="str">
        <f>IF(OR(ISNUMBER(FIND(Configurações!$B$4,Base!B2)),ISNUMBER(FIND(Configurações!$B$5,Base!B2)),ISNUMBER(FIND(Configurações!$B$6,Base!B2)),ISNUMBER(FIND(Configurações!$B$7,Base!B2)))=TRUE,Base!B2,0)</f>
        <v>em construção</v>
      </c>
      <c r="C2" t="str">
        <f>IF(ISNUMBER(FIND("R$",Base!B2))=TRUE,Base!B2,IF(OR(ISNUMBER(FIND("condo",Base!C2)),ISNUMBER(FIND("IPTU",Base!C2)))=TRUE,Base!B2,Base!C2))</f>
        <v>R$ 208.559</v>
      </c>
      <c r="D2" t="str">
        <f>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</f>
        <v>0</v>
      </c>
      <c r="E2" t="str">
        <f>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</f>
        <v>0</v>
      </c>
      <c r="F2" s="5" t="str" cm="1">
        <f t="array" ref="F2">INDEX(Base!2:2,MATCH(MAX(LEN(Base!2:2)),LEN(Base!2:2),0))</f>
        <v>O Central Park é um condomínio fechado com apartamentos de 1 e 2 quartos com varanda, edifício garagem, elevador e área de lazer completa. Apartamentos com acabamento premium gráti...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>O Central Park é um condomínio fechado com apartamentos de 1 e 2 quartos com varanda, edifício garagem, elevador e área de lazer completa. Apartamentos com acabamento premium gráti...</v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>Rua Savero José Bruno, Moqueta</v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s="3" t="str" cm="1">
        <f t="array" ref="U2">LOOKUP(2,1/(F2:T2&lt;&gt;""),F2:T2)</f>
        <v>Rua Savero José Bruno, Moqueta</v>
      </c>
      <c r="V2" t="str" cm="1">
        <f t="array" ref="V2">IF(LEN(TRIM(SUBSTITUTE(INDEX(Base!2:2,0,MATCH(Planilha2!$U2,Base!2:2,0)+1),"m²",""))&gt;5),LEFT(TRIM(SUBSTITUTE(INDEX(Base!2:2,0,MATCH(Planilha2!$U2,Base!2:2,0)+1),"m²","")),2),TRIM(SUBSTITUTE(INDEX(Base!2:2,0,MATCH(Planilha2!$U2,Base!2:2,0)+1),"m²","")))</f>
        <v>31</v>
      </c>
      <c r="W2" t="str" cm="1">
        <f t="array" ref="W2">IF(LEN(INDEX(Base!2:2,0,MATCH(Planilha2!$U2,Base!2:2,0)+2))&gt;2,LEFT(INDEX(Base!2:2,0,MATCH(Planilha2!$U2,Base!2:2,0)+2),1),INDEX(Base!2:2,0,MATCH(Planilha2!$U2,Base!2:2,0)+2))</f>
        <v>1</v>
      </c>
      <c r="X2" t="str" cm="1">
        <f t="array" ref="X2">IF(LEN(INDEX(Base!2:2,0,MATCH(Planilha2!$U2,Base!2:2,0)+2))&gt;2,LEFT(INDEX(Base!2:2,0,MATCH(Planilha2!$U2,Base!2:2,0)+2),1),INDEX(Base!2:2,0,MATCH(Planilha2!$U2,Base!2:2,0)+2))</f>
        <v>1</v>
      </c>
      <c r="Y2" t="str" cm="1">
        <f t="array" ref="Y2">IF(LEN(INDEX(Base!2:2,0,MATCH(Planilha2!$U2,Base!2:2,0)+2))&gt;2,LEFT(INDEX(Base!2:2,0,MATCH(Planilha2!$U2,Base!2:2,0)+2),1),INDEX(Base!2:2,0,MATCH(Planilha2!$U2,Base!2:2,0)+2))</f>
        <v>1</v>
      </c>
      <c r="Z2" t="str">
        <f>U2&amp;", Nova Iguaçu, RJ, Brazil"</f>
        <v>Rua Savero José Bruno, Moqueta, Nova Iguaçu, RJ, Brazil</v>
      </c>
      <c r="AA2" t="str">
        <f>RIGHT(U2,LEN(U2)-FIND(",",U2,1)-1)</f>
        <v>Moqueta</v>
      </c>
    </row>
    <row r="3" spans="1:27" x14ac:dyDescent="0.3">
      <c r="A3" s="1">
        <v>1</v>
      </c>
      <c r="B3" t="str">
        <f>IF(OR(ISNUMBER(FIND(Configurações!$B$4,Base!B3)),ISNUMBER(FIND(Configurações!$B$5,Base!B3)),ISNUMBER(FIND(Configurações!$B$6,Base!B3)),ISNUMBER(FIND(Configurações!$B$7,Base!B3)))=TRUE,Base!B3,0)</f>
        <v>na planta</v>
      </c>
      <c r="C3">
        <f>IF(ISNUMBER(FIND("consul",Base!C3))=TRUE,0,IF(ISNUMBER(FIND("R$",Base!B3))=TRUE,Base!B3,IF(OR(ISNUMBER(FIND("condo",Base!C3)),ISNUMBER(FIND("IPTU",Base!C3)))=TRUE,Base!B3,Base!C3)))</f>
        <v>0</v>
      </c>
      <c r="D3" t="str">
        <f>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</f>
        <v>0</v>
      </c>
      <c r="E3" t="str">
        <f>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</f>
        <v>0</v>
      </c>
      <c r="F3" s="5" t="str" cm="1">
        <f t="array" ref="F3">INDEX(Base!3:3,MATCH(MAX(LEN(Base!3:3)),LEN(Base!3:3),0))</f>
        <v>Uma proposta moderna para oferecer a você e sua família tudo que o futuro traz de melhor. Conectividade, boa localização, área de lazer completa, complexo aquático, bicicletário, e...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>Uma proposta moderna para oferecer a você e sua família tudo que o futuro traz de melhor. Conectividade, boa localização, área de lazer completa, complexo aquático, bicicletário, e...</v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>Rua Washington Luís, Ouro Verde</v>
      </c>
      <c r="O3" t="str">
        <f>TRIM((IF(OR(ISNUMBER(FIND("Avenida",Base!G3)),ISNUMBER(FIND("Rua",Base!G3)),ISNUMBER(FIND("Estrada",Base!G3)),ISNUMBER(FIND(",",Base!G3)))=TRUE,Base!G3,"")))</f>
        <v/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s="3" t="str" cm="1">
        <f t="array" ref="U3">LOOKUP(2,1/(F3:T3&lt;&gt;""),F3:T3)</f>
        <v>Rua Washington Luís, Ouro Verde</v>
      </c>
      <c r="V3" t="str" cm="1">
        <f t="array" ref="V3">IF(LEN(TRIM(SUBSTITUTE(INDEX(Base!3:3,0,MATCH(Planilha2!$U3,Base!3:3,0)+1),"m²",""))&gt;5),LEFT(TRIM(SUBSTITUTE(INDEX(Base!3:3,0,MATCH(Planilha2!$U3,Base!3:3,0)+1),"m²","")),2),TRIM(SUBSTITUTE(INDEX(Base!3:3,0,MATCH(Planilha2!$U3,Base!3:3,0)+1),"m²","")))</f>
        <v>47</v>
      </c>
      <c r="W3" t="str" cm="1">
        <f t="array" ref="W3">IF(LEN(INDEX(Base!3:3,0,MATCH(Planilha2!$U3,Base!3:3,0)+2))&gt;2,LEFT(INDEX(Base!3:3,0,MATCH(Planilha2!$U3,Base!3:3,0)+2),1),INDEX(Base!3:3,0,MATCH(Planilha2!$U3,Base!3:3,0)+2))</f>
        <v>2</v>
      </c>
      <c r="X3" t="str" cm="1">
        <f t="array" ref="X3">IF(LEN(INDEX(Base!3:3,0,MATCH(Planilha2!$U3,Base!3:3,0)+2))&gt;2,LEFT(INDEX(Base!3:3,0,MATCH(Planilha2!$U3,Base!3:3,0)+2),1),INDEX(Base!3:3,0,MATCH(Planilha2!$U3,Base!3:3,0)+2))</f>
        <v>2</v>
      </c>
      <c r="Y3" t="str" cm="1">
        <f t="array" ref="Y3">IF(LEN(INDEX(Base!3:3,0,MATCH(Planilha2!$U3,Base!3:3,0)+2))&gt;2,LEFT(INDEX(Base!3:3,0,MATCH(Planilha2!$U3,Base!3:3,0)+2),1),INDEX(Base!3:3,0,MATCH(Planilha2!$U3,Base!3:3,0)+2))</f>
        <v>2</v>
      </c>
    </row>
    <row r="4" spans="1:27" x14ac:dyDescent="0.3">
      <c r="A4" s="1">
        <v>2</v>
      </c>
      <c r="B4" t="str">
        <f>IF(OR(ISNUMBER(FIND(Configurações!$B$4,Base!B4)),ISNUMBER(FIND(Configurações!$B$5,Base!B4)),ISNUMBER(FIND(Configurações!$B$6,Base!B4)),ISNUMBER(FIND(Configurações!$B$7,Base!B4)))=TRUE,Base!B4,0)</f>
        <v>em construção</v>
      </c>
      <c r="C4" t="str">
        <f>IF(ISNUMBER(FIND("consul",Base!C4))=TRUE,0,IF(ISNUMBER(FIND("R$",Base!B4))=TRUE,Base!B4,IF(OR(ISNUMBER(FIND("condo",Base!C4)),ISNUMBER(FIND("IPTU",Base!C4)))=TRUE,Base!B4,Base!C4)))</f>
        <v>R$ 240.699</v>
      </c>
      <c r="D4" t="str">
        <f>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</f>
        <v>0</v>
      </c>
      <c r="E4" t="str">
        <f>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</f>
        <v>0</v>
      </c>
      <c r="F4" s="5" t="str" cm="1">
        <f t="array" ref="F4">INDEX(Base!4:4,MATCH(MAX(LEN(Base!4:4)),LEN(Base!4:4),0))</f>
        <v>Em construção e com entrega prevista para Out/2022. Condomínio de aptos de 2 ou 3 quartos, com conforto e segurança para você e sua família. Espaços como piscina adulto com fonte e...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>Em construção e com entrega prevista para Out/2022. Condomínio de aptos de 2 ou 3 quartos, com conforto e segurança para você e sua família. Espaços como piscina adulto com fonte e...</v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>Rua Áurea Fonseca de Jesus, Califórnia</v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/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s="3" t="str" cm="1">
        <f t="array" ref="U4">LOOKUP(2,1/(F4:T4&lt;&gt;""),F4:T4)</f>
        <v>Rua Áurea Fonseca de Jesus, Califórnia</v>
      </c>
      <c r="V4" t="str" cm="1">
        <f t="array" ref="V4">IF(LEN(TRIM(SUBSTITUTE(INDEX(Base!4:4,0,MATCH(Planilha2!$U4,Base!4:4,0)+1),"m²",""))&gt;5),LEFT(TRIM(SUBSTITUTE(INDEX(Base!4:4,0,MATCH(Planilha2!$U4,Base!4:4,0)+1),"m²","")),2),TRIM(SUBSTITUTE(INDEX(Base!4:4,0,MATCH(Planilha2!$U4,Base!4:4,0)+1),"m²","")))</f>
        <v>66</v>
      </c>
      <c r="W4" t="str" cm="1">
        <f t="array" ref="W4">IF(LEN(INDEX(Base!4:4,0,MATCH(Planilha2!$U4,Base!4:4,0)+2))&gt;2,LEFT(INDEX(Base!4:4,0,MATCH(Planilha2!$U4,Base!4:4,0)+2),1),INDEX(Base!4:4,0,MATCH(Planilha2!$U4,Base!4:4,0)+2))</f>
        <v>1</v>
      </c>
      <c r="X4" t="str" cm="1">
        <f t="array" ref="X4">IF(LEN(INDEX(Base!4:4,0,MATCH(Planilha2!$U4,Base!4:4,0)+2))&gt;2,LEFT(INDEX(Base!4:4,0,MATCH(Planilha2!$U4,Base!4:4,0)+2),1),INDEX(Base!4:4,0,MATCH(Planilha2!$U4,Base!4:4,0)+2))</f>
        <v>1</v>
      </c>
      <c r="Y4" t="str" cm="1">
        <f t="array" ref="Y4">IF(LEN(INDEX(Base!4:4,0,MATCH(Planilha2!$U4,Base!4:4,0)+2))&gt;2,LEFT(INDEX(Base!4:4,0,MATCH(Planilha2!$U4,Base!4:4,0)+2),1),INDEX(Base!4:4,0,MATCH(Planilha2!$U4,Base!4:4,0)+2))</f>
        <v>1</v>
      </c>
    </row>
    <row r="5" spans="1:27" x14ac:dyDescent="0.3">
      <c r="A5" s="1">
        <v>3</v>
      </c>
      <c r="B5" t="str">
        <f>IF(OR(ISNUMBER(FIND(Configurações!$B$4,Base!B5)),ISNUMBER(FIND(Configurações!$B$5,Base!B5)),ISNUMBER(FIND(Configurações!$B$6,Base!B5)),ISNUMBER(FIND(Configurações!$B$7,Base!B5)))=TRUE,Base!B5,0)</f>
        <v>super destaque</v>
      </c>
      <c r="C5" t="str">
        <f>IF(ISNUMBER(FIND("consul",Base!C5))=TRUE,0,IF(ISNUMBER(FIND("R$",Base!B5))=TRUE,Base!B5,IF(OR(ISNUMBER(FIND("condo",Base!C5)),ISNUMBER(FIND("IPTU",Base!C5)))=TRUE,Base!B5,Base!C5)))</f>
        <v>R$ 263.000</v>
      </c>
      <c r="D5" t="str">
        <f>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</f>
        <v>0</v>
      </c>
      <c r="E5" t="str">
        <f>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</f>
        <v>0</v>
      </c>
      <c r="F5" s="5" t="str" cm="1">
        <f t="array" ref="F5">INDEX(Base!5:5,MATCH(MAX(LEN(Base!5:5)),LEN(Base!5:5),0))</f>
        <v>PROMOÇÃO IMPERDÍVEL!! CENTRO/NOVA IGUAÇU. Apartamento com 2 quartos sendo 1 suíte, sala, varanda gourmet(com churrasqueira), cozinha com despensa, banheiro social e área de serviço...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>PROMOÇÃO IMPERDÍVEL!! CENTRO/NOVA IGUAÇU. Apartamento com 2 quartos sendo 1 suíte, sala, varanda gourmet(com churrasqueira), cozinha com despensa, banheiro social e área de serviço...</v>
      </c>
      <c r="M5" t="str">
        <f>TRIM((IF(OR(ISNUMBER(FIND("Avenida",Base!E5)),ISNUMBER(FIND("Rua",Base!E5)),ISNUMBER(FIND("Estrada",Base!E5)),ISNUMBER(FIND(",",Base!E5)))=TRUE,Base!E5,"")))</f>
        <v/>
      </c>
      <c r="N5" t="str">
        <f>TRIM((IF(OR(ISNUMBER(FIND("Avenida",Base!F5)),ISNUMBER(FIND("Rua",Base!F5)),ISNUMBER(FIND("Estrada",Base!F5)),ISNUMBER(FIND(",",Base!F5)))=TRUE,Base!F5,"")))</f>
        <v>Rua Paschoal Palladino, Centro</v>
      </c>
      <c r="O5" t="str">
        <f>TRIM((IF(OR(ISNUMBER(FIND("Avenida",Base!G5)),ISNUMBER(FIND("Rua",Base!G5)),ISNUMBER(FIND("Estrada",Base!G5)),ISNUMBER(FIND(",",Base!G5)))=TRUE,Base!G5,"")))</f>
        <v/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s="3" t="str" cm="1">
        <f t="array" ref="U5">LOOKUP(2,1/(F5:T5&lt;&gt;""),F5:T5)</f>
        <v>Rua Paschoal Palladino, Centro</v>
      </c>
      <c r="V5" t="str" cm="1">
        <f t="array" ref="V5">IF(LEN(TRIM(SUBSTITUTE(INDEX(Base!5:5,0,MATCH(Planilha2!$U5,Base!5:5,0)+1),"m²",""))&gt;5),LEFT(TRIM(SUBSTITUTE(INDEX(Base!5:5,0,MATCH(Planilha2!$U5,Base!5:5,0)+1),"m²","")),2),TRIM(SUBSTITUTE(INDEX(Base!5:5,0,MATCH(Planilha2!$U5,Base!5:5,0)+1),"m²","")))</f>
        <v>63</v>
      </c>
      <c r="W5" t="str" cm="1">
        <f t="array" ref="W5">IF(LEN(INDEX(Base!5:5,0,MATCH(Planilha2!$U5,Base!5:5,0)+2))&gt;2,LEFT(INDEX(Base!5:5,0,MATCH(Planilha2!$U5,Base!5:5,0)+2),1),INDEX(Base!5:5,0,MATCH(Planilha2!$U5,Base!5:5,0)+2))</f>
        <v>2</v>
      </c>
      <c r="X5" t="str" cm="1">
        <f t="array" ref="X5">IF(LEN(INDEX(Base!5:5,0,MATCH(Planilha2!$U5,Base!5:5,0)+2))&gt;2,LEFT(INDEX(Base!5:5,0,MATCH(Planilha2!$U5,Base!5:5,0)+2),1),INDEX(Base!5:5,0,MATCH(Planilha2!$U5,Base!5:5,0)+2))</f>
        <v>2</v>
      </c>
      <c r="Y5" t="str" cm="1">
        <f t="array" ref="Y5">IF(LEN(INDEX(Base!5:5,0,MATCH(Planilha2!$U5,Base!5:5,0)+2))&gt;2,LEFT(INDEX(Base!5:5,0,MATCH(Planilha2!$U5,Base!5:5,0)+2),1),INDEX(Base!5:5,0,MATCH(Planilha2!$U5,Base!5:5,0)+2))</f>
        <v>2</v>
      </c>
    </row>
    <row r="6" spans="1:27" x14ac:dyDescent="0.3">
      <c r="A6" s="1">
        <v>4</v>
      </c>
      <c r="B6" t="str">
        <f>IF(OR(ISNUMBER(FIND(Configurações!$B$4,Base!B6)),ISNUMBER(FIND(Configurações!$B$5,Base!B6)),ISNUMBER(FIND(Configurações!$B$6,Base!B6)),ISNUMBER(FIND(Configurações!$B$7,Base!B6)))=TRUE,Base!B6,0)</f>
        <v>super destaque</v>
      </c>
      <c r="C6" t="str">
        <f>IF(ISNUMBER(FIND("consul",Base!C6))=TRUE,0,IF(ISNUMBER(FIND("R$",Base!B6))=TRUE,Base!B6,IF(OR(ISNUMBER(FIND("condo",Base!C6)),ISNUMBER(FIND("IPTU",Base!C6)))=TRUE,Base!B6,Base!C6)))</f>
        <v>R$ 600.000</v>
      </c>
      <c r="D6" t="str">
        <f>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</f>
        <v>1.315</v>
      </c>
      <c r="E6" t="str">
        <f>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</f>
        <v>2.000</v>
      </c>
      <c r="F6" s="5" t="str" cm="1">
        <f t="array" ref="F6">INDEX(Base!6:6,MATCH(MAX(LEN(Base!6:6)),LEN(Base!6:6),0))</f>
        <v>Morar bem é reunir em um único imóvel: boa localização com uma ótima planta. Fazer um bom negócio é ter algo que desejamos por um bom preço. E Quando conseguimos reunir em um único...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/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Rua Ivan Vigné, Centro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s="3" t="str" cm="1">
        <f t="array" ref="U6">LOOKUP(2,1/(F6:T6&lt;&gt;""),F6:T6)</f>
        <v>Rua Ivan Vigné, Centro</v>
      </c>
      <c r="V6" t="str" cm="1">
        <f t="array" ref="V6">TRIM(SUBSTITUTE(INDEX(Base!6:6,0,MATCH(Planilha2!$U6,Base!6:6,0)+1),"m²",""))</f>
        <v>124</v>
      </c>
      <c r="W6" t="str" cm="1">
        <f t="array" ref="W6">IF(LEN(INDEX(Base!6:6,0,MATCH(Planilha2!$U6,Base!6:6,0)+2))&gt;2,LEFT(INDEX(Base!6:6,0,MATCH(Planilha2!$U6,Base!6:6,0)+2),1),INDEX(Base!6:6,0,MATCH(Planilha2!$U6,Base!6:6,0)+2))</f>
        <v>3</v>
      </c>
      <c r="X6" t="str" cm="1">
        <f t="array" ref="X6">IF(LEN(INDEX(Base!6:6,0,MATCH(Planilha2!$U6,Base!6:6,0)+2))&gt;2,LEFT(INDEX(Base!6:6,0,MATCH(Planilha2!$U6,Base!6:6,0)+2),1),INDEX(Base!6:6,0,MATCH(Planilha2!$U6,Base!6:6,0)+2))</f>
        <v>3</v>
      </c>
      <c r="Y6" t="str" cm="1">
        <f t="array" ref="Y6">IF(LEN(INDEX(Base!6:6,0,MATCH(Planilha2!$U6,Base!6:6,0)+2))&gt;2,LEFT(INDEX(Base!6:6,0,MATCH(Planilha2!$U6,Base!6:6,0)+2),1),INDEX(Base!6:6,0,MATCH(Planilha2!$U6,Base!6:6,0)+2))</f>
        <v>3</v>
      </c>
    </row>
    <row r="7" spans="1:27" x14ac:dyDescent="0.3">
      <c r="A7" s="1">
        <v>5</v>
      </c>
      <c r="B7" t="str">
        <f>IF(OR(ISNUMBER(FIND(Configurações!$B$4,Base!B7)),ISNUMBER(FIND(Configurações!$B$5,Base!B7)),ISNUMBER(FIND(Configurações!$B$6,Base!B7)),ISNUMBER(FIND(Configurações!$B$7,Base!B7)))=TRUE,Base!B7,0)</f>
        <v>super destaque</v>
      </c>
      <c r="C7" t="str">
        <f>IF(ISNUMBER(FIND("consul",Base!C7))=TRUE,0,IF(ISNUMBER(FIND("R$",Base!B7))=TRUE,Base!B7,IF(OR(ISNUMBER(FIND("condo",Base!C7)),ISNUMBER(FIND("IPTU",Base!C7)))=TRUE,Base!B7,Base!C7)))</f>
        <v>R$ 395.000</v>
      </c>
      <c r="D7" t="str">
        <f>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</f>
        <v>0</v>
      </c>
      <c r="E7" t="str">
        <f>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</f>
        <v>0</v>
      </c>
      <c r="F7" s="5" t="str" cm="1">
        <f t="array" ref="F7">INDEX(Base!7:7,MATCH(MAX(LEN(Base!7:7)),LEN(Base!7:7),0))</f>
        <v>Lindo apartamento 2 quartos no Residencial Acqua, Nova Iguaçu.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>Lindo apartamento 2 quartos no Residencial Acqua, Nova Iguaçu.</v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>Rua Juiz Alberto Nader, da Luz</v>
      </c>
      <c r="T7" t="str">
        <f>TRIM((IF(OR(ISNUMBER(FIND("Avenida",Base!L7)),ISNUMBER(FIND("Rua",Base!L7)),ISNUMBER(FIND("Estrada",Base!L7)),ISNUMBER(FIND(",",Base!L7)))=TRUE,Base!L7,"")))</f>
        <v/>
      </c>
      <c r="U7" s="3" t="str" cm="1">
        <f t="array" ref="U7">LOOKUP(2,1/(F7:T7&lt;&gt;""),F7:T7)</f>
        <v>Rua Juiz Alberto Nader, da Luz</v>
      </c>
      <c r="V7" t="str" cm="1">
        <f t="array" ref="V7">TRIM(SUBSTITUTE(INDEX(Base!7:7,0,MATCH(Planilha2!$U7,Base!7:7,0)+1),"m²",""))</f>
        <v>67</v>
      </c>
      <c r="W7" t="str" cm="1">
        <f t="array" ref="W7">IF(LEN(INDEX(Base!7:7,0,MATCH(Planilha2!$U7,Base!7:7,0)+2))&gt;2,LEFT(INDEX(Base!7:7,0,MATCH(Planilha2!$U7,Base!7:7,0)+2),1),INDEX(Base!7:7,0,MATCH(Planilha2!$U7,Base!7:7,0)+2))</f>
        <v>2</v>
      </c>
      <c r="X7" t="str" cm="1">
        <f t="array" ref="X7">IF(LEN(INDEX(Base!7:7,0,MATCH(Planilha2!$U7,Base!7:7,0)+2))&gt;2,LEFT(INDEX(Base!7:7,0,MATCH(Planilha2!$U7,Base!7:7,0)+2),1),INDEX(Base!7:7,0,MATCH(Planilha2!$U7,Base!7:7,0)+2))</f>
        <v>2</v>
      </c>
      <c r="Y7" t="str" cm="1">
        <f t="array" ref="Y7">IF(LEN(INDEX(Base!7:7,0,MATCH(Planilha2!$U7,Base!7:7,0)+2))&gt;2,LEFT(INDEX(Base!7:7,0,MATCH(Planilha2!$U7,Base!7:7,0)+2),1),INDEX(Base!7:7,0,MATCH(Planilha2!$U7,Base!7:7,0)+2))</f>
        <v>2</v>
      </c>
    </row>
    <row r="8" spans="1:27" x14ac:dyDescent="0.3">
      <c r="A8" s="1">
        <v>6</v>
      </c>
      <c r="B8" t="str">
        <f>IF(OR(ISNUMBER(FIND(Configurações!$B$4,Base!B8)),ISNUMBER(FIND(Configurações!$B$5,Base!B8)),ISNUMBER(FIND(Configurações!$B$6,Base!B8)),ISNUMBER(FIND(Configurações!$B$7,Base!B8)))=TRUE,Base!B8,0)</f>
        <v>destaque</v>
      </c>
      <c r="C8" t="str">
        <f>IF(ISNUMBER(FIND("consul",Base!C8))=TRUE,0,IF(ISNUMBER(FIND("R$",Base!B8))=TRUE,Base!B8,IF(OR(ISNUMBER(FIND("condo",Base!C8)),ISNUMBER(FIND("IPTU",Base!C8)))=TRUE,Base!B8,Base!C8)))</f>
        <v>R$ 321.000</v>
      </c>
      <c r="D8" t="str">
        <f>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</f>
        <v>400</v>
      </c>
      <c r="E8" t="str">
        <f>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</f>
        <v>300</v>
      </c>
      <c r="F8" s="5" t="str" cm="1">
        <f t="array" ref="F8">INDEX(Base!8:8,MATCH(MAX(LEN(Base!8:8)),LEN(Base!8:8),0))</f>
        <v>Riviera Residences é o condomínio perfeito para você que deseja dar um upgrade no seu estilo de vida em uma região repleta de inovações. Modernos apartamentos de 2 e 3 quartos. Tod...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/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>Rua Professor Joaquim Cardoso de Matos, da Luz</v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s="3" t="str" cm="1">
        <f t="array" ref="U8">LOOKUP(2,1/(F8:T8&lt;&gt;""),F8:T8)</f>
        <v>Rua Professor Joaquim Cardoso de Matos, da Luz</v>
      </c>
      <c r="V8" t="str" cm="1">
        <f t="array" ref="V8">TRIM(SUBSTITUTE(INDEX(Base!8:8,0,MATCH(Planilha2!$U8,Base!8:8,0)+1),"m²",""))</f>
        <v>56</v>
      </c>
      <c r="W8" t="str" cm="1">
        <f t="array" ref="W8">IF(LEN(INDEX(Base!8:8,0,MATCH(Planilha2!$U8,Base!8:8,0)+2))&gt;2,LEFT(INDEX(Base!8:8,0,MATCH(Planilha2!$U8,Base!8:8,0)+2),1),INDEX(Base!8:8,0,MATCH(Planilha2!$U8,Base!8:8,0)+2))</f>
        <v>2</v>
      </c>
      <c r="X8" t="str" cm="1">
        <f t="array" ref="X8">IF(LEN(INDEX(Base!8:8,0,MATCH(Planilha2!$U8,Base!8:8,0)+2))&gt;2,LEFT(INDEX(Base!8:8,0,MATCH(Planilha2!$U8,Base!8:8,0)+2),1),INDEX(Base!8:8,0,MATCH(Planilha2!$U8,Base!8:8,0)+2))</f>
        <v>2</v>
      </c>
      <c r="Y8" t="str" cm="1">
        <f t="array" ref="Y8">IF(LEN(INDEX(Base!8:8,0,MATCH(Planilha2!$U8,Base!8:8,0)+2))&gt;2,LEFT(INDEX(Base!8:8,0,MATCH(Planilha2!$U8,Base!8:8,0)+2),1),INDEX(Base!8:8,0,MATCH(Planilha2!$U8,Base!8:8,0)+2))</f>
        <v>2</v>
      </c>
    </row>
    <row r="9" spans="1:27" x14ac:dyDescent="0.3">
      <c r="A9" s="1">
        <v>7</v>
      </c>
      <c r="B9">
        <f>IF(OR(ISNUMBER(FIND(Configurações!$B$4,Base!B9)),ISNUMBER(FIND(Configurações!$B$5,Base!B9)),ISNUMBER(FIND(Configurações!$B$6,Base!B9)),ISNUMBER(FIND(Configurações!$B$7,Base!B9)))=TRUE,Base!B9,0)</f>
        <v>0</v>
      </c>
      <c r="C9" t="str">
        <f>IF(ISNUMBER(FIND("consul",Base!C9))=TRUE,0,IF(ISNUMBER(FIND("R$",Base!B9))=TRUE,Base!B9,IF(OR(ISNUMBER(FIND("condo",Base!C9)),ISNUMBER(FIND("IPTU",Base!C9)))=TRUE,Base!B9,Base!C9)))</f>
        <v>R$ 400.000</v>
      </c>
      <c r="D9" t="str">
        <f>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</f>
        <v>0</v>
      </c>
      <c r="E9" t="str">
        <f>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</f>
        <v>802</v>
      </c>
      <c r="F9" s="5" t="str" cm="1">
        <f t="array" ref="F9">INDEX(Base!9:9,MATCH(MAX(LEN(Base!9:9)),LEN(Base!9:9),0))</f>
        <v>A casa de condomínio no bairro California possui 90 metros quadrados com 3 quartos sendo 3 suites e 4 banheiros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/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Rua Primeiro de Maio, Jardim Sao Joao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s="3" t="str" cm="1">
        <f t="array" ref="U9">LOOKUP(2,1/(F9:T9&lt;&gt;""),F9:T9)</f>
        <v>Rua Primeiro de Maio, Jardim Sao Joao</v>
      </c>
      <c r="V9" t="str" cm="1">
        <f t="array" ref="V9">TRIM(SUBSTITUTE(INDEX(Base!9:9,0,MATCH(Planilha2!$U9,Base!9:9,0)+1),"m²",""))</f>
        <v>92</v>
      </c>
      <c r="W9" t="str" cm="1">
        <f t="array" ref="W9">IF(LEN(INDEX(Base!9:9,0,MATCH(Planilha2!$U9,Base!9:9,0)+2))&gt;2,LEFT(INDEX(Base!9:9,0,MATCH(Planilha2!$U9,Base!9:9,0)+2),1),INDEX(Base!9:9,0,MATCH(Planilha2!$U9,Base!9:9,0)+2))</f>
        <v>3</v>
      </c>
      <c r="X9" t="str" cm="1">
        <f t="array" ref="X9">IF(LEN(INDEX(Base!9:9,0,MATCH(Planilha2!$U9,Base!9:9,0)+2))&gt;2,LEFT(INDEX(Base!9:9,0,MATCH(Planilha2!$U9,Base!9:9,0)+2),1),INDEX(Base!9:9,0,MATCH(Planilha2!$U9,Base!9:9,0)+2))</f>
        <v>3</v>
      </c>
      <c r="Y9" t="str" cm="1">
        <f t="array" ref="Y9">IF(LEN(INDEX(Base!9:9,0,MATCH(Planilha2!$U9,Base!9:9,0)+2))&gt;2,LEFT(INDEX(Base!9:9,0,MATCH(Planilha2!$U9,Base!9:9,0)+2),1),INDEX(Base!9:9,0,MATCH(Planilha2!$U9,Base!9:9,0)+2))</f>
        <v>3</v>
      </c>
    </row>
    <row r="10" spans="1:27" x14ac:dyDescent="0.3">
      <c r="A10" s="1">
        <v>8</v>
      </c>
      <c r="B10" t="str">
        <f>IF(OR(ISNUMBER(FIND(Configurações!$B$4,Base!B10)),ISNUMBER(FIND(Configurações!$B$5,Base!B10)),ISNUMBER(FIND(Configurações!$B$6,Base!B10)),ISNUMBER(FIND(Configurações!$B$7,Base!B10)))=TRUE,Base!B10,0)</f>
        <v>destaque</v>
      </c>
      <c r="C10" t="str">
        <f>IF(ISNUMBER(FIND("consul",Base!C10))=TRUE,0,IF(ISNUMBER(FIND("R$",Base!B10))=TRUE,Base!B10,IF(OR(ISNUMBER(FIND("condo",Base!C10)),ISNUMBER(FIND("IPTU",Base!C10)))=TRUE,Base!B10,Base!C10)))</f>
        <v>R$ 210.000</v>
      </c>
      <c r="D10" t="str">
        <f>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</f>
        <v>0</v>
      </c>
      <c r="E10" t="str">
        <f>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</f>
        <v>0</v>
      </c>
      <c r="F10" s="5" t="str" cm="1">
        <f t="array" ref="F10">INDEX(Base!10:10,MATCH(MAX(LEN(Base!10:10)),LEN(Base!10:10),0))</f>
        <v>O apartamento está localizado no bairro Ouro Verde com 47 metros quadrados com 2 quartos e 1 banheiro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/>
      </c>
      <c r="N10" t="str">
        <f>TRIM((IF(OR(ISNUMBER(FIND("Avenida",Base!F10)),ISNUMBER(FIND("Rua",Base!F10)),ISNUMBER(FIND("Estrada",Base!F10)),ISNUMBER(FIND(",",Base!F10)))=TRUE,Base!F10,"")))</f>
        <v>Possui academia, jardim, playground, espaço para festas, balcão externo esp...</v>
      </c>
      <c r="O10" t="str">
        <f>TRIM((IF(OR(ISNUMBER(FIND("Avenida",Base!G10)),ISNUMBER(FIND("Rua",Base!G10)),ISNUMBER(FIND("Estrada",Base!G10)),ISNUMBER(FIND(",",Base!G10)))=TRUE,Base!G10,"")))</f>
        <v/>
      </c>
      <c r="P10" t="str">
        <f>TRIM((IF(OR(ISNUMBER(FIND("Avenida",Base!H10)),ISNUMBER(FIND("Rua",Base!H10)),ISNUMBER(FIND("Estrada",Base!H10)),ISNUMBER(FIND(",",Base!H10)))=TRUE,Base!H10,"")))</f>
        <v>Avenida Tancredo Neves, Luz</v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s="3" t="str" cm="1">
        <f t="array" ref="U10">LOOKUP(2,1/(F10:T10&lt;&gt;""),F10:T10)</f>
        <v>Avenida Tancredo Neves, Luz</v>
      </c>
      <c r="V10" t="str" cm="1">
        <f t="array" ref="V10">TRIM(SUBSTITUTE(INDEX(Base!10:10,0,MATCH(Planilha2!$U10,Base!10:10,0)+1),"m²",""))</f>
        <v>47</v>
      </c>
      <c r="W10" t="str" cm="1">
        <f t="array" ref="W10">IF(LEN(INDEX(Base!10:10,0,MATCH(Planilha2!$U10,Base!10:10,0)+2))&gt;2,LEFT(INDEX(Base!10:10,0,MATCH(Planilha2!$U10,Base!10:10,0)+2),1),INDEX(Base!10:10,0,MATCH(Planilha2!$U10,Base!10:10,0)+2))</f>
        <v>2</v>
      </c>
      <c r="X10" t="str" cm="1">
        <f t="array" ref="X10">IF(LEN(INDEX(Base!10:10,0,MATCH(Planilha2!$U10,Base!10:10,0)+2))&gt;2,LEFT(INDEX(Base!10:10,0,MATCH(Planilha2!$U10,Base!10:10,0)+2),1),INDEX(Base!10:10,0,MATCH(Planilha2!$U10,Base!10:10,0)+2))</f>
        <v>2</v>
      </c>
      <c r="Y10" t="str" cm="1">
        <f t="array" ref="Y10">IF(LEN(INDEX(Base!10:10,0,MATCH(Planilha2!$U10,Base!10:10,0)+2))&gt;2,LEFT(INDEX(Base!10:10,0,MATCH(Planilha2!$U10,Base!10:10,0)+2),1),INDEX(Base!10:10,0,MATCH(Planilha2!$U10,Base!10:10,0)+2))</f>
        <v>2</v>
      </c>
    </row>
    <row r="11" spans="1:27" x14ac:dyDescent="0.3">
      <c r="A11" s="1">
        <v>9</v>
      </c>
      <c r="B11" t="str">
        <f>IF(OR(ISNUMBER(FIND(Configurações!$B$4,Base!B11)),ISNUMBER(FIND(Configurações!$B$5,Base!B11)),ISNUMBER(FIND(Configurações!$B$6,Base!B11)),ISNUMBER(FIND(Configurações!$B$7,Base!B11)))=TRUE,Base!B11,0)</f>
        <v>destaque</v>
      </c>
      <c r="C11" t="str">
        <f>IF(ISNUMBER(FIND("consul",Base!C11))=TRUE,0,IF(ISNUMBER(FIND("R$",Base!B11))=TRUE,Base!B11,IF(OR(ISNUMBER(FIND("condo",Base!C11)),ISNUMBER(FIND("IPTU",Base!C11)))=TRUE,Base!B11,Base!C11)))</f>
        <v>R$ 340.000</v>
      </c>
      <c r="D11" t="str">
        <f>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</f>
        <v>0</v>
      </c>
      <c r="E11" t="str">
        <f>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</f>
        <v>0</v>
      </c>
      <c r="F11" s="5" t="str" cm="1">
        <f t="array" ref="F11">INDEX(Base!11:11,MATCH(MAX(LEN(Base!11:11)),LEN(Base!11:11),0))</f>
        <v>Linda casa com rol de entrada, 2 quartos, 3 banheiros, 2 cozinhas, salas de jantar e estar, garagem, varandas, corredores na lateral, 2 área de serviço, 2 churrasqueiras colonial c...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>Linda casa com rol de entrada, 2 quartos, 3 banheiros, 2 cozinhas, salas de jantar e estar, garagem, varandas, corredores na lateral, 2 área de serviço, 2 churrasqueiras colonial c...</v>
      </c>
      <c r="M11" t="str">
        <f>TRIM((IF(OR(ISNUMBER(FIND("Avenida",Base!E11)),ISNUMBER(FIND("Rua",Base!E11)),ISNUMBER(FIND("Estrada",Base!E11)),ISNUMBER(FIND(",",Base!E11)))=TRUE,Base!E11,"")))</f>
        <v/>
      </c>
      <c r="N11" t="str">
        <f>TRIM((IF(OR(ISNUMBER(FIND("Avenida",Base!F11)),ISNUMBER(FIND("Rua",Base!F11)),ISNUMBER(FIND("Estrada",Base!F11)),ISNUMBER(FIND(",",Base!F11)))=TRUE,Base!F11,"")))</f>
        <v>Rua Heloísa, Miguel Couto</v>
      </c>
      <c r="O11" t="str">
        <f>TRIM((IF(OR(ISNUMBER(FIND("Avenida",Base!G11)),ISNUMBER(FIND("Rua",Base!G11)),ISNUMBER(FIND("Estrada",Base!G11)),ISNUMBER(FIND(",",Base!G11)))=TRUE,Base!G11,"")))</f>
        <v/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s="3" t="str" cm="1">
        <f t="array" ref="U11">LOOKUP(2,1/(F11:T11&lt;&gt;""),F11:T11)</f>
        <v>Rua Heloísa, Miguel Couto</v>
      </c>
      <c r="V11" t="str" cm="1">
        <f t="array" ref="V11">TRIM(SUBSTITUTE(INDEX(Base!11:11,0,MATCH(Planilha2!$U11,Base!11:11,0)+1),"m²",""))</f>
        <v>220</v>
      </c>
      <c r="W11" t="str" cm="1">
        <f t="array" ref="W11">IF(LEN(INDEX(Base!11:11,0,MATCH(Planilha2!$U11,Base!11:11,0)+2))&gt;2,LEFT(INDEX(Base!11:11,0,MATCH(Planilha2!$U11,Base!11:11,0)+2),1),INDEX(Base!11:11,0,MATCH(Planilha2!$U11,Base!11:11,0)+2))</f>
        <v>2</v>
      </c>
      <c r="X11" t="str" cm="1">
        <f t="array" ref="X11">IF(LEN(INDEX(Base!11:11,0,MATCH(Planilha2!$U11,Base!11:11,0)+2))&gt;2,LEFT(INDEX(Base!11:11,0,MATCH(Planilha2!$U11,Base!11:11,0)+2),1),INDEX(Base!11:11,0,MATCH(Planilha2!$U11,Base!11:11,0)+2))</f>
        <v>2</v>
      </c>
      <c r="Y11" t="str" cm="1">
        <f t="array" ref="Y11">IF(LEN(INDEX(Base!11:11,0,MATCH(Planilha2!$U11,Base!11:11,0)+2))&gt;2,LEFT(INDEX(Base!11:11,0,MATCH(Planilha2!$U11,Base!11:11,0)+2),1),INDEX(Base!11:11,0,MATCH(Planilha2!$U11,Base!11:11,0)+2))</f>
        <v>2</v>
      </c>
    </row>
    <row r="12" spans="1:27" x14ac:dyDescent="0.3">
      <c r="A12" s="1">
        <v>10</v>
      </c>
      <c r="B12" t="str">
        <f>IF(OR(ISNUMBER(FIND(Configurações!$B$4,Base!B12)),ISNUMBER(FIND(Configurações!$B$5,Base!B12)),ISNUMBER(FIND(Configurações!$B$6,Base!B12)),ISNUMBER(FIND(Configurações!$B$7,Base!B12)))=TRUE,Base!B12,0)</f>
        <v>destaque</v>
      </c>
      <c r="C12" t="str">
        <f>IF(ISNUMBER(FIND("consul",Base!C12))=TRUE,0,IF(ISNUMBER(FIND("R$",Base!B12))=TRUE,Base!B12,IF(OR(ISNUMBER(FIND("condo",Base!C12)),ISNUMBER(FIND("IPTU",Base!C12)))=TRUE,Base!B12,Base!C12)))</f>
        <v>R$ 159.000</v>
      </c>
      <c r="D12" t="str">
        <f>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</f>
        <v>20</v>
      </c>
      <c r="E12" t="str">
        <f>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</f>
        <v>20</v>
      </c>
      <c r="F12" s="5" t="str" cm="1">
        <f t="array" ref="F12">INDEX(Base!12:12,MATCH(MAX(LEN(Base!12:12)),LEN(Base!12:12),0))</f>
        <v>Oportunidade de 2 quartos em Nova Iguaçu !!!!! Aprovamos seu financiamento em todos os Bancos!!!!! More num lugar completo, colado com a Via Light e de uma incrível infraestrutura...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Oportunidade de 2 quartos em Nova Iguaçu !!!!! Aprovamos seu financiamento em todos os Bancos!!!!! More num lugar completo, colado com a Via Light e de uma incrível infraestrutura...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Rua José dos Anjos, Jardim Alvorada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s="3" t="str" cm="1">
        <f t="array" ref="U12">LOOKUP(2,1/(F12:T12&lt;&gt;""),F12:T12)</f>
        <v>Rua José dos Anjos, Jardim Alvorada</v>
      </c>
      <c r="V12" t="str" cm="1">
        <f t="array" ref="V12">TRIM(SUBSTITUTE(INDEX(Base!12:12,0,MATCH(Planilha2!$U12,Base!12:12,0)+1),"m²",""))</f>
        <v>45</v>
      </c>
      <c r="W12" t="str" cm="1">
        <f t="array" ref="W12">IF(LEN(INDEX(Base!12:12,0,MATCH(Planilha2!$U12,Base!12:12,0)+2))&gt;2,LEFT(INDEX(Base!12:12,0,MATCH(Planilha2!$U12,Base!12:12,0)+2),1),INDEX(Base!12:12,0,MATCH(Planilha2!$U12,Base!12:12,0)+2))</f>
        <v>2</v>
      </c>
      <c r="X12" t="str" cm="1">
        <f t="array" ref="X12">IF(LEN(INDEX(Base!12:12,0,MATCH(Planilha2!$U12,Base!12:12,0)+2))&gt;2,LEFT(INDEX(Base!12:12,0,MATCH(Planilha2!$U12,Base!12:12,0)+2),1),INDEX(Base!12:12,0,MATCH(Planilha2!$U12,Base!12:12,0)+2))</f>
        <v>2</v>
      </c>
      <c r="Y12" t="str" cm="1">
        <f t="array" ref="Y12">IF(LEN(INDEX(Base!12:12,0,MATCH(Planilha2!$U12,Base!12:12,0)+2))&gt;2,LEFT(INDEX(Base!12:12,0,MATCH(Planilha2!$U12,Base!12:12,0)+2),1),INDEX(Base!12:12,0,MATCH(Planilha2!$U12,Base!12:12,0)+2))</f>
        <v>2</v>
      </c>
    </row>
    <row r="13" spans="1:27" x14ac:dyDescent="0.3">
      <c r="A13" s="1">
        <v>11</v>
      </c>
      <c r="B13">
        <f>IF(OR(ISNUMBER(FIND(Configurações!$B$4,Base!B13)),ISNUMBER(FIND(Configurações!$B$5,Base!B13)),ISNUMBER(FIND(Configurações!$B$6,Base!B13)),ISNUMBER(FIND(Configurações!$B$7,Base!B13)))=TRUE,Base!B13,0)</f>
        <v>0</v>
      </c>
      <c r="C13" t="str">
        <f>IF(ISNUMBER(FIND("consul",Base!C13))=TRUE,0,IF(ISNUMBER(FIND("R$",Base!B13))=TRUE,Base!B13,IF(OR(ISNUMBER(FIND("condo",Base!C13)),ISNUMBER(FIND("IPTU",Base!C13)))=TRUE,Base!B13,Base!C13)))</f>
        <v>R$ 320.000</v>
      </c>
      <c r="D13" t="str">
        <f>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</f>
        <v>320</v>
      </c>
      <c r="E13" t="str">
        <f>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</f>
        <v>500</v>
      </c>
      <c r="F13" s="5" t="str" cm="1">
        <f t="array" ref="F13">INDEX(Base!13:13,MATCH(MAX(LEN(Base!13:13)),LEN(Base!13:13),0))</f>
        <v>Vendo Apartamento: Bairro Nobre de Nova Iguaçu com 02 quartos sendo 01 suíte, sala com sacada,, banheiro, cozinha, área de serviço, 01 vaga na garagem, bem localizado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>Vendo Apartamento: Bairro Nobre de Nova Iguaçu com 02 quartos sendo 01 suíte, sala com sacada,, banheiro, cozinha, área de serviço, 01 vaga na garagem, bem localizado</v>
      </c>
      <c r="M13" t="str">
        <f>TRIM((IF(OR(ISNUMBER(FIND("Avenida",Base!E13)),ISNUMBER(FIND("Rua",Base!E13)),ISNUMBER(FIND("Estrada",Base!E13)),ISNUMBER(FIND(",",Base!E13)))=TRUE,Base!E13,"")))</f>
        <v/>
      </c>
      <c r="N13" t="str">
        <f>TRIM((IF(OR(ISNUMBER(FIND("Avenida",Base!F13)),ISNUMBER(FIND("Rua",Base!F13)),ISNUMBER(FIND("Estrada",Base!F13)),ISNUMBER(FIND(",",Base!F13)))=TRUE,Base!F13,"")))</f>
        <v>Rua Reverendo João Much, Califórnia</v>
      </c>
      <c r="O13" t="str">
        <f>TRIM((IF(OR(ISNUMBER(FIND("Avenida",Base!G13)),ISNUMBER(FIND("Rua",Base!G13)),ISNUMBER(FIND("Estrada",Base!G13)),ISNUMBER(FIND(",",Base!G13)))=TRUE,Base!G13,"")))</f>
        <v/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s="3" t="str" cm="1">
        <f t="array" ref="U13">LOOKUP(2,1/(F13:T13&lt;&gt;""),F13:T13)</f>
        <v>Rua Reverendo João Much, Califórnia</v>
      </c>
      <c r="V13" t="str" cm="1">
        <f t="array" ref="V13">TRIM(SUBSTITUTE(INDEX(Base!13:13,0,MATCH(Planilha2!$U13,Base!13:13,0)+1),"m²",""))</f>
        <v>85</v>
      </c>
      <c r="W13" t="str" cm="1">
        <f t="array" ref="W13">IF(LEN(INDEX(Base!13:13,0,MATCH(Planilha2!$U13,Base!13:13,0)+2))&gt;2,LEFT(INDEX(Base!13:13,0,MATCH(Planilha2!$U13,Base!13:13,0)+2),1),INDEX(Base!13:13,0,MATCH(Planilha2!$U13,Base!13:13,0)+2))</f>
        <v>2</v>
      </c>
      <c r="X13" t="str" cm="1">
        <f t="array" ref="X13">IF(LEN(INDEX(Base!13:13,0,MATCH(Planilha2!$U13,Base!13:13,0)+2))&gt;2,LEFT(INDEX(Base!13:13,0,MATCH(Planilha2!$U13,Base!13:13,0)+2),1),INDEX(Base!13:13,0,MATCH(Planilha2!$U13,Base!13:13,0)+2))</f>
        <v>2</v>
      </c>
      <c r="Y13" t="str" cm="1">
        <f t="array" ref="Y13">IF(LEN(INDEX(Base!13:13,0,MATCH(Planilha2!$U13,Base!13:13,0)+2))&gt;2,LEFT(INDEX(Base!13:13,0,MATCH(Planilha2!$U13,Base!13:13,0)+2),1),INDEX(Base!13:13,0,MATCH(Planilha2!$U13,Base!13:13,0)+2))</f>
        <v>2</v>
      </c>
    </row>
    <row r="14" spans="1:27" x14ac:dyDescent="0.3">
      <c r="A14" s="1">
        <v>12</v>
      </c>
      <c r="B14" t="str">
        <f>IF(OR(ISNUMBER(FIND(Configurações!$B$4,Base!B14)),ISNUMBER(FIND(Configurações!$B$5,Base!B14)),ISNUMBER(FIND(Configurações!$B$6,Base!B14)),ISNUMBER(FIND(Configurações!$B$7,Base!B14)))=TRUE,Base!B14,0)</f>
        <v>destaque</v>
      </c>
      <c r="C14" t="str">
        <f>IF(ISNUMBER(FIND("consul",Base!C14))=TRUE,0,IF(ISNUMBER(FIND("R$",Base!B14))=TRUE,Base!B14,IF(OR(ISNUMBER(FIND("condo",Base!C14)),ISNUMBER(FIND("IPTU",Base!C14)))=TRUE,Base!B14,Base!C14)))</f>
        <v>R$ 260.000</v>
      </c>
      <c r="D14" t="str">
        <f>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</f>
        <v>0</v>
      </c>
      <c r="E14" t="str">
        <f>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</f>
        <v>0</v>
      </c>
      <c r="F14" s="5" t="str" cm="1">
        <f t="array" ref="F14">INDEX(Base!14:14,MATCH(MAX(LEN(Base!14:14)),LEN(Base!14:14),0))</f>
        <v>O Residencial Golden Clube nasce no coração de Nova Iguaçu, com toda a comodidade construída ao longo da sua história a poucos minutos do seu apartamento. Uma grande variedade de c...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O Residencial Golden Clube nasce no coração de Nova Iguaçu, com toda a comodidade construída ao longo da sua história a poucos minutos do seu apartamento. Uma grande variedade de c...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Doutor Barros Júnior, Moqueta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s="3" t="str" cm="1">
        <f t="array" ref="U14">LOOKUP(2,1/(F14:T14&lt;&gt;""),F14:T14)</f>
        <v>Rua Doutor Barros Júnior, Moqueta</v>
      </c>
      <c r="V14" t="str" cm="1">
        <f t="array" ref="V14">TRIM(SUBSTITUTE(INDEX(Base!14:14,0,MATCH(Planilha2!$U14,Base!14:14,0)+1),"m²",""))</f>
        <v>54</v>
      </c>
      <c r="W14" t="str" cm="1">
        <f t="array" ref="W14">IF(LEN(INDEX(Base!14:14,0,MATCH(Planilha2!$U14,Base!14:14,0)+2))&gt;2,LEFT(INDEX(Base!14:14,0,MATCH(Planilha2!$U14,Base!14:14,0)+2),1),INDEX(Base!14:14,0,MATCH(Planilha2!$U14,Base!14:14,0)+2))</f>
        <v>2</v>
      </c>
      <c r="X14" t="str" cm="1">
        <f t="array" ref="X14">IF(LEN(INDEX(Base!14:14,0,MATCH(Planilha2!$U14,Base!14:14,0)+2))&gt;2,LEFT(INDEX(Base!14:14,0,MATCH(Planilha2!$U14,Base!14:14,0)+2),1),INDEX(Base!14:14,0,MATCH(Planilha2!$U14,Base!14:14,0)+2))</f>
        <v>2</v>
      </c>
      <c r="Y14" t="str" cm="1">
        <f t="array" ref="Y14">IF(LEN(INDEX(Base!14:14,0,MATCH(Planilha2!$U14,Base!14:14,0)+2))&gt;2,LEFT(INDEX(Base!14:14,0,MATCH(Planilha2!$U14,Base!14:14,0)+2),1),INDEX(Base!14:14,0,MATCH(Planilha2!$U14,Base!14:14,0)+2))</f>
        <v>2</v>
      </c>
    </row>
    <row r="15" spans="1:27" x14ac:dyDescent="0.3">
      <c r="A15" s="1">
        <v>13</v>
      </c>
      <c r="B15" t="str">
        <f>IF(OR(ISNUMBER(FIND(Configurações!$B$4,Base!B15)),ISNUMBER(FIND(Configurações!$B$5,Base!B15)),ISNUMBER(FIND(Configurações!$B$6,Base!B15)),ISNUMBER(FIND(Configurações!$B$7,Base!B15)))=TRUE,Base!B15,0)</f>
        <v>destaque</v>
      </c>
      <c r="C15" t="str">
        <f>IF(ISNUMBER(FIND("consul",Base!C15))=TRUE,0,IF(ISNUMBER(FIND("R$",Base!B15))=TRUE,Base!B15,IF(OR(ISNUMBER(FIND("condo",Base!C15)),ISNUMBER(FIND("IPTU",Base!C15)))=TRUE,Base!B15,Base!C15)))</f>
        <v>R$ 300.000</v>
      </c>
      <c r="D15" t="str">
        <f>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</f>
        <v>0</v>
      </c>
      <c r="E15" t="str">
        <f>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</f>
        <v>0</v>
      </c>
      <c r="F15" s="5" t="str" cm="1">
        <f t="array" ref="F15">INDEX(Base!15:15,MATCH(MAX(LEN(Base!15:15)),LEN(Base!15:15),0))</f>
        <v>com quintal, com arvores frutíferas, ideal pra quem gosta de fazer churrasco e conf...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>Casa 3 quartos no jardim alvorada, 3 vagas de garagem</v>
      </c>
      <c r="M15" t="str">
        <f>TRIM((IF(OR(ISNUMBER(FIND("Avenida",Base!E15)),ISNUMBER(FIND("Rua",Base!E15)),ISNUMBER(FIND("Estrada",Base!E15)),ISNUMBER(FIND(",",Base!E15)))=TRUE,Base!E15,"")))</f>
        <v/>
      </c>
      <c r="N15" t="str">
        <f>TRIM((IF(OR(ISNUMBER(FIND("Avenida",Base!F15)),ISNUMBER(FIND("Rua",Base!F15)),ISNUMBER(FIND("Estrada",Base!F15)),ISNUMBER(FIND(",",Base!F15)))=TRUE,Base!F15,"")))</f>
        <v>Possui churrasqueira, canil</v>
      </c>
      <c r="O15" t="str">
        <f>TRIM((IF(OR(ISNUMBER(FIND("Avenida",Base!G15)),ISNUMBER(FIND("Rua",Base!G15)),ISNUMBER(FIND("Estrada",Base!G15)),ISNUMBER(FIND(",",Base!G15)))=TRUE,Base!G15,"")))</f>
        <v/>
      </c>
      <c r="P15" t="str">
        <f>TRIM((IF(OR(ISNUMBER(FIND("Avenida",Base!H15)),ISNUMBER(FIND("Rua",Base!H15)),ISNUMBER(FIND("Estrada",Base!H15)),ISNUMBER(FIND(",",Base!H15)))=TRUE,Base!H15,"")))</f>
        <v>com quintal, com arvores frutíferas, ideal pra quem gosta de fazer churrasco e conf...</v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>Rua Semiramis, Jardim Alvorada</v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s="3" t="str" cm="1">
        <f t="array" ref="U15">LOOKUP(2,1/(F15:T15&lt;&gt;""),F15:T15)</f>
        <v>Rua Semiramis, Jardim Alvorada</v>
      </c>
      <c r="V15" t="str" cm="1">
        <f t="array" ref="V15">TRIM(SUBSTITUTE(INDEX(Base!15:15,0,MATCH(Planilha2!$U15,Base!15:15,0)+1),"m²",""))</f>
        <v>121</v>
      </c>
      <c r="W15" t="str" cm="1">
        <f t="array" ref="W15">IF(LEN(INDEX(Base!15:15,0,MATCH(Planilha2!$U15,Base!15:15,0)+2))&gt;2,LEFT(INDEX(Base!15:15,0,MATCH(Planilha2!$U15,Base!15:15,0)+2),1),INDEX(Base!15:15,0,MATCH(Planilha2!$U15,Base!15:15,0)+2))</f>
        <v>3</v>
      </c>
      <c r="X15" t="str" cm="1">
        <f t="array" ref="X15">IF(LEN(INDEX(Base!15:15,0,MATCH(Planilha2!$U15,Base!15:15,0)+2))&gt;2,LEFT(INDEX(Base!15:15,0,MATCH(Planilha2!$U15,Base!15:15,0)+2),1),INDEX(Base!15:15,0,MATCH(Planilha2!$U15,Base!15:15,0)+2))</f>
        <v>3</v>
      </c>
      <c r="Y15" t="str" cm="1">
        <f t="array" ref="Y15">IF(LEN(INDEX(Base!15:15,0,MATCH(Planilha2!$U15,Base!15:15,0)+2))&gt;2,LEFT(INDEX(Base!15:15,0,MATCH(Planilha2!$U15,Base!15:15,0)+2),1),INDEX(Base!15:15,0,MATCH(Planilha2!$U15,Base!15:15,0)+2))</f>
        <v>3</v>
      </c>
    </row>
    <row r="16" spans="1:27" x14ac:dyDescent="0.3">
      <c r="A16" s="1">
        <v>14</v>
      </c>
      <c r="B16" t="str">
        <f>IF(OR(ISNUMBER(FIND(Configurações!$B$4,Base!B16)),ISNUMBER(FIND(Configurações!$B$5,Base!B16)),ISNUMBER(FIND(Configurações!$B$6,Base!B16)),ISNUMBER(FIND(Configurações!$B$7,Base!B16)))=TRUE,Base!B16,0)</f>
        <v>destaque</v>
      </c>
      <c r="C16" t="str">
        <f>IF(ISNUMBER(FIND("consul",Base!C16))=TRUE,0,IF(ISNUMBER(FIND("R$",Base!B16))=TRUE,Base!B16,IF(OR(ISNUMBER(FIND("condo",Base!C16)),ISNUMBER(FIND("IPTU",Base!C16)))=TRUE,Base!B16,Base!C16)))</f>
        <v>R$ 550.000</v>
      </c>
      <c r="D16" t="str">
        <f>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</f>
        <v>0</v>
      </c>
      <c r="E16" t="str">
        <f>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</f>
        <v>1.400</v>
      </c>
      <c r="F16" s="5" t="str" cm="1">
        <f t="array" ref="F16">INDEX(Base!16:16,MATCH(MAX(LEN(Base!16:16)),LEN(Base!16:16),0))</f>
        <v>Casa triplex com 210 m² de área construída com 4 qtos com sacada (sendo 3 suítes) closset , hidromassagem e sapateira, Sala para 2 ambientes ,cozinha com armários , 5 banheiros sen...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>Casa triplex com 210 m² de área construída com 4 qtos com sacada (sendo 3 suítes) closset , hidromassagem e sapateira, Sala para 2 ambientes ,cozinha com armários , 5 banheiros sen...</v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Maria Helena, Monte Libano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s="3" t="str" cm="1">
        <f t="array" ref="U16">LOOKUP(2,1/(F16:T16&lt;&gt;""),F16:T16)</f>
        <v>Rua Maria Helena, Monte Libano</v>
      </c>
      <c r="V16" t="str" cm="1">
        <f t="array" ref="V16">TRIM(SUBSTITUTE(INDEX(Base!16:16,0,MATCH(Planilha2!$U16,Base!16:16,0)+1),"m²",""))</f>
        <v>343</v>
      </c>
      <c r="W16" t="str" cm="1">
        <f t="array" ref="W16">IF(LEN(INDEX(Base!16:16,0,MATCH(Planilha2!$U16,Base!16:16,0)+2))&gt;2,LEFT(INDEX(Base!16:16,0,MATCH(Planilha2!$U16,Base!16:16,0)+2),1),INDEX(Base!16:16,0,MATCH(Planilha2!$U16,Base!16:16,0)+2))</f>
        <v>4</v>
      </c>
      <c r="X16" t="str" cm="1">
        <f t="array" ref="X16">IF(LEN(INDEX(Base!16:16,0,MATCH(Planilha2!$U16,Base!16:16,0)+2))&gt;2,LEFT(INDEX(Base!16:16,0,MATCH(Planilha2!$U16,Base!16:16,0)+2),1),INDEX(Base!16:16,0,MATCH(Planilha2!$U16,Base!16:16,0)+2))</f>
        <v>4</v>
      </c>
      <c r="Y16" t="str" cm="1">
        <f t="array" ref="Y16">IF(LEN(INDEX(Base!16:16,0,MATCH(Planilha2!$U16,Base!16:16,0)+2))&gt;2,LEFT(INDEX(Base!16:16,0,MATCH(Planilha2!$U16,Base!16:16,0)+2),1),INDEX(Base!16:16,0,MATCH(Planilha2!$U16,Base!16:16,0)+2))</f>
        <v>4</v>
      </c>
    </row>
    <row r="17" spans="1:25" x14ac:dyDescent="0.3">
      <c r="A17" s="1">
        <v>15</v>
      </c>
      <c r="B17" t="str">
        <f>IF(OR(ISNUMBER(FIND(Configurações!$B$4,Base!B17)),ISNUMBER(FIND(Configurações!$B$5,Base!B17)),ISNUMBER(FIND(Configurações!$B$6,Base!B17)),ISNUMBER(FIND(Configurações!$B$7,Base!B17)))=TRUE,Base!B17,0)</f>
        <v>destaque</v>
      </c>
      <c r="C17" t="str">
        <f>IF(ISNUMBER(FIND("consul",Base!C17))=TRUE,0,IF(ISNUMBER(FIND("R$",Base!B17))=TRUE,Base!B17,IF(OR(ISNUMBER(FIND("condo",Base!C17)),ISNUMBER(FIND("IPTU",Base!C17)))=TRUE,Base!B17,Base!C17)))</f>
        <v>R$ 480.000</v>
      </c>
      <c r="D17" t="str">
        <f>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</f>
        <v>750</v>
      </c>
      <c r="E17" t="str">
        <f>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</f>
        <v>1.500</v>
      </c>
      <c r="F17" s="5" t="str" cm="1">
        <f t="array" ref="F17">INDEX(Base!17:17,MATCH(MAX(LEN(Base!17:17)),LEN(Base!17:17),0))</f>
        <v>Apartamento em prédio bem localizado, próximo a supermercados, ArtPão, bancos, farmárcias, academias, restaurantes, shopping etc.... Condomínio super tranquilo.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Apartamento em prédio bem localizado, próximo a supermercados, ArtPão, bancos, farmárcias, academias, restaurantes, shopping etc.... Condomínio super tranquilo.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Avenida Doutor Mário Guimarães, Centro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s="3" t="str" cm="1">
        <f t="array" ref="U17">LOOKUP(2,1/(F17:T17&lt;&gt;""),F17:T17)</f>
        <v>Avenida Doutor Mário Guimarães, Centro</v>
      </c>
      <c r="V17" t="str" cm="1">
        <f t="array" ref="V17">TRIM(SUBSTITUTE(INDEX(Base!17:17,0,MATCH(Planilha2!$U17,Base!17:17,0)+1),"m²",""))</f>
        <v>125</v>
      </c>
      <c r="W17" t="str" cm="1">
        <f t="array" ref="W17">IF(LEN(INDEX(Base!17:17,0,MATCH(Planilha2!$U17,Base!17:17,0)+2))&gt;2,LEFT(INDEX(Base!17:17,0,MATCH(Planilha2!$U17,Base!17:17,0)+2),1),INDEX(Base!17:17,0,MATCH(Planilha2!$U17,Base!17:17,0)+2))</f>
        <v>2</v>
      </c>
      <c r="X17" t="str" cm="1">
        <f t="array" ref="X17">IF(LEN(INDEX(Base!17:17,0,MATCH(Planilha2!$U17,Base!17:17,0)+2))&gt;2,LEFT(INDEX(Base!17:17,0,MATCH(Planilha2!$U17,Base!17:17,0)+2),1),INDEX(Base!17:17,0,MATCH(Planilha2!$U17,Base!17:17,0)+2))</f>
        <v>2</v>
      </c>
      <c r="Y17" t="str" cm="1">
        <f t="array" ref="Y17">IF(LEN(INDEX(Base!17:17,0,MATCH(Planilha2!$U17,Base!17:17,0)+2))&gt;2,LEFT(INDEX(Base!17:17,0,MATCH(Planilha2!$U17,Base!17:17,0)+2),1),INDEX(Base!17:17,0,MATCH(Planilha2!$U17,Base!17:17,0)+2))</f>
        <v>2</v>
      </c>
    </row>
    <row r="18" spans="1:25" x14ac:dyDescent="0.3">
      <c r="A18" s="1">
        <v>16</v>
      </c>
      <c r="B18" t="str">
        <f>IF(OR(ISNUMBER(FIND(Configurações!$B$4,Base!B18)),ISNUMBER(FIND(Configurações!$B$5,Base!B18)),ISNUMBER(FIND(Configurações!$B$6,Base!B18)),ISNUMBER(FIND(Configurações!$B$7,Base!B18)))=TRUE,Base!B18,0)</f>
        <v>destaque</v>
      </c>
      <c r="C18" t="str">
        <f>IF(ISNUMBER(FIND("consul",Base!C18))=TRUE,0,IF(ISNUMBER(FIND("R$",Base!B18))=TRUE,Base!B18,IF(OR(ISNUMBER(FIND("condo",Base!C18)),ISNUMBER(FIND("IPTU",Base!C18)))=TRUE,Base!B18,Base!C18)))</f>
        <v>R$ 260.000</v>
      </c>
      <c r="D18" t="str">
        <f>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</f>
        <v>350</v>
      </c>
      <c r="E18" t="str">
        <f>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</f>
        <v>200</v>
      </c>
      <c r="F18" s="5" t="str" cm="1">
        <f t="array" ref="F18">INDEX(Base!18:18,MATCH(MAX(LEN(Base!18:18)),LEN(Base!18:18),0))</f>
        <v>Apartamentos de 2 e 3 quartos todos com suíte, cozinha americana, varanda e vaga de garagem. Além de uma área de lazer incrível com opções Para você se div...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/>
      </c>
      <c r="N18" t="str">
        <f>TRIM((IF(OR(ISNUMBER(FIND("Avenida",Base!F18)),ISNUMBER(FIND("Rua",Base!F18)),ISNUMBER(FIND("Estrada",Base!F18)),ISNUMBER(FIND(",",Base!F18)))=TRUE,Base!F18,"")))</f>
        <v>Apartamentos de 2 e 3 quartos todos com suíte, cozinha americana, varanda e vaga de garagem. Além de uma área de lazer incrível com opções Para você se div...</v>
      </c>
      <c r="O18" t="str">
        <f>TRIM((IF(OR(ISNUMBER(FIND("Avenida",Base!G18)),ISNUMBER(FIND("Rua",Base!G18)),ISNUMBER(FIND("Estrada",Base!G18)),ISNUMBER(FIND(",",Base!G18)))=TRUE,Base!G18,"")))</f>
        <v/>
      </c>
      <c r="P18" t="str">
        <f>TRIM((IF(OR(ISNUMBER(FIND("Avenida",Base!H18)),ISNUMBER(FIND("Rua",Base!H18)),ISNUMBER(FIND("Estrada",Base!H18)),ISNUMBER(FIND(",",Base!H18)))=TRUE,Base!H18,"")))</f>
        <v>Rua Áurea Fonseca de Jesus, Califórnia</v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s="3" t="str" cm="1">
        <f t="array" ref="U18">LOOKUP(2,1/(F18:T18&lt;&gt;""),F18:T18)</f>
        <v>Rua Áurea Fonseca de Jesus, Califórnia</v>
      </c>
      <c r="V18" t="str" cm="1">
        <f t="array" ref="V18">TRIM(SUBSTITUTE(INDEX(Base!18:18,0,MATCH(Planilha2!$U18,Base!18:18,0)+1),"m²",""))</f>
        <v>53</v>
      </c>
      <c r="W18" t="str" cm="1">
        <f t="array" ref="W18">IF(LEN(INDEX(Base!18:18,0,MATCH(Planilha2!$U18,Base!18:18,0)+2))&gt;2,LEFT(INDEX(Base!18:18,0,MATCH(Planilha2!$U18,Base!18:18,0)+2),1),INDEX(Base!18:18,0,MATCH(Planilha2!$U18,Base!18:18,0)+2))</f>
        <v>2</v>
      </c>
      <c r="X18" t="str" cm="1">
        <f t="array" ref="X18">IF(LEN(INDEX(Base!18:18,0,MATCH(Planilha2!$U18,Base!18:18,0)+2))&gt;2,LEFT(INDEX(Base!18:18,0,MATCH(Planilha2!$U18,Base!18:18,0)+2),1),INDEX(Base!18:18,0,MATCH(Planilha2!$U18,Base!18:18,0)+2))</f>
        <v>2</v>
      </c>
      <c r="Y18" t="str" cm="1">
        <f t="array" ref="Y18">IF(LEN(INDEX(Base!18:18,0,MATCH(Planilha2!$U18,Base!18:18,0)+2))&gt;2,LEFT(INDEX(Base!18:18,0,MATCH(Planilha2!$U18,Base!18:18,0)+2),1),INDEX(Base!18:18,0,MATCH(Planilha2!$U18,Base!18:18,0)+2))</f>
        <v>2</v>
      </c>
    </row>
    <row r="19" spans="1:25" x14ac:dyDescent="0.3">
      <c r="A19" s="1">
        <v>17</v>
      </c>
      <c r="B19" t="str">
        <f>IF(OR(ISNUMBER(FIND(Configurações!$B$4,Base!B19)),ISNUMBER(FIND(Configurações!$B$5,Base!B19)),ISNUMBER(FIND(Configurações!$B$6,Base!B19)),ISNUMBER(FIND(Configurações!$B$7,Base!B19)))=TRUE,Base!B19,0)</f>
        <v>destaque</v>
      </c>
      <c r="C19" t="str">
        <f>IF(ISNUMBER(FIND("consul",Base!C19))=TRUE,0,IF(ISNUMBER(FIND("R$",Base!B19))=TRUE,Base!B19,IF(OR(ISNUMBER(FIND("condo",Base!C19)),ISNUMBER(FIND("IPTU",Base!C19)))=TRUE,Base!B19,Base!C19)))</f>
        <v>R$ 217.100</v>
      </c>
      <c r="D19" t="str">
        <f>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</f>
        <v>0</v>
      </c>
      <c r="E19" t="str">
        <f>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</f>
        <v>0</v>
      </c>
      <c r="F19" s="5" t="str" cm="1">
        <f t="array" ref="F19">INDEX(Base!19:19,MATCH(MAX(LEN(Base!19:19)),LEN(Base!19:19),0))</f>
        <v>O apartamento no bairro Jardim Tropical possui 48 metros quadrados com 2 quartos e 1 banheiro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/>
      </c>
      <c r="N19" t="str">
        <f>TRIM((IF(OR(ISNUMBER(FIND("Avenida",Base!F19)),ISNUMBER(FIND("Rua",Base!F19)),ISNUMBER(FIND("Estrada",Base!F19)),ISNUMBER(FIND(",",Base!F19)))=TRUE,Base!F19,"")))</f>
        <v>Possui espaço para festas, varanda.</v>
      </c>
      <c r="O19" t="str">
        <f>TRIM((IF(OR(ISNUMBER(FIND("Avenida",Base!G19)),ISNUMBER(FIND("Rua",Base!G19)),ISNUMBER(FIND("Estrada",Base!G19)),ISNUMBER(FIND(",",Base!G19)))=TRUE,Base!G19,"")))</f>
        <v/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>Rua Damas Batista, Jardim Tropical</v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s="3" t="str" cm="1">
        <f t="array" ref="U19">LOOKUP(2,1/(F19:T19&lt;&gt;""),F19:T19)</f>
        <v>Rua Damas Batista, Jardim Tropical</v>
      </c>
      <c r="V19" t="str" cm="1">
        <f t="array" ref="V19">TRIM(SUBSTITUTE(INDEX(Base!19:19,0,MATCH(Planilha2!$U19,Base!19:19,0)+1),"m²",""))</f>
        <v>48</v>
      </c>
      <c r="W19" t="str" cm="1">
        <f t="array" ref="W19">IF(LEN(INDEX(Base!19:19,0,MATCH(Planilha2!$U19,Base!19:19,0)+2))&gt;2,LEFT(INDEX(Base!19:19,0,MATCH(Planilha2!$U19,Base!19:19,0)+2),1),INDEX(Base!19:19,0,MATCH(Planilha2!$U19,Base!19:19,0)+2))</f>
        <v>2</v>
      </c>
      <c r="X19" t="str" cm="1">
        <f t="array" ref="X19">IF(LEN(INDEX(Base!19:19,0,MATCH(Planilha2!$U19,Base!19:19,0)+2))&gt;2,LEFT(INDEX(Base!19:19,0,MATCH(Planilha2!$U19,Base!19:19,0)+2),1),INDEX(Base!19:19,0,MATCH(Planilha2!$U19,Base!19:19,0)+2))</f>
        <v>2</v>
      </c>
      <c r="Y19" t="str" cm="1">
        <f t="array" ref="Y19">IF(LEN(INDEX(Base!19:19,0,MATCH(Planilha2!$U19,Base!19:19,0)+2))&gt;2,LEFT(INDEX(Base!19:19,0,MATCH(Planilha2!$U19,Base!19:19,0)+2),1),INDEX(Base!19:19,0,MATCH(Planilha2!$U19,Base!19:19,0)+2))</f>
        <v>2</v>
      </c>
    </row>
    <row r="20" spans="1:25" x14ac:dyDescent="0.3">
      <c r="A20" s="1">
        <v>18</v>
      </c>
      <c r="B20" t="str">
        <f>IF(OR(ISNUMBER(FIND(Configurações!$B$4,Base!B20)),ISNUMBER(FIND(Configurações!$B$5,Base!B20)),ISNUMBER(FIND(Configurações!$B$6,Base!B20)),ISNUMBER(FIND(Configurações!$B$7,Base!B20)))=TRUE,Base!B20,0)</f>
        <v>destaque</v>
      </c>
      <c r="C20" t="str">
        <f>IF(ISNUMBER(FIND("consul",Base!C20))=TRUE,0,IF(ISNUMBER(FIND("R$",Base!B20))=TRUE,Base!B20,IF(OR(ISNUMBER(FIND("condo",Base!C20)),ISNUMBER(FIND("IPTU",Base!C20)))=TRUE,Base!B20,Base!C20)))</f>
        <v>R$ 380.000</v>
      </c>
      <c r="D20" t="str">
        <f>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</f>
        <v>0</v>
      </c>
      <c r="E20" t="str">
        <f>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</f>
        <v>0</v>
      </c>
      <c r="F20" s="5" t="str" cm="1">
        <f t="array" ref="F20">INDEX(Base!20:20,MATCH(MAX(LEN(Base!20:20)),LEN(Base!20:20),0))</f>
        <v>Com 2 dormitórios, sendo 2 suítes, possui 3 banheiros, 2 vagas de garagem, 1 sala, construído...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>Casa para Venda no bairro Caonze, localizado na cidade de Nova Iguaçu / RJ.</v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>Com 2 dormitórios, sendo 2 suítes, possui 3 banheiros, 2 vagas de garagem, 1 sala, construído...</v>
      </c>
      <c r="O20" t="str">
        <f>TRIM((IF(OR(ISNUMBER(FIND("Avenida",Base!G20)),ISNUMBER(FIND("Rua",Base!G20)),ISNUMBER(FIND("Estrada",Base!G20)),ISNUMBER(FIND(",",Base!G20)))=TRUE,Base!G20,"")))</f>
        <v/>
      </c>
      <c r="P20" t="str">
        <f>TRIM((IF(OR(ISNUMBER(FIND("Avenida",Base!H20)),ISNUMBER(FIND("Rua",Base!H20)),ISNUMBER(FIND("Estrada",Base!H20)),ISNUMBER(FIND(",",Base!H20)))=TRUE,Base!H20,"")))</f>
        <v>Caonze, Nova Iguaçu</v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s="3" t="str" cm="1">
        <f t="array" ref="U20">LOOKUP(2,1/(F20:T20&lt;&gt;""),F20:T20)</f>
        <v>Caonze, Nova Iguaçu</v>
      </c>
      <c r="V20" t="str" cm="1">
        <f t="array" ref="V20">TRIM(SUBSTITUTE(INDEX(Base!20:20,0,MATCH(Planilha2!$U20,Base!20:20,0)+1),"m²",""))</f>
        <v>10</v>
      </c>
      <c r="W20" t="str" cm="1">
        <f t="array" ref="W20">IF(LEN(INDEX(Base!20:20,0,MATCH(Planilha2!$U20,Base!20:20,0)+2))&gt;2,LEFT(INDEX(Base!20:20,0,MATCH(Planilha2!$U20,Base!20:20,0)+2),1),INDEX(Base!20:20,0,MATCH(Planilha2!$U20,Base!20:20,0)+2))</f>
        <v>2</v>
      </c>
      <c r="X20" t="str" cm="1">
        <f t="array" ref="X20">IF(LEN(INDEX(Base!20:20,0,MATCH(Planilha2!$U20,Base!20:20,0)+2))&gt;2,LEFT(INDEX(Base!20:20,0,MATCH(Planilha2!$U20,Base!20:20,0)+2),1),INDEX(Base!20:20,0,MATCH(Planilha2!$U20,Base!20:20,0)+2))</f>
        <v>2</v>
      </c>
      <c r="Y20" t="str" cm="1">
        <f t="array" ref="Y20">IF(LEN(INDEX(Base!20:20,0,MATCH(Planilha2!$U20,Base!20:20,0)+2))&gt;2,LEFT(INDEX(Base!20:20,0,MATCH(Planilha2!$U20,Base!20:20,0)+2),1),INDEX(Base!20:20,0,MATCH(Planilha2!$U20,Base!20:20,0)+2))</f>
        <v>2</v>
      </c>
    </row>
    <row r="21" spans="1:25" x14ac:dyDescent="0.3">
      <c r="A21" s="1">
        <v>19</v>
      </c>
      <c r="B21" t="str">
        <f>IF(OR(ISNUMBER(FIND(Configurações!$B$4,Base!B21)),ISNUMBER(FIND(Configurações!$B$5,Base!B21)),ISNUMBER(FIND(Configurações!$B$6,Base!B21)),ISNUMBER(FIND(Configurações!$B$7,Base!B21)))=TRUE,Base!B21,0)</f>
        <v>destaque</v>
      </c>
      <c r="C21" t="str">
        <f>IF(ISNUMBER(FIND("consul",Base!C21))=TRUE,0,IF(ISNUMBER(FIND("R$",Base!B21))=TRUE,Base!B21,IF(OR(ISNUMBER(FIND("condo",Base!C21)),ISNUMBER(FIND("IPTU",Base!C21)))=TRUE,Base!B21,Base!C21)))</f>
        <v>R$ 330.000</v>
      </c>
      <c r="D21" t="str">
        <f>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</f>
        <v>100</v>
      </c>
      <c r="E21" t="str">
        <f>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</f>
        <v>600</v>
      </c>
      <c r="F21" s="5" t="str" cm="1">
        <f t="array" ref="F21">INDEX(Base!21:21,MATCH(MAX(LEN(Base!21:21)),LEN(Base!21:21),0))</f>
        <v>Sala rebaixado em gesso com lâmpadas embutidas, piso porcelanato, Ampla cozinha planejada com armários, todos os quartos com suíte...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Vendo linda casa 2 suítes com fino acabamento,</v>
      </c>
      <c r="N21" t="str">
        <f>TRIM((IF(OR(ISNUMBER(FIND("Avenida",Base!F21)),ISNUMBER(FIND("Rua",Base!F21)),ISNUMBER(FIND("Estrada",Base!F21)),ISNUMBER(FIND(",",Base!F21)))=TRUE,Base!F21,"")))</f>
        <v>Sala rebaixado em gesso com lâmpadas embutidas, piso porcelanato, Ampla cozinha planejada com armários, todos os quartos com suíte...</v>
      </c>
      <c r="O21" t="str">
        <f>TRIM((IF(OR(ISNUMBER(FIND("Avenida",Base!G21)),ISNUMBER(FIND("Rua",Base!G21)),ISNUMBER(FIND("Estrada",Base!G21)),ISNUMBER(FIND(",",Base!G21)))=TRUE,Base!G21,"")))</f>
        <v/>
      </c>
      <c r="P21" t="str">
        <f>TRIM((IF(OR(ISNUMBER(FIND("Avenida",Base!H21)),ISNUMBER(FIND("Rua",Base!H21)),ISNUMBER(FIND("Estrada",Base!H21)),ISNUMBER(FIND(",",Base!H21)))=TRUE,Base!H21,"")))</f>
        <v>Rua Melquíades, Jardim Tropical</v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s="3" t="str" cm="1">
        <f t="array" ref="U21">LOOKUP(2,1/(F21:T21&lt;&gt;""),F21:T21)</f>
        <v>Rua Melquíades, Jardim Tropical</v>
      </c>
      <c r="V21" t="str" cm="1">
        <f t="array" ref="V21">TRIM(SUBSTITUTE(INDEX(Base!21:21,0,MATCH(Planilha2!$U21,Base!21:21,0)+1),"m²",""))</f>
        <v>76</v>
      </c>
      <c r="W21" t="str" cm="1">
        <f t="array" ref="W21">IF(LEN(INDEX(Base!21:21,0,MATCH(Planilha2!$U21,Base!21:21,0)+2))&gt;2,LEFT(INDEX(Base!21:21,0,MATCH(Planilha2!$U21,Base!21:21,0)+2),1),INDEX(Base!21:21,0,MATCH(Planilha2!$U21,Base!21:21,0)+2))</f>
        <v>2</v>
      </c>
      <c r="X21" t="str" cm="1">
        <f t="array" ref="X21">IF(LEN(INDEX(Base!21:21,0,MATCH(Planilha2!$U21,Base!21:21,0)+2))&gt;2,LEFT(INDEX(Base!21:21,0,MATCH(Planilha2!$U21,Base!21:21,0)+2),1),INDEX(Base!21:21,0,MATCH(Planilha2!$U21,Base!21:21,0)+2))</f>
        <v>2</v>
      </c>
      <c r="Y21" t="str" cm="1">
        <f t="array" ref="Y21">IF(LEN(INDEX(Base!21:21,0,MATCH(Planilha2!$U21,Base!21:21,0)+2))&gt;2,LEFT(INDEX(Base!21:21,0,MATCH(Planilha2!$U21,Base!21:21,0)+2),1),INDEX(Base!21:21,0,MATCH(Planilha2!$U21,Base!21:21,0)+2))</f>
        <v>2</v>
      </c>
    </row>
    <row r="22" spans="1:25" x14ac:dyDescent="0.3">
      <c r="A22" s="1">
        <v>20</v>
      </c>
      <c r="B22">
        <f>IF(OR(ISNUMBER(FIND(Configurações!$B$4,Base!B22)),ISNUMBER(FIND(Configurações!$B$5,Base!B22)),ISNUMBER(FIND(Configurações!$B$6,Base!B22)),ISNUMBER(FIND(Configurações!$B$7,Base!B22)))=TRUE,Base!B22,0)</f>
        <v>0</v>
      </c>
      <c r="C22" t="str">
        <f>IF(ISNUMBER(FIND("consul",Base!C22))=TRUE,0,IF(ISNUMBER(FIND("R$",Base!B22))=TRUE,Base!B22,IF(OR(ISNUMBER(FIND("condo",Base!C22)),ISNUMBER(FIND("IPTU",Base!C22)))=TRUE,Base!B22,Base!C22)))</f>
        <v>R$ 320.000</v>
      </c>
      <c r="D22" t="str">
        <f>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</f>
        <v>390</v>
      </c>
      <c r="E22" t="str">
        <f>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</f>
        <v>85</v>
      </c>
      <c r="F22" s="5" t="str" cm="1">
        <f t="array" ref="F22">INDEX(Base!22:22,MATCH(MAX(LEN(Base!22:22)),LEN(Base!22:22),0))</f>
        <v>Rua Paschoal Palladino, Chacrinha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>Rua Paschoal Palladino, Chacrinha</v>
      </c>
      <c r="M22" t="str">
        <f>TRIM((IF(OR(ISNUMBER(FIND("Avenida",Base!E22)),ISNUMBER(FIND("Rua",Base!E22)),ISNUMBER(FIND("Estrada",Base!E22)),ISNUMBER(FIND(",",Base!E22)))=TRUE,Base!E22,"")))</f>
        <v/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/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s="3" t="str" cm="1">
        <f t="array" ref="U22">LOOKUP(2,1/(F22:T22&lt;&gt;""),F22:T22)</f>
        <v>Rua Paschoal Palladino, Chacrinha</v>
      </c>
      <c r="V22" t="str" cm="1">
        <f t="array" ref="V22">TRIM(SUBSTITUTE(INDEX(Base!22:22,0,MATCH(Planilha2!$U22,Base!22:22,0)+1),"m²",""))</f>
        <v>68</v>
      </c>
      <c r="W22" t="str" cm="1">
        <f t="array" ref="W22">IF(LEN(INDEX(Base!22:22,0,MATCH(Planilha2!$U22,Base!22:22,0)+2))&gt;2,LEFT(INDEX(Base!22:22,0,MATCH(Planilha2!$U22,Base!22:22,0)+2),1),INDEX(Base!22:22,0,MATCH(Planilha2!$U22,Base!22:22,0)+2))</f>
        <v>2</v>
      </c>
      <c r="X22" t="str" cm="1">
        <f t="array" ref="X22">IF(LEN(INDEX(Base!22:22,0,MATCH(Planilha2!$U22,Base!22:22,0)+2))&gt;2,LEFT(INDEX(Base!22:22,0,MATCH(Planilha2!$U22,Base!22:22,0)+2),1),INDEX(Base!22:22,0,MATCH(Planilha2!$U22,Base!22:22,0)+2))</f>
        <v>2</v>
      </c>
      <c r="Y22" t="str" cm="1">
        <f t="array" ref="Y22">IF(LEN(INDEX(Base!22:22,0,MATCH(Planilha2!$U22,Base!22:22,0)+2))&gt;2,LEFT(INDEX(Base!22:22,0,MATCH(Planilha2!$U22,Base!22:22,0)+2),1),INDEX(Base!22:22,0,MATCH(Planilha2!$U22,Base!22:22,0)+2))</f>
        <v>2</v>
      </c>
    </row>
    <row r="23" spans="1:25" x14ac:dyDescent="0.3">
      <c r="A23" s="1">
        <v>21</v>
      </c>
      <c r="B23" t="str">
        <f>IF(OR(ISNUMBER(FIND(Configurações!$B$4,Base!B23)),ISNUMBER(FIND(Configurações!$B$5,Base!B23)),ISNUMBER(FIND(Configurações!$B$6,Base!B23)),ISNUMBER(FIND(Configurações!$B$7,Base!B23)))=TRUE,Base!B23,0)</f>
        <v>destaque</v>
      </c>
      <c r="C23" t="str">
        <f>IF(ISNUMBER(FIND("consul",Base!C23))=TRUE,0,IF(ISNUMBER(FIND("R$",Base!B23))=TRUE,Base!B23,IF(OR(ISNUMBER(FIND("condo",Base!C23)),ISNUMBER(FIND("IPTU",Base!C23)))=TRUE,Base!B23,Base!C23)))</f>
        <v>R$ 190.000</v>
      </c>
      <c r="D23" t="str">
        <f>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</f>
        <v>0</v>
      </c>
      <c r="E23" t="str">
        <f>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</f>
        <v>0</v>
      </c>
      <c r="F23" s="5" t="str" cm="1">
        <f t="array" ref="F23">INDEX(Base!23:23,MATCH(MAX(LEN(Base!23:23)),LEN(Base!23:23),0))</f>
        <v>Vendo belo apartamento no bairro da Luz. O imóvel está localizado em ótima vizinhança, próximo à UNIG e a 5 minutos de carro ou ônibus do novo shopping Nova Iguaçu. Ampla gama de c...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>Vendo belo apartamento no bairro da Luz. O imóvel está localizado em ótima vizinhança, próximo à UNIG e a 5 minutos de carro ou ônibus do novo shopping Nova Iguaçu. Ampla gama de c...</v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>Rua Ministro Lafaiete de Andrade, Morro Agudo</v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s="3" t="str" cm="1">
        <f t="array" ref="U23">LOOKUP(2,1/(F23:T23&lt;&gt;""),F23:T23)</f>
        <v>Rua Ministro Lafaiete de Andrade, Morro Agudo</v>
      </c>
      <c r="V23" t="str" cm="1">
        <f t="array" ref="V23">TRIM(SUBSTITUTE(INDEX(Base!23:23,0,MATCH(Planilha2!$U23,Base!23:23,0)+1),"m²",""))</f>
        <v>65</v>
      </c>
      <c r="W23" t="str" cm="1">
        <f t="array" ref="W23">IF(LEN(INDEX(Base!23:23,0,MATCH(Planilha2!$U23,Base!23:23,0)+2))&gt;2,LEFT(INDEX(Base!23:23,0,MATCH(Planilha2!$U23,Base!23:23,0)+2),1),INDEX(Base!23:23,0,MATCH(Planilha2!$U23,Base!23:23,0)+2))</f>
        <v>2</v>
      </c>
      <c r="X23" t="str" cm="1">
        <f t="array" ref="X23">IF(LEN(INDEX(Base!23:23,0,MATCH(Planilha2!$U23,Base!23:23,0)+2))&gt;2,LEFT(INDEX(Base!23:23,0,MATCH(Planilha2!$U23,Base!23:23,0)+2),1),INDEX(Base!23:23,0,MATCH(Planilha2!$U23,Base!23:23,0)+2))</f>
        <v>2</v>
      </c>
      <c r="Y23" t="str" cm="1">
        <f t="array" ref="Y23">IF(LEN(INDEX(Base!23:23,0,MATCH(Planilha2!$U23,Base!23:23,0)+2))&gt;2,LEFT(INDEX(Base!23:23,0,MATCH(Planilha2!$U23,Base!23:23,0)+2),1),INDEX(Base!23:23,0,MATCH(Planilha2!$U23,Base!23:23,0)+2))</f>
        <v>2</v>
      </c>
    </row>
    <row r="24" spans="1:25" x14ac:dyDescent="0.3">
      <c r="A24" s="1">
        <v>22</v>
      </c>
      <c r="B24" t="str">
        <f>IF(OR(ISNUMBER(FIND(Configurações!$B$4,Base!B24)),ISNUMBER(FIND(Configurações!$B$5,Base!B24)),ISNUMBER(FIND(Configurações!$B$6,Base!B24)),ISNUMBER(FIND(Configurações!$B$7,Base!B24)))=TRUE,Base!B24,0)</f>
        <v>destaque</v>
      </c>
      <c r="C24" t="str">
        <f>IF(ISNUMBER(FIND("consul",Base!C24))=TRUE,0,IF(ISNUMBER(FIND("R$",Base!B24))=TRUE,Base!B24,IF(OR(ISNUMBER(FIND("condo",Base!C24)),ISNUMBER(FIND("IPTU",Base!C24)))=TRUE,Base!B24,Base!C24)))</f>
        <v>R$ 390.000</v>
      </c>
      <c r="D24" t="str">
        <f>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</f>
        <v>280</v>
      </c>
      <c r="E24" t="str">
        <f>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</f>
        <v>546</v>
      </c>
      <c r="F24" s="5" t="str" cm="1">
        <f t="array" ref="F24">INDEX(Base!24:24,MATCH(MAX(LEN(Base!24:24)),LEN(Base!24:24),0))</f>
        <v>Grande oportunidade!!! Excelente casa de condomínio totalmente independente no bairro Engenho Pequeno tem 140 metros quadrados com 3 quartos (sendo 1 suite com armário) sala, cozin...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>Grande oportunidade!!! Excelente casa de condomínio totalmente independente no bairro Engenho Pequeno tem 140 metros quadrados com 3 quartos (sendo 1 suite com armário) sala, cozin...</v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>Rua Sumaré, Engenho Pequeno</v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s="3" t="str" cm="1">
        <f t="array" ref="U24">LOOKUP(2,1/(F24:T24&lt;&gt;""),F24:T24)</f>
        <v>Rua Sumaré, Engenho Pequeno</v>
      </c>
      <c r="V24" t="str" cm="1">
        <f t="array" ref="V24">TRIM(SUBSTITUTE(INDEX(Base!24:24,0,MATCH(Planilha2!$U24,Base!24:24,0)+1),"m²",""))</f>
        <v>140</v>
      </c>
      <c r="W24" t="str" cm="1">
        <f t="array" ref="W24">IF(LEN(INDEX(Base!24:24,0,MATCH(Planilha2!$U24,Base!24:24,0)+2))&gt;2,LEFT(INDEX(Base!24:24,0,MATCH(Planilha2!$U24,Base!24:24,0)+2),1),INDEX(Base!24:24,0,MATCH(Planilha2!$U24,Base!24:24,0)+2))</f>
        <v>3</v>
      </c>
      <c r="X24" t="str" cm="1">
        <f t="array" ref="X24">IF(LEN(INDEX(Base!24:24,0,MATCH(Planilha2!$U24,Base!24:24,0)+2))&gt;2,LEFT(INDEX(Base!24:24,0,MATCH(Planilha2!$U24,Base!24:24,0)+2),1),INDEX(Base!24:24,0,MATCH(Planilha2!$U24,Base!24:24,0)+2))</f>
        <v>3</v>
      </c>
      <c r="Y24" t="str" cm="1">
        <f t="array" ref="Y24">IF(LEN(INDEX(Base!24:24,0,MATCH(Planilha2!$U24,Base!24:24,0)+2))&gt;2,LEFT(INDEX(Base!24:24,0,MATCH(Planilha2!$U24,Base!24:24,0)+2),1),INDEX(Base!24:24,0,MATCH(Planilha2!$U24,Base!24:24,0)+2))</f>
        <v>3</v>
      </c>
    </row>
    <row r="25" spans="1:25" x14ac:dyDescent="0.3">
      <c r="A25" s="1">
        <v>23</v>
      </c>
      <c r="B25">
        <f>IF(OR(ISNUMBER(FIND(Configurações!$B$4,Base!B25)),ISNUMBER(FIND(Configurações!$B$5,Base!B25)),ISNUMBER(FIND(Configurações!$B$6,Base!B25)),ISNUMBER(FIND(Configurações!$B$7,Base!B25)))=TRUE,Base!B25,0)</f>
        <v>0</v>
      </c>
      <c r="C25" t="str">
        <f>IF(ISNUMBER(FIND("consul",Base!C25))=TRUE,0,IF(ISNUMBER(FIND("R$",Base!B25))=TRUE,Base!B25,IF(OR(ISNUMBER(FIND("condo",Base!C25)),ISNUMBER(FIND("IPTU",Base!C25)))=TRUE,Base!B25,Base!C25)))</f>
        <v>R$ 200.000</v>
      </c>
      <c r="D25" t="str">
        <f>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</f>
        <v>230</v>
      </c>
      <c r="E25" t="str">
        <f>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</f>
        <v>69</v>
      </c>
      <c r="F25" s="5" t="str" cm="1">
        <f t="array" ref="F25">INDEX(Base!25:25,MATCH(MAX(LEN(Base!25:25)),LEN(Base!25:25),0))</f>
        <v>Avenida Abílio Augusto Távora, Luz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>Avenida Abílio Augusto Távora, Luz</v>
      </c>
      <c r="M25" t="str">
        <f>TRIM((IF(OR(ISNUMBER(FIND("Avenida",Base!E25)),ISNUMBER(FIND("Rua",Base!E25)),ISNUMBER(FIND("Estrada",Base!E25)),ISNUMBER(FIND(",",Base!E25)))=TRUE,Base!E25,"")))</f>
        <v/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/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s="3" t="str" cm="1">
        <f t="array" ref="U25">LOOKUP(2,1/(F25:T25&lt;&gt;""),F25:T25)</f>
        <v>Avenida Abílio Augusto Távora, Luz</v>
      </c>
      <c r="V25" t="str" cm="1">
        <f t="array" ref="V25">TRIM(SUBSTITUTE(INDEX(Base!25:25,0,MATCH(Planilha2!$U25,Base!25:25,0)+1),"m²",""))</f>
        <v>80</v>
      </c>
      <c r="W25" t="str" cm="1">
        <f t="array" ref="W25">IF(LEN(INDEX(Base!25:25,0,MATCH(Planilha2!$U25,Base!25:25,0)+2))&gt;2,LEFT(INDEX(Base!25:25,0,MATCH(Planilha2!$U25,Base!25:25,0)+2),1),INDEX(Base!25:25,0,MATCH(Planilha2!$U25,Base!25:25,0)+2))</f>
        <v>2</v>
      </c>
      <c r="X25" t="str" cm="1">
        <f t="array" ref="X25">IF(LEN(INDEX(Base!25:25,0,MATCH(Planilha2!$U25,Base!25:25,0)+2))&gt;2,LEFT(INDEX(Base!25:25,0,MATCH(Planilha2!$U25,Base!25:25,0)+2),1),INDEX(Base!25:25,0,MATCH(Planilha2!$U25,Base!25:25,0)+2))</f>
        <v>2</v>
      </c>
      <c r="Y25" t="str" cm="1">
        <f t="array" ref="Y25">IF(LEN(INDEX(Base!25:25,0,MATCH(Planilha2!$U25,Base!25:25,0)+2))&gt;2,LEFT(INDEX(Base!25:25,0,MATCH(Planilha2!$U25,Base!25:25,0)+2),1),INDEX(Base!25:25,0,MATCH(Planilha2!$U25,Base!25:25,0)+2))</f>
        <v>2</v>
      </c>
    </row>
    <row r="26" spans="1:25" x14ac:dyDescent="0.3">
      <c r="B26" t="str">
        <f>IF(OR(ISNUMBER(FIND(Configurações!$B$4,Base!B26)),ISNUMBER(FIND(Configurações!$B$5,Base!B26)),ISNUMBER(FIND(Configurações!$B$6,Base!B26)),ISNUMBER(FIND(Configurações!$B$7,Base!B26)))=TRUE,Base!B26,0)</f>
        <v>na planta</v>
      </c>
      <c r="C26" t="str">
        <f>IF(ISNUMBER(FIND("consul",Base!C26))=TRUE,0,IF(ISNUMBER(FIND("R$",Base!B26))=TRUE,Base!B26,IF(OR(ISNUMBER(FIND("condo",Base!C26)),ISNUMBER(FIND("IPTU",Base!C26)))=TRUE,Base!B26,Base!C26)))</f>
        <v>R$ 149.900</v>
      </c>
      <c r="D26" t="str">
        <f>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</f>
        <v>0</v>
      </c>
      <c r="E26" t="str">
        <f>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</f>
        <v>0</v>
      </c>
      <c r="F26" s="5" t="str" cm="1">
        <f t="array" ref="F26">INDEX(Base!26:26,MATCH(MAX(LEN(Base!26:26)),LEN(Base!26:26),0))</f>
        <v>Condomínio fechado com apartamentos de 2 quartos na Região Jardim Alvorada, com opção de vaga de garagem. Tudo o que você sempre quis em um só lugar: conforto, tranquilidade, segur...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>Condomínio fechado com apartamentos de 2 quartos na Região Jardim Alvorada, com opção de vaga de garagem. Tudo o que você sempre quis em um só lugar: conforto, tranquilidade, segur...</v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>Avenida Abílio Augusto Távora, Jardim Alvorada</v>
      </c>
      <c r="O26" t="str">
        <f>TRIM((IF(OR(ISNUMBER(FIND("Avenida",Base!G26)),ISNUMBER(FIND("Rua",Base!G26)),ISNUMBER(FIND("Estrada",Base!G26)),ISNUMBER(FIND(",",Base!G26)))=TRUE,Base!G26,"")))</f>
        <v/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s="3" t="str" cm="1">
        <f t="array" ref="U26">LOOKUP(2,1/(F26:T26&lt;&gt;""),F26:T26)</f>
        <v>Avenida Abílio Augusto Távora, Jardim Alvorada</v>
      </c>
      <c r="V26" t="str" cm="1">
        <f t="array" ref="V26">TRIM(SUBSTITUTE(INDEX(Base!26:26,0,MATCH(Planilha2!$U26,Base!26:26,0)+1),"m²",""))</f>
        <v>40 - 43</v>
      </c>
      <c r="W26" t="str" cm="1">
        <f t="array" ref="W26">IF(LEN(INDEX(Base!26:26,0,MATCH(Planilha2!$U26,Base!26:26,0)+2))&gt;2,LEFT(INDEX(Base!26:26,0,MATCH(Planilha2!$U26,Base!26:26,0)+2),1),INDEX(Base!26:26,0,MATCH(Planilha2!$U26,Base!26:26,0)+2))</f>
        <v>2</v>
      </c>
      <c r="X26" t="str" cm="1">
        <f t="array" ref="X26">IF(LEN(INDEX(Base!26:26,0,MATCH(Planilha2!$U26,Base!26:26,0)+2))&gt;2,LEFT(INDEX(Base!26:26,0,MATCH(Planilha2!$U26,Base!26:26,0)+2),1),INDEX(Base!26:26,0,MATCH(Planilha2!$U26,Base!26:26,0)+2))</f>
        <v>2</v>
      </c>
      <c r="Y26" t="str" cm="1">
        <f t="array" ref="Y26">IF(LEN(INDEX(Base!26:26,0,MATCH(Planilha2!$U26,Base!26:26,0)+2))&gt;2,LEFT(INDEX(Base!26:26,0,MATCH(Planilha2!$U26,Base!26:26,0)+2),1),INDEX(Base!26:26,0,MATCH(Planilha2!$U26,Base!26:26,0)+2))</f>
        <v>2</v>
      </c>
    </row>
    <row r="27" spans="1:25" x14ac:dyDescent="0.3">
      <c r="B27" t="str">
        <f>IF(OR(ISNUMBER(FIND(Configurações!$B$4,Base!B27)),ISNUMBER(FIND(Configurações!$B$5,Base!B27)),ISNUMBER(FIND(Configurações!$B$6,Base!B27)),ISNUMBER(FIND(Configurações!$B$7,Base!B27)),ISNUMBER(FIND(Configurações!$B$8,Base!B27)))=TRUE,Base!B27,0)</f>
        <v>pronto para morar</v>
      </c>
      <c r="C27">
        <f>IF(ISNUMBER(FIND("consul",Base!C27))=TRUE,0,IF(ISNUMBER(FIND("R$",Base!B27))=TRUE,Base!B27,IF(OR(ISNUMBER(FIND("condo",Base!C27)),ISNUMBER(FIND("IPTU",Base!C27)))=TRUE,Base!B27,Base!C27)))</f>
        <v>0</v>
      </c>
      <c r="D27" t="str">
        <f>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</f>
        <v>0</v>
      </c>
      <c r="E27" t="str">
        <f>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</f>
        <v>0</v>
      </c>
      <c r="F27" s="5" t="str" cm="1">
        <f t="array" ref="F27">INDEX(Base!27:27,MATCH(MAX(LEN(Base!27:27)),LEN(Base!27:27),0))</f>
        <v>Venha conhecer os diferenciais incríveis desse empreendimento. Fale com nossa equipe de corretores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/>
      </c>
      <c r="N27" t="str">
        <f>TRIM((IF(OR(ISNUMBER(FIND("Avenida",Base!F27)),ISNUMBER(FIND("Rua",Base!F27)),ISNUMBER(FIND("Estrada",Base!F27)),ISNUMBER(FIND(",",Base!F27)))=TRUE,Base!F27,"")))</f>
        <v>Rua Damas Batista, Jardim Tropical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s="3" t="str" cm="1">
        <f t="array" ref="U27">LOOKUP(2,1/(F27:T27&lt;&gt;""),F27:T27)</f>
        <v>Rua Damas Batista, Jardim Tropical</v>
      </c>
      <c r="V27" t="str" cm="1">
        <f t="array" ref="V27">TRIM(SUBSTITUTE(INDEX(Base!27:27,0,MATCH(Planilha2!$U27,Base!27:27,0)+1),"m²",""))</f>
        <v>49</v>
      </c>
      <c r="W27" t="str" cm="1">
        <f t="array" ref="W27">IF(LEN(INDEX(Base!27:27,0,MATCH(Planilha2!$U27,Base!27:27,0)+2))&gt;2,LEFT(INDEX(Base!27:27,0,MATCH(Planilha2!$U27,Base!27:27,0)+2),1),INDEX(Base!27:27,0,MATCH(Planilha2!$U27,Base!27:27,0)+2))</f>
        <v>1</v>
      </c>
      <c r="X27" t="str" cm="1">
        <f t="array" ref="X27">IF(LEN(INDEX(Base!27:27,0,MATCH(Planilha2!$U27,Base!27:27,0)+2))&gt;2,LEFT(INDEX(Base!27:27,0,MATCH(Planilha2!$U27,Base!27:27,0)+2),1),INDEX(Base!27:27,0,MATCH(Planilha2!$U27,Base!27:27,0)+2))</f>
        <v>1</v>
      </c>
      <c r="Y27" t="str" cm="1">
        <f t="array" ref="Y27">IF(LEN(INDEX(Base!27:27,0,MATCH(Planilha2!$U27,Base!27:27,0)+2))&gt;2,LEFT(INDEX(Base!27:27,0,MATCH(Planilha2!$U27,Base!27:27,0)+2),1),INDEX(Base!27:27,0,MATCH(Planilha2!$U27,Base!27:27,0)+2))</f>
        <v>1</v>
      </c>
    </row>
    <row r="28" spans="1:25" x14ac:dyDescent="0.3">
      <c r="B28" t="str">
        <f>IF(OR(ISNUMBER(FIND(Configurações!$B$4,Base!B28)),ISNUMBER(FIND(Configurações!$B$5,Base!B28)),ISNUMBER(FIND(Configurações!$B$6,Base!B28)),ISNUMBER(FIND(Configurações!$B$7,Base!B28)),ISNUMBER(FIND(Configurações!$B$8,Base!B28)))=TRUE,Base!B28,0)</f>
        <v>pronto para morar</v>
      </c>
      <c r="C28">
        <f>IF(ISNUMBER(FIND("consul",Base!C28))=TRUE,0,IF(ISNUMBER(FIND("R$",Base!B28))=TRUE,Base!B28,IF(OR(ISNUMBER(FIND("condo",Base!C28)),ISNUMBER(FIND("IPTU",Base!C28)))=TRUE,Base!B28,Base!C28)))</f>
        <v>0</v>
      </c>
      <c r="D28" t="str">
        <f>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</f>
        <v>0</v>
      </c>
      <c r="E28" t="str">
        <f>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</f>
        <v>0</v>
      </c>
      <c r="F28" s="5" t="str" cm="1">
        <f t="array" ref="F28">INDEX(Base!28:28,MATCH(MAX(LEN(Base!28:28)),LEN(Base!28:28),0))</f>
        <v>Venha conhecer os diferenciais incríveis desse empreendimento. Fale com nossa equipe de corretores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>Rua Nascente, Jardim Nova Era</v>
      </c>
      <c r="O28" t="str">
        <f>TRIM((IF(OR(ISNUMBER(FIND("Avenida",Base!G28)),ISNUMBER(FIND("Rua",Base!G28)),ISNUMBER(FIND("Estrada",Base!G28)),ISNUMBER(FIND(",",Base!G28)))=TRUE,Base!G28,"")))</f>
        <v/>
      </c>
      <c r="P28" t="str">
        <f>TRIM((IF(OR(ISNUMBER(FIND("Avenida",Base!H28)),ISNUMBER(FIND("Rua",Base!H28)),ISNUMBER(FIND("Estrada",Base!H28)),ISNUMBER(FIND(",",Base!H28)))=TRUE,Base!H28,"")))</f>
        <v/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s="3" t="str" cm="1">
        <f t="array" ref="U28">LOOKUP(2,1/(F28:T28&lt;&gt;""),F28:T28)</f>
        <v>Rua Nascente, Jardim Nova Era</v>
      </c>
      <c r="V28" t="str" cm="1">
        <f t="array" ref="V28">TRIM(SUBSTITUTE(INDEX(Base!28:28,0,MATCH(Planilha2!$U28,Base!28:28,0)+1),"m²",""))</f>
        <v>55 - 60</v>
      </c>
      <c r="W28" t="str" cm="1">
        <f t="array" ref="W28">IF(LEN(INDEX(Base!28:28,0,MATCH(Planilha2!$U28,Base!28:28,0)+2))&gt;2,LEFT(INDEX(Base!28:28,0,MATCH(Planilha2!$U28,Base!28:28,0)+2),1),INDEX(Base!28:28,0,MATCH(Planilha2!$U28,Base!28:28,0)+2))</f>
        <v>1</v>
      </c>
      <c r="X28" t="str" cm="1">
        <f t="array" ref="X28">IF(LEN(INDEX(Base!28:28,0,MATCH(Planilha2!$U28,Base!28:28,0)+2))&gt;2,LEFT(INDEX(Base!28:28,0,MATCH(Planilha2!$U28,Base!28:28,0)+2),1),INDEX(Base!28:28,0,MATCH(Planilha2!$U28,Base!28:28,0)+2))</f>
        <v>1</v>
      </c>
      <c r="Y28" t="str" cm="1">
        <f t="array" ref="Y28">IF(LEN(INDEX(Base!28:28,0,MATCH(Planilha2!$U28,Base!28:28,0)+2))&gt;2,LEFT(INDEX(Base!28:28,0,MATCH(Planilha2!$U28,Base!28:28,0)+2),1),INDEX(Base!28:28,0,MATCH(Planilha2!$U28,Base!28:28,0)+2))</f>
        <v>1</v>
      </c>
    </row>
    <row r="29" spans="1:25" x14ac:dyDescent="0.3">
      <c r="B29" t="str">
        <f>IF(OR(ISNUMBER(FIND(Configurações!$B$4,Base!B29)),ISNUMBER(FIND(Configurações!$B$5,Base!B29)),ISNUMBER(FIND(Configurações!$B$6,Base!B29)),ISNUMBER(FIND(Configurações!$B$7,Base!B29)),ISNUMBER(FIND(Configurações!$B$8,Base!B29)))=TRUE,Base!B29,0)</f>
        <v>super destaque</v>
      </c>
      <c r="C29" t="str">
        <f>IF(ISNUMBER(FIND("consul",Base!C29))=TRUE,0,IF(ISNUMBER(FIND("R$",Base!B29))=TRUE,Base!B29,IF(OR(ISNUMBER(FIND("condo",Base!C29)),ISNUMBER(FIND("IPTU",Base!C29)))=TRUE,Base!B29,Base!C29)))</f>
        <v>R$ 320.000</v>
      </c>
      <c r="D29" t="str">
        <f>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</f>
        <v>1.300</v>
      </c>
      <c r="E29" t="str">
        <f>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</f>
        <v>150</v>
      </c>
      <c r="F29" s="5" t="str" cm="1">
        <f t="array" ref="F29">INDEX(Base!29:29,MATCH(MAX(LEN(Base!29:29)),LEN(Base!29:29),0))</f>
        <v>aproveite para montar o seu negócio no centro de nova iguaçu, sala pronta e com acesso para deficientes,4 Elevadores,entrada lateral,portaria 24 horas,internet sem fio (sistema Wi-...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>aproveite para montar o seu negócio no centro de nova iguaçu, sala pronta e com acesso para deficientes,4 Elevadores,entrada lateral,portaria 24 horas,internet sem fio (sistema Wi-...</v>
      </c>
      <c r="N29" t="str">
        <f>TRIM((IF(OR(ISNUMBER(FIND("Avenida",Base!F29)),ISNUMBER(FIND("Rua",Base!F29)),ISNUMBER(FIND("Estrada",Base!F29)),ISNUMBER(FIND(",",Base!F29)))=TRUE,Base!F29,"")))</f>
        <v/>
      </c>
      <c r="O29" t="str">
        <f>TRIM((IF(OR(ISNUMBER(FIND("Avenida",Base!G29)),ISNUMBER(FIND("Rua",Base!G29)),ISNUMBER(FIND("Estrada",Base!G29)),ISNUMBER(FIND(",",Base!G29)))=TRUE,Base!G29,"")))</f>
        <v>Rua Coronel Bernardino de Melo, Centro</v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s="3" t="str" cm="1">
        <f t="array" ref="U29">LOOKUP(2,1/(F29:T29&lt;&gt;""),F29:T29)</f>
        <v>Rua Coronel Bernardino de Melo, Centro</v>
      </c>
      <c r="V29" t="str" cm="1">
        <f t="array" ref="V29">TRIM(SUBSTITUTE(INDEX(Base!29:29,0,MATCH(Planilha2!$U29,Base!29:29,0)+1),"m²",""))</f>
        <v>50</v>
      </c>
      <c r="W29" cm="1">
        <f t="array" ref="W29">IF(LEN(INDEX(Base!29:29,0,MATCH(Planilha2!$U29,Base!29:29,0)+2))&gt;2,LEFT(INDEX(Base!29:29,0,MATCH(Planilha2!$U29,Base!29:29,0)+2),1),INDEX(Base!29:29,0,MATCH(Planilha2!$U29,Base!29:29,0)+2))</f>
        <v>0</v>
      </c>
      <c r="X29" cm="1">
        <f t="array" ref="X29">IF(LEN(INDEX(Base!29:29,0,MATCH(Planilha2!$U29,Base!29:29,0)+2))&gt;2,LEFT(INDEX(Base!29:29,0,MATCH(Planilha2!$U29,Base!29:29,0)+2),1),INDEX(Base!29:29,0,MATCH(Planilha2!$U29,Base!29:29,0)+2))</f>
        <v>0</v>
      </c>
      <c r="Y29" cm="1">
        <f t="array" ref="Y29">IF(LEN(INDEX(Base!29:29,0,MATCH(Planilha2!$U29,Base!29:29,0)+2))&gt;2,LEFT(INDEX(Base!29:29,0,MATCH(Planilha2!$U29,Base!29:29,0)+2),1),INDEX(Base!29:29,0,MATCH(Planilha2!$U29,Base!29:29,0)+2))</f>
        <v>0</v>
      </c>
    </row>
    <row r="30" spans="1:25" x14ac:dyDescent="0.3">
      <c r="B30" t="str">
        <f>IF(OR(ISNUMBER(FIND(Configurações!$B$4,Base!B30)),ISNUMBER(FIND(Configurações!$B$5,Base!B30)),ISNUMBER(FIND(Configurações!$B$6,Base!B30)),ISNUMBER(FIND(Configurações!$B$7,Base!B30)),ISNUMBER(FIND(Configurações!$B$8,Base!B30)))=TRUE,Base!B30,0)</f>
        <v>super destaque</v>
      </c>
      <c r="C30" t="str">
        <f>IF(ISNUMBER(FIND("consul",Base!C30))=TRUE,0,IF(ISNUMBER(FIND("R$",Base!B30))=TRUE,Base!B30,IF(OR(ISNUMBER(FIND("condo",Base!C30)),ISNUMBER(FIND("IPTU",Base!C30)))=TRUE,Base!B30,Base!C30)))</f>
        <v>R$ 345.000</v>
      </c>
      <c r="D30" t="str">
        <f>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</f>
        <v>1.200</v>
      </c>
      <c r="E30" t="str">
        <f>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</f>
        <v>130</v>
      </c>
      <c r="F30" s="5" t="str" cm="1">
        <f t="array" ref="F30">INDEX(Base!30:30,MATCH(MAX(LEN(Base!30:30)),LEN(Base!30:30),0))</f>
        <v>sala linda para entrar e montar o seu negócio no centro de nova iguaçu. Junto à estação de trem de Nova Iguaçu. Prédio moderno, com infraestrutura, sala treinamento, vagas rotativa...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sala linda para entrar e montar o seu negócio no centro de nova iguaçu. Junto à estação de trem de Nova Iguaçu. Prédio moderno, com infraestrutura, sala treinamento, vagas rotativa...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>Rua Coronel Bernardino de Melo, Centro</v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s="3" t="str" cm="1">
        <f t="array" ref="U30">LOOKUP(2,1/(F30:T30&lt;&gt;""),F30:T30)</f>
        <v>Rua Coronel Bernardino de Melo, Centro</v>
      </c>
      <c r="V30" t="str" cm="1">
        <f t="array" ref="V30">TRIM(SUBSTITUTE(INDEX(Base!30:30,0,MATCH(Planilha2!$U30,Base!30:30,0)+1),"m²",""))</f>
        <v>60</v>
      </c>
      <c r="W30" t="str" cm="1">
        <f t="array" ref="W30">IF(LEN(INDEX(Base!30:30,0,MATCH(Planilha2!$U30,Base!30:30,0)+2))&gt;2,LEFT(INDEX(Base!30:30,0,MATCH(Planilha2!$U30,Base!30:30,0)+2),1),INDEX(Base!30:30,0,MATCH(Planilha2!$U30,Base!30:30,0)+2))</f>
        <v>1</v>
      </c>
      <c r="X30" t="str" cm="1">
        <f t="array" ref="X30">IF(LEN(INDEX(Base!30:30,0,MATCH(Planilha2!$U30,Base!30:30,0)+2))&gt;2,LEFT(INDEX(Base!30:30,0,MATCH(Planilha2!$U30,Base!30:30,0)+2),1),INDEX(Base!30:30,0,MATCH(Planilha2!$U30,Base!30:30,0)+2))</f>
        <v>1</v>
      </c>
      <c r="Y30" t="str" cm="1">
        <f t="array" ref="Y30">IF(LEN(INDEX(Base!30:30,0,MATCH(Planilha2!$U30,Base!30:30,0)+2))&gt;2,LEFT(INDEX(Base!30:30,0,MATCH(Planilha2!$U30,Base!30:30,0)+2),1),INDEX(Base!30:30,0,MATCH(Planilha2!$U30,Base!30:30,0)+2))</f>
        <v>1</v>
      </c>
    </row>
    <row r="31" spans="1:25" x14ac:dyDescent="0.3">
      <c r="B31" t="str">
        <f>IF(OR(ISNUMBER(FIND(Configurações!$B$4,Base!B31)),ISNUMBER(FIND(Configurações!$B$5,Base!B31)),ISNUMBER(FIND(Configurações!$B$6,Base!B31)),ISNUMBER(FIND(Configurações!$B$7,Base!B31)),ISNUMBER(FIND(Configurações!$B$8,Base!B31)))=TRUE,Base!B31,0)</f>
        <v>super destaque</v>
      </c>
      <c r="C31" t="str">
        <f>IF(ISNUMBER(FIND("consul",Base!C31))=TRUE,0,IF(ISNUMBER(FIND("R$",Base!B31))=TRUE,Base!B31,IF(OR(ISNUMBER(FIND("condo",Base!C31)),ISNUMBER(FIND("IPTU",Base!C31)))=TRUE,Base!B31,Base!C31)))</f>
        <v>R$ 795.000</v>
      </c>
      <c r="D31" t="str">
        <f>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</f>
        <v>0</v>
      </c>
      <c r="E31" t="str">
        <f>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</f>
        <v>846</v>
      </c>
      <c r="F31" s="5" t="str" cm="1">
        <f t="array" ref="F31">INDEX(Base!31:31,MATCH(MAX(LEN(Base!31:31)),LEN(Base!31:31),0))</f>
        <v>Sabe aquela casa agradável para receber os amigos e seus familiares? Ela existe. É uma casa independente em bairro residencial com ruas asfaltadas, bons imóveis, próximo a Dutra, a...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>Sabe aquela casa agradável para receber os amigos e seus familiares? Ela existe. É uma casa independente em bairro residencial com ruas asfaltadas, bons imóveis, próximo a Dutra, a...</v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Rua Newton Gonçalves Barros, Jardim Esplanada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s="3" t="str" cm="1">
        <f t="array" ref="U31">LOOKUP(2,1/(F31:T31&lt;&gt;""),F31:T31)</f>
        <v>Rua Newton Gonçalves Barros, Jardim Esplanada</v>
      </c>
      <c r="V31" t="str" cm="1">
        <f t="array" ref="V31">TRIM(SUBSTITUTE(INDEX(Base!31:31,0,MATCH(Planilha2!$U31,Base!31:31,0)+1),"m²",""))</f>
        <v>100</v>
      </c>
      <c r="W31" t="str" cm="1">
        <f t="array" ref="W31">IF(LEN(INDEX(Base!31:31,0,MATCH(Planilha2!$U31,Base!31:31,0)+2))&gt;2,LEFT(INDEX(Base!31:31,0,MATCH(Planilha2!$U31,Base!31:31,0)+2),1),INDEX(Base!31:31,0,MATCH(Planilha2!$U31,Base!31:31,0)+2))</f>
        <v>3</v>
      </c>
      <c r="X31" t="str" cm="1">
        <f t="array" ref="X31">IF(LEN(INDEX(Base!31:31,0,MATCH(Planilha2!$U31,Base!31:31,0)+2))&gt;2,LEFT(INDEX(Base!31:31,0,MATCH(Planilha2!$U31,Base!31:31,0)+2),1),INDEX(Base!31:31,0,MATCH(Planilha2!$U31,Base!31:31,0)+2))</f>
        <v>3</v>
      </c>
      <c r="Y31" t="str" cm="1">
        <f t="array" ref="Y31">IF(LEN(INDEX(Base!31:31,0,MATCH(Planilha2!$U31,Base!31:31,0)+2))&gt;2,LEFT(INDEX(Base!31:31,0,MATCH(Planilha2!$U31,Base!31:31,0)+2),1),INDEX(Base!31:31,0,MATCH(Planilha2!$U31,Base!31:31,0)+2))</f>
        <v>3</v>
      </c>
    </row>
    <row r="32" spans="1:25" x14ac:dyDescent="0.3">
      <c r="B32" t="str">
        <f>IF(OR(ISNUMBER(FIND(Configurações!$B$4,Base!B32)),ISNUMBER(FIND(Configurações!$B$5,Base!B32)),ISNUMBER(FIND(Configurações!$B$6,Base!B32)),ISNUMBER(FIND(Configurações!$B$7,Base!B32)),ISNUMBER(FIND(Configurações!$B$8,Base!B32)))=TRUE,Base!B32,0)</f>
        <v>destaque</v>
      </c>
      <c r="C32" t="str">
        <f>IF(ISNUMBER(FIND("consul",Base!C32))=TRUE,0,IF(ISNUMBER(FIND("R$",Base!B32))=TRUE,Base!B32,IF(OR(ISNUMBER(FIND("condo",Base!C32)),ISNUMBER(FIND("IPTU",Base!C32)))=TRUE,Base!B32,Base!C32)))</f>
        <v>R$ 240.000</v>
      </c>
      <c r="D32" t="str">
        <f>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</f>
        <v>0</v>
      </c>
      <c r="E32" t="str">
        <f>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</f>
        <v>0</v>
      </c>
      <c r="F32" s="5" t="str" cm="1">
        <f t="array" ref="F32">INDEX(Base!32:32,MATCH(MAX(LEN(Base!32:32)),LEN(Base!32:32),0))</f>
        <v>R E S I D E N C I A L -N O V A - A M É R I C A - C A S A S - D U P L E X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>C O M - F I N O - A C A B A M E N T O A Partir de R$ 240 Mil,</v>
      </c>
      <c r="N32" t="str">
        <f>TRIM((IF(OR(ISNUMBER(FIND("Avenida",Base!F32)),ISNUMBER(FIND("Rua",Base!F32)),ISNUMBER(FIND("Estrada",Base!F32)),ISNUMBER(FIND(",",Base!F32)))=TRUE,Base!F32,"")))</f>
        <v>Casas com 2 quartos (sendo 1 suíte),</v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Rua Dom Sebastião Leme, Nova América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s="3" t="str" cm="1">
        <f t="array" ref="U32">LOOKUP(2,1/(F32:T32&lt;&gt;""),F32:T32)</f>
        <v>Rua Dom Sebastião Leme, Nova América</v>
      </c>
      <c r="V32" t="str" cm="1">
        <f t="array" ref="V32">TRIM(SUBSTITUTE(INDEX(Base!32:32,0,MATCH(Planilha2!$U32,Base!32:32,0)+1),"m²",""))</f>
        <v>600</v>
      </c>
      <c r="W32" t="str" cm="1">
        <f t="array" ref="W32">IF(LEN(INDEX(Base!32:32,0,MATCH(Planilha2!$U32,Base!32:32,0)+2))&gt;2,LEFT(INDEX(Base!32:32,0,MATCH(Planilha2!$U32,Base!32:32,0)+2),1),INDEX(Base!32:32,0,MATCH(Planilha2!$U32,Base!32:32,0)+2))</f>
        <v>2</v>
      </c>
      <c r="X32" t="str" cm="1">
        <f t="array" ref="X32">IF(LEN(INDEX(Base!32:32,0,MATCH(Planilha2!$U32,Base!32:32,0)+2))&gt;2,LEFT(INDEX(Base!32:32,0,MATCH(Planilha2!$U32,Base!32:32,0)+2),1),INDEX(Base!32:32,0,MATCH(Planilha2!$U32,Base!32:32,0)+2))</f>
        <v>2</v>
      </c>
      <c r="Y32" t="str" cm="1">
        <f t="array" ref="Y32">IF(LEN(INDEX(Base!32:32,0,MATCH(Planilha2!$U32,Base!32:32,0)+2))&gt;2,LEFT(INDEX(Base!32:32,0,MATCH(Planilha2!$U32,Base!32:32,0)+2),1),INDEX(Base!32:32,0,MATCH(Planilha2!$U32,Base!32:32,0)+2))</f>
        <v>2</v>
      </c>
    </row>
    <row r="33" spans="2:25" x14ac:dyDescent="0.3">
      <c r="B33">
        <f>IF(OR(ISNUMBER(FIND(Configurações!$B$4,Base!B33)),ISNUMBER(FIND(Configurações!$B$5,Base!B33)),ISNUMBER(FIND(Configurações!$B$6,Base!B33)),ISNUMBER(FIND(Configurações!$B$7,Base!B33)),ISNUMBER(FIND(Configurações!$B$8,Base!B33)))=TRUE,Base!B33,0)</f>
        <v>0</v>
      </c>
      <c r="C33" t="str">
        <f>IF(ISNUMBER(FIND("consul",Base!C33))=TRUE,0,IF(ISNUMBER(FIND("R$",Base!B33))=TRUE,Base!B33,IF(OR(ISNUMBER(FIND("condo",Base!C33)),ISNUMBER(FIND("IPTU",Base!C33)))=TRUE,Base!B33,Base!C33)))</f>
        <v>R$ 200.000</v>
      </c>
      <c r="D33" t="str">
        <f>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</f>
        <v>0</v>
      </c>
      <c r="E33" t="str">
        <f>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</f>
        <v>0</v>
      </c>
      <c r="F33" s="5" t="str" cm="1">
        <f t="array" ref="F33">INDEX(Base!33:33,MATCH(MAX(LEN(Base!33:33)),LEN(Base!33:33),0))</f>
        <v>A casa no bairro Jardim Esplanada, com 180 metros quadrados com 3 quartos e 2 banheiros, sala, area de serviço, casa precisando de reforma e só pode ser vendida á vista, fica local...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>A casa no bairro Jardim Esplanada, com 180 metros quadrados com 3 quartos e 2 banheiros, sala, area de serviço, casa precisando de reforma e só pode ser vendida á vista, fica local...</v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Rua Newton Gonçalves Barros, Rancho Novo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/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s="3" t="str" cm="1">
        <f t="array" ref="U33">LOOKUP(2,1/(F33:T33&lt;&gt;""),F33:T33)</f>
        <v>Rua Newton Gonçalves Barros, Rancho Novo</v>
      </c>
      <c r="V33" t="str" cm="1">
        <f t="array" ref="V33">TRIM(SUBSTITUTE(INDEX(Base!33:33,0,MATCH(Planilha2!$U33,Base!33:33,0)+1),"m²",""))</f>
        <v>180</v>
      </c>
      <c r="W33" t="str" cm="1">
        <f t="array" ref="W33">IF(LEN(INDEX(Base!33:33,0,MATCH(Planilha2!$U33,Base!33:33,0)+2))&gt;2,LEFT(INDEX(Base!33:33,0,MATCH(Planilha2!$U33,Base!33:33,0)+2),1),INDEX(Base!33:33,0,MATCH(Planilha2!$U33,Base!33:33,0)+2))</f>
        <v>3</v>
      </c>
      <c r="X33" t="str" cm="1">
        <f t="array" ref="X33">IF(LEN(INDEX(Base!33:33,0,MATCH(Planilha2!$U33,Base!33:33,0)+2))&gt;2,LEFT(INDEX(Base!33:33,0,MATCH(Planilha2!$U33,Base!33:33,0)+2),1),INDEX(Base!33:33,0,MATCH(Planilha2!$U33,Base!33:33,0)+2))</f>
        <v>3</v>
      </c>
      <c r="Y33" t="str" cm="1">
        <f t="array" ref="Y33">IF(LEN(INDEX(Base!33:33,0,MATCH(Planilha2!$U33,Base!33:33,0)+2))&gt;2,LEFT(INDEX(Base!33:33,0,MATCH(Planilha2!$U33,Base!33:33,0)+2),1),INDEX(Base!33:33,0,MATCH(Planilha2!$U33,Base!33:33,0)+2))</f>
        <v>3</v>
      </c>
    </row>
    <row r="34" spans="2:25" x14ac:dyDescent="0.3">
      <c r="B34" t="str">
        <f>IF(OR(ISNUMBER(FIND(Configurações!$B$4,Base!B34)),ISNUMBER(FIND(Configurações!$B$5,Base!B34)),ISNUMBER(FIND(Configurações!$B$6,Base!B34)),ISNUMBER(FIND(Configurações!$B$7,Base!B34)),ISNUMBER(FIND(Configurações!$B$8,Base!B34)))=TRUE,Base!B34,0)</f>
        <v>destaque</v>
      </c>
      <c r="C34" t="str">
        <f>IF(ISNUMBER(FIND("consul",Base!C34))=TRUE,0,IF(ISNUMBER(FIND("R$",Base!B34))=TRUE,Base!B34,IF(OR(ISNUMBER(FIND("condo",Base!C34)),ISNUMBER(FIND("IPTU",Base!C34)))=TRUE,Base!B34,Base!C34)))</f>
        <v>R$ 220.000</v>
      </c>
      <c r="D34" t="str">
        <f>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</f>
        <v>0</v>
      </c>
      <c r="E34" t="str">
        <f>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</f>
        <v>0</v>
      </c>
      <c r="F34" s="5" t="str" cm="1">
        <f t="array" ref="F34">INDEX(Base!34:34,MATCH(MAX(LEN(Base!34:34)),LEN(Base!34:34),0))</f>
        <v>Casa duplex no Programa Minha Casa Verde Amarela! Facilidade nunca vista antes é casa com 2 quartos...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>Oportunidade única no centro de Austin, fica a 600 metros da estação de trem.</v>
      </c>
      <c r="M34" t="str">
        <f>TRIM((IF(OR(ISNUMBER(FIND("Avenida",Base!E34)),ISNUMBER(FIND("Rua",Base!E34)),ISNUMBER(FIND("Estrada",Base!E34)),ISNUMBER(FIND(",",Base!E34)))=TRUE,Base!E34,"")))</f>
        <v/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Austin, Nova Iguaçu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s="3" t="str" cm="1">
        <f t="array" ref="U34">LOOKUP(2,1/(F34:T34&lt;&gt;""),F34:T34)</f>
        <v>Austin, Nova Iguaçu</v>
      </c>
      <c r="V34" t="str" cm="1">
        <f t="array" ref="V34">TRIM(SUBSTITUTE(INDEX(Base!34:34,0,MATCH(Planilha2!$U34,Base!34:34,0)+1),"m²",""))</f>
        <v>80</v>
      </c>
      <c r="W34" t="str" cm="1">
        <f t="array" ref="W34">IF(LEN(INDEX(Base!34:34,0,MATCH(Planilha2!$U34,Base!34:34,0)+2))&gt;2,LEFT(INDEX(Base!34:34,0,MATCH(Planilha2!$U34,Base!34:34,0)+2),1),INDEX(Base!34:34,0,MATCH(Planilha2!$U34,Base!34:34,0)+2))</f>
        <v>2</v>
      </c>
      <c r="X34" t="str" cm="1">
        <f t="array" ref="X34">IF(LEN(INDEX(Base!34:34,0,MATCH(Planilha2!$U34,Base!34:34,0)+2))&gt;2,LEFT(INDEX(Base!34:34,0,MATCH(Planilha2!$U34,Base!34:34,0)+2),1),INDEX(Base!34:34,0,MATCH(Planilha2!$U34,Base!34:34,0)+2))</f>
        <v>2</v>
      </c>
      <c r="Y34" t="str" cm="1">
        <f t="array" ref="Y34">IF(LEN(INDEX(Base!34:34,0,MATCH(Planilha2!$U34,Base!34:34,0)+2))&gt;2,LEFT(INDEX(Base!34:34,0,MATCH(Planilha2!$U34,Base!34:34,0)+2),1),INDEX(Base!34:34,0,MATCH(Planilha2!$U34,Base!34:34,0)+2))</f>
        <v>2</v>
      </c>
    </row>
    <row r="35" spans="2:25" x14ac:dyDescent="0.3">
      <c r="B35">
        <f>IF(OR(ISNUMBER(FIND(Configurações!$B$4,Base!B35)),ISNUMBER(FIND(Configurações!$B$5,Base!B35)),ISNUMBER(FIND(Configurações!$B$6,Base!B35)),ISNUMBER(FIND(Configurações!$B$7,Base!B35)),ISNUMBER(FIND(Configurações!$B$8,Base!B35)))=TRUE,Base!B35,0)</f>
        <v>0</v>
      </c>
      <c r="C35" t="str">
        <f>IF(ISNUMBER(FIND("consul",Base!C35))=TRUE,0,IF(ISNUMBER(FIND("R$",Base!B35))=TRUE,Base!B35,IF(OR(ISNUMBER(FIND("condo",Base!C35)),ISNUMBER(FIND("IPTU",Base!C35)))=TRUE,Base!B35,Base!C35)))</f>
        <v>R$ 398.000</v>
      </c>
      <c r="D35" t="str">
        <f>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</f>
        <v>300</v>
      </c>
      <c r="E35" t="str">
        <f>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</f>
        <v>630</v>
      </c>
      <c r="F35" s="5" t="str" cm="1">
        <f t="array" ref="F35">INDEX(Base!35:35,MATCH(MAX(LEN(Base!35:35)),LEN(Base!35:35),0))</f>
        <v>A casa com 2 andares, está localizado no bairro Jardim Alvorada, com 140 metros quadrados, primeiro andar com salão em ambientes, banheiro social, copa cozinha toda com armários, á...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>A casa com 2 andares, está localizado no bairro Jardim Alvorada, com 140 metros quadrados, primeiro andar com salão em ambientes, banheiro social, copa cozinha toda com armários, á...</v>
      </c>
      <c r="M35" t="str">
        <f>TRIM((IF(OR(ISNUMBER(FIND("Avenida",Base!E35)),ISNUMBER(FIND("Rua",Base!E35)),ISNUMBER(FIND("Estrada",Base!E35)),ISNUMBER(FIND(",",Base!E35)))=TRUE,Base!E35,"")))</f>
        <v/>
      </c>
      <c r="N35" t="str">
        <f>TRIM((IF(OR(ISNUMBER(FIND("Avenida",Base!F35)),ISNUMBER(FIND("Rua",Base!F35)),ISNUMBER(FIND("Estrada",Base!F35)),ISNUMBER(FIND(",",Base!F35)))=TRUE,Base!F35,"")))</f>
        <v>Rua das Violetas, Jardim Alvorada</v>
      </c>
      <c r="O35" t="str">
        <f>TRIM((IF(OR(ISNUMBER(FIND("Avenida",Base!G35)),ISNUMBER(FIND("Rua",Base!G35)),ISNUMBER(FIND("Estrada",Base!G35)),ISNUMBER(FIND(",",Base!G35)))=TRUE,Base!G35,"")))</f>
        <v/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s="3" t="str" cm="1">
        <f t="array" ref="U35">LOOKUP(2,1/(F35:T35&lt;&gt;""),F35:T35)</f>
        <v>Rua das Violetas, Jardim Alvorada</v>
      </c>
      <c r="V35" t="str" cm="1">
        <f t="array" ref="V35">TRIM(SUBSTITUTE(INDEX(Base!35:35,0,MATCH(Planilha2!$U35,Base!35:35,0)+1),"m²",""))</f>
        <v>140</v>
      </c>
      <c r="W35" t="str" cm="1">
        <f t="array" ref="W35">IF(LEN(INDEX(Base!35:35,0,MATCH(Planilha2!$U35,Base!35:35,0)+2))&gt;2,LEFT(INDEX(Base!35:35,0,MATCH(Planilha2!$U35,Base!35:35,0)+2),1),INDEX(Base!35:35,0,MATCH(Planilha2!$U35,Base!35:35,0)+2))</f>
        <v>3</v>
      </c>
      <c r="X35" t="str" cm="1">
        <f t="array" ref="X35">IF(LEN(INDEX(Base!35:35,0,MATCH(Planilha2!$U35,Base!35:35,0)+2))&gt;2,LEFT(INDEX(Base!35:35,0,MATCH(Planilha2!$U35,Base!35:35,0)+2),1),INDEX(Base!35:35,0,MATCH(Planilha2!$U35,Base!35:35,0)+2))</f>
        <v>3</v>
      </c>
      <c r="Y35" t="str" cm="1">
        <f t="array" ref="Y35">IF(LEN(INDEX(Base!35:35,0,MATCH(Planilha2!$U35,Base!35:35,0)+2))&gt;2,LEFT(INDEX(Base!35:35,0,MATCH(Planilha2!$U35,Base!35:35,0)+2),1),INDEX(Base!35:35,0,MATCH(Planilha2!$U35,Base!35:35,0)+2))</f>
        <v>3</v>
      </c>
    </row>
    <row r="36" spans="2:25" x14ac:dyDescent="0.3">
      <c r="B36">
        <f>IF(OR(ISNUMBER(FIND(Configurações!$B$4,Base!B36)),ISNUMBER(FIND(Configurações!$B$5,Base!B36)),ISNUMBER(FIND(Configurações!$B$6,Base!B36)),ISNUMBER(FIND(Configurações!$B$7,Base!B36)),ISNUMBER(FIND(Configurações!$B$8,Base!B36)))=TRUE,Base!B36,0)</f>
        <v>0</v>
      </c>
      <c r="C36" t="str">
        <f>IF(ISNUMBER(FIND("consul",Base!C36))=TRUE,0,IF(ISNUMBER(FIND("R$",Base!B36))=TRUE,Base!B36,IF(OR(ISNUMBER(FIND("condo",Base!C36)),ISNUMBER(FIND("IPTU",Base!C36)))=TRUE,Base!B36,Base!C36)))</f>
        <v>R$ 306.000</v>
      </c>
      <c r="D36" t="str">
        <f>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</f>
        <v>0</v>
      </c>
      <c r="E36" t="str">
        <f>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</f>
        <v>0</v>
      </c>
      <c r="F36" s="5" t="str" cm="1">
        <f t="array" ref="F36">INDEX(Base!36:36,MATCH(MAX(LEN(Base!36:36)),LEN(Base!36:36),0))</f>
        <v>Apto 2 quartos nova Iguaçu - Colado ao Top Shopping. Localização privilegiada. Planta confortável de 2 quartos com suíte, NOVO, varanda gourmet com churrasqueira, cozinha com área...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>Apto 2 quartos nova Iguaçu - Colado ao Top Shopping. Localização privilegiada. Planta confortável de 2 quartos com suíte, NOVO, varanda gourmet com churrasqueira, cozinha com área...</v>
      </c>
      <c r="M36" t="str">
        <f>TRIM((IF(OR(ISNUMBER(FIND("Avenida",Base!E36)),ISNUMBER(FIND("Rua",Base!E36)),ISNUMBER(FIND("Estrada",Base!E36)),ISNUMBER(FIND(",",Base!E36)))=TRUE,Base!E36,"")))</f>
        <v/>
      </c>
      <c r="N36" t="str">
        <f>TRIM((IF(OR(ISNUMBER(FIND("Avenida",Base!F36)),ISNUMBER(FIND("Rua",Base!F36)),ISNUMBER(FIND("Estrada",Base!F36)),ISNUMBER(FIND(",",Base!F36)))=TRUE,Base!F36,"")))</f>
        <v>Rua Paschoal Palladino, Chacrinha</v>
      </c>
      <c r="O36" t="str">
        <f>TRIM((IF(OR(ISNUMBER(FIND("Avenida",Base!G36)),ISNUMBER(FIND("Rua",Base!G36)),ISNUMBER(FIND("Estrada",Base!G36)),ISNUMBER(FIND(",",Base!G36)))=TRUE,Base!G36,"")))</f>
        <v/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s="3" t="str" cm="1">
        <f t="array" ref="U36">LOOKUP(2,1/(F36:T36&lt;&gt;""),F36:T36)</f>
        <v>Rua Paschoal Palladino, Chacrinha</v>
      </c>
      <c r="V36" t="str" cm="1">
        <f t="array" ref="V36">TRIM(SUBSTITUTE(INDEX(Base!36:36,0,MATCH(Planilha2!$U36,Base!36:36,0)+1),"m²",""))</f>
        <v>65</v>
      </c>
      <c r="W36" t="str" cm="1">
        <f t="array" ref="W36">IF(LEN(INDEX(Base!36:36,0,MATCH(Planilha2!$U36,Base!36:36,0)+2))&gt;2,LEFT(INDEX(Base!36:36,0,MATCH(Planilha2!$U36,Base!36:36,0)+2),1),INDEX(Base!36:36,0,MATCH(Planilha2!$U36,Base!36:36,0)+2))</f>
        <v>2</v>
      </c>
      <c r="X36" t="str" cm="1">
        <f t="array" ref="X36">IF(LEN(INDEX(Base!36:36,0,MATCH(Planilha2!$U36,Base!36:36,0)+2))&gt;2,LEFT(INDEX(Base!36:36,0,MATCH(Planilha2!$U36,Base!36:36,0)+2),1),INDEX(Base!36:36,0,MATCH(Planilha2!$U36,Base!36:36,0)+2))</f>
        <v>2</v>
      </c>
      <c r="Y36" t="str" cm="1">
        <f t="array" ref="Y36">IF(LEN(INDEX(Base!36:36,0,MATCH(Planilha2!$U36,Base!36:36,0)+2))&gt;2,LEFT(INDEX(Base!36:36,0,MATCH(Planilha2!$U36,Base!36:36,0)+2),1),INDEX(Base!36:36,0,MATCH(Planilha2!$U36,Base!36:36,0)+2))</f>
        <v>2</v>
      </c>
    </row>
    <row r="37" spans="2:25" x14ac:dyDescent="0.3">
      <c r="B37">
        <f>IF(OR(ISNUMBER(FIND(Configurações!$B$4,Base!B37)),ISNUMBER(FIND(Configurações!$B$5,Base!B37)),ISNUMBER(FIND(Configurações!$B$6,Base!B37)),ISNUMBER(FIND(Configurações!$B$7,Base!B37)),ISNUMBER(FIND(Configurações!$B$8,Base!B37)))=TRUE,Base!B37,0)</f>
        <v>0</v>
      </c>
      <c r="C37" t="str">
        <f>IF(ISNUMBER(FIND("consul",Base!C37))=TRUE,0,IF(ISNUMBER(FIND("R$",Base!B37))=TRUE,Base!B37,IF(OR(ISNUMBER(FIND("condo",Base!C37)),ISNUMBER(FIND("IPTU",Base!C37)))=TRUE,Base!B37,Base!C37)))</f>
        <v>R$ 375.000</v>
      </c>
      <c r="D37" t="str">
        <f>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</f>
        <v>0</v>
      </c>
      <c r="E37" t="str">
        <f>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</f>
        <v>65</v>
      </c>
      <c r="F37" s="5" t="str" cm="1">
        <f t="array" ref="F37">INDEX(Base!37:37,MATCH(MAX(LEN(Base!37:37)),LEN(Base!37:37),0))</f>
        <v>Rua Newton Gonçalves Barros, Jardim Esplanada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>Rua Newton Gonçalves Barros, Jardim Esplanada</v>
      </c>
      <c r="M37" t="str">
        <f>TRIM((IF(OR(ISNUMBER(FIND("Avenida",Base!E37)),ISNUMBER(FIND("Rua",Base!E37)),ISNUMBER(FIND("Estrada",Base!E37)),ISNUMBER(FIND(",",Base!E37)))=TRUE,Base!E37,"")))</f>
        <v/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/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s="3" t="str" cm="1">
        <f t="array" ref="U37">LOOKUP(2,1/(F37:T37&lt;&gt;""),F37:T37)</f>
        <v>Rua Newton Gonçalves Barros, Jardim Esplanada</v>
      </c>
      <c r="V37" t="str" cm="1">
        <f t="array" ref="V37">TRIM(SUBSTITUTE(INDEX(Base!37:37,0,MATCH(Planilha2!$U37,Base!37:37,0)+1),"m²",""))</f>
        <v>110</v>
      </c>
      <c r="W37" t="str" cm="1">
        <f t="array" ref="W37">IF(LEN(INDEX(Base!37:37,0,MATCH(Planilha2!$U37,Base!37:37,0)+2))&gt;2,LEFT(INDEX(Base!37:37,0,MATCH(Planilha2!$U37,Base!37:37,0)+2),1),INDEX(Base!37:37,0,MATCH(Planilha2!$U37,Base!37:37,0)+2))</f>
        <v>2</v>
      </c>
      <c r="X37" t="str" cm="1">
        <f t="array" ref="X37">IF(LEN(INDEX(Base!37:37,0,MATCH(Planilha2!$U37,Base!37:37,0)+2))&gt;2,LEFT(INDEX(Base!37:37,0,MATCH(Planilha2!$U37,Base!37:37,0)+2),1),INDEX(Base!37:37,0,MATCH(Planilha2!$U37,Base!37:37,0)+2))</f>
        <v>2</v>
      </c>
      <c r="Y37" t="str" cm="1">
        <f t="array" ref="Y37">IF(LEN(INDEX(Base!37:37,0,MATCH(Planilha2!$U37,Base!37:37,0)+2))&gt;2,LEFT(INDEX(Base!37:37,0,MATCH(Planilha2!$U37,Base!37:37,0)+2),1),INDEX(Base!37:37,0,MATCH(Planilha2!$U37,Base!37:37,0)+2))</f>
        <v>2</v>
      </c>
    </row>
    <row r="38" spans="2:25" x14ac:dyDescent="0.3">
      <c r="B38">
        <f>IF(OR(ISNUMBER(FIND(Configurações!$B$4,Base!B38)),ISNUMBER(FIND(Configurações!$B$5,Base!B38)),ISNUMBER(FIND(Configurações!$B$6,Base!B38)),ISNUMBER(FIND(Configurações!$B$7,Base!B38)),ISNUMBER(FIND(Configurações!$B$8,Base!B38)))=TRUE,Base!B38,0)</f>
        <v>0</v>
      </c>
      <c r="C38" t="str">
        <f>IF(ISNUMBER(FIND("consul",Base!C38))=TRUE,0,IF(ISNUMBER(FIND("R$",Base!B38))=TRUE,Base!B38,IF(OR(ISNUMBER(FIND("condo",Base!C38)),ISNUMBER(FIND("IPTU",Base!C38)))=TRUE,Base!B38,Base!C38)))</f>
        <v>R$ 490.000</v>
      </c>
      <c r="D38" t="str">
        <f>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</f>
        <v>0</v>
      </c>
      <c r="E38" t="str">
        <f>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</f>
        <v>0</v>
      </c>
      <c r="F38" s="5" t="str" cm="1">
        <f t="array" ref="F38">INDEX(Base!38:38,MATCH(MAX(LEN(Base!38:38)),LEN(Base!38:38),0))</f>
        <v>A casa está localizado no bairro Parque Residencial Guadalajara possui 120 metros quadrados com 3 quartos sendo 1 suite e 3 banheiros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>Rua Barão do Cerro Azul, Parque Residencial Guadalajara</v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s="3" t="str" cm="1">
        <f t="array" ref="U38">LOOKUP(2,1/(F38:T38&lt;&gt;""),F38:T38)</f>
        <v>Rua Barão do Cerro Azul, Parque Residencial Guadalajara</v>
      </c>
      <c r="V38" t="str" cm="1">
        <f t="array" ref="V38">TRIM(SUBSTITUTE(INDEX(Base!38:38,0,MATCH(Planilha2!$U38,Base!38:38,0)+1),"m²",""))</f>
        <v>120</v>
      </c>
      <c r="W38" t="str" cm="1">
        <f t="array" ref="W38">IF(LEN(INDEX(Base!38:38,0,MATCH(Planilha2!$U38,Base!38:38,0)+2))&gt;2,LEFT(INDEX(Base!38:38,0,MATCH(Planilha2!$U38,Base!38:38,0)+2),1),INDEX(Base!38:38,0,MATCH(Planilha2!$U38,Base!38:38,0)+2))</f>
        <v>3</v>
      </c>
      <c r="X38" t="str" cm="1">
        <f t="array" ref="X38">IF(LEN(INDEX(Base!38:38,0,MATCH(Planilha2!$U38,Base!38:38,0)+2))&gt;2,LEFT(INDEX(Base!38:38,0,MATCH(Planilha2!$U38,Base!38:38,0)+2),1),INDEX(Base!38:38,0,MATCH(Planilha2!$U38,Base!38:38,0)+2))</f>
        <v>3</v>
      </c>
      <c r="Y38" t="str" cm="1">
        <f t="array" ref="Y38">IF(LEN(INDEX(Base!38:38,0,MATCH(Planilha2!$U38,Base!38:38,0)+2))&gt;2,LEFT(INDEX(Base!38:38,0,MATCH(Planilha2!$U38,Base!38:38,0)+2),1),INDEX(Base!38:38,0,MATCH(Planilha2!$U38,Base!38:38,0)+2))</f>
        <v>3</v>
      </c>
    </row>
    <row r="39" spans="2:25" x14ac:dyDescent="0.3">
      <c r="B39">
        <f>IF(OR(ISNUMBER(FIND(Configurações!$B$4,Base!B39)),ISNUMBER(FIND(Configurações!$B$5,Base!B39)),ISNUMBER(FIND(Configurações!$B$6,Base!B39)),ISNUMBER(FIND(Configurações!$B$7,Base!B39)),ISNUMBER(FIND(Configurações!$B$8,Base!B39)))=TRUE,Base!B39,0)</f>
        <v>0</v>
      </c>
      <c r="C39" t="str">
        <f>IF(ISNUMBER(FIND("consul",Base!C39))=TRUE,0,IF(ISNUMBER(FIND("R$",Base!B39))=TRUE,Base!B39,IF(OR(ISNUMBER(FIND("condo",Base!C39)),ISNUMBER(FIND("IPTU",Base!C39)))=TRUE,Base!B39,Base!C39)))</f>
        <v>R$ 449.000</v>
      </c>
      <c r="D39" t="str">
        <f>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</f>
        <v>0</v>
      </c>
      <c r="E39" t="str">
        <f>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</f>
        <v>0</v>
      </c>
      <c r="F39" s="5" t="str" cm="1">
        <f t="array" ref="F39">INDEX(Base!39:39,MATCH(MAX(LEN(Base!39:39)),LEN(Base!39:39),0))</f>
        <v>APARTAMENTO VAZIO, PRIMEIRA LOCAÇÃO, CENTRO DE NOVA IGUAÇU 03 QUARTOS, VARANDA, SUÍTE E VAGA, INFRAESTRUTURA COMPLETA. MORE NO MELHOR PONTO DE NOVA IGUAÇU PRÓXIMO DO FÓRUM, SHOPPIN...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>APARTAMENTO VAZIO, PRIMEIRA LOCAÇÃO, CENTRO DE NOVA IGUAÇU 03 QUARTOS, VARANDA, SUÍTE E VAGA, INFRAESTRUTURA COMPLETA. MORE NO MELHOR PONTO DE NOVA IGUAÇU PRÓXIMO DO FÓRUM, SHOPPIN...</v>
      </c>
      <c r="M39" t="str">
        <f>TRIM((IF(OR(ISNUMBER(FIND("Avenida",Base!E39)),ISNUMBER(FIND("Rua",Base!E39)),ISNUMBER(FIND("Estrada",Base!E39)),ISNUMBER(FIND(",",Base!E39)))=TRUE,Base!E39,"")))</f>
        <v/>
      </c>
      <c r="N39" t="str">
        <f>TRIM((IF(OR(ISNUMBER(FIND("Avenida",Base!F39)),ISNUMBER(FIND("Rua",Base!F39)),ISNUMBER(FIND("Estrada",Base!F39)),ISNUMBER(FIND(",",Base!F39)))=TRUE,Base!F39,"")))</f>
        <v>Rua Luís de Camões, Centro</v>
      </c>
      <c r="O39" t="str">
        <f>TRIM((IF(OR(ISNUMBER(FIND("Avenida",Base!G39)),ISNUMBER(FIND("Rua",Base!G39)),ISNUMBER(FIND("Estrada",Base!G39)),ISNUMBER(FIND(",",Base!G39)))=TRUE,Base!G39,"")))</f>
        <v/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s="3" t="str" cm="1">
        <f t="array" ref="U39">LOOKUP(2,1/(F39:T39&lt;&gt;""),F39:T39)</f>
        <v>Rua Luís de Camões, Centro</v>
      </c>
      <c r="V39" t="str" cm="1">
        <f t="array" ref="V39">TRIM(SUBSTITUTE(INDEX(Base!39:39,0,MATCH(Planilha2!$U39,Base!39:39,0)+1),"m²",""))</f>
        <v>77</v>
      </c>
      <c r="W39" t="str" cm="1">
        <f t="array" ref="W39">IF(LEN(INDEX(Base!39:39,0,MATCH(Planilha2!$U39,Base!39:39,0)+2))&gt;2,LEFT(INDEX(Base!39:39,0,MATCH(Planilha2!$U39,Base!39:39,0)+2),1),INDEX(Base!39:39,0,MATCH(Planilha2!$U39,Base!39:39,0)+2))</f>
        <v>3</v>
      </c>
      <c r="X39" t="str" cm="1">
        <f t="array" ref="X39">IF(LEN(INDEX(Base!39:39,0,MATCH(Planilha2!$U39,Base!39:39,0)+2))&gt;2,LEFT(INDEX(Base!39:39,0,MATCH(Planilha2!$U39,Base!39:39,0)+2),1),INDEX(Base!39:39,0,MATCH(Planilha2!$U39,Base!39:39,0)+2))</f>
        <v>3</v>
      </c>
      <c r="Y39" t="str" cm="1">
        <f t="array" ref="Y39">IF(LEN(INDEX(Base!39:39,0,MATCH(Planilha2!$U39,Base!39:39,0)+2))&gt;2,LEFT(INDEX(Base!39:39,0,MATCH(Planilha2!$U39,Base!39:39,0)+2),1),INDEX(Base!39:39,0,MATCH(Planilha2!$U39,Base!39:39,0)+2))</f>
        <v>3</v>
      </c>
    </row>
    <row r="40" spans="2:25" x14ac:dyDescent="0.3">
      <c r="B40">
        <f>IF(OR(ISNUMBER(FIND(Configurações!$B$4,Base!B40)),ISNUMBER(FIND(Configurações!$B$5,Base!B40)),ISNUMBER(FIND(Configurações!$B$6,Base!B40)),ISNUMBER(FIND(Configurações!$B$7,Base!B40)),ISNUMBER(FIND(Configurações!$B$8,Base!B40)))=TRUE,Base!B40,0)</f>
        <v>0</v>
      </c>
      <c r="C40" t="str">
        <f>IF(ISNUMBER(FIND("consul",Base!C40))=TRUE,0,IF(ISNUMBER(FIND("R$",Base!B40))=TRUE,Base!B40,IF(OR(ISNUMBER(FIND("condo",Base!C40)),ISNUMBER(FIND("IPTU",Base!C40)))=TRUE,Base!B40,Base!C40)))</f>
        <v>R$ 154.000</v>
      </c>
      <c r="D40" t="str">
        <f>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</f>
        <v>300</v>
      </c>
      <c r="E40" t="str">
        <f>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</f>
        <v>250</v>
      </c>
      <c r="F40" s="5" t="str" cm="1">
        <f t="array" ref="F40">INDEX(Base!40:40,MATCH(MAX(LEN(Base!40:40)),LEN(Base!40:40),0))</f>
        <v>O apartamento está localizado no bairro Jardim Alvorada com 48 metros quadrados com 2 quartos e 1 banheiro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>Possui playground, salão para festas e eventos.</v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/>
      </c>
      <c r="P40" t="str">
        <f>TRIM((IF(OR(ISNUMBER(FIND("Avenida",Base!H40)),ISNUMBER(FIND("Rua",Base!H40)),ISNUMBER(FIND("Estrada",Base!H40)),ISNUMBER(FIND(",",Base!H40)))=TRUE,Base!H40,"")))</f>
        <v>Avenida Abílio Augusto Távora, Jardim Alvorada</v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s="3" t="str" cm="1">
        <f t="array" ref="U40">LOOKUP(2,1/(F40:T40&lt;&gt;""),F40:T40)</f>
        <v>Avenida Abílio Augusto Távora, Jardim Alvorada</v>
      </c>
      <c r="V40" t="str" cm="1">
        <f t="array" ref="V40">TRIM(SUBSTITUTE(INDEX(Base!40:40,0,MATCH(Planilha2!$U40,Base!40:40,0)+1),"m²",""))</f>
        <v>48</v>
      </c>
      <c r="W40" t="str" cm="1">
        <f t="array" ref="W40">IF(LEN(INDEX(Base!40:40,0,MATCH(Planilha2!$U40,Base!40:40,0)+2))&gt;2,LEFT(INDEX(Base!40:40,0,MATCH(Planilha2!$U40,Base!40:40,0)+2),1),INDEX(Base!40:40,0,MATCH(Planilha2!$U40,Base!40:40,0)+2))</f>
        <v>2</v>
      </c>
      <c r="X40" t="str" cm="1">
        <f t="array" ref="X40">IF(LEN(INDEX(Base!40:40,0,MATCH(Planilha2!$U40,Base!40:40,0)+2))&gt;2,LEFT(INDEX(Base!40:40,0,MATCH(Planilha2!$U40,Base!40:40,0)+2),1),INDEX(Base!40:40,0,MATCH(Planilha2!$U40,Base!40:40,0)+2))</f>
        <v>2</v>
      </c>
      <c r="Y40" t="str" cm="1">
        <f t="array" ref="Y40">IF(LEN(INDEX(Base!40:40,0,MATCH(Planilha2!$U40,Base!40:40,0)+2))&gt;2,LEFT(INDEX(Base!40:40,0,MATCH(Planilha2!$U40,Base!40:40,0)+2),1),INDEX(Base!40:40,0,MATCH(Planilha2!$U40,Base!40:40,0)+2))</f>
        <v>2</v>
      </c>
    </row>
    <row r="41" spans="2:25" x14ac:dyDescent="0.3">
      <c r="B41" t="str">
        <f>IF(OR(ISNUMBER(FIND(Configurações!$B$4,Base!B41)),ISNUMBER(FIND(Configurações!$B$5,Base!B41)),ISNUMBER(FIND(Configurações!$B$6,Base!B41)),ISNUMBER(FIND(Configurações!$B$7,Base!B41)),ISNUMBER(FIND(Configurações!$B$8,Base!B41)))=TRUE,Base!B41,0)</f>
        <v>destaque</v>
      </c>
      <c r="C41" t="str">
        <f>IF(ISNUMBER(FIND("consul",Base!C41))=TRUE,0,IF(ISNUMBER(FIND("R$",Base!B41))=TRUE,Base!B41,IF(OR(ISNUMBER(FIND("condo",Base!C41)),ISNUMBER(FIND("IPTU",Base!C41)))=TRUE,Base!B41,Base!C41)))</f>
        <v>R$ 2.000.000</v>
      </c>
      <c r="D41" t="str">
        <f>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</f>
        <v>0</v>
      </c>
      <c r="E41" t="str">
        <f>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</f>
        <v>0</v>
      </c>
      <c r="F41" s="5" t="str" cm="1">
        <f t="array" ref="F41">INDEX(Base!41:41,MATCH(MAX(LEN(Base!41:41)),LEN(Base!41:41),0))</f>
        <v>Prédio com loja e salas pronto pra habitar em rua movimentada, no centro de Comendador Soares onde você encontra 4 bancos e 3 supermercados, entre a via Dutra e a supervia, área ex...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>Prédio com loja e salas pronto pra habitar em rua movimentada, no centro de Comendador Soares onde você encontra 4 bancos e 3 supermercados, entre a via Dutra e a supervia, área ex...</v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>Rua Ângelo Gregório, Comendador Soares</v>
      </c>
      <c r="O41" t="str">
        <f>TRIM((IF(OR(ISNUMBER(FIND("Avenida",Base!G41)),ISNUMBER(FIND("Rua",Base!G41)),ISNUMBER(FIND("Estrada",Base!G41)),ISNUMBER(FIND(",",Base!G41)))=TRUE,Base!G41,"")))</f>
        <v/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s="3" t="str" cm="1">
        <f t="array" ref="U41">LOOKUP(2,1/(F41:T41&lt;&gt;""),F41:T41)</f>
        <v>Rua Ângelo Gregório, Comendador Soares</v>
      </c>
      <c r="V41" t="str" cm="1">
        <f t="array" ref="V41">TRIM(SUBSTITUTE(INDEX(Base!41:41,0,MATCH(Planilha2!$U41,Base!41:41,0)+1),"m²",""))</f>
        <v>380</v>
      </c>
      <c r="W41" cm="1">
        <f t="array" ref="W41">IF(LEN(INDEX(Base!41:41,0,MATCH(Planilha2!$U41,Base!41:41,0)+2))&gt;2,LEFT(INDEX(Base!41:41,0,MATCH(Planilha2!$U41,Base!41:41,0)+2),1),INDEX(Base!41:41,0,MATCH(Planilha2!$U41,Base!41:41,0)+2))</f>
        <v>0</v>
      </c>
      <c r="X41" cm="1">
        <f t="array" ref="X41">IF(LEN(INDEX(Base!41:41,0,MATCH(Planilha2!$U41,Base!41:41,0)+2))&gt;2,LEFT(INDEX(Base!41:41,0,MATCH(Planilha2!$U41,Base!41:41,0)+2),1),INDEX(Base!41:41,0,MATCH(Planilha2!$U41,Base!41:41,0)+2))</f>
        <v>0</v>
      </c>
      <c r="Y41" cm="1">
        <f t="array" ref="Y41">IF(LEN(INDEX(Base!41:41,0,MATCH(Planilha2!$U41,Base!41:41,0)+2))&gt;2,LEFT(INDEX(Base!41:41,0,MATCH(Planilha2!$U41,Base!41:41,0)+2),1),INDEX(Base!41:41,0,MATCH(Planilha2!$U41,Base!41:41,0)+2))</f>
        <v>0</v>
      </c>
    </row>
    <row r="42" spans="2:25" x14ac:dyDescent="0.3">
      <c r="B42">
        <f>IF(OR(ISNUMBER(FIND(Configurações!$B$4,Base!B42)),ISNUMBER(FIND(Configurações!$B$5,Base!B42)),ISNUMBER(FIND(Configurações!$B$6,Base!B42)),ISNUMBER(FIND(Configurações!$B$7,Base!B42)),ISNUMBER(FIND(Configurações!$B$8,Base!B42)))=TRUE,Base!B42,0)</f>
        <v>0</v>
      </c>
      <c r="C42" t="str">
        <f>IF(ISNUMBER(FIND("consul",Base!C42))=TRUE,0,IF(ISNUMBER(FIND("R$",Base!B42))=TRUE,Base!B42,IF(OR(ISNUMBER(FIND("condo",Base!C42)),ISNUMBER(FIND("IPTU",Base!C42)))=TRUE,Base!B42,Base!C42)))</f>
        <v>R$ 200.000</v>
      </c>
      <c r="D42" t="str">
        <f>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</f>
        <v>485</v>
      </c>
      <c r="E42" t="str">
        <f>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</f>
        <v>1.300</v>
      </c>
      <c r="F42" s="5" t="str" cm="1">
        <f t="array" ref="F42">INDEX(Base!42:42,MATCH(MAX(LEN(Base!42:42)),LEN(Base!42:42),0))</f>
        <v>O apartamento no bairro da Luz possui 65 metros quadrados com 2 quartos e 1 banheiro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>Possui espaço gourmet, parquinho infantil.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/>
      </c>
      <c r="P42" t="str">
        <f>TRIM((IF(OR(ISNUMBER(FIND("Avenida",Base!H42)),ISNUMBER(FIND("Rua",Base!H42)),ISNUMBER(FIND("Estrada",Base!H42)),ISNUMBER(FIND(",",Base!H42)))=TRUE,Base!H42,"")))</f>
        <v>Rua Ministro Lafaiete de Andrade, da Luz</v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s="3" t="str" cm="1">
        <f t="array" ref="U42">LOOKUP(2,1/(F42:T42&lt;&gt;""),F42:T42)</f>
        <v>Rua Ministro Lafaiete de Andrade, da Luz</v>
      </c>
      <c r="V42" t="str" cm="1">
        <f t="array" ref="V42">TRIM(SUBSTITUTE(INDEX(Base!42:42,0,MATCH(Planilha2!$U42,Base!42:42,0)+1),"m²",""))</f>
        <v>65</v>
      </c>
      <c r="W42" t="str" cm="1">
        <f t="array" ref="W42">IF(LEN(INDEX(Base!42:42,0,MATCH(Planilha2!$U42,Base!42:42,0)+2))&gt;2,LEFT(INDEX(Base!42:42,0,MATCH(Planilha2!$U42,Base!42:42,0)+2),1),INDEX(Base!42:42,0,MATCH(Planilha2!$U42,Base!42:42,0)+2))</f>
        <v>2</v>
      </c>
      <c r="X42" t="str" cm="1">
        <f t="array" ref="X42">IF(LEN(INDEX(Base!42:42,0,MATCH(Planilha2!$U42,Base!42:42,0)+2))&gt;2,LEFT(INDEX(Base!42:42,0,MATCH(Planilha2!$U42,Base!42:42,0)+2),1),INDEX(Base!42:42,0,MATCH(Planilha2!$U42,Base!42:42,0)+2))</f>
        <v>2</v>
      </c>
      <c r="Y42" t="str" cm="1">
        <f t="array" ref="Y42">IF(LEN(INDEX(Base!42:42,0,MATCH(Planilha2!$U42,Base!42:42,0)+2))&gt;2,LEFT(INDEX(Base!42:42,0,MATCH(Planilha2!$U42,Base!42:42,0)+2),1),INDEX(Base!42:42,0,MATCH(Planilha2!$U42,Base!42:42,0)+2))</f>
        <v>2</v>
      </c>
    </row>
    <row r="43" spans="2:25" x14ac:dyDescent="0.3">
      <c r="B43" t="str">
        <f>IF(OR(ISNUMBER(FIND(Configurações!$B$4,Base!B43)),ISNUMBER(FIND(Configurações!$B$5,Base!B43)),ISNUMBER(FIND(Configurações!$B$6,Base!B43)),ISNUMBER(FIND(Configurações!$B$7,Base!B43)),ISNUMBER(FIND(Configurações!$B$8,Base!B43)))=TRUE,Base!B43,0)</f>
        <v>destaque</v>
      </c>
      <c r="C43" t="str">
        <f>IF(ISNUMBER(FIND("consul",Base!C43))=TRUE,0,IF(ISNUMBER(FIND("R$",Base!B43))=TRUE,Base!B43,IF(OR(ISNUMBER(FIND("condo",Base!C43)),ISNUMBER(FIND("IPTU",Base!C43)))=TRUE,Base!B43,Base!C43)))</f>
        <v>R$ 580.000</v>
      </c>
      <c r="D43" t="str">
        <f>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</f>
        <v>800</v>
      </c>
      <c r="E43" t="str">
        <f>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</f>
        <v>161</v>
      </c>
      <c r="F43" s="5" t="str" cm="1">
        <f t="array" ref="F43">INDEX(Base!43:43,MATCH(MAX(LEN(Base!43:43)),LEN(Base!43:43),0))</f>
        <v>Excelente apartamento para venda (Condomínio Golden Gate) com 92 m²; 3 suítes; 2 vagas de garagem; preparação para colocar ar condicionado split; piscina com deck de madeira; churr...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/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Rua Afrânio Peixoto, Centro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s="3" t="str" cm="1">
        <f t="array" ref="U43">LOOKUP(2,1/(F43:T43&lt;&gt;""),F43:T43)</f>
        <v>Rua Afrânio Peixoto, Centro</v>
      </c>
      <c r="V43" t="str" cm="1">
        <f t="array" ref="V43">TRIM(SUBSTITUTE(INDEX(Base!43:43,0,MATCH(Planilha2!$U43,Base!43:43,0)+1),"m²",""))</f>
        <v>92</v>
      </c>
      <c r="W43" t="str" cm="1">
        <f t="array" ref="W43">IF(LEN(INDEX(Base!43:43,0,MATCH(Planilha2!$U43,Base!43:43,0)+2))&gt;2,LEFT(INDEX(Base!43:43,0,MATCH(Planilha2!$U43,Base!43:43,0)+2),1),INDEX(Base!43:43,0,MATCH(Planilha2!$U43,Base!43:43,0)+2))</f>
        <v>3</v>
      </c>
      <c r="X43" t="str" cm="1">
        <f t="array" ref="X43">IF(LEN(INDEX(Base!43:43,0,MATCH(Planilha2!$U43,Base!43:43,0)+2))&gt;2,LEFT(INDEX(Base!43:43,0,MATCH(Planilha2!$U43,Base!43:43,0)+2),1),INDEX(Base!43:43,0,MATCH(Planilha2!$U43,Base!43:43,0)+2))</f>
        <v>3</v>
      </c>
      <c r="Y43" t="str" cm="1">
        <f t="array" ref="Y43">IF(LEN(INDEX(Base!43:43,0,MATCH(Planilha2!$U43,Base!43:43,0)+2))&gt;2,LEFT(INDEX(Base!43:43,0,MATCH(Planilha2!$U43,Base!43:43,0)+2),1),INDEX(Base!43:43,0,MATCH(Planilha2!$U43,Base!43:43,0)+2))</f>
        <v>3</v>
      </c>
    </row>
    <row r="44" spans="2:25" x14ac:dyDescent="0.3">
      <c r="B44" t="str">
        <f>IF(OR(ISNUMBER(FIND(Configurações!$B$4,Base!B44)),ISNUMBER(FIND(Configurações!$B$5,Base!B44)),ISNUMBER(FIND(Configurações!$B$6,Base!B44)),ISNUMBER(FIND(Configurações!$B$7,Base!B44)),ISNUMBER(FIND(Configurações!$B$8,Base!B44)))=TRUE,Base!B44,0)</f>
        <v>destaque</v>
      </c>
      <c r="C44" t="str">
        <f>IF(ISNUMBER(FIND("consul",Base!C44))=TRUE,0,IF(ISNUMBER(FIND("R$",Base!B44))=TRUE,Base!B44,IF(OR(ISNUMBER(FIND("condo",Base!C44)),ISNUMBER(FIND("IPTU",Base!C44)))=TRUE,Base!B44,Base!C44)))</f>
        <v>R$ 167.000</v>
      </c>
      <c r="D44" t="str">
        <f>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</f>
        <v>0</v>
      </c>
      <c r="E44" t="str">
        <f>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</f>
        <v>0</v>
      </c>
      <c r="F44" s="5" t="str" cm="1">
        <f t="array" ref="F44">INDEX(Base!44:44,MATCH(MAX(LEN(Base!44:44)),LEN(Base!44:44),0))</f>
        <v>1 e 2 quartos com lazer completo na Estr. Dr. Plínio Casado, próximo à Via Dutra e ao Posto 13 e com fácil acesso ao shop...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/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>1 e 2 quartos com lazer completo na Estr. Dr. Plínio Casado, próximo à Via Dutra e ao Posto 13 e com fácil acesso ao shop...</v>
      </c>
      <c r="P44" t="str">
        <f>TRIM((IF(OR(ISNUMBER(FIND("Avenida",Base!H44)),ISNUMBER(FIND("Rua",Base!H44)),ISNUMBER(FIND("Estrada",Base!H44)),ISNUMBER(FIND(",",Base!H44)))=TRUE,Base!H44,"")))</f>
        <v/>
      </c>
      <c r="Q44" t="str">
        <f>TRIM((IF(OR(ISNUMBER(FIND("Avenida",Base!I44)),ISNUMBER(FIND("Rua",Base!I44)),ISNUMBER(FIND("Estrada",Base!I44)),ISNUMBER(FIND(",",Base!I44)))=TRUE,Base!I44,"")))</f>
        <v>Estrada Doutor Plínio Casado, Parque Rosario</v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s="3" t="str" cm="1">
        <f t="array" ref="U44">LOOKUP(2,1/(F44:T44&lt;&gt;""),F44:T44)</f>
        <v>Estrada Doutor Plínio Casado, Parque Rosario</v>
      </c>
      <c r="V44" t="str" cm="1">
        <f t="array" ref="V44">TRIM(SUBSTITUTE(INDEX(Base!44:44,0,MATCH(Planilha2!$U44,Base!44:44,0)+1),"m²",""))</f>
        <v>43</v>
      </c>
      <c r="W44" t="str" cm="1">
        <f t="array" ref="W44">IF(LEN(INDEX(Base!44:44,0,MATCH(Planilha2!$U44,Base!44:44,0)+2))&gt;2,LEFT(INDEX(Base!44:44,0,MATCH(Planilha2!$U44,Base!44:44,0)+2),1),INDEX(Base!44:44,0,MATCH(Planilha2!$U44,Base!44:44,0)+2))</f>
        <v>2</v>
      </c>
      <c r="X44" t="str" cm="1">
        <f t="array" ref="X44">IF(LEN(INDEX(Base!44:44,0,MATCH(Planilha2!$U44,Base!44:44,0)+2))&gt;2,LEFT(INDEX(Base!44:44,0,MATCH(Planilha2!$U44,Base!44:44,0)+2),1),INDEX(Base!44:44,0,MATCH(Planilha2!$U44,Base!44:44,0)+2))</f>
        <v>2</v>
      </c>
      <c r="Y44" t="str" cm="1">
        <f t="array" ref="Y44">IF(LEN(INDEX(Base!44:44,0,MATCH(Planilha2!$U44,Base!44:44,0)+2))&gt;2,LEFT(INDEX(Base!44:44,0,MATCH(Planilha2!$U44,Base!44:44,0)+2),1),INDEX(Base!44:44,0,MATCH(Planilha2!$U44,Base!44:44,0)+2))</f>
        <v>2</v>
      </c>
    </row>
    <row r="45" spans="2:25" x14ac:dyDescent="0.3">
      <c r="B45" t="str">
        <f>IF(OR(ISNUMBER(FIND(Configurações!$B$4,Base!B45)),ISNUMBER(FIND(Configurações!$B$5,Base!B45)),ISNUMBER(FIND(Configurações!$B$6,Base!B45)),ISNUMBER(FIND(Configurações!$B$7,Base!B45)),ISNUMBER(FIND(Configurações!$B$8,Base!B45)))=TRUE,Base!B45,0)</f>
        <v>destaque</v>
      </c>
      <c r="C45" t="str">
        <f>IF(ISNUMBER(FIND("consul",Base!C45))=TRUE,0,IF(ISNUMBER(FIND("R$",Base!B45))=TRUE,Base!B45,IF(OR(ISNUMBER(FIND("condo",Base!C45)),ISNUMBER(FIND("IPTU",Base!C45)))=TRUE,Base!B45,Base!C45)))</f>
        <v>R$ 350.000</v>
      </c>
      <c r="D45" t="str">
        <f>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</f>
        <v>650</v>
      </c>
      <c r="E45" t="str">
        <f>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</f>
        <v>822</v>
      </c>
      <c r="F45" s="5" t="str" cm="1">
        <f t="array" ref="F45">INDEX(Base!45:45,MATCH(MAX(LEN(Base!45:45)),LEN(Base!45:45),0))</f>
        <v>Composto por: Sala em dois ambientes, varanda, 2 quartos sendo 1 suíte, cozinha ampla, banheiro social e área de serviç...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>Composto por: Sala em dois ambientes, varanda, 2 quartos sendo 1 suíte, cozinha ampla, banheiro social e área de serviç...</v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>Estrada Doutor Plínio Casado, Prata</v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s="3" t="str" cm="1">
        <f t="array" ref="U45">LOOKUP(2,1/(F45:T45&lt;&gt;""),F45:T45)</f>
        <v>Estrada Doutor Plínio Casado, Prata</v>
      </c>
      <c r="V45" t="str" cm="1">
        <f t="array" ref="V45">TRIM(SUBSTITUTE(INDEX(Base!45:45,0,MATCH(Planilha2!$U45,Base!45:45,0)+1),"m²",""))</f>
        <v>75</v>
      </c>
      <c r="W45" t="str" cm="1">
        <f t="array" ref="W45">IF(LEN(INDEX(Base!45:45,0,MATCH(Planilha2!$U45,Base!45:45,0)+2))&gt;2,LEFT(INDEX(Base!45:45,0,MATCH(Planilha2!$U45,Base!45:45,0)+2),1),INDEX(Base!45:45,0,MATCH(Planilha2!$U45,Base!45:45,0)+2))</f>
        <v>2</v>
      </c>
      <c r="X45" t="str" cm="1">
        <f t="array" ref="X45">IF(LEN(INDEX(Base!45:45,0,MATCH(Planilha2!$U45,Base!45:45,0)+2))&gt;2,LEFT(INDEX(Base!45:45,0,MATCH(Planilha2!$U45,Base!45:45,0)+2),1),INDEX(Base!45:45,0,MATCH(Planilha2!$U45,Base!45:45,0)+2))</f>
        <v>2</v>
      </c>
      <c r="Y45" t="str" cm="1">
        <f t="array" ref="Y45">IF(LEN(INDEX(Base!45:45,0,MATCH(Planilha2!$U45,Base!45:45,0)+2))&gt;2,LEFT(INDEX(Base!45:45,0,MATCH(Planilha2!$U45,Base!45:45,0)+2),1),INDEX(Base!45:45,0,MATCH(Planilha2!$U45,Base!45:45,0)+2))</f>
        <v>2</v>
      </c>
    </row>
    <row r="46" spans="2:25" x14ac:dyDescent="0.3">
      <c r="B46" t="str">
        <f>IF(OR(ISNUMBER(FIND(Configurações!$B$4,Base!B46)),ISNUMBER(FIND(Configurações!$B$5,Base!B46)),ISNUMBER(FIND(Configurações!$B$6,Base!B46)),ISNUMBER(FIND(Configurações!$B$7,Base!B46)),ISNUMBER(FIND(Configurações!$B$8,Base!B46)))=TRUE,Base!B46,0)</f>
        <v>destaque</v>
      </c>
      <c r="C46" t="str">
        <f>IF(ISNUMBER(FIND("consul",Base!C46))=TRUE,0,IF(ISNUMBER(FIND("R$",Base!B46))=TRUE,Base!B46,IF(OR(ISNUMBER(FIND("condo",Base!C46)),ISNUMBER(FIND("IPTU",Base!C46)))=TRUE,Base!B46,Base!C46)))</f>
        <v>R$ 98.000</v>
      </c>
      <c r="D46" t="str">
        <f>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</f>
        <v>0</v>
      </c>
      <c r="E46" t="str">
        <f>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</f>
        <v>0</v>
      </c>
      <c r="F46" s="5" t="str" cm="1">
        <f t="array" ref="F46">INDEX(Base!46:46,MATCH(MAX(LEN(Base!46:46)),LEN(Base!46:46),0))</f>
        <v>O apartamento está localizado no bairro Jardim Guandu tem 49 metros quadrados com 2 quartos e 1 banheiro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>Possui área de recreação infantil, espaço para festas.</v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/>
      </c>
      <c r="P46" t="str">
        <f>TRIM((IF(OR(ISNUMBER(FIND("Avenida",Base!H46)),ISNUMBER(FIND("Rua",Base!H46)),ISNUMBER(FIND("Estrada",Base!H46)),ISNUMBER(FIND(",",Base!H46)))=TRUE,Base!H46,"")))</f>
        <v>Estrada Humaitá, Jardim Guandu</v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s="3" t="str" cm="1">
        <f t="array" ref="U46">LOOKUP(2,1/(F46:T46&lt;&gt;""),F46:T46)</f>
        <v>Estrada Humaitá, Jardim Guandu</v>
      </c>
      <c r="V46" t="str" cm="1">
        <f t="array" ref="V46">TRIM(SUBSTITUTE(INDEX(Base!46:46,0,MATCH(Planilha2!$U46,Base!46:46,0)+1),"m²",""))</f>
        <v>49</v>
      </c>
      <c r="W46" t="str" cm="1">
        <f t="array" ref="W46">IF(LEN(INDEX(Base!46:46,0,MATCH(Planilha2!$U46,Base!46:46,0)+2))&gt;2,LEFT(INDEX(Base!46:46,0,MATCH(Planilha2!$U46,Base!46:46,0)+2),1),INDEX(Base!46:46,0,MATCH(Planilha2!$U46,Base!46:46,0)+2))</f>
        <v>2</v>
      </c>
      <c r="X46" t="str" cm="1">
        <f t="array" ref="X46">IF(LEN(INDEX(Base!46:46,0,MATCH(Planilha2!$U46,Base!46:46,0)+2))&gt;2,LEFT(INDEX(Base!46:46,0,MATCH(Planilha2!$U46,Base!46:46,0)+2),1),INDEX(Base!46:46,0,MATCH(Planilha2!$U46,Base!46:46,0)+2))</f>
        <v>2</v>
      </c>
      <c r="Y46" t="str" cm="1">
        <f t="array" ref="Y46">IF(LEN(INDEX(Base!46:46,0,MATCH(Planilha2!$U46,Base!46:46,0)+2))&gt;2,LEFT(INDEX(Base!46:46,0,MATCH(Planilha2!$U46,Base!46:46,0)+2),1),INDEX(Base!46:46,0,MATCH(Planilha2!$U46,Base!46:46,0)+2))</f>
        <v>2</v>
      </c>
    </row>
    <row r="47" spans="2:25" x14ac:dyDescent="0.3">
      <c r="B47">
        <f>IF(OR(ISNUMBER(FIND(Configurações!$B$4,Base!B47)),ISNUMBER(FIND(Configurações!$B$5,Base!B47)),ISNUMBER(FIND(Configurações!$B$6,Base!B47)),ISNUMBER(FIND(Configurações!$B$7,Base!B47)),ISNUMBER(FIND(Configurações!$B$8,Base!B47)))=TRUE,Base!B47,0)</f>
        <v>0</v>
      </c>
      <c r="C47" t="str">
        <f>IF(ISNUMBER(FIND("consul",Base!C47))=TRUE,0,IF(ISNUMBER(FIND("R$",Base!B47))=TRUE,Base!B47,IF(OR(ISNUMBER(FIND("condo",Base!C47)),ISNUMBER(FIND("IPTU",Base!C47)))=TRUE,Base!B47,Base!C47)))</f>
        <v>R$ 256.356</v>
      </c>
      <c r="D47" t="str">
        <f>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</f>
        <v>0</v>
      </c>
      <c r="E47" t="str">
        <f>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</f>
        <v>0</v>
      </c>
      <c r="F47" s="5" t="str" cm="1">
        <f t="array" ref="F47">INDEX(Base!47:47,MATCH(MAX(LEN(Base!47:47)),LEN(Base!47:47),0))</f>
        <v>O apartamento no bairro Califórnia possui 53 metros quadrados com 2 quartos sendo 1 suite e 2 banheiros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>Possui área de fitness, espaço gourmet, área de recreação infantil, salão...</v>
      </c>
      <c r="M47" t="str">
        <f>TRIM((IF(OR(ISNUMBER(FIND("Avenida",Base!E47)),ISNUMBER(FIND("Rua",Base!E47)),ISNUMBER(FIND("Estrada",Base!E47)),ISNUMBER(FIND(",",Base!E47)))=TRUE,Base!E47,"")))</f>
        <v/>
      </c>
      <c r="N47" t="str">
        <f>TRIM((IF(OR(ISNUMBER(FIND("Avenida",Base!F47)),ISNUMBER(FIND("Rua",Base!F47)),ISNUMBER(FIND("Estrada",Base!F47)),ISNUMBER(FIND(",",Base!F47)))=TRUE,Base!F47,"")))</f>
        <v>Rua Áurea Fonseca de Jesus, Califórnia</v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s="3" t="str" cm="1">
        <f t="array" ref="U47">LOOKUP(2,1/(F47:T47&lt;&gt;""),F47:T47)</f>
        <v>Rua Áurea Fonseca de Jesus, Califórnia</v>
      </c>
      <c r="V47" t="str" cm="1">
        <f t="array" ref="V47">TRIM(SUBSTITUTE(INDEX(Base!47:47,0,MATCH(Planilha2!$U47,Base!47:47,0)+1),"m²",""))</f>
        <v>53</v>
      </c>
      <c r="W47" t="str" cm="1">
        <f t="array" ref="W47">IF(LEN(INDEX(Base!47:47,0,MATCH(Planilha2!$U47,Base!47:47,0)+2))&gt;2,LEFT(INDEX(Base!47:47,0,MATCH(Planilha2!$U47,Base!47:47,0)+2),1),INDEX(Base!47:47,0,MATCH(Planilha2!$U47,Base!47:47,0)+2))</f>
        <v>2</v>
      </c>
      <c r="X47" t="str" cm="1">
        <f t="array" ref="X47">IF(LEN(INDEX(Base!47:47,0,MATCH(Planilha2!$U47,Base!47:47,0)+2))&gt;2,LEFT(INDEX(Base!47:47,0,MATCH(Planilha2!$U47,Base!47:47,0)+2),1),INDEX(Base!47:47,0,MATCH(Planilha2!$U47,Base!47:47,0)+2))</f>
        <v>2</v>
      </c>
      <c r="Y47" t="str" cm="1">
        <f t="array" ref="Y47">IF(LEN(INDEX(Base!47:47,0,MATCH(Planilha2!$U47,Base!47:47,0)+2))&gt;2,LEFT(INDEX(Base!47:47,0,MATCH(Planilha2!$U47,Base!47:47,0)+2),1),INDEX(Base!47:47,0,MATCH(Planilha2!$U47,Base!47:47,0)+2))</f>
        <v>2</v>
      </c>
    </row>
    <row r="48" spans="2:25" x14ac:dyDescent="0.3">
      <c r="B48">
        <f>IF(OR(ISNUMBER(FIND(Configurações!$B$4,Base!B48)),ISNUMBER(FIND(Configurações!$B$5,Base!B48)),ISNUMBER(FIND(Configurações!$B$6,Base!B48)),ISNUMBER(FIND(Configurações!$B$7,Base!B48)),ISNUMBER(FIND(Configurações!$B$8,Base!B48)))=TRUE,Base!B48,0)</f>
        <v>0</v>
      </c>
      <c r="C48" t="str">
        <f>IF(ISNUMBER(FIND("consul",Base!C48))=TRUE,0,IF(ISNUMBER(FIND("R$",Base!B48))=TRUE,Base!B48,IF(OR(ISNUMBER(FIND("condo",Base!C48)),ISNUMBER(FIND("IPTU",Base!C48)))=TRUE,Base!B48,Base!C48)))</f>
        <v>R$ 220.000</v>
      </c>
      <c r="D48" t="str">
        <f>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</f>
        <v>360</v>
      </c>
      <c r="E48" t="str">
        <f>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</f>
        <v>400</v>
      </c>
      <c r="F48" s="5" t="str" cm="1">
        <f t="array" ref="F48">INDEX(Base!48:48,MATCH(MAX(LEN(Base!48:48)),LEN(Base!48:48),0))</f>
        <v>Possui área de recreação infantil, área de fitness, espaço para festas, área verde de jardim, es...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>Possui área de recreação infantil, área de fitness, espaço para festas, área verde de jardim, es...</v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>Estrada Deputado Darcílio Ayres Raunheitti, Rancho Novo</v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s="3" t="str" cm="1">
        <f t="array" ref="U48">LOOKUP(2,1/(F48:T48&lt;&gt;""),F48:T48)</f>
        <v>Estrada Deputado Darcílio Ayres Raunheitti, Rancho Novo</v>
      </c>
      <c r="V48" t="str" cm="1">
        <f t="array" ref="V48">TRIM(SUBSTITUTE(INDEX(Base!48:48,0,MATCH(Planilha2!$U48,Base!48:48,0)+1),"m²",""))</f>
        <v>53</v>
      </c>
      <c r="W48" t="str" cm="1">
        <f t="array" ref="W48">IF(LEN(INDEX(Base!48:48,0,MATCH(Planilha2!$U48,Base!48:48,0)+2))&gt;2,LEFT(INDEX(Base!48:48,0,MATCH(Planilha2!$U48,Base!48:48,0)+2),1),INDEX(Base!48:48,0,MATCH(Planilha2!$U48,Base!48:48,0)+2))</f>
        <v>2</v>
      </c>
      <c r="X48" t="str" cm="1">
        <f t="array" ref="X48">IF(LEN(INDEX(Base!48:48,0,MATCH(Planilha2!$U48,Base!48:48,0)+2))&gt;2,LEFT(INDEX(Base!48:48,0,MATCH(Planilha2!$U48,Base!48:48,0)+2),1),INDEX(Base!48:48,0,MATCH(Planilha2!$U48,Base!48:48,0)+2))</f>
        <v>2</v>
      </c>
      <c r="Y48" t="str" cm="1">
        <f t="array" ref="Y48">IF(LEN(INDEX(Base!48:48,0,MATCH(Planilha2!$U48,Base!48:48,0)+2))&gt;2,LEFT(INDEX(Base!48:48,0,MATCH(Planilha2!$U48,Base!48:48,0)+2),1),INDEX(Base!48:48,0,MATCH(Planilha2!$U48,Base!48:48,0)+2))</f>
        <v>2</v>
      </c>
    </row>
    <row r="49" spans="2:25" x14ac:dyDescent="0.3">
      <c r="B49">
        <f>IF(OR(ISNUMBER(FIND(Configurações!$B$4,Base!B49)),ISNUMBER(FIND(Configurações!$B$5,Base!B49)),ISNUMBER(FIND(Configurações!$B$6,Base!B49)),ISNUMBER(FIND(Configurações!$B$7,Base!B49)),ISNUMBER(FIND(Configurações!$B$8,Base!B49)))=TRUE,Base!B49,0)</f>
        <v>0</v>
      </c>
      <c r="C49" t="str">
        <f>IF(ISNUMBER(FIND("consul",Base!C49))=TRUE,0,IF(ISNUMBER(FIND("R$",Base!B49))=TRUE,Base!B49,IF(OR(ISNUMBER(FIND("condo",Base!C49)),ISNUMBER(FIND("IPTU",Base!C49)))=TRUE,Base!B49,Base!C49)))</f>
        <v>R$ 150.000</v>
      </c>
      <c r="D49" t="str">
        <f>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</f>
        <v>0</v>
      </c>
      <c r="E49" t="str">
        <f>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</f>
        <v>0</v>
      </c>
      <c r="F49" s="5" t="str" cm="1">
        <f t="array" ref="F49">INDEX(Base!49:49,MATCH(MAX(LEN(Base!49:49)),LEN(Base!49:49),0))</f>
        <v>Venha morar na melhor localização do Bairro e Rua Desembargador Acácio Aragão Próximo a fazenda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>Venha morar na melhor localização do Bairro e Rua Desembargador Acácio Aragão Próximo a fazenda</v>
      </c>
      <c r="L49" t="str">
        <f>TRIM((IF(OR(ISNUMBER(FIND("Avenida",Base!D49)),ISNUMBER(FIND("Rua",Base!D49)),ISNUMBER(FIND("Estrada",Base!D49)),ISNUMBER(FIND(",",Base!D49)))=TRUE,Base!D49,"")))</f>
        <v>Portão de Ferro , Temos uma Excelente Casa medindo 120 m² e valendo hoje 150 mil...</v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>Valverde, Nova Iguaçu</v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s="3" t="str" cm="1">
        <f t="array" ref="U49">LOOKUP(2,1/(F49:T49&lt;&gt;""),F49:T49)</f>
        <v>Valverde, Nova Iguaçu</v>
      </c>
      <c r="V49" t="str" cm="1">
        <f t="array" ref="V49">TRIM(SUBSTITUTE(INDEX(Base!49:49,0,MATCH(Planilha2!$U49,Base!49:49,0)+1),"m²",""))</f>
        <v>120</v>
      </c>
      <c r="W49" t="str" cm="1">
        <f t="array" ref="W49">IF(LEN(INDEX(Base!49:49,0,MATCH(Planilha2!$U49,Base!49:49,0)+2))&gt;2,LEFT(INDEX(Base!49:49,0,MATCH(Planilha2!$U49,Base!49:49,0)+2),1),INDEX(Base!49:49,0,MATCH(Planilha2!$U49,Base!49:49,0)+2))</f>
        <v>2</v>
      </c>
      <c r="X49" t="str" cm="1">
        <f t="array" ref="X49">IF(LEN(INDEX(Base!49:49,0,MATCH(Planilha2!$U49,Base!49:49,0)+2))&gt;2,LEFT(INDEX(Base!49:49,0,MATCH(Planilha2!$U49,Base!49:49,0)+2),1),INDEX(Base!49:49,0,MATCH(Planilha2!$U49,Base!49:49,0)+2))</f>
        <v>2</v>
      </c>
      <c r="Y49" t="str" cm="1">
        <f t="array" ref="Y49">IF(LEN(INDEX(Base!49:49,0,MATCH(Planilha2!$U49,Base!49:49,0)+2))&gt;2,LEFT(INDEX(Base!49:49,0,MATCH(Planilha2!$U49,Base!49:49,0)+2),1),INDEX(Base!49:49,0,MATCH(Planilha2!$U49,Base!49:49,0)+2))</f>
        <v>2</v>
      </c>
    </row>
    <row r="50" spans="2:25" x14ac:dyDescent="0.3">
      <c r="B50" t="str">
        <f>IF(OR(ISNUMBER(FIND(Configurações!$B$4,Base!B50)),ISNUMBER(FIND(Configurações!$B$5,Base!B50)),ISNUMBER(FIND(Configurações!$B$6,Base!B50)),ISNUMBER(FIND(Configurações!$B$7,Base!B50)),ISNUMBER(FIND(Configurações!$B$8,Base!B50)))=TRUE,Base!B50,0)</f>
        <v>em construção</v>
      </c>
      <c r="C50">
        <f>IF(ISNUMBER(FIND("consul",Base!C50))=TRUE,0,IF(ISNUMBER(FIND("R$",Base!B50))=TRUE,Base!B50,IF(OR(ISNUMBER(FIND("condo",Base!C50)),ISNUMBER(FIND("IPTU",Base!C50)))=TRUE,Base!B50,Base!C50)))</f>
        <v>0</v>
      </c>
      <c r="D50" t="str">
        <f>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</f>
        <v>0</v>
      </c>
      <c r="E50" t="str">
        <f>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</f>
        <v>0</v>
      </c>
      <c r="F50" s="5" t="str" cm="1">
        <f t="array" ref="F50">INDEX(Base!50:50,MATCH(MAX(LEN(Base!50:50)),LEN(Base!50:50),0))</f>
        <v>A CAC Engenharia acaba de lançar um novo empreendimento em Nova Iguaçu. Viva com segurança e lazer em um bairro planejado. Apaixone-se pelo Residencial Morada dos Pássaros.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/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/>
      </c>
      <c r="P50" t="str">
        <f>TRIM((IF(OR(ISNUMBER(FIND("Avenida",Base!H50)),ISNUMBER(FIND("Rua",Base!H50)),ISNUMBER(FIND("Estrada",Base!H50)),ISNUMBER(FIND(",",Base!H50)))=TRUE,Base!H50,"")))</f>
        <v>Estrada de Adrianópolis, Adrianópolis</v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s="3" t="str" cm="1">
        <f t="array" ref="U50">LOOKUP(2,1/(F50:T50&lt;&gt;""),F50:T50)</f>
        <v>Estrada de Adrianópolis, Adrianópolis</v>
      </c>
      <c r="V50" t="str" cm="1">
        <f t="array" ref="V50">TRIM(SUBSTITUTE(INDEX(Base!50:50,0,MATCH(Planilha2!$U50,Base!50:50,0)+1),"m²",""))</f>
        <v>116</v>
      </c>
      <c r="W50" t="str" cm="1">
        <f t="array" ref="W50">IF(LEN(INDEX(Base!50:50,0,MATCH(Planilha2!$U50,Base!50:50,0)+2))&gt;2,LEFT(INDEX(Base!50:50,0,MATCH(Planilha2!$U50,Base!50:50,0)+2),1),INDEX(Base!50:50,0,MATCH(Planilha2!$U50,Base!50:50,0)+2))</f>
        <v>2</v>
      </c>
      <c r="X50" t="str" cm="1">
        <f t="array" ref="X50">IF(LEN(INDEX(Base!50:50,0,MATCH(Planilha2!$U50,Base!50:50,0)+2))&gt;2,LEFT(INDEX(Base!50:50,0,MATCH(Planilha2!$U50,Base!50:50,0)+2),1),INDEX(Base!50:50,0,MATCH(Planilha2!$U50,Base!50:50,0)+2))</f>
        <v>2</v>
      </c>
      <c r="Y50" t="str" cm="1">
        <f t="array" ref="Y50">IF(LEN(INDEX(Base!50:50,0,MATCH(Planilha2!$U50,Base!50:50,0)+2))&gt;2,LEFT(INDEX(Base!50:50,0,MATCH(Planilha2!$U50,Base!50:50,0)+2),1),INDEX(Base!50:50,0,MATCH(Planilha2!$U50,Base!50:50,0)+2))</f>
        <v>2</v>
      </c>
    </row>
    <row r="51" spans="2:25" x14ac:dyDescent="0.3">
      <c r="B51" t="str">
        <f>IF(OR(ISNUMBER(FIND(Configurações!$B$4,Base!B51)),ISNUMBER(FIND(Configurações!$B$5,Base!B51)),ISNUMBER(FIND(Configurações!$B$6,Base!B51)),ISNUMBER(FIND(Configurações!$B$7,Base!B51)),ISNUMBER(FIND(Configurações!$B$8,Base!B51)))=TRUE,Base!B51,0)</f>
        <v>pronto para morar</v>
      </c>
      <c r="C51">
        <f>IF(ISNUMBER(FIND("consul",Base!C51))=TRUE,0,IF(ISNUMBER(FIND("R$",Base!B51))=TRUE,Base!B51,IF(OR(ISNUMBER(FIND("condo",Base!C51)),ISNUMBER(FIND("IPTU",Base!C51)))=TRUE,Base!B51,Base!C51)))</f>
        <v>0</v>
      </c>
      <c r="D51" t="str">
        <f>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</f>
        <v>0</v>
      </c>
      <c r="E51" t="str">
        <f>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</f>
        <v>0</v>
      </c>
      <c r="F51" s="5" t="str" cm="1">
        <f t="array" ref="F51">INDEX(Base!51:51,MATCH(MAX(LEN(Base!51:51)),LEN(Base!51:51),0))</f>
        <v>Venha conhecer os diferenciais incríveis desse empreendimento. Fale com nossa equipe de corretores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/>
      </c>
      <c r="N51" t="str">
        <f>TRIM((IF(OR(ISNUMBER(FIND("Avenida",Base!F51)),ISNUMBER(FIND("Rua",Base!F51)),ISNUMBER(FIND("Estrada",Base!F51)),ISNUMBER(FIND(",",Base!F51)))=TRUE,Base!F51,"")))</f>
        <v>Avenida Vereador Albertino Guedes, Bairro das Graças</v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/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s="3" t="str" cm="1">
        <f t="array" ref="U51">LOOKUP(2,1/(F51:T51&lt;&gt;""),F51:T51)</f>
        <v>Avenida Vereador Albertino Guedes, Bairro das Graças</v>
      </c>
      <c r="V51" t="str" cm="1">
        <f t="array" ref="V51">TRIM(SUBSTITUTE(INDEX(Base!51:51,0,MATCH(Planilha2!$U51,Base!51:51,0)+1),"m²",""))</f>
        <v>85</v>
      </c>
      <c r="W51" t="str" cm="1">
        <f t="array" ref="W51">IF(LEN(INDEX(Base!51:51,0,MATCH(Planilha2!$U51,Base!51:51,0)+2))&gt;2,LEFT(INDEX(Base!51:51,0,MATCH(Planilha2!$U51,Base!51:51,0)+2),1),INDEX(Base!51:51,0,MATCH(Planilha2!$U51,Base!51:51,0)+2))</f>
        <v>2</v>
      </c>
      <c r="X51" t="str" cm="1">
        <f t="array" ref="X51">IF(LEN(INDEX(Base!51:51,0,MATCH(Planilha2!$U51,Base!51:51,0)+2))&gt;2,LEFT(INDEX(Base!51:51,0,MATCH(Planilha2!$U51,Base!51:51,0)+2),1),INDEX(Base!51:51,0,MATCH(Planilha2!$U51,Base!51:51,0)+2))</f>
        <v>2</v>
      </c>
      <c r="Y51" t="str" cm="1">
        <f t="array" ref="Y51">IF(LEN(INDEX(Base!51:51,0,MATCH(Planilha2!$U51,Base!51:51,0)+2))&gt;2,LEFT(INDEX(Base!51:51,0,MATCH(Planilha2!$U51,Base!51:51,0)+2),1),INDEX(Base!51:51,0,MATCH(Planilha2!$U51,Base!51:51,0)+2))</f>
        <v>2</v>
      </c>
    </row>
    <row r="52" spans="2:25" x14ac:dyDescent="0.3">
      <c r="B52" t="str">
        <f>IF(OR(ISNUMBER(FIND(Configurações!$B$4,Base!B52)),ISNUMBER(FIND(Configurações!$B$5,Base!B52)),ISNUMBER(FIND(Configurações!$B$6,Base!B52)),ISNUMBER(FIND(Configurações!$B$7,Base!B52)),ISNUMBER(FIND(Configurações!$B$8,Base!B52)))=TRUE,Base!B52,0)</f>
        <v>pronto para morar</v>
      </c>
      <c r="C52" t="str">
        <f>IF(ISNUMBER(FIND("consul",Base!C52))=TRUE,0,IF(ISNUMBER(FIND("R$",Base!B52))=TRUE,Base!B52,IF(OR(ISNUMBER(FIND("condo",Base!C52)),ISNUMBER(FIND("IPTU",Base!C52)))=TRUE,Base!B52,Base!C52)))</f>
        <v>R$ 321.027</v>
      </c>
      <c r="D52" t="str">
        <f>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</f>
        <v>0</v>
      </c>
      <c r="E52" t="str">
        <f>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</f>
        <v>0</v>
      </c>
      <c r="F52" s="5" t="str" cm="1">
        <f t="array" ref="F52">INDEX(Base!52:52,MATCH(MAX(LEN(Base!52:52)),LEN(Base!52:52),0))</f>
        <v>O Vivendas do Imperador é a melhor opção de moradia para quem busca segurança, conforto e proximidade com todas as conveniências do empreendimento mais bem localizado de Nilópolis....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>O Vivendas do Imperador é a melhor opção de moradia para quem busca segurança, conforto e proximidade com todas as conveniências do empreendimento mais bem localizado de Nilópolis....</v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>Estrada Mirandela, Centro</v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s="3" t="str" cm="1">
        <f t="array" ref="U52">LOOKUP(2,1/(F52:T52&lt;&gt;""),F52:T52)</f>
        <v>Estrada Mirandela, Centro</v>
      </c>
      <c r="V52" t="str" cm="1">
        <f t="array" ref="V52">TRIM(SUBSTITUTE(INDEX(Base!52:52,0,MATCH(Planilha2!$U52,Base!52:52,0)+1),"m²",""))</f>
        <v>80 - 160</v>
      </c>
      <c r="W52" t="str" cm="1">
        <f t="array" ref="W52">IF(LEN(INDEX(Base!52:52,0,MATCH(Planilha2!$U52,Base!52:52,0)+2))&gt;2,LEFT(INDEX(Base!52:52,0,MATCH(Planilha2!$U52,Base!52:52,0)+2),1),INDEX(Base!52:52,0,MATCH(Planilha2!$U52,Base!52:52,0)+2))</f>
        <v>2</v>
      </c>
      <c r="X52" t="str" cm="1">
        <f t="array" ref="X52">IF(LEN(INDEX(Base!52:52,0,MATCH(Planilha2!$U52,Base!52:52,0)+2))&gt;2,LEFT(INDEX(Base!52:52,0,MATCH(Planilha2!$U52,Base!52:52,0)+2),1),INDEX(Base!52:52,0,MATCH(Planilha2!$U52,Base!52:52,0)+2))</f>
        <v>2</v>
      </c>
      <c r="Y52" t="str" cm="1">
        <f t="array" ref="Y52">IF(LEN(INDEX(Base!52:52,0,MATCH(Planilha2!$U52,Base!52:52,0)+2))&gt;2,LEFT(INDEX(Base!52:52,0,MATCH(Planilha2!$U52,Base!52:52,0)+2),1),INDEX(Base!52:52,0,MATCH(Planilha2!$U52,Base!52:52,0)+2))</f>
        <v>2</v>
      </c>
    </row>
    <row r="53" spans="2:25" x14ac:dyDescent="0.3">
      <c r="B53" t="str">
        <f>IF(OR(ISNUMBER(FIND(Configurações!$B$4,Base!B53)),ISNUMBER(FIND(Configurações!$B$5,Base!B53)),ISNUMBER(FIND(Configurações!$B$6,Base!B53)),ISNUMBER(FIND(Configurações!$B$7,Base!B53)),ISNUMBER(FIND(Configurações!$B$8,Base!B53)))=TRUE,Base!B53,0)</f>
        <v>super destaque</v>
      </c>
      <c r="C53" t="str">
        <f>IF(ISNUMBER(FIND("consul",Base!C53))=TRUE,0,IF(ISNUMBER(FIND("R$",Base!B53))=TRUE,Base!B53,IF(OR(ISNUMBER(FIND("condo",Base!C53)),ISNUMBER(FIND("IPTU",Base!C53)))=TRUE,Base!B53,Base!C53)))</f>
        <v>R$ 380.000</v>
      </c>
      <c r="D53" t="str">
        <f>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</f>
        <v>0</v>
      </c>
      <c r="E53" t="str">
        <f>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</f>
        <v>748</v>
      </c>
      <c r="F53" s="5" t="str" cm="1">
        <f t="array" ref="F53">INDEX(Base!53:53,MATCH(MAX(LEN(Base!53:53)),LEN(Base!53:53),0))</f>
        <v>Casa linear com 100m2 em terreno de 250m2, centro de terreno, garagem para 2 carros, lindo jardim decorado com carramanchão, varanda, sala ampla, 02 quartos amplos sendo 01 suite e...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>Casa linear com 100m2 em terreno de 250m2, centro de terreno, garagem para 2 carros, lindo jardim decorado com carramanchão, varanda, sala ampla, 02 quartos amplos sendo 01 suite e...</v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Rua Princesa Isabel, Vila Nova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s="3" t="str" cm="1">
        <f t="array" ref="U53">LOOKUP(2,1/(F53:T53&lt;&gt;""),F53:T53)</f>
        <v>Rua Princesa Isabel, Vila Nova</v>
      </c>
      <c r="V53" t="str" cm="1">
        <f t="array" ref="V53">TRIM(SUBSTITUTE(INDEX(Base!53:53,0,MATCH(Planilha2!$U53,Base!53:53,0)+1),"m²",""))</f>
        <v>150</v>
      </c>
      <c r="W53" t="str" cm="1">
        <f t="array" ref="W53">IF(LEN(INDEX(Base!53:53,0,MATCH(Planilha2!$U53,Base!53:53,0)+2))&gt;2,LEFT(INDEX(Base!53:53,0,MATCH(Planilha2!$U53,Base!53:53,0)+2),1),INDEX(Base!53:53,0,MATCH(Planilha2!$U53,Base!53:53,0)+2))</f>
        <v>2</v>
      </c>
      <c r="X53" t="str" cm="1">
        <f t="array" ref="X53">IF(LEN(INDEX(Base!53:53,0,MATCH(Planilha2!$U53,Base!53:53,0)+2))&gt;2,LEFT(INDEX(Base!53:53,0,MATCH(Planilha2!$U53,Base!53:53,0)+2),1),INDEX(Base!53:53,0,MATCH(Planilha2!$U53,Base!53:53,0)+2))</f>
        <v>2</v>
      </c>
      <c r="Y53" t="str" cm="1">
        <f t="array" ref="Y53">IF(LEN(INDEX(Base!53:53,0,MATCH(Planilha2!$U53,Base!53:53,0)+2))&gt;2,LEFT(INDEX(Base!53:53,0,MATCH(Planilha2!$U53,Base!53:53,0)+2),1),INDEX(Base!53:53,0,MATCH(Planilha2!$U53,Base!53:53,0)+2))</f>
        <v>2</v>
      </c>
    </row>
    <row r="54" spans="2:25" x14ac:dyDescent="0.3">
      <c r="B54" t="str">
        <f>IF(OR(ISNUMBER(FIND(Configurações!$B$4,Base!B54)),ISNUMBER(FIND(Configurações!$B$5,Base!B54)),ISNUMBER(FIND(Configurações!$B$6,Base!B54)),ISNUMBER(FIND(Configurações!$B$7,Base!B54)),ISNUMBER(FIND(Configurações!$B$8,Base!B54)))=TRUE,Base!B54,0)</f>
        <v>super destaque</v>
      </c>
      <c r="C54" t="str">
        <f>IF(ISNUMBER(FIND("consul",Base!C54))=TRUE,0,IF(ISNUMBER(FIND("R$",Base!B54))=TRUE,Base!B54,IF(OR(ISNUMBER(FIND("condo",Base!C54)),ISNUMBER(FIND("IPTU",Base!C54)))=TRUE,Base!B54,Base!C54)))</f>
        <v>R$ 315.000</v>
      </c>
      <c r="D54" t="str">
        <f>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</f>
        <v>530</v>
      </c>
      <c r="E54" t="str">
        <f>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</f>
        <v>120</v>
      </c>
      <c r="F54" s="5" t="str" cm="1">
        <f t="array" ref="F54">INDEX(Base!54:54,MATCH(MAX(LEN(Base!54:54)),LEN(Base!54:54),0))</f>
        <v>Excelente apartamento à venda no Centro de Nova Iguaçu (Condomínio Florae) com 65 m²; 2 quartos (sendo 1 suíte); semi mobiliado; varanda; 1 vaga de garagem; armários planejados na...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>Avenida Doutor Mário Guimarães, Centro</v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s="3" t="str" cm="1">
        <f t="array" ref="U54">LOOKUP(2,1/(F54:T54&lt;&gt;""),F54:T54)</f>
        <v>Avenida Doutor Mário Guimarães, Centro</v>
      </c>
      <c r="V54" t="str" cm="1">
        <f t="array" ref="V54">TRIM(SUBSTITUTE(INDEX(Base!54:54,0,MATCH(Planilha2!$U54,Base!54:54,0)+1),"m²",""))</f>
        <v>65</v>
      </c>
      <c r="W54" t="str" cm="1">
        <f t="array" ref="W54">IF(LEN(INDEX(Base!54:54,0,MATCH(Planilha2!$U54,Base!54:54,0)+2))&gt;2,LEFT(INDEX(Base!54:54,0,MATCH(Planilha2!$U54,Base!54:54,0)+2),1),INDEX(Base!54:54,0,MATCH(Planilha2!$U54,Base!54:54,0)+2))</f>
        <v>2</v>
      </c>
      <c r="X54" t="str" cm="1">
        <f t="array" ref="X54">IF(LEN(INDEX(Base!54:54,0,MATCH(Planilha2!$U54,Base!54:54,0)+2))&gt;2,LEFT(INDEX(Base!54:54,0,MATCH(Planilha2!$U54,Base!54:54,0)+2),1),INDEX(Base!54:54,0,MATCH(Planilha2!$U54,Base!54:54,0)+2))</f>
        <v>2</v>
      </c>
      <c r="Y54" t="str" cm="1">
        <f t="array" ref="Y54">IF(LEN(INDEX(Base!54:54,0,MATCH(Planilha2!$U54,Base!54:54,0)+2))&gt;2,LEFT(INDEX(Base!54:54,0,MATCH(Planilha2!$U54,Base!54:54,0)+2),1),INDEX(Base!54:54,0,MATCH(Planilha2!$U54,Base!54:54,0)+2))</f>
        <v>2</v>
      </c>
    </row>
    <row r="55" spans="2:25" x14ac:dyDescent="0.3">
      <c r="B55" t="str">
        <f>IF(OR(ISNUMBER(FIND(Configurações!$B$4,Base!B55)),ISNUMBER(FIND(Configurações!$B$5,Base!B55)),ISNUMBER(FIND(Configurações!$B$6,Base!B55)),ISNUMBER(FIND(Configurações!$B$7,Base!B55)),ISNUMBER(FIND(Configurações!$B$8,Base!B55)))=TRUE,Base!B55,0)</f>
        <v>super destaque</v>
      </c>
      <c r="C55" t="str">
        <f>IF(ISNUMBER(FIND("consul",Base!C55))=TRUE,0,IF(ISNUMBER(FIND("R$",Base!B55))=TRUE,Base!B55,IF(OR(ISNUMBER(FIND("condo",Base!C55)),ISNUMBER(FIND("IPTU",Base!C55)))=TRUE,Base!B55,Base!C55)))</f>
        <v>R$ 395.000</v>
      </c>
      <c r="D55" t="str">
        <f>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</f>
        <v>0</v>
      </c>
      <c r="E55" t="str">
        <f>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</f>
        <v>0</v>
      </c>
      <c r="F55" s="5" t="str" cm="1">
        <f t="array" ref="F55">INDEX(Base!55:55,MATCH(MAX(LEN(Base!55:55)),LEN(Base!55:55),0))</f>
        <v>Lindo apartamento 2 quartos no Residencial Acqua, Nova Iguaçu.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>Lindo apartamento 2 quartos no Residencial Acqua, Nova Iguaçu.</v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>Rua Juiz Alberto Nader, da Luz</v>
      </c>
      <c r="T55" t="str">
        <f>TRIM((IF(OR(ISNUMBER(FIND("Avenida",Base!L55)),ISNUMBER(FIND("Rua",Base!L55)),ISNUMBER(FIND("Estrada",Base!L55)),ISNUMBER(FIND(",",Base!L55)))=TRUE,Base!L55,"")))</f>
        <v/>
      </c>
      <c r="U55" s="3" t="str" cm="1">
        <f t="array" ref="U55">LOOKUP(2,1/(F55:T55&lt;&gt;""),F55:T55)</f>
        <v>Rua Juiz Alberto Nader, da Luz</v>
      </c>
      <c r="V55" t="str" cm="1">
        <f t="array" ref="V55">TRIM(SUBSTITUTE(INDEX(Base!55:55,0,MATCH(Planilha2!$U55,Base!55:55,0)+1),"m²",""))</f>
        <v>67</v>
      </c>
      <c r="W55" t="str" cm="1">
        <f t="array" ref="W55">IF(LEN(INDEX(Base!55:55,0,MATCH(Planilha2!$U55,Base!55:55,0)+2))&gt;2,LEFT(INDEX(Base!55:55,0,MATCH(Planilha2!$U55,Base!55:55,0)+2),1),INDEX(Base!55:55,0,MATCH(Planilha2!$U55,Base!55:55,0)+2))</f>
        <v>2</v>
      </c>
      <c r="X55" t="str" cm="1">
        <f t="array" ref="X55">IF(LEN(INDEX(Base!55:55,0,MATCH(Planilha2!$U55,Base!55:55,0)+2))&gt;2,LEFT(INDEX(Base!55:55,0,MATCH(Planilha2!$U55,Base!55:55,0)+2),1),INDEX(Base!55:55,0,MATCH(Planilha2!$U55,Base!55:55,0)+2))</f>
        <v>2</v>
      </c>
      <c r="Y55" t="str" cm="1">
        <f t="array" ref="Y55">IF(LEN(INDEX(Base!55:55,0,MATCH(Planilha2!$U55,Base!55:55,0)+2))&gt;2,LEFT(INDEX(Base!55:55,0,MATCH(Planilha2!$U55,Base!55:55,0)+2),1),INDEX(Base!55:55,0,MATCH(Planilha2!$U55,Base!55:55,0)+2))</f>
        <v>2</v>
      </c>
    </row>
    <row r="56" spans="2:25" x14ac:dyDescent="0.3">
      <c r="B56">
        <f>IF(OR(ISNUMBER(FIND(Configurações!$B$4,Base!B56)),ISNUMBER(FIND(Configurações!$B$5,Base!B56)),ISNUMBER(FIND(Configurações!$B$6,Base!B56)),ISNUMBER(FIND(Configurações!$B$7,Base!B56)),ISNUMBER(FIND(Configurações!$B$8,Base!B56)))=TRUE,Base!B56,0)</f>
        <v>0</v>
      </c>
      <c r="C56" t="str">
        <f>IF(ISNUMBER(FIND("consul",Base!C56))=TRUE,0,IF(ISNUMBER(FIND("R$",Base!B56))=TRUE,Base!B56,IF(OR(ISNUMBER(FIND("condo",Base!C56)),ISNUMBER(FIND("IPTU",Base!C56)))=TRUE,Base!B56,Base!C56)))</f>
        <v>R$ 585.000</v>
      </c>
      <c r="D56" t="str">
        <f>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</f>
        <v>800</v>
      </c>
      <c r="E56" t="str">
        <f>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</f>
        <v>120</v>
      </c>
      <c r="F56" s="5" t="str" cm="1">
        <f t="array" ref="F56">INDEX(Base!56:56,MATCH(MAX(LEN(Base!56:56)),LEN(Base!56:56),0))</f>
        <v>Apartamento semi mobiliado e com varanda.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>Rua Afrânio Peixoto, Centro</v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/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s="3" t="str" cm="1">
        <f t="array" ref="U56">LOOKUP(2,1/(F56:T56&lt;&gt;""),F56:T56)</f>
        <v>Rua Afrânio Peixoto, Centro</v>
      </c>
      <c r="V56" t="str" cm="1">
        <f t="array" ref="V56">TRIM(SUBSTITUTE(INDEX(Base!56:56,0,MATCH(Planilha2!$U56,Base!56:56,0)+1),"m²",""))</f>
        <v>92</v>
      </c>
      <c r="W56" t="str" cm="1">
        <f t="array" ref="W56">IF(LEN(INDEX(Base!56:56,0,MATCH(Planilha2!$U56,Base!56:56,0)+2))&gt;2,LEFT(INDEX(Base!56:56,0,MATCH(Planilha2!$U56,Base!56:56,0)+2),1),INDEX(Base!56:56,0,MATCH(Planilha2!$U56,Base!56:56,0)+2))</f>
        <v>3</v>
      </c>
      <c r="X56" t="str" cm="1">
        <f t="array" ref="X56">IF(LEN(INDEX(Base!56:56,0,MATCH(Planilha2!$U56,Base!56:56,0)+2))&gt;2,LEFT(INDEX(Base!56:56,0,MATCH(Planilha2!$U56,Base!56:56,0)+2),1),INDEX(Base!56:56,0,MATCH(Planilha2!$U56,Base!56:56,0)+2))</f>
        <v>3</v>
      </c>
      <c r="Y56" t="str" cm="1">
        <f t="array" ref="Y56">IF(LEN(INDEX(Base!56:56,0,MATCH(Planilha2!$U56,Base!56:56,0)+2))&gt;2,LEFT(INDEX(Base!56:56,0,MATCH(Planilha2!$U56,Base!56:56,0)+2),1),INDEX(Base!56:56,0,MATCH(Planilha2!$U56,Base!56:56,0)+2))</f>
        <v>3</v>
      </c>
    </row>
    <row r="57" spans="2:25" x14ac:dyDescent="0.3">
      <c r="B57">
        <f>IF(OR(ISNUMBER(FIND(Configurações!$B$4,Base!B57)),ISNUMBER(FIND(Configurações!$B$5,Base!B57)),ISNUMBER(FIND(Configurações!$B$6,Base!B57)),ISNUMBER(FIND(Configurações!$B$7,Base!B57)),ISNUMBER(FIND(Configurações!$B$8,Base!B57)))=TRUE,Base!B57,0)</f>
        <v>0</v>
      </c>
      <c r="C57" t="str">
        <f>IF(ISNUMBER(FIND("consul",Base!C57))=TRUE,0,IF(ISNUMBER(FIND("R$",Base!B57))=TRUE,Base!B57,IF(OR(ISNUMBER(FIND("condo",Base!C57)),ISNUMBER(FIND("IPTU",Base!C57)))=TRUE,Base!B57,Base!C57)))</f>
        <v>R$ 370.000</v>
      </c>
      <c r="D57" t="str">
        <f>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</f>
        <v>1 T</v>
      </c>
      <c r="E57" t="str">
        <f>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</f>
        <v>1</v>
      </c>
      <c r="F57" s="5" t="str" cm="1">
        <f t="array" ref="F57">INDEX(Base!57:57,MATCH(MAX(LEN(Base!57:57)),LEN(Base!57:57),0))</f>
        <v>Mais Rossi Parque Iguaçu - Ricardo Lindo apartamento, de 2 quartos com 1 suíte, piso em porcelanato, 1 vaga e totalmente modificado, nunca foi habitado. Tem armários de quarto, coz...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>Mais Rossi Parque Iguaçu - Ricardo Lindo apartamento, de 2 quartos com 1 suíte, piso em porcelanato, 1 vaga e totalmente modificado, nunca foi habitado. Tem armários de quarto, coz...</v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>Rua Doutor Barros Júnior, Jardim da Viga</v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s="3" t="str" cm="1">
        <f t="array" ref="U57">LOOKUP(2,1/(F57:T57&lt;&gt;""),F57:T57)</f>
        <v>Rua Doutor Barros Júnior, Jardim da Viga</v>
      </c>
      <c r="V57" t="str" cm="1">
        <f t="array" ref="V57">TRIM(SUBSTITUTE(INDEX(Base!57:57,0,MATCH(Planilha2!$U57,Base!57:57,0)+1),"m²",""))</f>
        <v>59</v>
      </c>
      <c r="W57" t="str" cm="1">
        <f t="array" ref="W57">IF(LEN(INDEX(Base!57:57,0,MATCH(Planilha2!$U57,Base!57:57,0)+2))&gt;2,LEFT(INDEX(Base!57:57,0,MATCH(Planilha2!$U57,Base!57:57,0)+2),1),INDEX(Base!57:57,0,MATCH(Planilha2!$U57,Base!57:57,0)+2))</f>
        <v>2</v>
      </c>
      <c r="X57" t="str" cm="1">
        <f t="array" ref="X57">IF(LEN(INDEX(Base!57:57,0,MATCH(Planilha2!$U57,Base!57:57,0)+2))&gt;2,LEFT(INDEX(Base!57:57,0,MATCH(Planilha2!$U57,Base!57:57,0)+2),1),INDEX(Base!57:57,0,MATCH(Planilha2!$U57,Base!57:57,0)+2))</f>
        <v>2</v>
      </c>
      <c r="Y57" t="str" cm="1">
        <f t="array" ref="Y57">IF(LEN(INDEX(Base!57:57,0,MATCH(Planilha2!$U57,Base!57:57,0)+2))&gt;2,LEFT(INDEX(Base!57:57,0,MATCH(Planilha2!$U57,Base!57:57,0)+2),1),INDEX(Base!57:57,0,MATCH(Planilha2!$U57,Base!57:57,0)+2))</f>
        <v>2</v>
      </c>
    </row>
    <row r="58" spans="2:25" x14ac:dyDescent="0.3">
      <c r="B58" t="str">
        <f>IF(OR(ISNUMBER(FIND(Configurações!$B$4,Base!B58)),ISNUMBER(FIND(Configurações!$B$5,Base!B58)),ISNUMBER(FIND(Configurações!$B$6,Base!B58)),ISNUMBER(FIND(Configurações!$B$7,Base!B58)),ISNUMBER(FIND(Configurações!$B$8,Base!B58)))=TRUE,Base!B58,0)</f>
        <v>destaque</v>
      </c>
      <c r="C58" t="str">
        <f>IF(ISNUMBER(FIND("consul",Base!C58))=TRUE,0,IF(ISNUMBER(FIND("R$",Base!B58))=TRUE,Base!B58,IF(OR(ISNUMBER(FIND("condo",Base!C58)),ISNUMBER(FIND("IPTU",Base!C58)))=TRUE,Base!B58,Base!C58)))</f>
        <v>R$ 180.000</v>
      </c>
      <c r="D58" t="str">
        <f>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</f>
        <v>390</v>
      </c>
      <c r="E58" t="str">
        <f>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</f>
        <v>110</v>
      </c>
      <c r="F58" s="5" t="str" cm="1">
        <f t="array" ref="F58">INDEX(Base!58:58,MATCH(MAX(LEN(Base!58:58)),LEN(Base!58:58),0))</f>
        <v>Venda apartamento 2 quartos Bairro Califórnia Nova Iguaçu, sala ampla 2 ambientes, quartos espaçosos e arejados, cozinha grande, área de serviço, quarto pequeno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>Venda apartamento 2 quartos Bairro Califórnia Nova Iguaçu, sala ampla 2 ambientes, quartos espaçosos e arejados, cozinha grande, área de serviço, quarto pequeno</v>
      </c>
      <c r="N58" t="str">
        <f>TRIM((IF(OR(ISNUMBER(FIND("Avenida",Base!F58)),ISNUMBER(FIND("Rua",Base!F58)),ISNUMBER(FIND("Estrada",Base!F58)),ISNUMBER(FIND(",",Base!F58)))=TRUE,Base!F58,"")))</f>
        <v>e banheiro, vag...</v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>Rua Lima Barreto, Califórnia</v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s="3" t="str" cm="1">
        <f t="array" ref="U58">LOOKUP(2,1/(F58:T58&lt;&gt;""),F58:T58)</f>
        <v>Rua Lima Barreto, Califórnia</v>
      </c>
      <c r="V58" t="str" cm="1">
        <f t="array" ref="V58">TRIM(SUBSTITUTE(INDEX(Base!58:58,0,MATCH(Planilha2!$U58,Base!58:58,0)+1),"m²",""))</f>
        <v>90</v>
      </c>
      <c r="W58" t="str" cm="1">
        <f t="array" ref="W58">IF(LEN(INDEX(Base!58:58,0,MATCH(Planilha2!$U58,Base!58:58,0)+2))&gt;2,LEFT(INDEX(Base!58:58,0,MATCH(Planilha2!$U58,Base!58:58,0)+2),1),INDEX(Base!58:58,0,MATCH(Planilha2!$U58,Base!58:58,0)+2))</f>
        <v>2</v>
      </c>
      <c r="X58" t="str" cm="1">
        <f t="array" ref="X58">IF(LEN(INDEX(Base!58:58,0,MATCH(Planilha2!$U58,Base!58:58,0)+2))&gt;2,LEFT(INDEX(Base!58:58,0,MATCH(Planilha2!$U58,Base!58:58,0)+2),1),INDEX(Base!58:58,0,MATCH(Planilha2!$U58,Base!58:58,0)+2))</f>
        <v>2</v>
      </c>
      <c r="Y58" t="str" cm="1">
        <f t="array" ref="Y58">IF(LEN(INDEX(Base!58:58,0,MATCH(Planilha2!$U58,Base!58:58,0)+2))&gt;2,LEFT(INDEX(Base!58:58,0,MATCH(Planilha2!$U58,Base!58:58,0)+2),1),INDEX(Base!58:58,0,MATCH(Planilha2!$U58,Base!58:58,0)+2))</f>
        <v>2</v>
      </c>
    </row>
    <row r="59" spans="2:25" x14ac:dyDescent="0.3">
      <c r="B59">
        <f>IF(OR(ISNUMBER(FIND(Configurações!$B$4,Base!B59)),ISNUMBER(FIND(Configurações!$B$5,Base!B59)),ISNUMBER(FIND(Configurações!$B$6,Base!B59)),ISNUMBER(FIND(Configurações!$B$7,Base!B59)),ISNUMBER(FIND(Configurações!$B$8,Base!B59)))=TRUE,Base!B59,0)</f>
        <v>0</v>
      </c>
      <c r="C59" t="str">
        <f>IF(ISNUMBER(FIND("consul",Base!C59))=TRUE,0,IF(ISNUMBER(FIND("R$",Base!B59))=TRUE,Base!B59,IF(OR(ISNUMBER(FIND("condo",Base!C59)),ISNUMBER(FIND("IPTU",Base!C59)))=TRUE,Base!B59,Base!C59)))</f>
        <v>R$ 200.000</v>
      </c>
      <c r="D59" t="str">
        <f>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</f>
        <v>0</v>
      </c>
      <c r="E59" t="str">
        <f>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</f>
        <v>0</v>
      </c>
      <c r="F59" s="5" t="str" cm="1">
        <f t="array" ref="F59">INDEX(Base!59:59,MATCH(MAX(LEN(Base!59:59)),LEN(Base!59:59),0))</f>
        <v>A casa no bairro Jardim Esplanada, com 180 metros quadrados com 3 quartos e 2 banheiros, sala, area de serviço, casa precisando de reforma e só pode ser vendida á vista, fica local...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>A casa no bairro Jardim Esplanada, com 180 metros quadrados com 3 quartos e 2 banheiros, sala, area de serviço, casa precisando de reforma e só pode ser vendida á vista, fica local...</v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>Rua Newton Gonçalves Barros, Rancho Novo</v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/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s="3" t="str" cm="1">
        <f t="array" ref="U59">LOOKUP(2,1/(F59:T59&lt;&gt;""),F59:T59)</f>
        <v>Rua Newton Gonçalves Barros, Rancho Novo</v>
      </c>
      <c r="V59" t="str" cm="1">
        <f t="array" ref="V59">TRIM(SUBSTITUTE(INDEX(Base!59:59,0,MATCH(Planilha2!$U59,Base!59:59,0)+1),"m²",""))</f>
        <v>180</v>
      </c>
      <c r="W59" t="str" cm="1">
        <f t="array" ref="W59">IF(LEN(INDEX(Base!59:59,0,MATCH(Planilha2!$U59,Base!59:59,0)+2))&gt;2,LEFT(INDEX(Base!59:59,0,MATCH(Planilha2!$U59,Base!59:59,0)+2),1),INDEX(Base!59:59,0,MATCH(Planilha2!$U59,Base!59:59,0)+2))</f>
        <v>3</v>
      </c>
      <c r="X59" t="str" cm="1">
        <f t="array" ref="X59">IF(LEN(INDEX(Base!59:59,0,MATCH(Planilha2!$U59,Base!59:59,0)+2))&gt;2,LEFT(INDEX(Base!59:59,0,MATCH(Planilha2!$U59,Base!59:59,0)+2),1),INDEX(Base!59:59,0,MATCH(Planilha2!$U59,Base!59:59,0)+2))</f>
        <v>3</v>
      </c>
      <c r="Y59" t="str" cm="1">
        <f t="array" ref="Y59">IF(LEN(INDEX(Base!59:59,0,MATCH(Planilha2!$U59,Base!59:59,0)+2))&gt;2,LEFT(INDEX(Base!59:59,0,MATCH(Planilha2!$U59,Base!59:59,0)+2),1),INDEX(Base!59:59,0,MATCH(Planilha2!$U59,Base!59:59,0)+2))</f>
        <v>3</v>
      </c>
    </row>
    <row r="60" spans="2:25" x14ac:dyDescent="0.3">
      <c r="B60">
        <f>IF(OR(ISNUMBER(FIND(Configurações!$B$4,Base!B60)),ISNUMBER(FIND(Configurações!$B$5,Base!B60)),ISNUMBER(FIND(Configurações!$B$6,Base!B60)),ISNUMBER(FIND(Configurações!$B$7,Base!B60)),ISNUMBER(FIND(Configurações!$B$8,Base!B60)))=TRUE,Base!B60,0)</f>
        <v>0</v>
      </c>
      <c r="C60" t="str">
        <f>IF(ISNUMBER(FIND("consul",Base!C60))=TRUE,0,IF(ISNUMBER(FIND("R$",Base!B60))=TRUE,Base!B60,IF(OR(ISNUMBER(FIND("condo",Base!C60)),ISNUMBER(FIND("IPTU",Base!C60)))=TRUE,Base!B60,Base!C60)))</f>
        <v>R$ 355.000</v>
      </c>
      <c r="D60" t="str">
        <f>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</f>
        <v>0</v>
      </c>
      <c r="E60" t="str">
        <f>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</f>
        <v>0</v>
      </c>
      <c r="F60" s="5" t="str" cm="1">
        <f t="array" ref="F60">INDEX(Base!60:60,MATCH(MAX(LEN(Base!60:60)),LEN(Base!60:60),0))</f>
        <v>Rua Subtenente-Polícia Militar Eloi Alves dos Santos, Miguel Couto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>Linda casa localizada em Miguel Couto, próximo ao Maringá Novo.</v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/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/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>Rua Subtenente-Polícia Militar Eloi Alves dos Santos, Miguel Couto</v>
      </c>
      <c r="U60" s="3" t="str" cm="1">
        <f t="array" ref="U60">LOOKUP(2,1/(F60:T60&lt;&gt;""),F60:T60)</f>
        <v>Rua Subtenente-Polícia Militar Eloi Alves dos Santos, Miguel Couto</v>
      </c>
      <c r="V60" t="str" cm="1">
        <f t="array" ref="V60">TRIM(SUBSTITUTE(INDEX(Base!60:60,0,MATCH(Planilha2!$U60,Base!60:60,0)+1),"m²",""))</f>
        <v>115</v>
      </c>
      <c r="W60" t="str" cm="1">
        <f t="array" ref="W60">IF(LEN(INDEX(Base!60:60,0,MATCH(Planilha2!$U60,Base!60:60,0)+2))&gt;2,LEFT(INDEX(Base!60:60,0,MATCH(Planilha2!$U60,Base!60:60,0)+2),1),INDEX(Base!60:60,0,MATCH(Planilha2!$U60,Base!60:60,0)+2))</f>
        <v>4</v>
      </c>
      <c r="X60" t="str" cm="1">
        <f t="array" ref="X60">IF(LEN(INDEX(Base!60:60,0,MATCH(Planilha2!$U60,Base!60:60,0)+2))&gt;2,LEFT(INDEX(Base!60:60,0,MATCH(Planilha2!$U60,Base!60:60,0)+2),1),INDEX(Base!60:60,0,MATCH(Planilha2!$U60,Base!60:60,0)+2))</f>
        <v>4</v>
      </c>
      <c r="Y60" t="str" cm="1">
        <f t="array" ref="Y60">IF(LEN(INDEX(Base!60:60,0,MATCH(Planilha2!$U60,Base!60:60,0)+2))&gt;2,LEFT(INDEX(Base!60:60,0,MATCH(Planilha2!$U60,Base!60:60,0)+2),1),INDEX(Base!60:60,0,MATCH(Planilha2!$U60,Base!60:60,0)+2))</f>
        <v>4</v>
      </c>
    </row>
    <row r="61" spans="2:25" x14ac:dyDescent="0.3">
      <c r="B61" t="str">
        <f>IF(OR(ISNUMBER(FIND(Configurações!$B$4,Base!B61)),ISNUMBER(FIND(Configurações!$B$5,Base!B61)),ISNUMBER(FIND(Configurações!$B$6,Base!B61)),ISNUMBER(FIND(Configurações!$B$7,Base!B61)),ISNUMBER(FIND(Configurações!$B$8,Base!B61)))=TRUE,Base!B61,0)</f>
        <v>destaque</v>
      </c>
      <c r="C61" t="str">
        <f>IF(ISNUMBER(FIND("consul",Base!C61))=TRUE,0,IF(ISNUMBER(FIND("R$",Base!B61))=TRUE,Base!B61,IF(OR(ISNUMBER(FIND("condo",Base!C61)),ISNUMBER(FIND("IPTU",Base!C61)))=TRUE,Base!B61,Base!C61)))</f>
        <v>R$ 990.000</v>
      </c>
      <c r="D61" t="str">
        <f>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</f>
        <v>0</v>
      </c>
      <c r="E61" t="str">
        <f>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</f>
        <v>0</v>
      </c>
      <c r="F61" s="5" t="str" cm="1">
        <f t="array" ref="F61">INDEX(Base!61:61,MATCH(MAX(LEN(Base!61:61)),LEN(Base!61:61),0))</f>
        <v>O apartamento no bairro Centro com 165 metros quadrados com 4 quartos sendo 2 suites e 3 banheiros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/>
      </c>
      <c r="M61" t="str">
        <f>TRIM((IF(OR(ISNUMBER(FIND("Avenida",Base!E61)),ISNUMBER(FIND("Rua",Base!E61)),ISNUMBER(FIND("Estrada",Base!E61)),ISNUMBER(FIND(",",Base!E61)))=TRUE,Base!E61,"")))</f>
        <v/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>Avenida Doutor Mário Guimarães, Centro</v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s="3" t="str" cm="1">
        <f t="array" ref="U61">LOOKUP(2,1/(F61:T61&lt;&gt;""),F61:T61)</f>
        <v>Avenida Doutor Mário Guimarães, Centro</v>
      </c>
      <c r="V61" t="str" cm="1">
        <f t="array" ref="V61">TRIM(SUBSTITUTE(INDEX(Base!61:61,0,MATCH(Planilha2!$U61,Base!61:61,0)+1),"m²",""))</f>
        <v>165</v>
      </c>
      <c r="W61" t="str" cm="1">
        <f t="array" ref="W61">IF(LEN(INDEX(Base!61:61,0,MATCH(Planilha2!$U61,Base!61:61,0)+2))&gt;2,LEFT(INDEX(Base!61:61,0,MATCH(Planilha2!$U61,Base!61:61,0)+2),1),INDEX(Base!61:61,0,MATCH(Planilha2!$U61,Base!61:61,0)+2))</f>
        <v>4</v>
      </c>
      <c r="X61" t="str" cm="1">
        <f t="array" ref="X61">IF(LEN(INDEX(Base!61:61,0,MATCH(Planilha2!$U61,Base!61:61,0)+2))&gt;2,LEFT(INDEX(Base!61:61,0,MATCH(Planilha2!$U61,Base!61:61,0)+2),1),INDEX(Base!61:61,0,MATCH(Planilha2!$U61,Base!61:61,0)+2))</f>
        <v>4</v>
      </c>
      <c r="Y61" t="str" cm="1">
        <f t="array" ref="Y61">IF(LEN(INDEX(Base!61:61,0,MATCH(Planilha2!$U61,Base!61:61,0)+2))&gt;2,LEFT(INDEX(Base!61:61,0,MATCH(Planilha2!$U61,Base!61:61,0)+2),1),INDEX(Base!61:61,0,MATCH(Planilha2!$U61,Base!61:61,0)+2))</f>
        <v>4</v>
      </c>
    </row>
    <row r="62" spans="2:25" x14ac:dyDescent="0.3">
      <c r="B62">
        <f>IF(OR(ISNUMBER(FIND(Configurações!$B$4,Base!B62)),ISNUMBER(FIND(Configurações!$B$5,Base!B62)),ISNUMBER(FIND(Configurações!$B$6,Base!B62)),ISNUMBER(FIND(Configurações!$B$7,Base!B62)),ISNUMBER(FIND(Configurações!$B$8,Base!B62)))=TRUE,Base!B62,0)</f>
        <v>0</v>
      </c>
      <c r="C62" t="str">
        <f>IF(ISNUMBER(FIND("consul",Base!C62))=TRUE,0,IF(ISNUMBER(FIND("R$",Base!B62))=TRUE,Base!B62,IF(OR(ISNUMBER(FIND("condo",Base!C62)),ISNUMBER(FIND("IPTU",Base!C62)))=TRUE,Base!B62,Base!C62)))</f>
        <v>R$ 419.835</v>
      </c>
      <c r="D62" t="str">
        <f>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</f>
        <v>0</v>
      </c>
      <c r="E62" t="str">
        <f>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</f>
        <v>0</v>
      </c>
      <c r="F62" s="5" t="str" cm="1">
        <f t="array" ref="F62">INDEX(Base!62:62,MATCH(MAX(LEN(Base!62:62)),LEN(Base!62:62),0))</f>
        <v>Unidades com 3 ou 4 dormitórios, uma suíte; salas de estar e jantar, lavabo, banheiro, quintal e duas vagas de garagem! Na planta ou pronto! Financia!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>Unidades com 3 ou 4 dormitórios, uma suíte; salas de estar e jantar, lavabo, banheiro, quintal e duas vagas de garagem! Na planta ou pronto! Financia!</v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Rua Minas Gerais, Campo Alegre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/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s="3" t="str" cm="1">
        <f t="array" ref="U62">LOOKUP(2,1/(F62:T62&lt;&gt;""),F62:T62)</f>
        <v>Rua Minas Gerais, Campo Alegre</v>
      </c>
      <c r="V62" t="str" cm="1">
        <f t="array" ref="V62">TRIM(SUBSTITUTE(INDEX(Base!62:62,0,MATCH(Planilha2!$U62,Base!62:62,0)+1),"m²",""))</f>
        <v>107</v>
      </c>
      <c r="W62" t="str" cm="1">
        <f t="array" ref="W62">IF(LEN(INDEX(Base!62:62,0,MATCH(Planilha2!$U62,Base!62:62,0)+2))&gt;2,LEFT(INDEX(Base!62:62,0,MATCH(Planilha2!$U62,Base!62:62,0)+2),1),INDEX(Base!62:62,0,MATCH(Planilha2!$U62,Base!62:62,0)+2))</f>
        <v>3</v>
      </c>
      <c r="X62" t="str" cm="1">
        <f t="array" ref="X62">IF(LEN(INDEX(Base!62:62,0,MATCH(Planilha2!$U62,Base!62:62,0)+2))&gt;2,LEFT(INDEX(Base!62:62,0,MATCH(Planilha2!$U62,Base!62:62,0)+2),1),INDEX(Base!62:62,0,MATCH(Planilha2!$U62,Base!62:62,0)+2))</f>
        <v>3</v>
      </c>
      <c r="Y62" t="str" cm="1">
        <f t="array" ref="Y62">IF(LEN(INDEX(Base!62:62,0,MATCH(Planilha2!$U62,Base!62:62,0)+2))&gt;2,LEFT(INDEX(Base!62:62,0,MATCH(Planilha2!$U62,Base!62:62,0)+2),1),INDEX(Base!62:62,0,MATCH(Planilha2!$U62,Base!62:62,0)+2))</f>
        <v>3</v>
      </c>
    </row>
    <row r="63" spans="2:25" x14ac:dyDescent="0.3">
      <c r="B63">
        <f>IF(OR(ISNUMBER(FIND(Configurações!$B$4,Base!B63)),ISNUMBER(FIND(Configurações!$B$5,Base!B63)),ISNUMBER(FIND(Configurações!$B$6,Base!B63)),ISNUMBER(FIND(Configurações!$B$7,Base!B63)),ISNUMBER(FIND(Configurações!$B$8,Base!B63)))=TRUE,Base!B63,0)</f>
        <v>0</v>
      </c>
      <c r="C63" t="str">
        <f>IF(ISNUMBER(FIND("consul",Base!C63))=TRUE,0,IF(ISNUMBER(FIND("R$",Base!B63))=TRUE,Base!B63,IF(OR(ISNUMBER(FIND("condo",Base!C63)),ISNUMBER(FIND("IPTU",Base!C63)))=TRUE,Base!B63,Base!C63)))</f>
        <v>R$ 159.900</v>
      </c>
      <c r="D63" t="str">
        <f>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</f>
        <v>257</v>
      </c>
      <c r="E63" t="str">
        <f>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</f>
        <v>1</v>
      </c>
      <c r="F63" s="5" t="str" cm="1">
        <f t="array" ref="F63">INDEX(Base!63:63,MATCH(MAX(LEN(Base!63:63)),LEN(Base!63:63),0))</f>
        <v>Excelente apartamento de 2 quartos, com banheiro social, cozinha com área de serviço e vaga de garagem.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>Excelente apartamento de 2 quartos, com banheiro social, cozinha com área de serviço e vaga de garagem.</v>
      </c>
      <c r="M63" t="str">
        <f>TRIM((IF(OR(ISNUMBER(FIND("Avenida",Base!E63)),ISNUMBER(FIND("Rua",Base!E63)),ISNUMBER(FIND("Estrada",Base!E63)),ISNUMBER(FIND(",",Base!E63)))=TRUE,Base!E63,"")))</f>
        <v/>
      </c>
      <c r="N63" t="str">
        <f>TRIM((IF(OR(ISNUMBER(FIND("Avenida",Base!F63)),ISNUMBER(FIND("Rua",Base!F63)),ISNUMBER(FIND("Estrada",Base!F63)),ISNUMBER(FIND(",",Base!F63)))=TRUE,Base!F63,"")))</f>
        <v>Lazer completo com piscina de adulto e infantil, solarium, playgro...</v>
      </c>
      <c r="O63" t="str">
        <f>TRIM((IF(OR(ISNUMBER(FIND("Avenida",Base!G63)),ISNUMBER(FIND("Rua",Base!G63)),ISNUMBER(FIND("Estrada",Base!G63)),ISNUMBER(FIND(",",Base!G63)))=TRUE,Base!G63,"")))</f>
        <v/>
      </c>
      <c r="P63" t="str">
        <f>TRIM((IF(OR(ISNUMBER(FIND("Avenida",Base!H63)),ISNUMBER(FIND("Rua",Base!H63)),ISNUMBER(FIND("Estrada",Base!H63)),ISNUMBER(FIND(",",Base!H63)))=TRUE,Base!H63,"")))</f>
        <v>Rua José dos Anjos, Vila Avelina</v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s="3" t="str" cm="1">
        <f t="array" ref="U63">LOOKUP(2,1/(F63:T63&lt;&gt;""),F63:T63)</f>
        <v>Rua José dos Anjos, Vila Avelina</v>
      </c>
      <c r="V63" t="str" cm="1">
        <f t="array" ref="V63">TRIM(SUBSTITUTE(INDEX(Base!63:63,0,MATCH(Planilha2!$U63,Base!63:63,0)+1),"m²",""))</f>
        <v>55</v>
      </c>
      <c r="W63" t="str" cm="1">
        <f t="array" ref="W63">IF(LEN(INDEX(Base!63:63,0,MATCH(Planilha2!$U63,Base!63:63,0)+2))&gt;2,LEFT(INDEX(Base!63:63,0,MATCH(Planilha2!$U63,Base!63:63,0)+2),1),INDEX(Base!63:63,0,MATCH(Planilha2!$U63,Base!63:63,0)+2))</f>
        <v>2</v>
      </c>
      <c r="X63" t="str" cm="1">
        <f t="array" ref="X63">IF(LEN(INDEX(Base!63:63,0,MATCH(Planilha2!$U63,Base!63:63,0)+2))&gt;2,LEFT(INDEX(Base!63:63,0,MATCH(Planilha2!$U63,Base!63:63,0)+2),1),INDEX(Base!63:63,0,MATCH(Planilha2!$U63,Base!63:63,0)+2))</f>
        <v>2</v>
      </c>
      <c r="Y63" t="str" cm="1">
        <f t="array" ref="Y63">IF(LEN(INDEX(Base!63:63,0,MATCH(Planilha2!$U63,Base!63:63,0)+2))&gt;2,LEFT(INDEX(Base!63:63,0,MATCH(Planilha2!$U63,Base!63:63,0)+2),1),INDEX(Base!63:63,0,MATCH(Planilha2!$U63,Base!63:63,0)+2))</f>
        <v>2</v>
      </c>
    </row>
    <row r="64" spans="2:25" x14ac:dyDescent="0.3">
      <c r="B64">
        <f>IF(OR(ISNUMBER(FIND(Configurações!$B$4,Base!B64)),ISNUMBER(FIND(Configurações!$B$5,Base!B64)),ISNUMBER(FIND(Configurações!$B$6,Base!B64)),ISNUMBER(FIND(Configurações!$B$7,Base!B64)),ISNUMBER(FIND(Configurações!$B$8,Base!B64)))=TRUE,Base!B64,0)</f>
        <v>0</v>
      </c>
      <c r="C64" t="str">
        <f>IF(ISNUMBER(FIND("consul",Base!C64))=TRUE,0,IF(ISNUMBER(FIND("R$",Base!B64))=TRUE,Base!B64,IF(OR(ISNUMBER(FIND("condo",Base!C64)),ISNUMBER(FIND("IPTU",Base!C64)))=TRUE,Base!B64,Base!C64)))</f>
        <v>R$ 490.000</v>
      </c>
      <c r="D64" t="str">
        <f>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</f>
        <v>0</v>
      </c>
      <c r="E64" t="str">
        <f>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</f>
        <v>0</v>
      </c>
      <c r="F64" s="5" t="str" cm="1">
        <f t="array" ref="F64">INDEX(Base!64:64,MATCH(MAX(LEN(Base!64:64)),LEN(Base!64:64),0))</f>
        <v>A casa está localizado no bairro Parque Residencial Guadalajara possui 120 metros quadrados com 3 quartos sendo 1 suite e 3 banheiros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>Rua Barão do Cerro Azul, Parque Residencial Guadalajara</v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s="3" t="str" cm="1">
        <f t="array" ref="U64">LOOKUP(2,1/(F64:T64&lt;&gt;""),F64:T64)</f>
        <v>Rua Barão do Cerro Azul, Parque Residencial Guadalajara</v>
      </c>
      <c r="V64" t="str" cm="1">
        <f t="array" ref="V64">TRIM(SUBSTITUTE(INDEX(Base!64:64,0,MATCH(Planilha2!$U64,Base!64:64,0)+1),"m²",""))</f>
        <v>120</v>
      </c>
      <c r="W64" t="str" cm="1">
        <f t="array" ref="W64">IF(LEN(INDEX(Base!64:64,0,MATCH(Planilha2!$U64,Base!64:64,0)+2))&gt;2,LEFT(INDEX(Base!64:64,0,MATCH(Planilha2!$U64,Base!64:64,0)+2),1),INDEX(Base!64:64,0,MATCH(Planilha2!$U64,Base!64:64,0)+2))</f>
        <v>3</v>
      </c>
      <c r="X64" t="str" cm="1">
        <f t="array" ref="X64">IF(LEN(INDEX(Base!64:64,0,MATCH(Planilha2!$U64,Base!64:64,0)+2))&gt;2,LEFT(INDEX(Base!64:64,0,MATCH(Planilha2!$U64,Base!64:64,0)+2),1),INDEX(Base!64:64,0,MATCH(Planilha2!$U64,Base!64:64,0)+2))</f>
        <v>3</v>
      </c>
      <c r="Y64" t="str" cm="1">
        <f t="array" ref="Y64">IF(LEN(INDEX(Base!64:64,0,MATCH(Planilha2!$U64,Base!64:64,0)+2))&gt;2,LEFT(INDEX(Base!64:64,0,MATCH(Planilha2!$U64,Base!64:64,0)+2),1),INDEX(Base!64:64,0,MATCH(Planilha2!$U64,Base!64:64,0)+2))</f>
        <v>3</v>
      </c>
    </row>
    <row r="65" spans="2:25" x14ac:dyDescent="0.3">
      <c r="B65">
        <f>IF(OR(ISNUMBER(FIND(Configurações!$B$4,Base!B65)),ISNUMBER(FIND(Configurações!$B$5,Base!B65)),ISNUMBER(FIND(Configurações!$B$6,Base!B65)),ISNUMBER(FIND(Configurações!$B$7,Base!B65)),ISNUMBER(FIND(Configurações!$B$8,Base!B65)))=TRUE,Base!B65,0)</f>
        <v>0</v>
      </c>
      <c r="C65" t="str">
        <f>IF(ISNUMBER(FIND("consul",Base!C65))=TRUE,0,IF(ISNUMBER(FIND("R$",Base!B65))=TRUE,Base!B65,IF(OR(ISNUMBER(FIND("condo",Base!C65)),ISNUMBER(FIND("IPTU",Base!C65)))=TRUE,Base!B65,Base!C65)))</f>
        <v>R$ 280.000</v>
      </c>
      <c r="D65" t="str">
        <f>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</f>
        <v>0</v>
      </c>
      <c r="E65" t="str">
        <f>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</f>
        <v>90</v>
      </c>
      <c r="F65" s="5" t="str" cm="1">
        <f t="array" ref="F65">INDEX(Base!65:65,MATCH(MAX(LEN(Base!65:65)),LEN(Base!65:65),0))</f>
        <v>Excelente casa de 2 quartos com amplo comercio na proximidade, a casa dispoe de varanda, área de serviço, garagem e terraço. Rua totalemnte residencial. - - Móveis Planejados - Áre...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>Excelente casa de 2 quartos com amplo comercio na proximidade, a casa dispoe de varanda, área de serviço, garagem e terraço. Rua totalemnte residencial. - - Móveis Planejados - Áre...</v>
      </c>
      <c r="M65" t="str">
        <f>TRIM((IF(OR(ISNUMBER(FIND("Avenida",Base!E65)),ISNUMBER(FIND("Rua",Base!E65)),ISNUMBER(FIND("Estrada",Base!E65)),ISNUMBER(FIND(",",Base!E65)))=TRUE,Base!E65,"")))</f>
        <v/>
      </c>
      <c r="N65" t="str">
        <f>TRIM((IF(OR(ISNUMBER(FIND("Avenida",Base!F65)),ISNUMBER(FIND("Rua",Base!F65)),ISNUMBER(FIND("Estrada",Base!F65)),ISNUMBER(FIND(",",Base!F65)))=TRUE,Base!F65,"")))</f>
        <v>Rua Escorpião, Engenho Pequeno</v>
      </c>
      <c r="O65" t="str">
        <f>TRIM((IF(OR(ISNUMBER(FIND("Avenida",Base!G65)),ISNUMBER(FIND("Rua",Base!G65)),ISNUMBER(FIND("Estrada",Base!G65)),ISNUMBER(FIND(",",Base!G65)))=TRUE,Base!G65,"")))</f>
        <v/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s="3" t="str" cm="1">
        <f t="array" ref="U65">LOOKUP(2,1/(F65:T65&lt;&gt;""),F65:T65)</f>
        <v>Rua Escorpião, Engenho Pequeno</v>
      </c>
      <c r="V65" t="str" cm="1">
        <f t="array" ref="V65">TRIM(SUBSTITUTE(INDEX(Base!65:65,0,MATCH(Planilha2!$U65,Base!65:65,0)+1),"m²",""))</f>
        <v>83</v>
      </c>
      <c r="W65" t="str" cm="1">
        <f t="array" ref="W65">IF(LEN(INDEX(Base!65:65,0,MATCH(Planilha2!$U65,Base!65:65,0)+2))&gt;2,LEFT(INDEX(Base!65:65,0,MATCH(Planilha2!$U65,Base!65:65,0)+2),1),INDEX(Base!65:65,0,MATCH(Planilha2!$U65,Base!65:65,0)+2))</f>
        <v>2</v>
      </c>
      <c r="X65" t="str" cm="1">
        <f t="array" ref="X65">IF(LEN(INDEX(Base!65:65,0,MATCH(Planilha2!$U65,Base!65:65,0)+2))&gt;2,LEFT(INDEX(Base!65:65,0,MATCH(Planilha2!$U65,Base!65:65,0)+2),1),INDEX(Base!65:65,0,MATCH(Planilha2!$U65,Base!65:65,0)+2))</f>
        <v>2</v>
      </c>
      <c r="Y65" t="str" cm="1">
        <f t="array" ref="Y65">IF(LEN(INDEX(Base!65:65,0,MATCH(Planilha2!$U65,Base!65:65,0)+2))&gt;2,LEFT(INDEX(Base!65:65,0,MATCH(Planilha2!$U65,Base!65:65,0)+2),1),INDEX(Base!65:65,0,MATCH(Planilha2!$U65,Base!65:65,0)+2))</f>
        <v>2</v>
      </c>
    </row>
    <row r="66" spans="2:25" x14ac:dyDescent="0.3">
      <c r="B66">
        <f>IF(OR(ISNUMBER(FIND(Configurações!$B$4,Base!B66)),ISNUMBER(FIND(Configurações!$B$5,Base!B66)),ISNUMBER(FIND(Configurações!$B$6,Base!B66)),ISNUMBER(FIND(Configurações!$B$7,Base!B66)),ISNUMBER(FIND(Configurações!$B$8,Base!B66)))=TRUE,Base!B66,0)</f>
        <v>0</v>
      </c>
      <c r="C66" t="str">
        <f>IF(ISNUMBER(FIND("consul",Base!C66))=TRUE,0,IF(ISNUMBER(FIND("R$",Base!B66))=TRUE,Base!B66,IF(OR(ISNUMBER(FIND("condo",Base!C66)),ISNUMBER(FIND("IPTU",Base!C66)))=TRUE,Base!B66,Base!C66)))</f>
        <v>R$ 155.500</v>
      </c>
      <c r="D66" t="str">
        <f>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</f>
        <v>0</v>
      </c>
      <c r="E66" t="str">
        <f>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</f>
        <v>0</v>
      </c>
      <c r="F66" s="5" t="str" cm="1">
        <f t="array" ref="F66">INDEX(Base!66:66,MATCH(MAX(LEN(Base!66:66)),LEN(Base!66:66),0))</f>
        <v>Valverde - Nova Iguaçu casa com 120 metros, sendo 61 metros construidos, 2 vagas de garagem, 2 quartos 1 suite, primeiro andar acabado com alvenaria pronta, segundo andar local dos...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>Valverde - Nova Iguaçu casa com 120 metros, sendo 61 metros construidos, 2 vagas de garagem, 2 quartos 1 suite, primeiro andar acabado com alvenaria pronta, segundo andar local dos...</v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>Rua Colorado, Valverde</v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s="3" t="str" cm="1">
        <f t="array" ref="U66">LOOKUP(2,1/(F66:T66&lt;&gt;""),F66:T66)</f>
        <v>Rua Colorado, Valverde</v>
      </c>
      <c r="V66" t="str" cm="1">
        <f t="array" ref="V66">TRIM(SUBSTITUTE(INDEX(Base!66:66,0,MATCH(Planilha2!$U66,Base!66:66,0)+1),"m²",""))</f>
        <v>120</v>
      </c>
      <c r="W66" t="str" cm="1">
        <f t="array" ref="W66">IF(LEN(INDEX(Base!66:66,0,MATCH(Planilha2!$U66,Base!66:66,0)+2))&gt;2,LEFT(INDEX(Base!66:66,0,MATCH(Planilha2!$U66,Base!66:66,0)+2),1),INDEX(Base!66:66,0,MATCH(Planilha2!$U66,Base!66:66,0)+2))</f>
        <v>2</v>
      </c>
      <c r="X66" t="str" cm="1">
        <f t="array" ref="X66">IF(LEN(INDEX(Base!66:66,0,MATCH(Planilha2!$U66,Base!66:66,0)+2))&gt;2,LEFT(INDEX(Base!66:66,0,MATCH(Planilha2!$U66,Base!66:66,0)+2),1),INDEX(Base!66:66,0,MATCH(Planilha2!$U66,Base!66:66,0)+2))</f>
        <v>2</v>
      </c>
      <c r="Y66" t="str" cm="1">
        <f t="array" ref="Y66">IF(LEN(INDEX(Base!66:66,0,MATCH(Planilha2!$U66,Base!66:66,0)+2))&gt;2,LEFT(INDEX(Base!66:66,0,MATCH(Planilha2!$U66,Base!66:66,0)+2),1),INDEX(Base!66:66,0,MATCH(Planilha2!$U66,Base!66:66,0)+2))</f>
        <v>2</v>
      </c>
    </row>
    <row r="67" spans="2:25" x14ac:dyDescent="0.3">
      <c r="B67">
        <f>IF(OR(ISNUMBER(FIND(Configurações!$B$4,Base!B67)),ISNUMBER(FIND(Configurações!$B$5,Base!B67)),ISNUMBER(FIND(Configurações!$B$6,Base!B67)),ISNUMBER(FIND(Configurações!$B$7,Base!B67)),ISNUMBER(FIND(Configurações!$B$8,Base!B67)))=TRUE,Base!B67,0)</f>
        <v>0</v>
      </c>
      <c r="C67" t="str">
        <f>IF(ISNUMBER(FIND("consul",Base!C67))=TRUE,0,IF(ISNUMBER(FIND("R$",Base!B67))=TRUE,Base!B67,IF(OR(ISNUMBER(FIND("condo",Base!C67)),ISNUMBER(FIND("IPTU",Base!C67)))=TRUE,Base!B67,Base!C67)))</f>
        <v>R$ 249.900</v>
      </c>
      <c r="D67" t="str">
        <f>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</f>
        <v>0</v>
      </c>
      <c r="E67" t="str">
        <f>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</f>
        <v>0</v>
      </c>
      <c r="F67" s="5" t="str" cm="1">
        <f t="array" ref="F67">INDEX(Base!67:67,MATCH(MAX(LEN(Base!67:67)),LEN(Base!67:67),0))</f>
        <v>Linda casa duplex independente, 2 quartos suítes, lavabo, cozinha , sala, área de serviço, 2 vagas de garagem coberta, portão eletrônico e churrasqueira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>Linda casa duplex independente, 2 quartos suítes, lavabo, cozinha , sala, área de serviço, 2 vagas de garagem coberta, portão eletrônico e churrasqueira</v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/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>Rua Freitas Braga, Engenho Pequeno</v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s="3" t="str" cm="1">
        <f t="array" ref="U67">LOOKUP(2,1/(F67:T67&lt;&gt;""),F67:T67)</f>
        <v>Rua Freitas Braga, Engenho Pequeno</v>
      </c>
      <c r="V67" t="str" cm="1">
        <f t="array" ref="V67">TRIM(SUBSTITUTE(INDEX(Base!67:67,0,MATCH(Planilha2!$U67,Base!67:67,0)+1),"m²",""))</f>
        <v>70</v>
      </c>
      <c r="W67" t="str" cm="1">
        <f t="array" ref="W67">IF(LEN(INDEX(Base!67:67,0,MATCH(Planilha2!$U67,Base!67:67,0)+2))&gt;2,LEFT(INDEX(Base!67:67,0,MATCH(Planilha2!$U67,Base!67:67,0)+2),1),INDEX(Base!67:67,0,MATCH(Planilha2!$U67,Base!67:67,0)+2))</f>
        <v>2</v>
      </c>
      <c r="X67" t="str" cm="1">
        <f t="array" ref="X67">IF(LEN(INDEX(Base!67:67,0,MATCH(Planilha2!$U67,Base!67:67,0)+2))&gt;2,LEFT(INDEX(Base!67:67,0,MATCH(Planilha2!$U67,Base!67:67,0)+2),1),INDEX(Base!67:67,0,MATCH(Planilha2!$U67,Base!67:67,0)+2))</f>
        <v>2</v>
      </c>
      <c r="Y67" t="str" cm="1">
        <f t="array" ref="Y67">IF(LEN(INDEX(Base!67:67,0,MATCH(Planilha2!$U67,Base!67:67,0)+2))&gt;2,LEFT(INDEX(Base!67:67,0,MATCH(Planilha2!$U67,Base!67:67,0)+2),1),INDEX(Base!67:67,0,MATCH(Planilha2!$U67,Base!67:67,0)+2))</f>
        <v>2</v>
      </c>
    </row>
    <row r="68" spans="2:25" x14ac:dyDescent="0.3">
      <c r="B68">
        <f>IF(OR(ISNUMBER(FIND(Configurações!$B$4,Base!B68)),ISNUMBER(FIND(Configurações!$B$5,Base!B68)),ISNUMBER(FIND(Configurações!$B$6,Base!B68)),ISNUMBER(FIND(Configurações!$B$7,Base!B68)),ISNUMBER(FIND(Configurações!$B$8,Base!B68)))=TRUE,Base!B68,0)</f>
        <v>0</v>
      </c>
      <c r="C68" t="str">
        <f>IF(ISNUMBER(FIND("consul",Base!C68))=TRUE,0,IF(ISNUMBER(FIND("R$",Base!B68))=TRUE,Base!B68,IF(OR(ISNUMBER(FIND("condo",Base!C68)),ISNUMBER(FIND("IPTU",Base!C68)))=TRUE,Base!B68,Base!C68)))</f>
        <v>R$ 299.000</v>
      </c>
      <c r="D68" t="str">
        <f>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</f>
        <v>0</v>
      </c>
      <c r="E68" t="str">
        <f>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</f>
        <v>0</v>
      </c>
      <c r="F68" s="5" t="str" cm="1">
        <f t="array" ref="F68">INDEX(Base!68:68,MATCH(MAX(LEN(Base!68:68)),LEN(Base!68:68),0))</f>
        <v>Com um acabamento único essa casa ganha destaque por suas duas suítes que tornam o imóvel ainda mais confortável. Sua área de garagem oferece espaço amplo para até 3 carros, dando...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>Com um acabamento único essa casa ganha destaque por suas duas suítes que tornam o imóvel ainda mais confortável. Sua área de garagem oferece espaço amplo para até 3 carros, dando...</v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>Rua Irmãos Maurício, Caonze</v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s="3" t="str" cm="1">
        <f t="array" ref="U68">LOOKUP(2,1/(F68:T68&lt;&gt;""),F68:T68)</f>
        <v>Rua Irmãos Maurício, Caonze</v>
      </c>
      <c r="V68" t="str" cm="1">
        <f t="array" ref="V68">TRIM(SUBSTITUTE(INDEX(Base!68:68,0,MATCH(Planilha2!$U68,Base!68:68,0)+1),"m²",""))</f>
        <v>121</v>
      </c>
      <c r="W68" t="str" cm="1">
        <f t="array" ref="W68">IF(LEN(INDEX(Base!68:68,0,MATCH(Planilha2!$U68,Base!68:68,0)+2))&gt;2,LEFT(INDEX(Base!68:68,0,MATCH(Planilha2!$U68,Base!68:68,0)+2),1),INDEX(Base!68:68,0,MATCH(Planilha2!$U68,Base!68:68,0)+2))</f>
        <v>2</v>
      </c>
      <c r="X68" t="str" cm="1">
        <f t="array" ref="X68">IF(LEN(INDEX(Base!68:68,0,MATCH(Planilha2!$U68,Base!68:68,0)+2))&gt;2,LEFT(INDEX(Base!68:68,0,MATCH(Planilha2!$U68,Base!68:68,0)+2),1),INDEX(Base!68:68,0,MATCH(Planilha2!$U68,Base!68:68,0)+2))</f>
        <v>2</v>
      </c>
      <c r="Y68" t="str" cm="1">
        <f t="array" ref="Y68">IF(LEN(INDEX(Base!68:68,0,MATCH(Planilha2!$U68,Base!68:68,0)+2))&gt;2,LEFT(INDEX(Base!68:68,0,MATCH(Planilha2!$U68,Base!68:68,0)+2),1),INDEX(Base!68:68,0,MATCH(Planilha2!$U68,Base!68:68,0)+2))</f>
        <v>2</v>
      </c>
    </row>
    <row r="69" spans="2:25" x14ac:dyDescent="0.3">
      <c r="B69">
        <f>IF(OR(ISNUMBER(FIND(Configurações!$B$4,Base!B69)),ISNUMBER(FIND(Configurações!$B$5,Base!B69)),ISNUMBER(FIND(Configurações!$B$6,Base!B69)),ISNUMBER(FIND(Configurações!$B$7,Base!B69)),ISNUMBER(FIND(Configurações!$B$8,Base!B69)))=TRUE,Base!B69,0)</f>
        <v>0</v>
      </c>
      <c r="C69" t="str">
        <f>IF(ISNUMBER(FIND("consul",Base!C69))=TRUE,0,IF(ISNUMBER(FIND("R$",Base!B69))=TRUE,Base!B69,IF(OR(ISNUMBER(FIND("condo",Base!C69)),ISNUMBER(FIND("IPTU",Base!C69)))=TRUE,Base!B69,Base!C69)))</f>
        <v>R$ 266.549</v>
      </c>
      <c r="D69" t="str">
        <f>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</f>
        <v>0</v>
      </c>
      <c r="E69" t="str">
        <f>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</f>
        <v>0</v>
      </c>
      <c r="F69" s="5" t="str" cm="1">
        <f t="array" ref="F69">INDEX(Base!69:69,MATCH(MAX(LEN(Base!69:69)),LEN(Base!69:69),0))</f>
        <v>Aurea Residencial no Califórnia, bairro quot;coladinhoquot; ao centro de Nova Iguaçu. Apartamentos com 2 e 3 quartos. Todos com uma suíte, sacada e uma vaga de garagem. No condomín...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>Aurea Residencial no Califórnia, bairro quot;coladinhoquot; ao centro de Nova Iguaçu. Apartamentos com 2 e 3 quartos. Todos com uma suíte, sacada e uma vaga de garagem. No condomín...</v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>Rua Áurea Fonseca de Jesus, Califórnia</v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/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s="3" t="str" cm="1">
        <f t="array" ref="U69">LOOKUP(2,1/(F69:T69&lt;&gt;""),F69:T69)</f>
        <v>Rua Áurea Fonseca de Jesus, Califórnia</v>
      </c>
      <c r="V69" t="str" cm="1">
        <f t="array" ref="V69">TRIM(SUBSTITUTE(INDEX(Base!69:69,0,MATCH(Planilha2!$U69,Base!69:69,0)+1),"m²",""))</f>
        <v>52</v>
      </c>
      <c r="W69" t="str" cm="1">
        <f t="array" ref="W69">IF(LEN(INDEX(Base!69:69,0,MATCH(Planilha2!$U69,Base!69:69,0)+2))&gt;2,LEFT(INDEX(Base!69:69,0,MATCH(Planilha2!$U69,Base!69:69,0)+2),1),INDEX(Base!69:69,0,MATCH(Planilha2!$U69,Base!69:69,0)+2))</f>
        <v>2</v>
      </c>
      <c r="X69" t="str" cm="1">
        <f t="array" ref="X69">IF(LEN(INDEX(Base!69:69,0,MATCH(Planilha2!$U69,Base!69:69,0)+2))&gt;2,LEFT(INDEX(Base!69:69,0,MATCH(Planilha2!$U69,Base!69:69,0)+2),1),INDEX(Base!69:69,0,MATCH(Planilha2!$U69,Base!69:69,0)+2))</f>
        <v>2</v>
      </c>
      <c r="Y69" t="str" cm="1">
        <f t="array" ref="Y69">IF(LEN(INDEX(Base!69:69,0,MATCH(Planilha2!$U69,Base!69:69,0)+2))&gt;2,LEFT(INDEX(Base!69:69,0,MATCH(Planilha2!$U69,Base!69:69,0)+2),1),INDEX(Base!69:69,0,MATCH(Planilha2!$U69,Base!69:69,0)+2))</f>
        <v>2</v>
      </c>
    </row>
    <row r="70" spans="2:25" x14ac:dyDescent="0.3">
      <c r="B70">
        <f>IF(OR(ISNUMBER(FIND(Configurações!$B$4,Base!B70)),ISNUMBER(FIND(Configurações!$B$5,Base!B70)),ISNUMBER(FIND(Configurações!$B$6,Base!B70)),ISNUMBER(FIND(Configurações!$B$7,Base!B70)),ISNUMBER(FIND(Configurações!$B$8,Base!B70)))=TRUE,Base!B70,0)</f>
        <v>0</v>
      </c>
      <c r="C70" t="str">
        <f>IF(ISNUMBER(FIND("consul",Base!C70))=TRUE,0,IF(ISNUMBER(FIND("R$",Base!B70))=TRUE,Base!B70,IF(OR(ISNUMBER(FIND("condo",Base!C70)),ISNUMBER(FIND("IPTU",Base!C70)))=TRUE,Base!B70,Base!C70)))</f>
        <v>R$ 401.619</v>
      </c>
      <c r="D70" t="str">
        <f>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</f>
        <v>0</v>
      </c>
      <c r="E70" t="str">
        <f>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</f>
        <v>0</v>
      </c>
      <c r="F70" s="5" t="str" cm="1">
        <f t="array" ref="F70">INDEX(Base!70:70,MATCH(MAX(LEN(Base!70:70)),LEN(Base!70:70),0))</f>
        <v>Unidades prontas para morar! A partir de 66 m², com 2 ou 3 dormitórios, sendo uma suíte! Condomínio com área de lazer contendo piscinas adulto, com raia, e infantil; sala de muscul...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>Unidades prontas para morar! A partir de 66 m², com 2 ou 3 dormitórios, sendo uma suíte! Condomínio com área de lazer contendo piscinas adulto, com raia, e infantil; sala de muscul...</v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>Rua Luís de Camões, Alvarez</v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s="3" t="str" cm="1">
        <f t="array" ref="U70">LOOKUP(2,1/(F70:T70&lt;&gt;""),F70:T70)</f>
        <v>Rua Luís de Camões, Alvarez</v>
      </c>
      <c r="V70" t="str" cm="1">
        <f t="array" ref="V70">TRIM(SUBSTITUTE(INDEX(Base!70:70,0,MATCH(Planilha2!$U70,Base!70:70,0)+1),"m²",""))</f>
        <v>66</v>
      </c>
      <c r="W70" t="str" cm="1">
        <f t="array" ref="W70">IF(LEN(INDEX(Base!70:70,0,MATCH(Planilha2!$U70,Base!70:70,0)+2))&gt;2,LEFT(INDEX(Base!70:70,0,MATCH(Planilha2!$U70,Base!70:70,0)+2),1),INDEX(Base!70:70,0,MATCH(Planilha2!$U70,Base!70:70,0)+2))</f>
        <v>2</v>
      </c>
      <c r="X70" t="str" cm="1">
        <f t="array" ref="X70">IF(LEN(INDEX(Base!70:70,0,MATCH(Planilha2!$U70,Base!70:70,0)+2))&gt;2,LEFT(INDEX(Base!70:70,0,MATCH(Planilha2!$U70,Base!70:70,0)+2),1),INDEX(Base!70:70,0,MATCH(Planilha2!$U70,Base!70:70,0)+2))</f>
        <v>2</v>
      </c>
      <c r="Y70" t="str" cm="1">
        <f t="array" ref="Y70">IF(LEN(INDEX(Base!70:70,0,MATCH(Planilha2!$U70,Base!70:70,0)+2))&gt;2,LEFT(INDEX(Base!70:70,0,MATCH(Planilha2!$U70,Base!70:70,0)+2),1),INDEX(Base!70:70,0,MATCH(Planilha2!$U70,Base!70:70,0)+2))</f>
        <v>2</v>
      </c>
    </row>
    <row r="71" spans="2:25" x14ac:dyDescent="0.3">
      <c r="B71">
        <f>IF(OR(ISNUMBER(FIND(Configurações!$B$4,Base!B71)),ISNUMBER(FIND(Configurações!$B$5,Base!B71)),ISNUMBER(FIND(Configurações!$B$6,Base!B71)),ISNUMBER(FIND(Configurações!$B$7,Base!B71)),ISNUMBER(FIND(Configurações!$B$8,Base!B71)))=TRUE,Base!B71,0)</f>
        <v>0</v>
      </c>
      <c r="C71" t="str">
        <f>IF(ISNUMBER(FIND("consul",Base!C71))=TRUE,0,IF(ISNUMBER(FIND("R$",Base!B71))=TRUE,Base!B71,IF(OR(ISNUMBER(FIND("condo",Base!C71)),ISNUMBER(FIND("IPTU",Base!C71)))=TRUE,Base!B71,Base!C71)))</f>
        <v>R$ 550.000</v>
      </c>
      <c r="D71" t="str">
        <f>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</f>
        <v>0</v>
      </c>
      <c r="E71" t="str">
        <f>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</f>
        <v>0</v>
      </c>
      <c r="F71" s="5" t="str" cm="1">
        <f t="array" ref="F71">INDEX(Base!71:71,MATCH(MAX(LEN(Base!71:71)),LEN(Base!71:71),0))</f>
        <v>Ampla casa Duplex; 1ª Pav. Quartos, Sala, cozinha, banheiro social,área de serviços e garagem,piscina , churrasqueira, fogo a lenha, sauna.jardim. 2º Pav. 3 suites , hidromassagem,...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>Ampla casa Duplex; 1ª Pav. Quartos, Sala, cozinha, banheiro social,área de serviços e garagem,piscina , churrasqueira, fogo a lenha, sauna.jardim. 2º Pav. 3 suites , hidromassagem,...</v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>Rua Maria Helena, Monte Libano</v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s="3" t="str" cm="1">
        <f t="array" ref="U71">LOOKUP(2,1/(F71:T71&lt;&gt;""),F71:T71)</f>
        <v>Rua Maria Helena, Monte Libano</v>
      </c>
      <c r="V71" t="str" cm="1">
        <f t="array" ref="V71">TRIM(SUBSTITUTE(INDEX(Base!71:71,0,MATCH(Planilha2!$U71,Base!71:71,0)+1),"m²",""))</f>
        <v>280</v>
      </c>
      <c r="W71" t="str" cm="1">
        <f t="array" ref="W71">IF(LEN(INDEX(Base!71:71,0,MATCH(Planilha2!$U71,Base!71:71,0)+2))&gt;2,LEFT(INDEX(Base!71:71,0,MATCH(Planilha2!$U71,Base!71:71,0)+2),1),INDEX(Base!71:71,0,MATCH(Planilha2!$U71,Base!71:71,0)+2))</f>
        <v>4</v>
      </c>
      <c r="X71" t="str" cm="1">
        <f t="array" ref="X71">IF(LEN(INDEX(Base!71:71,0,MATCH(Planilha2!$U71,Base!71:71,0)+2))&gt;2,LEFT(INDEX(Base!71:71,0,MATCH(Planilha2!$U71,Base!71:71,0)+2),1),INDEX(Base!71:71,0,MATCH(Planilha2!$U71,Base!71:71,0)+2))</f>
        <v>4</v>
      </c>
      <c r="Y71" t="str" cm="1">
        <f t="array" ref="Y71">IF(LEN(INDEX(Base!71:71,0,MATCH(Planilha2!$U71,Base!71:71,0)+2))&gt;2,LEFT(INDEX(Base!71:71,0,MATCH(Planilha2!$U71,Base!71:71,0)+2),1),INDEX(Base!71:71,0,MATCH(Planilha2!$U71,Base!71:71,0)+2))</f>
        <v>4</v>
      </c>
    </row>
    <row r="72" spans="2:25" x14ac:dyDescent="0.3">
      <c r="B72">
        <f>IF(OR(ISNUMBER(FIND(Configurações!$B$4,Base!B72)),ISNUMBER(FIND(Configurações!$B$5,Base!B72)),ISNUMBER(FIND(Configurações!$B$6,Base!B72)),ISNUMBER(FIND(Configurações!$B$7,Base!B72)),ISNUMBER(FIND(Configurações!$B$8,Base!B72)))=TRUE,Base!B72,0)</f>
        <v>0</v>
      </c>
      <c r="C72" t="str">
        <f>IF(ISNUMBER(FIND("consul",Base!C72))=TRUE,0,IF(ISNUMBER(FIND("R$",Base!B72))=TRUE,Base!B72,IF(OR(ISNUMBER(FIND("condo",Base!C72)),ISNUMBER(FIND("IPTU",Base!C72)))=TRUE,Base!B72,Base!C72)))</f>
        <v>R$ 205.000</v>
      </c>
      <c r="D72" t="str">
        <f>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</f>
        <v>0</v>
      </c>
      <c r="E72" t="str">
        <f>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</f>
        <v>0</v>
      </c>
      <c r="F72" s="5" t="str" cm="1">
        <f t="array" ref="F72">INDEX(Base!72:72,MATCH(MAX(LEN(Base!72:72)),LEN(Base!72:72),0))</f>
        <v>CASA DE 2 ANDARES, FINO ACABAMENTO. 1o. ANDAR SALA, COPA COZINHA, BANHEIRO, QUINTAL E GARAGEM. 2o. ANDAR COM 2 QUARTOS, 1 BANHEIRO E VARANDA. ACEITAMOS FINACIAMENTO BANCÁRIO, FGTS,...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>CASA DE 2 ANDARES, FINO ACABAMENTO. 1o. ANDAR SALA, COPA COZINHA, BANHEIRO, QUINTAL E GARAGEM. 2o. ANDAR COM 2 QUARTOS, 1 BANHEIRO E VARANDA. ACEITAMOS FINACIAMENTO BANCÁRIO, FGTS,...</v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>Rua Ana Teodoro do Amaral, Jardim Palmares</v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s="3" t="str" cm="1">
        <f t="array" ref="U72">LOOKUP(2,1/(F72:T72&lt;&gt;""),F72:T72)</f>
        <v>Rua Ana Teodoro do Amaral, Jardim Palmares</v>
      </c>
      <c r="V72" t="str" cm="1">
        <f t="array" ref="V72">TRIM(SUBSTITUTE(INDEX(Base!72:72,0,MATCH(Planilha2!$U72,Base!72:72,0)+1),"m²",""))</f>
        <v>100</v>
      </c>
      <c r="W72" t="str" cm="1">
        <f t="array" ref="W72">IF(LEN(INDEX(Base!72:72,0,MATCH(Planilha2!$U72,Base!72:72,0)+2))&gt;2,LEFT(INDEX(Base!72:72,0,MATCH(Planilha2!$U72,Base!72:72,0)+2),1),INDEX(Base!72:72,0,MATCH(Planilha2!$U72,Base!72:72,0)+2))</f>
        <v>2</v>
      </c>
      <c r="X72" t="str" cm="1">
        <f t="array" ref="X72">IF(LEN(INDEX(Base!72:72,0,MATCH(Planilha2!$U72,Base!72:72,0)+2))&gt;2,LEFT(INDEX(Base!72:72,0,MATCH(Planilha2!$U72,Base!72:72,0)+2),1),INDEX(Base!72:72,0,MATCH(Planilha2!$U72,Base!72:72,0)+2))</f>
        <v>2</v>
      </c>
      <c r="Y72" t="str" cm="1">
        <f t="array" ref="Y72">IF(LEN(INDEX(Base!72:72,0,MATCH(Planilha2!$U72,Base!72:72,0)+2))&gt;2,LEFT(INDEX(Base!72:72,0,MATCH(Planilha2!$U72,Base!72:72,0)+2),1),INDEX(Base!72:72,0,MATCH(Planilha2!$U72,Base!72:72,0)+2))</f>
        <v>2</v>
      </c>
    </row>
    <row r="73" spans="2:25" x14ac:dyDescent="0.3">
      <c r="B73" t="str">
        <f>IF(OR(ISNUMBER(FIND(Configurações!$B$4,Base!B73)),ISNUMBER(FIND(Configurações!$B$5,Base!B73)),ISNUMBER(FIND(Configurações!$B$6,Base!B73)),ISNUMBER(FIND(Configurações!$B$7,Base!B73)),ISNUMBER(FIND(Configurações!$B$8,Base!B73)))=TRUE,Base!B73,0)</f>
        <v>destaque</v>
      </c>
      <c r="C73" t="str">
        <f>IF(ISNUMBER(FIND("consul",Base!C73))=TRUE,0,IF(ISNUMBER(FIND("R$",Base!B73))=TRUE,Base!B73,IF(OR(ISNUMBER(FIND("condo",Base!C73)),ISNUMBER(FIND("IPTU",Base!C73)))=TRUE,Base!B73,Base!C73)))</f>
        <v>R$ 890.000</v>
      </c>
      <c r="D73" t="str">
        <f>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</f>
        <v>1 T</v>
      </c>
      <c r="E73" t="str">
        <f>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</f>
        <v>1</v>
      </c>
      <c r="F73" s="5" t="str" cm="1">
        <f t="array" ref="F73">INDEX(Base!73:73,MATCH(MAX(LEN(Base!73:73)),LEN(Base!73:73),0))</f>
        <v>FINANCIAMOS POR QUALQUER BANCO DA SUA ESCOLHA. Golden Gates Condomínio de altíssimo padrão que marcou a história do mercado imobiliário de Nova Iguaçu e da Baixada Fluminense. Todo...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/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Rua Afrânio Peixoto, da Luz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s="3" t="str" cm="1">
        <f t="array" ref="U73">LOOKUP(2,1/(F73:T73&lt;&gt;""),F73:T73)</f>
        <v>Rua Afrânio Peixoto, da Luz</v>
      </c>
      <c r="V73" t="str" cm="1">
        <f t="array" ref="V73">TRIM(SUBSTITUTE(INDEX(Base!73:73,0,MATCH(Planilha2!$U73,Base!73:73,0)+1),"m²",""))</f>
        <v>105</v>
      </c>
      <c r="W73" t="str" cm="1">
        <f t="array" ref="W73">IF(LEN(INDEX(Base!73:73,0,MATCH(Planilha2!$U73,Base!73:73,0)+2))&gt;2,LEFT(INDEX(Base!73:73,0,MATCH(Planilha2!$U73,Base!73:73,0)+2),1),INDEX(Base!73:73,0,MATCH(Planilha2!$U73,Base!73:73,0)+2))</f>
        <v>3</v>
      </c>
      <c r="X73" t="str" cm="1">
        <f t="array" ref="X73">IF(LEN(INDEX(Base!73:73,0,MATCH(Planilha2!$U73,Base!73:73,0)+2))&gt;2,LEFT(INDEX(Base!73:73,0,MATCH(Planilha2!$U73,Base!73:73,0)+2),1),INDEX(Base!73:73,0,MATCH(Planilha2!$U73,Base!73:73,0)+2))</f>
        <v>3</v>
      </c>
      <c r="Y73" t="str" cm="1">
        <f t="array" ref="Y73">IF(LEN(INDEX(Base!73:73,0,MATCH(Planilha2!$U73,Base!73:73,0)+2))&gt;2,LEFT(INDEX(Base!73:73,0,MATCH(Planilha2!$U73,Base!73:73,0)+2),1),INDEX(Base!73:73,0,MATCH(Planilha2!$U73,Base!73:73,0)+2))</f>
        <v>3</v>
      </c>
    </row>
    <row r="74" spans="2:25" x14ac:dyDescent="0.3">
      <c r="B74" t="str">
        <f>IF(OR(ISNUMBER(FIND(Configurações!$B$4,Base!B74)),ISNUMBER(FIND(Configurações!$B$5,Base!B74)),ISNUMBER(FIND(Configurações!$B$6,Base!B74)),ISNUMBER(FIND(Configurações!$B$7,Base!B74)),ISNUMBER(FIND(Configurações!$B$8,Base!B74)))=TRUE,Base!B74,0)</f>
        <v>em construção</v>
      </c>
      <c r="C74">
        <f>IF(ISNUMBER(FIND("consul",Base!C74))=TRUE,0,IF(ISNUMBER(FIND("R$",Base!B74))=TRUE,Base!B74,IF(OR(ISNUMBER(FIND("condo",Base!C74)),ISNUMBER(FIND("IPTU",Base!C74)))=TRUE,Base!B74,Base!C74)))</f>
        <v>0</v>
      </c>
      <c r="D74" t="str">
        <f>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</f>
        <v>0</v>
      </c>
      <c r="E74" t="str">
        <f>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</f>
        <v>0</v>
      </c>
      <c r="F74" s="5" t="str" cm="1">
        <f t="array" ref="F74">INDEX(Base!74:74,MATCH(MAX(LEN(Base!74:74)),LEN(Base!74:74),0))</f>
        <v>É muito bom poder realizar o sonho da casa própria! No Viva Vida Alegria, você mora em um apartamento de 2 quartos com lazer completo, com condições imperdíveis para você mudar de...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>É muito bom poder realizar o sonho da casa própria! No Viva Vida Alegria, você mora em um apartamento de 2 quartos com lazer completo, com condições imperdíveis para você mudar de...</v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>Estrada da Boa Esperança, Bom Pastor</v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s="3" t="str" cm="1">
        <f t="array" ref="U74">LOOKUP(2,1/(F74:T74&lt;&gt;""),F74:T74)</f>
        <v>Estrada da Boa Esperança, Bom Pastor</v>
      </c>
      <c r="V74" t="str" cm="1">
        <f t="array" ref="V74">TRIM(SUBSTITUTE(INDEX(Base!74:74,0,MATCH(Planilha2!$U74,Base!74:74,0)+1),"m²",""))</f>
        <v>50</v>
      </c>
      <c r="W74" t="str" cm="1">
        <f t="array" ref="W74">IF(LEN(INDEX(Base!74:74,0,MATCH(Planilha2!$U74,Base!74:74,0)+2))&gt;2,LEFT(INDEX(Base!74:74,0,MATCH(Planilha2!$U74,Base!74:74,0)+2),1),INDEX(Base!74:74,0,MATCH(Planilha2!$U74,Base!74:74,0)+2))</f>
        <v>2</v>
      </c>
      <c r="X74" t="str" cm="1">
        <f t="array" ref="X74">IF(LEN(INDEX(Base!74:74,0,MATCH(Planilha2!$U74,Base!74:74,0)+2))&gt;2,LEFT(INDEX(Base!74:74,0,MATCH(Planilha2!$U74,Base!74:74,0)+2),1),INDEX(Base!74:74,0,MATCH(Planilha2!$U74,Base!74:74,0)+2))</f>
        <v>2</v>
      </c>
      <c r="Y74" t="str" cm="1">
        <f t="array" ref="Y74">IF(LEN(INDEX(Base!74:74,0,MATCH(Planilha2!$U74,Base!74:74,0)+2))&gt;2,LEFT(INDEX(Base!74:74,0,MATCH(Planilha2!$U74,Base!74:74,0)+2),1),INDEX(Base!74:74,0,MATCH(Planilha2!$U74,Base!74:74,0)+2))</f>
        <v>2</v>
      </c>
    </row>
    <row r="75" spans="2:25" x14ac:dyDescent="0.3">
      <c r="B75" t="str">
        <f>IF(OR(ISNUMBER(FIND(Configurações!$B$4,Base!B75)),ISNUMBER(FIND(Configurações!$B$5,Base!B75)),ISNUMBER(FIND(Configurações!$B$6,Base!B75)),ISNUMBER(FIND(Configurações!$B$7,Base!B75)),ISNUMBER(FIND(Configurações!$B$8,Base!B75)))=TRUE,Base!B75,0)</f>
        <v>em construção</v>
      </c>
      <c r="C75">
        <f>IF(ISNUMBER(FIND("consul",Base!C75))=TRUE,0,IF(ISNUMBER(FIND("R$",Base!B75))=TRUE,Base!B75,IF(OR(ISNUMBER(FIND("condo",Base!C75)),ISNUMBER(FIND("IPTU",Base!C75)))=TRUE,Base!B75,Base!C75)))</f>
        <v>0</v>
      </c>
      <c r="D75" t="str">
        <f>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</f>
        <v>0</v>
      </c>
      <c r="E75" t="str">
        <f>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</f>
        <v>0</v>
      </c>
      <c r="F75" s="5" t="str" cm="1">
        <f t="array" ref="F75">INDEX(Base!75:75,MATCH(MAX(LEN(Base!75:75)),LEN(Base!75:75),0))</f>
        <v>Venha conhecer os diferenciais incríveis desse empreendimento. Fale com nossa equipe de corretores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/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>Estrada Belford Roxo, Bom Pastor</v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s="3" t="str" cm="1">
        <f t="array" ref="U75">LOOKUP(2,1/(F75:T75&lt;&gt;""),F75:T75)</f>
        <v>Estrada Belford Roxo, Bom Pastor</v>
      </c>
      <c r="V75" t="str" cm="1">
        <f t="array" ref="V75">TRIM(SUBSTITUTE(INDEX(Base!75:75,0,MATCH(Planilha2!$U75,Base!75:75,0)+1),"m²",""))</f>
        <v>63</v>
      </c>
      <c r="W75" t="str" cm="1">
        <f t="array" ref="W75">IF(LEN(INDEX(Base!75:75,0,MATCH(Planilha2!$U75,Base!75:75,0)+2))&gt;2,LEFT(INDEX(Base!75:75,0,MATCH(Planilha2!$U75,Base!75:75,0)+2),1),INDEX(Base!75:75,0,MATCH(Planilha2!$U75,Base!75:75,0)+2))</f>
        <v>2</v>
      </c>
      <c r="X75" t="str" cm="1">
        <f t="array" ref="X75">IF(LEN(INDEX(Base!75:75,0,MATCH(Planilha2!$U75,Base!75:75,0)+2))&gt;2,LEFT(INDEX(Base!75:75,0,MATCH(Planilha2!$U75,Base!75:75,0)+2),1),INDEX(Base!75:75,0,MATCH(Planilha2!$U75,Base!75:75,0)+2))</f>
        <v>2</v>
      </c>
      <c r="Y75" t="str" cm="1">
        <f t="array" ref="Y75">IF(LEN(INDEX(Base!75:75,0,MATCH(Planilha2!$U75,Base!75:75,0)+2))&gt;2,LEFT(INDEX(Base!75:75,0,MATCH(Planilha2!$U75,Base!75:75,0)+2),1),INDEX(Base!75:75,0,MATCH(Planilha2!$U75,Base!75:75,0)+2))</f>
        <v>2</v>
      </c>
    </row>
    <row r="76" spans="2:25" x14ac:dyDescent="0.3">
      <c r="B76" t="str">
        <f>IF(OR(ISNUMBER(FIND(Configurações!$B$4,Base!B76)),ISNUMBER(FIND(Configurações!$B$5,Base!B76)),ISNUMBER(FIND(Configurações!$B$6,Base!B76)),ISNUMBER(FIND(Configurações!$B$7,Base!B76)),ISNUMBER(FIND(Configurações!$B$8,Base!B76)))=TRUE,Base!B76,0)</f>
        <v>em construção</v>
      </c>
      <c r="C76">
        <f>IF(ISNUMBER(FIND("consul",Base!C76))=TRUE,0,IF(ISNUMBER(FIND("R$",Base!B76))=TRUE,Base!B76,IF(OR(ISNUMBER(FIND("condo",Base!C76)),ISNUMBER(FIND("IPTU",Base!C76)))=TRUE,Base!B76,Base!C76)))</f>
        <v>0</v>
      </c>
      <c r="D76" t="str">
        <f>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</f>
        <v>0</v>
      </c>
      <c r="E76" t="str">
        <f>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</f>
        <v>0</v>
      </c>
      <c r="F76" s="5" t="str" cm="1">
        <f t="array" ref="F76">INDEX(Base!76:76,MATCH(MAX(LEN(Base!76:76)),LEN(Base!76:76),0))</f>
        <v>Venha conhecer os diferenciais incríveis desse empreendimento. Fale com nossa equipe de corretores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>Avenida Cardoso Martins, Bom Pastor</v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s="3" t="str" cm="1">
        <f t="array" ref="U76">LOOKUP(2,1/(F76:T76&lt;&gt;""),F76:T76)</f>
        <v>Avenida Cardoso Martins, Bom Pastor</v>
      </c>
      <c r="V76" t="str" cm="1">
        <f t="array" ref="V76">TRIM(SUBSTITUTE(INDEX(Base!76:76,0,MATCH(Planilha2!$U76,Base!76:76,0)+1),"m²",""))</f>
        <v>52</v>
      </c>
      <c r="W76" t="str" cm="1">
        <f t="array" ref="W76">IF(LEN(INDEX(Base!76:76,0,MATCH(Planilha2!$U76,Base!76:76,0)+2))&gt;2,LEFT(INDEX(Base!76:76,0,MATCH(Planilha2!$U76,Base!76:76,0)+2),1),INDEX(Base!76:76,0,MATCH(Planilha2!$U76,Base!76:76,0)+2))</f>
        <v>2</v>
      </c>
      <c r="X76" t="str" cm="1">
        <f t="array" ref="X76">IF(LEN(INDEX(Base!76:76,0,MATCH(Planilha2!$U76,Base!76:76,0)+2))&gt;2,LEFT(INDEX(Base!76:76,0,MATCH(Planilha2!$U76,Base!76:76,0)+2),1),INDEX(Base!76:76,0,MATCH(Planilha2!$U76,Base!76:76,0)+2))</f>
        <v>2</v>
      </c>
      <c r="Y76" t="str" cm="1">
        <f t="array" ref="Y76">IF(LEN(INDEX(Base!76:76,0,MATCH(Planilha2!$U76,Base!76:76,0)+2))&gt;2,LEFT(INDEX(Base!76:76,0,MATCH(Planilha2!$U76,Base!76:76,0)+2),1),INDEX(Base!76:76,0,MATCH(Planilha2!$U76,Base!76:76,0)+2))</f>
        <v>2</v>
      </c>
    </row>
    <row r="77" spans="2:25" x14ac:dyDescent="0.3">
      <c r="B77" t="str">
        <f>IF(OR(ISNUMBER(FIND(Configurações!$B$4,Base!B77)),ISNUMBER(FIND(Configurações!$B$5,Base!B77)),ISNUMBER(FIND(Configurações!$B$6,Base!B77)),ISNUMBER(FIND(Configurações!$B$7,Base!B77)),ISNUMBER(FIND(Configurações!$B$8,Base!B77)))=TRUE,Base!B77,0)</f>
        <v>super destaque</v>
      </c>
      <c r="C77" t="str">
        <f>IF(ISNUMBER(FIND("consul",Base!C77))=TRUE,0,IF(ISNUMBER(FIND("R$",Base!B77))=TRUE,Base!B77,IF(OR(ISNUMBER(FIND("condo",Base!C77)),ISNUMBER(FIND("IPTU",Base!C77)))=TRUE,Base!B77,Base!C77)))</f>
        <v>R$ 850.000</v>
      </c>
      <c r="D77" t="str">
        <f>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</f>
        <v>0</v>
      </c>
      <c r="E77" t="str">
        <f>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</f>
        <v>0</v>
      </c>
      <c r="F77" s="5" t="str" cm="1">
        <f t="array" ref="F77">INDEX(Base!77:77,MATCH(MAX(LEN(Base!77:77)),LEN(Base!77:77),0))</f>
        <v>Casa Triplex com piscina no centro de Nova Iguaçu/Rj 1ºPav. sala,cozinha,banheiro social,despensa,garagem para 4 carros,piscina, churrasqueira. 2ºPav. 3 suítes,sala, sacada,banheir...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>Casa Triplex com piscina no centro de Nova Iguaçu/Rj 1ºPav. sala,cozinha,banheiro social,despensa,garagem para 4 carros,piscina, churrasqueira. 2ºPav. 3 suítes,sala, sacada,banheir...</v>
      </c>
      <c r="M77" t="str">
        <f>TRIM((IF(OR(ISNUMBER(FIND("Avenida",Base!E77)),ISNUMBER(FIND("Rua",Base!E77)),ISNUMBER(FIND("Estrada",Base!E77)),ISNUMBER(FIND(",",Base!E77)))=TRUE,Base!E77,"")))</f>
        <v/>
      </c>
      <c r="N77" t="str">
        <f>TRIM((IF(OR(ISNUMBER(FIND("Avenida",Base!F77)),ISNUMBER(FIND("Rua",Base!F77)),ISNUMBER(FIND("Estrada",Base!F77)),ISNUMBER(FIND(",",Base!F77)))=TRUE,Base!F77,"")))</f>
        <v>Praça Carlos Gomes, Centro</v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s="3" t="str" cm="1">
        <f t="array" ref="U77">LOOKUP(2,1/(F77:T77&lt;&gt;""),F77:T77)</f>
        <v>Praça Carlos Gomes, Centro</v>
      </c>
      <c r="V77" t="str" cm="1">
        <f t="array" ref="V77">TRIM(SUBSTITUTE(INDEX(Base!77:77,0,MATCH(Planilha2!$U77,Base!77:77,0)+1),"m²",""))</f>
        <v>600</v>
      </c>
      <c r="W77" t="str" cm="1">
        <f t="array" ref="W77">IF(LEN(INDEX(Base!77:77,0,MATCH(Planilha2!$U77,Base!77:77,0)+2))&gt;2,LEFT(INDEX(Base!77:77,0,MATCH(Planilha2!$U77,Base!77:77,0)+2),1),INDEX(Base!77:77,0,MATCH(Planilha2!$U77,Base!77:77,0)+2))</f>
        <v>3</v>
      </c>
      <c r="X77" t="str" cm="1">
        <f t="array" ref="X77">IF(LEN(INDEX(Base!77:77,0,MATCH(Planilha2!$U77,Base!77:77,0)+2))&gt;2,LEFT(INDEX(Base!77:77,0,MATCH(Planilha2!$U77,Base!77:77,0)+2),1),INDEX(Base!77:77,0,MATCH(Planilha2!$U77,Base!77:77,0)+2))</f>
        <v>3</v>
      </c>
      <c r="Y77" t="str" cm="1">
        <f t="array" ref="Y77">IF(LEN(INDEX(Base!77:77,0,MATCH(Planilha2!$U77,Base!77:77,0)+2))&gt;2,LEFT(INDEX(Base!77:77,0,MATCH(Planilha2!$U77,Base!77:77,0)+2),1),INDEX(Base!77:77,0,MATCH(Planilha2!$U77,Base!77:77,0)+2))</f>
        <v>3</v>
      </c>
    </row>
    <row r="78" spans="2:25" x14ac:dyDescent="0.3">
      <c r="B78" t="str">
        <f>IF(OR(ISNUMBER(FIND(Configurações!$B$4,Base!B78)),ISNUMBER(FIND(Configurações!$B$5,Base!B78)),ISNUMBER(FIND(Configurações!$B$6,Base!B78)),ISNUMBER(FIND(Configurações!$B$7,Base!B78)),ISNUMBER(FIND(Configurações!$B$8,Base!B78)))=TRUE,Base!B78,0)</f>
        <v>super destaque</v>
      </c>
      <c r="C78" t="str">
        <f>IF(ISNUMBER(FIND("consul",Base!C78))=TRUE,0,IF(ISNUMBER(FIND("R$",Base!B78))=TRUE,Base!B78,IF(OR(ISNUMBER(FIND("condo",Base!C78)),ISNUMBER(FIND("IPTU",Base!C78)))=TRUE,Base!B78,Base!C78)))</f>
        <v>R$ 332.596</v>
      </c>
      <c r="D78" t="str">
        <f>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</f>
        <v>0</v>
      </c>
      <c r="E78" t="str">
        <f>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</f>
        <v>0</v>
      </c>
      <c r="F78" s="5" t="str" cm="1">
        <f t="array" ref="F78">INDEX(Base!78:78,MATCH(MAX(LEN(Base!78:78)),LEN(Base!78:78),0))</f>
        <v>O apartamento está localizado no bairro Centro tem 70 metros quadrados com 3 quartos sendo 1 suite e 2 banheiros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Possui academia, espaço gourmet, jardim, espaço para festas, dep...</v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Rua Doutor Barros Júnior, Centro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s="3" t="str" cm="1">
        <f t="array" ref="U78">LOOKUP(2,1/(F78:T78&lt;&gt;""),F78:T78)</f>
        <v>Rua Doutor Barros Júnior, Centro</v>
      </c>
      <c r="V78" t="str" cm="1">
        <f t="array" ref="V78">TRIM(SUBSTITUTE(INDEX(Base!78:78,0,MATCH(Planilha2!$U78,Base!78:78,0)+1),"m²",""))</f>
        <v>70</v>
      </c>
      <c r="W78" t="str" cm="1">
        <f t="array" ref="W78">IF(LEN(INDEX(Base!78:78,0,MATCH(Planilha2!$U78,Base!78:78,0)+2))&gt;2,LEFT(INDEX(Base!78:78,0,MATCH(Planilha2!$U78,Base!78:78,0)+2),1),INDEX(Base!78:78,0,MATCH(Planilha2!$U78,Base!78:78,0)+2))</f>
        <v>3</v>
      </c>
      <c r="X78" t="str" cm="1">
        <f t="array" ref="X78">IF(LEN(INDEX(Base!78:78,0,MATCH(Planilha2!$U78,Base!78:78,0)+2))&gt;2,LEFT(INDEX(Base!78:78,0,MATCH(Planilha2!$U78,Base!78:78,0)+2),1),INDEX(Base!78:78,0,MATCH(Planilha2!$U78,Base!78:78,0)+2))</f>
        <v>3</v>
      </c>
      <c r="Y78" t="str" cm="1">
        <f t="array" ref="Y78">IF(LEN(INDEX(Base!78:78,0,MATCH(Planilha2!$U78,Base!78:78,0)+2))&gt;2,LEFT(INDEX(Base!78:78,0,MATCH(Planilha2!$U78,Base!78:78,0)+2),1),INDEX(Base!78:78,0,MATCH(Planilha2!$U78,Base!78:78,0)+2))</f>
        <v>3</v>
      </c>
    </row>
    <row r="79" spans="2:25" x14ac:dyDescent="0.3">
      <c r="B79" t="str">
        <f>IF(OR(ISNUMBER(FIND(Configurações!$B$4,Base!B79)),ISNUMBER(FIND(Configurações!$B$5,Base!B79)),ISNUMBER(FIND(Configurações!$B$6,Base!B79)),ISNUMBER(FIND(Configurações!$B$7,Base!B79)),ISNUMBER(FIND(Configurações!$B$8,Base!B79)))=TRUE,Base!B79,0)</f>
        <v>super destaque</v>
      </c>
      <c r="C79" t="str">
        <f>IF(ISNUMBER(FIND("consul",Base!C79))=TRUE,0,IF(ISNUMBER(FIND("R$",Base!B79))=TRUE,Base!B79,IF(OR(ISNUMBER(FIND("condo",Base!C79)),ISNUMBER(FIND("IPTU",Base!C79)))=TRUE,Base!B79,Base!C79)))</f>
        <v>R$ 320.000</v>
      </c>
      <c r="D79" t="str">
        <f>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</f>
        <v>1.300</v>
      </c>
      <c r="E79" t="str">
        <f>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</f>
        <v>150</v>
      </c>
      <c r="F79" s="5" t="str" cm="1">
        <f t="array" ref="F79">INDEX(Base!79:79,MATCH(MAX(LEN(Base!79:79)),LEN(Base!79:79),0))</f>
        <v>aproveite para montar o seu negócio no centro de nova iguaçu, sala pronta e com acesso para deficientes,4 Elevadores,entrada lateral,portaria 24 horas,internet sem fio (sistema Wi-...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>aproveite para montar o seu negócio no centro de nova iguaçu, sala pronta e com acesso para deficientes,4 Elevadores,entrada lateral,portaria 24 horas,internet sem fio (sistema Wi-...</v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>Rua Coronel Bernardino de Melo, Centro</v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s="3" t="str" cm="1">
        <f t="array" ref="U79">LOOKUP(2,1/(F79:T79&lt;&gt;""),F79:T79)</f>
        <v>Rua Coronel Bernardino de Melo, Centro</v>
      </c>
      <c r="V79" t="str" cm="1">
        <f t="array" ref="V79">TRIM(SUBSTITUTE(INDEX(Base!79:79,0,MATCH(Planilha2!$U79,Base!79:79,0)+1),"m²",""))</f>
        <v>50</v>
      </c>
      <c r="W79" cm="1">
        <f t="array" ref="W79">IF(LEN(INDEX(Base!79:79,0,MATCH(Planilha2!$U79,Base!79:79,0)+2))&gt;2,LEFT(INDEX(Base!79:79,0,MATCH(Planilha2!$U79,Base!79:79,0)+2),1),INDEX(Base!79:79,0,MATCH(Planilha2!$U79,Base!79:79,0)+2))</f>
        <v>0</v>
      </c>
      <c r="X79" cm="1">
        <f t="array" ref="X79">IF(LEN(INDEX(Base!79:79,0,MATCH(Planilha2!$U79,Base!79:79,0)+2))&gt;2,LEFT(INDEX(Base!79:79,0,MATCH(Planilha2!$U79,Base!79:79,0)+2),1),INDEX(Base!79:79,0,MATCH(Planilha2!$U79,Base!79:79,0)+2))</f>
        <v>0</v>
      </c>
      <c r="Y79" cm="1">
        <f t="array" ref="Y79">IF(LEN(INDEX(Base!79:79,0,MATCH(Planilha2!$U79,Base!79:79,0)+2))&gt;2,LEFT(INDEX(Base!79:79,0,MATCH(Planilha2!$U79,Base!79:79,0)+2),1),INDEX(Base!79:79,0,MATCH(Planilha2!$U79,Base!79:79,0)+2))</f>
        <v>0</v>
      </c>
    </row>
    <row r="80" spans="2:25" x14ac:dyDescent="0.3">
      <c r="B80">
        <f>IF(OR(ISNUMBER(FIND(Configurações!$B$4,Base!B80)),ISNUMBER(FIND(Configurações!$B$5,Base!B80)),ISNUMBER(FIND(Configurações!$B$6,Base!B80)),ISNUMBER(FIND(Configurações!$B$7,Base!B80)),ISNUMBER(FIND(Configurações!$B$8,Base!B80)))=TRUE,Base!B80,0)</f>
        <v>0</v>
      </c>
      <c r="C80" t="str">
        <f>IF(ISNUMBER(FIND("consul",Base!C80))=TRUE,0,IF(ISNUMBER(FIND("R$",Base!B80))=TRUE,Base!B80,IF(OR(ISNUMBER(FIND("condo",Base!C80)),ISNUMBER(FIND("IPTU",Base!C80)))=TRUE,Base!B80,Base!C80)))</f>
        <v>R$ 205.000</v>
      </c>
      <c r="D80" t="str">
        <f>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</f>
        <v>0</v>
      </c>
      <c r="E80" t="str">
        <f>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</f>
        <v>0</v>
      </c>
      <c r="F80" s="5" t="str" cm="1">
        <f t="array" ref="F80">INDEX(Base!80:80,MATCH(MAX(LEN(Base!80:80)),LEN(Base!80:80),0))</f>
        <v>CASA DE 2 ANDARES, FINO ACABAMENTO. 1o. ANDAR SALA, COPA COZINHA, BANHEIRO, QUINTAL E GARAGEM. 2o. ANDAR COM 2 QUARTOS, 1 BANHEIRO E VARANDA. ACEITAMOS FINACIAMENTO BANCÁRIO, FGTS,...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>CASA DE 2 ANDARES, FINO ACABAMENTO. 1o. ANDAR SALA, COPA COZINHA, BANHEIRO, QUINTAL E GARAGEM. 2o. ANDAR COM 2 QUARTOS, 1 BANHEIRO E VARANDA. ACEITAMOS FINACIAMENTO BANCÁRIO, FGTS,...</v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Rua Ana Teodoro do Amaral, Jardim Palmares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/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s="3" t="str" cm="1">
        <f t="array" ref="U80">LOOKUP(2,1/(F80:T80&lt;&gt;""),F80:T80)</f>
        <v>Rua Ana Teodoro do Amaral, Jardim Palmares</v>
      </c>
      <c r="V80" t="str" cm="1">
        <f t="array" ref="V80">TRIM(SUBSTITUTE(INDEX(Base!80:80,0,MATCH(Planilha2!$U80,Base!80:80,0)+1),"m²",""))</f>
        <v>100</v>
      </c>
      <c r="W80" t="str" cm="1">
        <f t="array" ref="W80">IF(LEN(INDEX(Base!80:80,0,MATCH(Planilha2!$U80,Base!80:80,0)+2))&gt;2,LEFT(INDEX(Base!80:80,0,MATCH(Planilha2!$U80,Base!80:80,0)+2),1),INDEX(Base!80:80,0,MATCH(Planilha2!$U80,Base!80:80,0)+2))</f>
        <v>2</v>
      </c>
      <c r="X80" t="str" cm="1">
        <f t="array" ref="X80">IF(LEN(INDEX(Base!80:80,0,MATCH(Planilha2!$U80,Base!80:80,0)+2))&gt;2,LEFT(INDEX(Base!80:80,0,MATCH(Planilha2!$U80,Base!80:80,0)+2),1),INDEX(Base!80:80,0,MATCH(Planilha2!$U80,Base!80:80,0)+2))</f>
        <v>2</v>
      </c>
      <c r="Y80" t="str" cm="1">
        <f t="array" ref="Y80">IF(LEN(INDEX(Base!80:80,0,MATCH(Planilha2!$U80,Base!80:80,0)+2))&gt;2,LEFT(INDEX(Base!80:80,0,MATCH(Planilha2!$U80,Base!80:80,0)+2),1),INDEX(Base!80:80,0,MATCH(Planilha2!$U80,Base!80:80,0)+2))</f>
        <v>2</v>
      </c>
    </row>
    <row r="81" spans="2:25" x14ac:dyDescent="0.3">
      <c r="B81" t="str">
        <f>IF(OR(ISNUMBER(FIND(Configurações!$B$4,Base!B81)),ISNUMBER(FIND(Configurações!$B$5,Base!B81)),ISNUMBER(FIND(Configurações!$B$6,Base!B81)),ISNUMBER(FIND(Configurações!$B$7,Base!B81)),ISNUMBER(FIND(Configurações!$B$8,Base!B81)))=TRUE,Base!B81,0)</f>
        <v>destaque</v>
      </c>
      <c r="C81" t="str">
        <f>IF(ISNUMBER(FIND("consul",Base!C81))=TRUE,0,IF(ISNUMBER(FIND("R$",Base!B81))=TRUE,Base!B81,IF(OR(ISNUMBER(FIND("condo",Base!C81)),ISNUMBER(FIND("IPTU",Base!C81)))=TRUE,Base!B81,Base!C81)))</f>
        <v>R$ 890.000</v>
      </c>
      <c r="D81" t="str">
        <f>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</f>
        <v>1 T</v>
      </c>
      <c r="E81" t="str">
        <f>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</f>
        <v>1</v>
      </c>
      <c r="F81" s="5" t="str" cm="1">
        <f t="array" ref="F81">INDEX(Base!81:81,MATCH(MAX(LEN(Base!81:81)),LEN(Base!81:81),0))</f>
        <v>FINANCIAMOS POR QUALQUER BANCO DA SUA ESCOLHA. Golden Gates Condomínio de altíssimo padrão que marcou a história do mercado imobiliário de Nova Iguaçu e da Baixada Fluminense. Todo...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/>
      </c>
      <c r="O81" t="str">
        <f>TRIM((IF(OR(ISNUMBER(FIND("Avenida",Base!G81)),ISNUMBER(FIND("Rua",Base!G81)),ISNUMBER(FIND("Estrada",Base!G81)),ISNUMBER(FIND(",",Base!G81)))=TRUE,Base!G81,"")))</f>
        <v>Rua Afrânio Peixoto, da Luz</v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s="3" t="str" cm="1">
        <f t="array" ref="U81">LOOKUP(2,1/(F81:T81&lt;&gt;""),F81:T81)</f>
        <v>Rua Afrânio Peixoto, da Luz</v>
      </c>
      <c r="V81" t="str" cm="1">
        <f t="array" ref="V81">TRIM(SUBSTITUTE(INDEX(Base!81:81,0,MATCH(Planilha2!$U81,Base!81:81,0)+1),"m²",""))</f>
        <v>105</v>
      </c>
      <c r="W81" t="str" cm="1">
        <f t="array" ref="W81">IF(LEN(INDEX(Base!81:81,0,MATCH(Planilha2!$U81,Base!81:81,0)+2))&gt;2,LEFT(INDEX(Base!81:81,0,MATCH(Planilha2!$U81,Base!81:81,0)+2),1),INDEX(Base!81:81,0,MATCH(Planilha2!$U81,Base!81:81,0)+2))</f>
        <v>3</v>
      </c>
      <c r="X81" t="str" cm="1">
        <f t="array" ref="X81">IF(LEN(INDEX(Base!81:81,0,MATCH(Planilha2!$U81,Base!81:81,0)+2))&gt;2,LEFT(INDEX(Base!81:81,0,MATCH(Planilha2!$U81,Base!81:81,0)+2),1),INDEX(Base!81:81,0,MATCH(Planilha2!$U81,Base!81:81,0)+2))</f>
        <v>3</v>
      </c>
      <c r="Y81" t="str" cm="1">
        <f t="array" ref="Y81">IF(LEN(INDEX(Base!81:81,0,MATCH(Planilha2!$U81,Base!81:81,0)+2))&gt;2,LEFT(INDEX(Base!81:81,0,MATCH(Planilha2!$U81,Base!81:81,0)+2),1),INDEX(Base!81:81,0,MATCH(Planilha2!$U81,Base!81:81,0)+2))</f>
        <v>3</v>
      </c>
    </row>
    <row r="82" spans="2:25" x14ac:dyDescent="0.3">
      <c r="B82">
        <f>IF(OR(ISNUMBER(FIND(Configurações!$B$4,Base!B82)),ISNUMBER(FIND(Configurações!$B$5,Base!B82)),ISNUMBER(FIND(Configurações!$B$6,Base!B82)),ISNUMBER(FIND(Configurações!$B$7,Base!B82)),ISNUMBER(FIND(Configurações!$B$8,Base!B82)))=TRUE,Base!B82,0)</f>
        <v>0</v>
      </c>
      <c r="C82" t="str">
        <f>IF(ISNUMBER(FIND("consul",Base!C82))=TRUE,0,IF(ISNUMBER(FIND("R$",Base!B82))=TRUE,Base!B82,IF(OR(ISNUMBER(FIND("condo",Base!C82)),ISNUMBER(FIND("IPTU",Base!C82)))=TRUE,Base!B82,Base!C82)))</f>
        <v>R$ 235.000</v>
      </c>
      <c r="D82" t="str">
        <f>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</f>
        <v>0</v>
      </c>
      <c r="E82" t="str">
        <f>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</f>
        <v>0</v>
      </c>
      <c r="F82" s="5" t="str" cm="1">
        <f t="array" ref="F82">INDEX(Base!82:82,MATCH(MAX(LEN(Base!82:82)),LEN(Base!82:82),0))</f>
        <v>Linda casa de condomínio fechado, 2 quartos suítes com cama, guarda roupas e com ar condicionado, 4 banheiros sendo um lavabo, cozinha com móveis planejados e mesa de jantar, sala,...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>Linda casa de condomínio fechado, 2 quartos suítes com cama, guarda roupas e com ar condicionado, 4 banheiros sendo um lavabo, cozinha com móveis planejados e mesa de jantar, sala,...</v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>Rua Vitalina, Vila São Luis</v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s="3" t="str" cm="1">
        <f t="array" ref="U82">LOOKUP(2,1/(F82:T82&lt;&gt;""),F82:T82)</f>
        <v>Rua Vitalina, Vila São Luis</v>
      </c>
      <c r="V82" t="str" cm="1">
        <f t="array" ref="V82">TRIM(SUBSTITUTE(INDEX(Base!82:82,0,MATCH(Planilha2!$U82,Base!82:82,0)+1),"m²",""))</f>
        <v>90</v>
      </c>
      <c r="W82" t="str" cm="1">
        <f t="array" ref="W82">IF(LEN(INDEX(Base!82:82,0,MATCH(Planilha2!$U82,Base!82:82,0)+2))&gt;2,LEFT(INDEX(Base!82:82,0,MATCH(Planilha2!$U82,Base!82:82,0)+2),1),INDEX(Base!82:82,0,MATCH(Planilha2!$U82,Base!82:82,0)+2))</f>
        <v>2</v>
      </c>
      <c r="X82" t="str" cm="1">
        <f t="array" ref="X82">IF(LEN(INDEX(Base!82:82,0,MATCH(Planilha2!$U82,Base!82:82,0)+2))&gt;2,LEFT(INDEX(Base!82:82,0,MATCH(Planilha2!$U82,Base!82:82,0)+2),1),INDEX(Base!82:82,0,MATCH(Planilha2!$U82,Base!82:82,0)+2))</f>
        <v>2</v>
      </c>
      <c r="Y82" t="str" cm="1">
        <f t="array" ref="Y82">IF(LEN(INDEX(Base!82:82,0,MATCH(Planilha2!$U82,Base!82:82,0)+2))&gt;2,LEFT(INDEX(Base!82:82,0,MATCH(Planilha2!$U82,Base!82:82,0)+2),1),INDEX(Base!82:82,0,MATCH(Planilha2!$U82,Base!82:82,0)+2))</f>
        <v>2</v>
      </c>
    </row>
    <row r="83" spans="2:25" x14ac:dyDescent="0.3">
      <c r="B83">
        <f>IF(OR(ISNUMBER(FIND(Configurações!$B$4,Base!B83)),ISNUMBER(FIND(Configurações!$B$5,Base!B83)),ISNUMBER(FIND(Configurações!$B$6,Base!B83)),ISNUMBER(FIND(Configurações!$B$7,Base!B83)),ISNUMBER(FIND(Configurações!$B$8,Base!B83)))=TRUE,Base!B83,0)</f>
        <v>0</v>
      </c>
      <c r="C83" t="str">
        <f>IF(ISNUMBER(FIND("consul",Base!C83))=TRUE,0,IF(ISNUMBER(FIND("R$",Base!B83))=TRUE,Base!B83,IF(OR(ISNUMBER(FIND("condo",Base!C83)),ISNUMBER(FIND("IPTU",Base!C83)))=TRUE,Base!B83,Base!C83)))</f>
        <v>R$ 300.000</v>
      </c>
      <c r="D83" t="str">
        <f>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</f>
        <v>409</v>
      </c>
      <c r="E83" t="str">
        <f>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</f>
        <v>56</v>
      </c>
      <c r="F83" s="5" t="str" cm="1">
        <f t="array" ref="F83">INDEX(Base!83:83,MATCH(MAX(LEN(Base!83:83)),LEN(Base!83:83),0))</f>
        <v>Rua Doutor Barros Júnior, Rancho Novo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>Rua Doutor Barros Júnior, Rancho Novo</v>
      </c>
      <c r="M83" t="str">
        <f>TRIM((IF(OR(ISNUMBER(FIND("Avenida",Base!E83)),ISNUMBER(FIND("Rua",Base!E83)),ISNUMBER(FIND("Estrada",Base!E83)),ISNUMBER(FIND(",",Base!E83)))=TRUE,Base!E83,"")))</f>
        <v/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s="3" t="str" cm="1">
        <f t="array" ref="U83">LOOKUP(2,1/(F83:T83&lt;&gt;""),F83:T83)</f>
        <v>Rua Doutor Barros Júnior, Rancho Novo</v>
      </c>
      <c r="V83" t="str" cm="1">
        <f t="array" ref="V83">TRIM(SUBSTITUTE(INDEX(Base!83:83,0,MATCH(Planilha2!$U83,Base!83:83,0)+1),"m²",""))</f>
        <v>64</v>
      </c>
      <c r="W83" t="str" cm="1">
        <f t="array" ref="W83">IF(LEN(INDEX(Base!83:83,0,MATCH(Planilha2!$U83,Base!83:83,0)+2))&gt;2,LEFT(INDEX(Base!83:83,0,MATCH(Planilha2!$U83,Base!83:83,0)+2),1),INDEX(Base!83:83,0,MATCH(Planilha2!$U83,Base!83:83,0)+2))</f>
        <v>3</v>
      </c>
      <c r="X83" t="str" cm="1">
        <f t="array" ref="X83">IF(LEN(INDEX(Base!83:83,0,MATCH(Planilha2!$U83,Base!83:83,0)+2))&gt;2,LEFT(INDEX(Base!83:83,0,MATCH(Planilha2!$U83,Base!83:83,0)+2),1),INDEX(Base!83:83,0,MATCH(Planilha2!$U83,Base!83:83,0)+2))</f>
        <v>3</v>
      </c>
      <c r="Y83" t="str" cm="1">
        <f t="array" ref="Y83">IF(LEN(INDEX(Base!83:83,0,MATCH(Planilha2!$U83,Base!83:83,0)+2))&gt;2,LEFT(INDEX(Base!83:83,0,MATCH(Planilha2!$U83,Base!83:83,0)+2),1),INDEX(Base!83:83,0,MATCH(Planilha2!$U83,Base!83:83,0)+2))</f>
        <v>3</v>
      </c>
    </row>
    <row r="84" spans="2:25" x14ac:dyDescent="0.3">
      <c r="B84">
        <f>IF(OR(ISNUMBER(FIND(Configurações!$B$4,Base!B84)),ISNUMBER(FIND(Configurações!$B$5,Base!B84)),ISNUMBER(FIND(Configurações!$B$6,Base!B84)),ISNUMBER(FIND(Configurações!$B$7,Base!B84)),ISNUMBER(FIND(Configurações!$B$8,Base!B84)))=TRUE,Base!B84,0)</f>
        <v>0</v>
      </c>
      <c r="C84" t="str">
        <f>IF(ISNUMBER(FIND("consul",Base!C84))=TRUE,0,IF(ISNUMBER(FIND("R$",Base!B84))=TRUE,Base!B84,IF(OR(ISNUMBER(FIND("condo",Base!C84)),ISNUMBER(FIND("IPTU",Base!C84)))=TRUE,Base!B84,Base!C84)))</f>
        <v>R$ 520.000</v>
      </c>
      <c r="D84" t="str">
        <f>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</f>
        <v>0</v>
      </c>
      <c r="E84" t="str">
        <f>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</f>
        <v>864</v>
      </c>
      <c r="F84" s="5" t="str" cm="1">
        <f t="array" ref="F84">INDEX(Base!84:84,MATCH(MAX(LEN(Base!84:84)),LEN(Base!84:84),0))</f>
        <v>A casa está localizado no bairro Moquetá com 114 metros quadrados com 3 quartos sendo 2 suítes e 4 banheiros, churrasqueira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>A casa está localizado no bairro Moquetá com 114 metros quadrados com 3 quartos sendo 2 suítes e 4 banheiros, churrasqueira</v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>Rua Tupinambá, Moqueta</v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s="3" t="str" cm="1">
        <f t="array" ref="U84">LOOKUP(2,1/(F84:T84&lt;&gt;""),F84:T84)</f>
        <v>Rua Tupinambá, Moqueta</v>
      </c>
      <c r="V84" t="str" cm="1">
        <f t="array" ref="V84">TRIM(SUBSTITUTE(INDEX(Base!84:84,0,MATCH(Planilha2!$U84,Base!84:84,0)+1),"m²",""))</f>
        <v>114</v>
      </c>
      <c r="W84" t="str" cm="1">
        <f t="array" ref="W84">IF(LEN(INDEX(Base!84:84,0,MATCH(Planilha2!$U84,Base!84:84,0)+2))&gt;2,LEFT(INDEX(Base!84:84,0,MATCH(Planilha2!$U84,Base!84:84,0)+2),1),INDEX(Base!84:84,0,MATCH(Planilha2!$U84,Base!84:84,0)+2))</f>
        <v>3</v>
      </c>
      <c r="X84" t="str" cm="1">
        <f t="array" ref="X84">IF(LEN(INDEX(Base!84:84,0,MATCH(Planilha2!$U84,Base!84:84,0)+2))&gt;2,LEFT(INDEX(Base!84:84,0,MATCH(Planilha2!$U84,Base!84:84,0)+2),1),INDEX(Base!84:84,0,MATCH(Planilha2!$U84,Base!84:84,0)+2))</f>
        <v>3</v>
      </c>
      <c r="Y84" t="str" cm="1">
        <f t="array" ref="Y84">IF(LEN(INDEX(Base!84:84,0,MATCH(Planilha2!$U84,Base!84:84,0)+2))&gt;2,LEFT(INDEX(Base!84:84,0,MATCH(Planilha2!$U84,Base!84:84,0)+2),1),INDEX(Base!84:84,0,MATCH(Planilha2!$U84,Base!84:84,0)+2))</f>
        <v>3</v>
      </c>
    </row>
    <row r="85" spans="2:25" x14ac:dyDescent="0.3">
      <c r="B85">
        <f>IF(OR(ISNUMBER(FIND(Configurações!$B$4,Base!B85)),ISNUMBER(FIND(Configurações!$B$5,Base!B85)),ISNUMBER(FIND(Configurações!$B$6,Base!B85)),ISNUMBER(FIND(Configurações!$B$7,Base!B85)),ISNUMBER(FIND(Configurações!$B$8,Base!B85)))=TRUE,Base!B85,0)</f>
        <v>0</v>
      </c>
      <c r="C85" t="str">
        <f>IF(ISNUMBER(FIND("consul",Base!C85))=TRUE,0,IF(ISNUMBER(FIND("R$",Base!B85))=TRUE,Base!B85,IF(OR(ISNUMBER(FIND("condo",Base!C85)),ISNUMBER(FIND("IPTU",Base!C85)))=TRUE,Base!B85,Base!C85)))</f>
        <v>R$ 430.600</v>
      </c>
      <c r="D85" t="str">
        <f>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</f>
        <v>0</v>
      </c>
      <c r="E85" t="str">
        <f>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</f>
        <v>0</v>
      </c>
      <c r="F85" s="5" t="str" cm="1">
        <f t="array" ref="F85">INDEX(Base!85:85,MATCH(MAX(LEN(Base!85:85)),LEN(Base!85:85),0))</f>
        <v>Quer o conforto de uma casa, mas a segurança de um condomínio? Aqui no residencial Village Juriti você tem tudo isso e muito mais, nossas casas são de 3 e 4 quartos, com suíte, aca...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>Quer o conforto de uma casa, mas a segurança de um condomínio? Aqui no residencial Village Juriti você tem tudo isso e muito mais, nossas casas são de 3 e 4 quartos, com suíte, aca...</v>
      </c>
      <c r="M85" t="str">
        <f>TRIM((IF(OR(ISNUMBER(FIND("Avenida",Base!E85)),ISNUMBER(FIND("Rua",Base!E85)),ISNUMBER(FIND("Estrada",Base!E85)),ISNUMBER(FIND(",",Base!E85)))=TRUE,Base!E85,"")))</f>
        <v/>
      </c>
      <c r="N85" t="str">
        <f>TRIM((IF(OR(ISNUMBER(FIND("Avenida",Base!F85)),ISNUMBER(FIND("Rua",Base!F85)),ISNUMBER(FIND("Estrada",Base!F85)),ISNUMBER(FIND(",",Base!F85)))=TRUE,Base!F85,"")))</f>
        <v>Rua Minas Gerais, Posse</v>
      </c>
      <c r="O85" t="str">
        <f>TRIM((IF(OR(ISNUMBER(FIND("Avenida",Base!G85)),ISNUMBER(FIND("Rua",Base!G85)),ISNUMBER(FIND("Estrada",Base!G85)),ISNUMBER(FIND(",",Base!G85)))=TRUE,Base!G85,"")))</f>
        <v/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s="3" t="str" cm="1">
        <f t="array" ref="U85">LOOKUP(2,1/(F85:T85&lt;&gt;""),F85:T85)</f>
        <v>Rua Minas Gerais, Posse</v>
      </c>
      <c r="V85" t="str" cm="1">
        <f t="array" ref="V85">TRIM(SUBSTITUTE(INDEX(Base!85:85,0,MATCH(Planilha2!$U85,Base!85:85,0)+1),"m²",""))</f>
        <v>108</v>
      </c>
      <c r="W85" t="str" cm="1">
        <f t="array" ref="W85">IF(LEN(INDEX(Base!85:85,0,MATCH(Planilha2!$U85,Base!85:85,0)+2))&gt;2,LEFT(INDEX(Base!85:85,0,MATCH(Planilha2!$U85,Base!85:85,0)+2),1),INDEX(Base!85:85,0,MATCH(Planilha2!$U85,Base!85:85,0)+2))</f>
        <v>3</v>
      </c>
      <c r="X85" t="str" cm="1">
        <f t="array" ref="X85">IF(LEN(INDEX(Base!85:85,0,MATCH(Planilha2!$U85,Base!85:85,0)+2))&gt;2,LEFT(INDEX(Base!85:85,0,MATCH(Planilha2!$U85,Base!85:85,0)+2),1),INDEX(Base!85:85,0,MATCH(Planilha2!$U85,Base!85:85,0)+2))</f>
        <v>3</v>
      </c>
      <c r="Y85" t="str" cm="1">
        <f t="array" ref="Y85">IF(LEN(INDEX(Base!85:85,0,MATCH(Planilha2!$U85,Base!85:85,0)+2))&gt;2,LEFT(INDEX(Base!85:85,0,MATCH(Planilha2!$U85,Base!85:85,0)+2),1),INDEX(Base!85:85,0,MATCH(Planilha2!$U85,Base!85:85,0)+2))</f>
        <v>3</v>
      </c>
    </row>
    <row r="86" spans="2:25" x14ac:dyDescent="0.3">
      <c r="B86">
        <f>IF(OR(ISNUMBER(FIND(Configurações!$B$4,Base!B86)),ISNUMBER(FIND(Configurações!$B$5,Base!B86)),ISNUMBER(FIND(Configurações!$B$6,Base!B86)),ISNUMBER(FIND(Configurações!$B$7,Base!B86)),ISNUMBER(FIND(Configurações!$B$8,Base!B86)))=TRUE,Base!B86,0)</f>
        <v>0</v>
      </c>
      <c r="C86" t="str">
        <f>IF(ISNUMBER(FIND("consul",Base!C86))=TRUE,0,IF(ISNUMBER(FIND("R$",Base!B86))=TRUE,Base!B86,IF(OR(ISNUMBER(FIND("condo",Base!C86)),ISNUMBER(FIND("IPTU",Base!C86)))=TRUE,Base!B86,Base!C86)))</f>
        <v>R$ 720.000</v>
      </c>
      <c r="D86" t="str">
        <f>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</f>
        <v>800</v>
      </c>
      <c r="E86" t="str">
        <f>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</f>
        <v>1.586</v>
      </c>
      <c r="F86" s="5" t="str" cm="1">
        <f t="array" ref="F86">INDEX(Base!86:86,MATCH(MAX(LEN(Base!86:86)),LEN(Base!86:86),0))</f>
        <v>O Golden Gate é um condomínio que tem área de lazer incrível. Ela foi projetada com variada diversão para a família toda. Esse apartamento tem uma excelente sala ampliada. Ela é pe...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>Rua Afrânio Peixoto, Centro</v>
      </c>
      <c r="O86" t="str">
        <f>TRIM((IF(OR(ISNUMBER(FIND("Avenida",Base!G86)),ISNUMBER(FIND("Rua",Base!G86)),ISNUMBER(FIND("Estrada",Base!G86)),ISNUMBER(FIND(",",Base!G86)))=TRUE,Base!G86,"")))</f>
        <v/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s="3" t="str" cm="1">
        <f t="array" ref="U86">LOOKUP(2,1/(F86:T86&lt;&gt;""),F86:T86)</f>
        <v>Rua Afrânio Peixoto, Centro</v>
      </c>
      <c r="V86" t="str" cm="1">
        <f t="array" ref="V86">TRIM(SUBSTITUTE(INDEX(Base!86:86,0,MATCH(Planilha2!$U86,Base!86:86,0)+1),"m²",""))</f>
        <v>115</v>
      </c>
      <c r="W86" t="str" cm="1">
        <f t="array" ref="W86">IF(LEN(INDEX(Base!86:86,0,MATCH(Planilha2!$U86,Base!86:86,0)+2))&gt;2,LEFT(INDEX(Base!86:86,0,MATCH(Planilha2!$U86,Base!86:86,0)+2),1),INDEX(Base!86:86,0,MATCH(Planilha2!$U86,Base!86:86,0)+2))</f>
        <v>3</v>
      </c>
      <c r="X86" t="str" cm="1">
        <f t="array" ref="X86">IF(LEN(INDEX(Base!86:86,0,MATCH(Planilha2!$U86,Base!86:86,0)+2))&gt;2,LEFT(INDEX(Base!86:86,0,MATCH(Planilha2!$U86,Base!86:86,0)+2),1),INDEX(Base!86:86,0,MATCH(Planilha2!$U86,Base!86:86,0)+2))</f>
        <v>3</v>
      </c>
      <c r="Y86" t="str" cm="1">
        <f t="array" ref="Y86">IF(LEN(INDEX(Base!86:86,0,MATCH(Planilha2!$U86,Base!86:86,0)+2))&gt;2,LEFT(INDEX(Base!86:86,0,MATCH(Planilha2!$U86,Base!86:86,0)+2),1),INDEX(Base!86:86,0,MATCH(Planilha2!$U86,Base!86:86,0)+2))</f>
        <v>3</v>
      </c>
    </row>
    <row r="87" spans="2:25" x14ac:dyDescent="0.3">
      <c r="B87">
        <f>IF(OR(ISNUMBER(FIND(Configurações!$B$4,Base!B87)),ISNUMBER(FIND(Configurações!$B$5,Base!B87)),ISNUMBER(FIND(Configurações!$B$6,Base!B87)),ISNUMBER(FIND(Configurações!$B$7,Base!B87)),ISNUMBER(FIND(Configurações!$B$8,Base!B87)))=TRUE,Base!B87,0)</f>
        <v>0</v>
      </c>
      <c r="C87" t="str">
        <f>IF(ISNUMBER(FIND("consul",Base!C87))=TRUE,0,IF(ISNUMBER(FIND("R$",Base!B87))=TRUE,Base!B87,IF(OR(ISNUMBER(FIND("condo",Base!C87)),ISNUMBER(FIND("IPTU",Base!C87)))=TRUE,Base!B87,Base!C87)))</f>
        <v>R$ 370.000</v>
      </c>
      <c r="D87" t="str">
        <f>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</f>
        <v>0</v>
      </c>
      <c r="E87" t="str">
        <f>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</f>
        <v>745</v>
      </c>
      <c r="F87" s="5" t="str" cm="1">
        <f t="array" ref="F87">INDEX(Base!87:87,MATCH(MAX(LEN(Base!87:87)),LEN(Base!87:87),0))</f>
        <v>Casa ampla com dois pavimentos construída em vila tranquila com casas de alto padrão, sendo ela apresentada a partir de um garagem espaçosa, acesso ao imóvel através de uma linda p...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>Casa ampla com dois pavimentos construída em vila tranquila com casas de alto padrão, sendo ela apresentada a partir de um garagem espaçosa, acesso ao imóvel através de uma linda p...</v>
      </c>
      <c r="M87" t="str">
        <f>TRIM((IF(OR(ISNUMBER(FIND("Avenida",Base!E87)),ISNUMBER(FIND("Rua",Base!E87)),ISNUMBER(FIND("Estrada",Base!E87)),ISNUMBER(FIND(",",Base!E87)))=TRUE,Base!E87,"")))</f>
        <v/>
      </c>
      <c r="N87" t="str">
        <f>TRIM((IF(OR(ISNUMBER(FIND("Avenida",Base!F87)),ISNUMBER(FIND("Rua",Base!F87)),ISNUMBER(FIND("Estrada",Base!F87)),ISNUMBER(FIND(",",Base!F87)))=TRUE,Base!F87,"")))</f>
        <v>Rua Jacutinga, Santa Eugênia</v>
      </c>
      <c r="O87" t="str">
        <f>TRIM((IF(OR(ISNUMBER(FIND("Avenida",Base!G87)),ISNUMBER(FIND("Rua",Base!G87)),ISNUMBER(FIND("Estrada",Base!G87)),ISNUMBER(FIND(",",Base!G87)))=TRUE,Base!G87,"")))</f>
        <v/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s="3" t="str" cm="1">
        <f t="array" ref="U87">LOOKUP(2,1/(F87:T87&lt;&gt;""),F87:T87)</f>
        <v>Rua Jacutinga, Santa Eugênia</v>
      </c>
      <c r="V87" t="str" cm="1">
        <f t="array" ref="V87">TRIM(SUBSTITUTE(INDEX(Base!87:87,0,MATCH(Planilha2!$U87,Base!87:87,0)+1),"m²",""))</f>
        <v>140</v>
      </c>
      <c r="W87" t="str" cm="1">
        <f t="array" ref="W87">IF(LEN(INDEX(Base!87:87,0,MATCH(Planilha2!$U87,Base!87:87,0)+2))&gt;2,LEFT(INDEX(Base!87:87,0,MATCH(Planilha2!$U87,Base!87:87,0)+2),1),INDEX(Base!87:87,0,MATCH(Planilha2!$U87,Base!87:87,0)+2))</f>
        <v>4</v>
      </c>
      <c r="X87" t="str" cm="1">
        <f t="array" ref="X87">IF(LEN(INDEX(Base!87:87,0,MATCH(Planilha2!$U87,Base!87:87,0)+2))&gt;2,LEFT(INDEX(Base!87:87,0,MATCH(Planilha2!$U87,Base!87:87,0)+2),1),INDEX(Base!87:87,0,MATCH(Planilha2!$U87,Base!87:87,0)+2))</f>
        <v>4</v>
      </c>
      <c r="Y87" t="str" cm="1">
        <f t="array" ref="Y87">IF(LEN(INDEX(Base!87:87,0,MATCH(Planilha2!$U87,Base!87:87,0)+2))&gt;2,LEFT(INDEX(Base!87:87,0,MATCH(Planilha2!$U87,Base!87:87,0)+2),1),INDEX(Base!87:87,0,MATCH(Planilha2!$U87,Base!87:87,0)+2))</f>
        <v>4</v>
      </c>
    </row>
    <row r="88" spans="2:25" x14ac:dyDescent="0.3">
      <c r="B88">
        <f>IF(OR(ISNUMBER(FIND(Configurações!$B$4,Base!B88)),ISNUMBER(FIND(Configurações!$B$5,Base!B88)),ISNUMBER(FIND(Configurações!$B$6,Base!B88)),ISNUMBER(FIND(Configurações!$B$7,Base!B88)),ISNUMBER(FIND(Configurações!$B$8,Base!B88)))=TRUE,Base!B88,0)</f>
        <v>0</v>
      </c>
      <c r="C88" t="str">
        <f>IF(ISNUMBER(FIND("consul",Base!C88))=TRUE,0,IF(ISNUMBER(FIND("R$",Base!B88))=TRUE,Base!B88,IF(OR(ISNUMBER(FIND("condo",Base!C88)),ISNUMBER(FIND("IPTU",Base!C88)))=TRUE,Base!B88,Base!C88)))</f>
        <v>R$ 270.000</v>
      </c>
      <c r="D88" t="str">
        <f>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</f>
        <v>0</v>
      </c>
      <c r="E88" t="str">
        <f>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</f>
        <v>820</v>
      </c>
      <c r="F88" s="5" t="str" cm="1">
        <f t="array" ref="F88">INDEX(Base!88:88,MATCH(MAX(LEN(Base!88:88)),LEN(Base!88:88),0))</f>
        <v>CASA DE 3 QUARTOS EM ÓTIMA LOCALIZAÇÃO (PERTINHO DE TUDO: SHOPPING, CENTRO COMERCIAL, LOJAS, SERVIÇOS PÚBLICOS, TRANSPORTE);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>CASA DE 3 QUARTOS EM ÓTIMA LOCALIZAÇÃO (PERTINHO DE TUDO: SHOPPING, CENTRO COMERCIAL, LOJAS, SERVIÇOS PÚBLICOS, TRANSPORTE);</v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/>
      </c>
      <c r="R88" t="str">
        <f>TRIM((IF(OR(ISNUMBER(FIND("Avenida",Base!J88)),ISNUMBER(FIND("Rua",Base!J88)),ISNUMBER(FIND("Estrada",Base!J88)),ISNUMBER(FIND(",",Base!J88)))=TRUE,Base!J88,"")))</f>
        <v>Rua Carlos Gomes, da Luz</v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s="3" t="str" cm="1">
        <f t="array" ref="U88">LOOKUP(2,1/(F88:T88&lt;&gt;""),F88:T88)</f>
        <v>Rua Carlos Gomes, da Luz</v>
      </c>
      <c r="V88" t="str" cm="1">
        <f t="array" ref="V88">TRIM(SUBSTITUTE(INDEX(Base!88:88,0,MATCH(Planilha2!$U88,Base!88:88,0)+1),"m²",""))</f>
        <v>84</v>
      </c>
      <c r="W88" t="str" cm="1">
        <f t="array" ref="W88">IF(LEN(INDEX(Base!88:88,0,MATCH(Planilha2!$U88,Base!88:88,0)+2))&gt;2,LEFT(INDEX(Base!88:88,0,MATCH(Planilha2!$U88,Base!88:88,0)+2),1),INDEX(Base!88:88,0,MATCH(Planilha2!$U88,Base!88:88,0)+2))</f>
        <v>3</v>
      </c>
      <c r="X88" t="str" cm="1">
        <f t="array" ref="X88">IF(LEN(INDEX(Base!88:88,0,MATCH(Planilha2!$U88,Base!88:88,0)+2))&gt;2,LEFT(INDEX(Base!88:88,0,MATCH(Planilha2!$U88,Base!88:88,0)+2),1),INDEX(Base!88:88,0,MATCH(Planilha2!$U88,Base!88:88,0)+2))</f>
        <v>3</v>
      </c>
      <c r="Y88" t="str" cm="1">
        <f t="array" ref="Y88">IF(LEN(INDEX(Base!88:88,0,MATCH(Planilha2!$U88,Base!88:88,0)+2))&gt;2,LEFT(INDEX(Base!88:88,0,MATCH(Planilha2!$U88,Base!88:88,0)+2),1),INDEX(Base!88:88,0,MATCH(Planilha2!$U88,Base!88:88,0)+2))</f>
        <v>3</v>
      </c>
    </row>
    <row r="89" spans="2:25" x14ac:dyDescent="0.3">
      <c r="B89" t="str">
        <f>IF(OR(ISNUMBER(FIND(Configurações!$B$4,Base!B89)),ISNUMBER(FIND(Configurações!$B$5,Base!B89)),ISNUMBER(FIND(Configurações!$B$6,Base!B89)),ISNUMBER(FIND(Configurações!$B$7,Base!B89)),ISNUMBER(FIND(Configurações!$B$8,Base!B89)))=TRUE,Base!B89,0)</f>
        <v>destaque</v>
      </c>
      <c r="C89" t="str">
        <f>IF(ISNUMBER(FIND("consul",Base!C89))=TRUE,0,IF(ISNUMBER(FIND("R$",Base!B89))=TRUE,Base!B89,IF(OR(ISNUMBER(FIND("condo",Base!C89)),ISNUMBER(FIND("IPTU",Base!C89)))=TRUE,Base!B89,Base!C89)))</f>
        <v>R$ 270.000</v>
      </c>
      <c r="D89" t="str">
        <f>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</f>
        <v>0</v>
      </c>
      <c r="E89" t="str">
        <f>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</f>
        <v>0</v>
      </c>
      <c r="F89" s="5" t="str" cm="1">
        <f t="array" ref="F89">INDEX(Base!89:89,MATCH(MAX(LEN(Base!89:89)),LEN(Base!89:89),0))</f>
        <v>Morar num local em que você acessa rápido um centro comercial ou uma via expressa é uma facilidade que ajuda a tornar o dia mais prático. E no Residencial Golden Clube isso será pe...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/>
      </c>
      <c r="N89" t="str">
        <f>TRIM((IF(OR(ISNUMBER(FIND("Avenida",Base!F89)),ISNUMBER(FIND("Rua",Base!F89)),ISNUMBER(FIND("Estrada",Base!F89)),ISNUMBER(FIND(",",Base!F89)))=TRUE,Base!F89,"")))</f>
        <v>Rua Doutor Barros Júnior, Moqueta</v>
      </c>
      <c r="O89" t="str">
        <f>TRIM((IF(OR(ISNUMBER(FIND("Avenida",Base!G89)),ISNUMBER(FIND("Rua",Base!G89)),ISNUMBER(FIND("Estrada",Base!G89)),ISNUMBER(FIND(",",Base!G89)))=TRUE,Base!G89,"")))</f>
        <v/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s="3" t="str" cm="1">
        <f t="array" ref="U89">LOOKUP(2,1/(F89:T89&lt;&gt;""),F89:T89)</f>
        <v>Rua Doutor Barros Júnior, Moqueta</v>
      </c>
      <c r="V89" t="str" cm="1">
        <f t="array" ref="V89">TRIM(SUBSTITUTE(INDEX(Base!89:89,0,MATCH(Planilha2!$U89,Base!89:89,0)+1),"m²",""))</f>
        <v>53</v>
      </c>
      <c r="W89" t="str" cm="1">
        <f t="array" ref="W89">IF(LEN(INDEX(Base!89:89,0,MATCH(Planilha2!$U89,Base!89:89,0)+2))&gt;2,LEFT(INDEX(Base!89:89,0,MATCH(Planilha2!$U89,Base!89:89,0)+2),1),INDEX(Base!89:89,0,MATCH(Planilha2!$U89,Base!89:89,0)+2))</f>
        <v>2</v>
      </c>
      <c r="X89" t="str" cm="1">
        <f t="array" ref="X89">IF(LEN(INDEX(Base!89:89,0,MATCH(Planilha2!$U89,Base!89:89,0)+2))&gt;2,LEFT(INDEX(Base!89:89,0,MATCH(Planilha2!$U89,Base!89:89,0)+2),1),INDEX(Base!89:89,0,MATCH(Planilha2!$U89,Base!89:89,0)+2))</f>
        <v>2</v>
      </c>
      <c r="Y89" t="str" cm="1">
        <f t="array" ref="Y89">IF(LEN(INDEX(Base!89:89,0,MATCH(Planilha2!$U89,Base!89:89,0)+2))&gt;2,LEFT(INDEX(Base!89:89,0,MATCH(Planilha2!$U89,Base!89:89,0)+2),1),INDEX(Base!89:89,0,MATCH(Planilha2!$U89,Base!89:89,0)+2))</f>
        <v>2</v>
      </c>
    </row>
    <row r="90" spans="2:25" x14ac:dyDescent="0.3">
      <c r="B90" t="str">
        <f>IF(OR(ISNUMBER(FIND(Configurações!$B$4,Base!B90)),ISNUMBER(FIND(Configurações!$B$5,Base!B90)),ISNUMBER(FIND(Configurações!$B$6,Base!B90)),ISNUMBER(FIND(Configurações!$B$7,Base!B90)),ISNUMBER(FIND(Configurações!$B$8,Base!B90)))=TRUE,Base!B90,0)</f>
        <v>destaque</v>
      </c>
      <c r="C90" t="str">
        <f>IF(ISNUMBER(FIND("consul",Base!C90))=TRUE,0,IF(ISNUMBER(FIND("R$",Base!B90))=TRUE,Base!B90,IF(OR(ISNUMBER(FIND("condo",Base!C90)),ISNUMBER(FIND("IPTU",Base!C90)))=TRUE,Base!B90,Base!C90)))</f>
        <v>R$ 360.000</v>
      </c>
      <c r="D90" t="str">
        <f>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</f>
        <v>200</v>
      </c>
      <c r="E90" t="str">
        <f>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</f>
        <v>120</v>
      </c>
      <c r="F90" s="5" t="str" cm="1">
        <f t="array" ref="F90">INDEX(Base!90:90,MATCH(MAX(LEN(Base!90:90)),LEN(Base!90:90),0))</f>
        <v>Vendo apartamento 2 quartos Centro Nova iguaçu, 2 quartos amplos, 1 suíte, varandas na sala e quartos, cozinha planejada, vista livre, área de serviço separada, banheiro social. Ár...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>Vendo apartamento 2 quartos Centro Nova iguaçu, 2 quartos amplos, 1 suíte, varandas na sala e quartos, cozinha planejada, vista livre, área de serviço separada, banheiro social. Ár...</v>
      </c>
      <c r="N90" t="str">
        <f>TRIM((IF(OR(ISNUMBER(FIND("Avenida",Base!F90)),ISNUMBER(FIND("Rua",Base!F90)),ISNUMBER(FIND("Estrada",Base!F90)),ISNUMBER(FIND(",",Base!F90)))=TRUE,Base!F90,"")))</f>
        <v/>
      </c>
      <c r="O90" t="str">
        <f>TRIM((IF(OR(ISNUMBER(FIND("Avenida",Base!G90)),ISNUMBER(FIND("Rua",Base!G90)),ISNUMBER(FIND("Estrada",Base!G90)),ISNUMBER(FIND(",",Base!G90)))=TRUE,Base!G90,"")))</f>
        <v>Avenida Doutor Luiz Guimarães, Centro</v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s="3" t="str" cm="1">
        <f t="array" ref="U90">LOOKUP(2,1/(F90:T90&lt;&gt;""),F90:T90)</f>
        <v>Avenida Doutor Luiz Guimarães, Centro</v>
      </c>
      <c r="V90" t="str" cm="1">
        <f t="array" ref="V90">TRIM(SUBSTITUTE(INDEX(Base!90:90,0,MATCH(Planilha2!$U90,Base!90:90,0)+1),"m²",""))</f>
        <v>114</v>
      </c>
      <c r="W90" t="str" cm="1">
        <f t="array" ref="W90">IF(LEN(INDEX(Base!90:90,0,MATCH(Planilha2!$U90,Base!90:90,0)+2))&gt;2,LEFT(INDEX(Base!90:90,0,MATCH(Planilha2!$U90,Base!90:90,0)+2),1),INDEX(Base!90:90,0,MATCH(Planilha2!$U90,Base!90:90,0)+2))</f>
        <v>2</v>
      </c>
      <c r="X90" t="str" cm="1">
        <f t="array" ref="X90">IF(LEN(INDEX(Base!90:90,0,MATCH(Planilha2!$U90,Base!90:90,0)+2))&gt;2,LEFT(INDEX(Base!90:90,0,MATCH(Planilha2!$U90,Base!90:90,0)+2),1),INDEX(Base!90:90,0,MATCH(Planilha2!$U90,Base!90:90,0)+2))</f>
        <v>2</v>
      </c>
      <c r="Y90" t="str" cm="1">
        <f t="array" ref="Y90">IF(LEN(INDEX(Base!90:90,0,MATCH(Planilha2!$U90,Base!90:90,0)+2))&gt;2,LEFT(INDEX(Base!90:90,0,MATCH(Planilha2!$U90,Base!90:90,0)+2),1),INDEX(Base!90:90,0,MATCH(Planilha2!$U90,Base!90:90,0)+2))</f>
        <v>2</v>
      </c>
    </row>
    <row r="91" spans="2:25" x14ac:dyDescent="0.3">
      <c r="B91">
        <f>IF(OR(ISNUMBER(FIND(Configurações!$B$4,Base!B91)),ISNUMBER(FIND(Configurações!$B$5,Base!B91)),ISNUMBER(FIND(Configurações!$B$6,Base!B91)),ISNUMBER(FIND(Configurações!$B$7,Base!B91)),ISNUMBER(FIND(Configurações!$B$8,Base!B91)))=TRUE,Base!B91,0)</f>
        <v>0</v>
      </c>
      <c r="C91" t="str">
        <f>IF(ISNUMBER(FIND("consul",Base!C91))=TRUE,0,IF(ISNUMBER(FIND("R$",Base!B91))=TRUE,Base!B91,IF(OR(ISNUMBER(FIND("condo",Base!C91)),ISNUMBER(FIND("IPTU",Base!C91)))=TRUE,Base!B91,Base!C91)))</f>
        <v>R$ 198.000</v>
      </c>
      <c r="D91" t="str">
        <f>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</f>
        <v>1 T</v>
      </c>
      <c r="E91" t="str">
        <f>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</f>
        <v>1</v>
      </c>
      <c r="F91" s="5" t="str" cm="1">
        <f t="array" ref="F91">INDEX(Base!91:91,MATCH(MAX(LEN(Base!91:91)),LEN(Base!91:91),0))</f>
        <v>FINANCIAMOS POR TODOS OS BANCOS, AGENDE SUA VISITA. Seu novo lar está localizado na região que mais cresce em Nova Iguaçu, bem próximo ao centro e com acesso facilitado as principa...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>FINANCIAMOS POR TODOS OS BANCOS, AGENDE SUA VISITA. Seu novo lar está localizado na região que mais cresce em Nova Iguaçu, bem próximo ao centro e com acesso facilitado as principa...</v>
      </c>
      <c r="M91" t="str">
        <f>TRIM((IF(OR(ISNUMBER(FIND("Avenida",Base!E91)),ISNUMBER(FIND("Rua",Base!E91)),ISNUMBER(FIND("Estrada",Base!E91)),ISNUMBER(FIND(",",Base!E91)))=TRUE,Base!E91,"")))</f>
        <v/>
      </c>
      <c r="N91" t="str">
        <f>TRIM((IF(OR(ISNUMBER(FIND("Avenida",Base!F91)),ISNUMBER(FIND("Rua",Base!F91)),ISNUMBER(FIND("Estrada",Base!F91)),ISNUMBER(FIND(",",Base!F91)))=TRUE,Base!F91,"")))</f>
        <v>Avenida Abílio Augusto Távora, Jardim Jasmim</v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s="3" t="str" cm="1">
        <f t="array" ref="U91">LOOKUP(2,1/(F91:T91&lt;&gt;""),F91:T91)</f>
        <v>Avenida Abílio Augusto Távora, Jardim Jasmim</v>
      </c>
      <c r="V91" t="str" cm="1">
        <f t="array" ref="V91">TRIM(SUBSTITUTE(INDEX(Base!91:91,0,MATCH(Planilha2!$U91,Base!91:91,0)+1),"m²",""))</f>
        <v>53</v>
      </c>
      <c r="W91" t="str" cm="1">
        <f t="array" ref="W91">IF(LEN(INDEX(Base!91:91,0,MATCH(Planilha2!$U91,Base!91:91,0)+2))&gt;2,LEFT(INDEX(Base!91:91,0,MATCH(Planilha2!$U91,Base!91:91,0)+2),1),INDEX(Base!91:91,0,MATCH(Planilha2!$U91,Base!91:91,0)+2))</f>
        <v>2</v>
      </c>
      <c r="X91" t="str" cm="1">
        <f t="array" ref="X91">IF(LEN(INDEX(Base!91:91,0,MATCH(Planilha2!$U91,Base!91:91,0)+2))&gt;2,LEFT(INDEX(Base!91:91,0,MATCH(Planilha2!$U91,Base!91:91,0)+2),1),INDEX(Base!91:91,0,MATCH(Planilha2!$U91,Base!91:91,0)+2))</f>
        <v>2</v>
      </c>
      <c r="Y91" t="str" cm="1">
        <f t="array" ref="Y91">IF(LEN(INDEX(Base!91:91,0,MATCH(Planilha2!$U91,Base!91:91,0)+2))&gt;2,LEFT(INDEX(Base!91:91,0,MATCH(Planilha2!$U91,Base!91:91,0)+2),1),INDEX(Base!91:91,0,MATCH(Planilha2!$U91,Base!91:91,0)+2))</f>
        <v>2</v>
      </c>
    </row>
    <row r="92" spans="2:25" x14ac:dyDescent="0.3">
      <c r="B92">
        <f>IF(OR(ISNUMBER(FIND(Configurações!$B$4,Base!B92)),ISNUMBER(FIND(Configurações!$B$5,Base!B92)),ISNUMBER(FIND(Configurações!$B$6,Base!B92)),ISNUMBER(FIND(Configurações!$B$7,Base!B92)),ISNUMBER(FIND(Configurações!$B$8,Base!B92)))=TRUE,Base!B92,0)</f>
        <v>0</v>
      </c>
      <c r="C92" t="str">
        <f>IF(ISNUMBER(FIND("consul",Base!C92))=TRUE,0,IF(ISNUMBER(FIND("R$",Base!B92))=TRUE,Base!B92,IF(OR(ISNUMBER(FIND("condo",Base!C92)),ISNUMBER(FIND("IPTU",Base!C92)))=TRUE,Base!B92,Base!C92)))</f>
        <v>R$ 1.150.000</v>
      </c>
      <c r="D92" t="str">
        <f>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</f>
        <v>0</v>
      </c>
      <c r="E92" t="str">
        <f>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</f>
        <v>0</v>
      </c>
      <c r="F92" s="5" t="str" cm="1">
        <f t="array" ref="F92">INDEX(Base!92:92,MATCH(MAX(LEN(Base!92:92)),LEN(Base!92:92),0))</f>
        <v>1 pav: ampla sala de estar e jantar integradas, banheiro completo, cozinha mobiliada, quarto, área...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>Imóvel em recente reforma, somente venda, fins residenciais ou comerciais.</v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>1 pav: ampla sala de estar e jantar integradas, banheiro completo, cozinha mobiliada, quarto, área...</v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>Rua Newton Gonçalves Barros, Rancho Novo</v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s="3" t="str" cm="1">
        <f t="array" ref="U92">LOOKUP(2,1/(F92:T92&lt;&gt;""),F92:T92)</f>
        <v>Rua Newton Gonçalves Barros, Rancho Novo</v>
      </c>
      <c r="V92" t="str" cm="1">
        <f t="array" ref="V92">TRIM(SUBSTITUTE(INDEX(Base!92:92,0,MATCH(Planilha2!$U92,Base!92:92,0)+1),"m²",""))</f>
        <v>250</v>
      </c>
      <c r="W92" t="str" cm="1">
        <f t="array" ref="W92">IF(LEN(INDEX(Base!92:92,0,MATCH(Planilha2!$U92,Base!92:92,0)+2))&gt;2,LEFT(INDEX(Base!92:92,0,MATCH(Planilha2!$U92,Base!92:92,0)+2),1),INDEX(Base!92:92,0,MATCH(Planilha2!$U92,Base!92:92,0)+2))</f>
        <v>4</v>
      </c>
      <c r="X92" t="str" cm="1">
        <f t="array" ref="X92">IF(LEN(INDEX(Base!92:92,0,MATCH(Planilha2!$U92,Base!92:92,0)+2))&gt;2,LEFT(INDEX(Base!92:92,0,MATCH(Planilha2!$U92,Base!92:92,0)+2),1),INDEX(Base!92:92,0,MATCH(Planilha2!$U92,Base!92:92,0)+2))</f>
        <v>4</v>
      </c>
      <c r="Y92" t="str" cm="1">
        <f t="array" ref="Y92">IF(LEN(INDEX(Base!92:92,0,MATCH(Planilha2!$U92,Base!92:92,0)+2))&gt;2,LEFT(INDEX(Base!92:92,0,MATCH(Planilha2!$U92,Base!92:92,0)+2),1),INDEX(Base!92:92,0,MATCH(Planilha2!$U92,Base!92:92,0)+2))</f>
        <v>4</v>
      </c>
    </row>
    <row r="93" spans="2:25" x14ac:dyDescent="0.3">
      <c r="B93" t="str">
        <f>IF(OR(ISNUMBER(FIND(Configurações!$B$4,Base!B93)),ISNUMBER(FIND(Configurações!$B$5,Base!B93)),ISNUMBER(FIND(Configurações!$B$6,Base!B93)),ISNUMBER(FIND(Configurações!$B$7,Base!B93)),ISNUMBER(FIND(Configurações!$B$8,Base!B93)))=TRUE,Base!B93,0)</f>
        <v>destaque</v>
      </c>
      <c r="C93" t="str">
        <f>IF(ISNUMBER(FIND("consul",Base!C93))=TRUE,0,IF(ISNUMBER(FIND("R$",Base!B93))=TRUE,Base!B93,IF(OR(ISNUMBER(FIND("condo",Base!C93)),ISNUMBER(FIND("IPTU",Base!C93)))=TRUE,Base!B93,Base!C93)))</f>
        <v>R$ 630.000</v>
      </c>
      <c r="D93" t="str">
        <f>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</f>
        <v>0</v>
      </c>
      <c r="E93" t="str">
        <f>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</f>
        <v>0</v>
      </c>
      <c r="F93" s="5" t="str" cm="1">
        <f t="array" ref="F93">INDEX(Base!93:93,MATCH(MAX(LEN(Base!93:93)),LEN(Base!93:93),0))</f>
        <v>Apartamento 3 quartos Nova Iguaçu. Localizado no procurado Edifício Rossi Exclusivo, Área nobre de Nova Iguaçu. Amplo apto de 3 quartos, 1 suíte, Lavabo, ARMÁRIOS Planejados em tod...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>Apartamento 3 quartos Nova Iguaçu. Localizado no procurado Edifício Rossi Exclusivo, Área nobre de Nova Iguaçu. Amplo apto de 3 quartos, 1 suíte, Lavabo, ARMÁRIOS Planejados em tod...</v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>Rua Mauro de Almeida Flores, Centro</v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s="3" t="str" cm="1">
        <f t="array" ref="U93">LOOKUP(2,1/(F93:T93&lt;&gt;""),F93:T93)</f>
        <v>Rua Mauro de Almeida Flores, Centro</v>
      </c>
      <c r="V93" t="str" cm="1">
        <f t="array" ref="V93">TRIM(SUBSTITUTE(INDEX(Base!93:93,0,MATCH(Planilha2!$U93,Base!93:93,0)+1),"m²",""))</f>
        <v>102</v>
      </c>
      <c r="W93" t="str" cm="1">
        <f t="array" ref="W93">IF(LEN(INDEX(Base!93:93,0,MATCH(Planilha2!$U93,Base!93:93,0)+2))&gt;2,LEFT(INDEX(Base!93:93,0,MATCH(Planilha2!$U93,Base!93:93,0)+2),1),INDEX(Base!93:93,0,MATCH(Planilha2!$U93,Base!93:93,0)+2))</f>
        <v>3</v>
      </c>
      <c r="X93" t="str" cm="1">
        <f t="array" ref="X93">IF(LEN(INDEX(Base!93:93,0,MATCH(Planilha2!$U93,Base!93:93,0)+2))&gt;2,LEFT(INDEX(Base!93:93,0,MATCH(Planilha2!$U93,Base!93:93,0)+2),1),INDEX(Base!93:93,0,MATCH(Planilha2!$U93,Base!93:93,0)+2))</f>
        <v>3</v>
      </c>
      <c r="Y93" t="str" cm="1">
        <f t="array" ref="Y93">IF(LEN(INDEX(Base!93:93,0,MATCH(Planilha2!$U93,Base!93:93,0)+2))&gt;2,LEFT(INDEX(Base!93:93,0,MATCH(Planilha2!$U93,Base!93:93,0)+2),1),INDEX(Base!93:93,0,MATCH(Planilha2!$U93,Base!93:93,0)+2))</f>
        <v>3</v>
      </c>
    </row>
    <row r="94" spans="2:25" x14ac:dyDescent="0.3">
      <c r="B94">
        <f>IF(OR(ISNUMBER(FIND(Configurações!$B$4,Base!B94)),ISNUMBER(FIND(Configurações!$B$5,Base!B94)),ISNUMBER(FIND(Configurações!$B$6,Base!B94)),ISNUMBER(FIND(Configurações!$B$7,Base!B94)),ISNUMBER(FIND(Configurações!$B$8,Base!B94)))=TRUE,Base!B94,0)</f>
        <v>0</v>
      </c>
      <c r="C94" t="str">
        <f>IF(ISNUMBER(FIND("consul",Base!C94))=TRUE,0,IF(ISNUMBER(FIND("R$",Base!B94))=TRUE,Base!B94,IF(OR(ISNUMBER(FIND("condo",Base!C94)),ISNUMBER(FIND("IPTU",Base!C94)))=TRUE,Base!B94,Base!C94)))</f>
        <v>R$ 270.000</v>
      </c>
      <c r="D94" t="str">
        <f>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</f>
        <v>0</v>
      </c>
      <c r="E94" t="str">
        <f>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</f>
        <v>100</v>
      </c>
      <c r="F94" s="5" t="str" cm="1">
        <f t="array" ref="F94">INDEX(Base!94:94,MATCH(MAX(LEN(Base!94:94)),LEN(Base!94:94),0))</f>
        <v>Casa ao lado do ponto final do ponto chic Nova Iguaçu, comércio e condução na porta. 1 pavimento uma casa com 2 quartos, sala, cozinha, banheiro e vaga de garagem e 2º pavimento co...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>Casa ao lado do ponto final do ponto chic Nova Iguaçu, comércio e condução na porta. 1 pavimento uma casa com 2 quartos, sala, cozinha, banheiro e vaga de garagem e 2º pavimento co...</v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>Estrada Velha de São José, Ponto Chic</v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s="3" t="str" cm="1">
        <f t="array" ref="U94">LOOKUP(2,1/(F94:T94&lt;&gt;""),F94:T94)</f>
        <v>Estrada Velha de São José, Ponto Chic</v>
      </c>
      <c r="V94" t="str" cm="1">
        <f t="array" ref="V94">TRIM(SUBSTITUTE(INDEX(Base!94:94,0,MATCH(Planilha2!$U94,Base!94:94,0)+1),"m²",""))</f>
        <v>150</v>
      </c>
      <c r="W94" t="str" cm="1">
        <f t="array" ref="W94">IF(LEN(INDEX(Base!94:94,0,MATCH(Planilha2!$U94,Base!94:94,0)+2))&gt;2,LEFT(INDEX(Base!94:94,0,MATCH(Planilha2!$U94,Base!94:94,0)+2),1),INDEX(Base!94:94,0,MATCH(Planilha2!$U94,Base!94:94,0)+2))</f>
        <v>4</v>
      </c>
      <c r="X94" t="str" cm="1">
        <f t="array" ref="X94">IF(LEN(INDEX(Base!94:94,0,MATCH(Planilha2!$U94,Base!94:94,0)+2))&gt;2,LEFT(INDEX(Base!94:94,0,MATCH(Planilha2!$U94,Base!94:94,0)+2),1),INDEX(Base!94:94,0,MATCH(Planilha2!$U94,Base!94:94,0)+2))</f>
        <v>4</v>
      </c>
      <c r="Y94" t="str" cm="1">
        <f t="array" ref="Y94">IF(LEN(INDEX(Base!94:94,0,MATCH(Planilha2!$U94,Base!94:94,0)+2))&gt;2,LEFT(INDEX(Base!94:94,0,MATCH(Planilha2!$U94,Base!94:94,0)+2),1),INDEX(Base!94:94,0,MATCH(Planilha2!$U94,Base!94:94,0)+2))</f>
        <v>4</v>
      </c>
    </row>
    <row r="95" spans="2:25" x14ac:dyDescent="0.3">
      <c r="B95" t="str">
        <f>IF(OR(ISNUMBER(FIND(Configurações!$B$4,Base!B95)),ISNUMBER(FIND(Configurações!$B$5,Base!B95)),ISNUMBER(FIND(Configurações!$B$6,Base!B95)),ISNUMBER(FIND(Configurações!$B$7,Base!B95)),ISNUMBER(FIND(Configurações!$B$8,Base!B95)))=TRUE,Base!B95,0)</f>
        <v>destaque</v>
      </c>
      <c r="C95" t="str">
        <f>IF(ISNUMBER(FIND("consul",Base!C95))=TRUE,0,IF(ISNUMBER(FIND("R$",Base!B95))=TRUE,Base!B95,IF(OR(ISNUMBER(FIND("condo",Base!C95)),ISNUMBER(FIND("IPTU",Base!C95)))=TRUE,Base!B95,Base!C95)))</f>
        <v>R$ 350.000</v>
      </c>
      <c r="D95" t="str">
        <f>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</f>
        <v>291</v>
      </c>
      <c r="E95" t="str">
        <f>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</f>
        <v>77</v>
      </c>
      <c r="F95" s="5" t="str" cm="1">
        <f t="array" ref="F95">INDEX(Base!95:95,MATCH(MAX(LEN(Base!95:95)),LEN(Base!95:95),0))</f>
        <v>Vendo Casa excelente com 3 quartos em condomínio fechado Vivendas do Bosque Bairro da Luz Nova Iguaçu, com dois banheiros, cozinha espaçosa, copa, sala boa, varandão e vaga para 2...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/>
      </c>
      <c r="M95" t="str">
        <f>TRIM((IF(OR(ISNUMBER(FIND("Avenida",Base!E95)),ISNUMBER(FIND("Rua",Base!E95)),ISNUMBER(FIND("Estrada",Base!E95)),ISNUMBER(FIND(",",Base!E95)))=TRUE,Base!E95,"")))</f>
        <v>Vendo Casa excelente com 3 quartos em condomínio fechado Vivendas do Bosque Bairro da Luz Nova Iguaçu, com dois banheiros, cozinha espaçosa, copa, sala boa, varandão e vaga para 2...</v>
      </c>
      <c r="N95" t="str">
        <f>TRIM((IF(OR(ISNUMBER(FIND("Avenida",Base!F95)),ISNUMBER(FIND("Rua",Base!F95)),ISNUMBER(FIND("Estrada",Base!F95)),ISNUMBER(FIND(",",Base!F95)))=TRUE,Base!F95,"")))</f>
        <v/>
      </c>
      <c r="O95" t="str">
        <f>TRIM((IF(OR(ISNUMBER(FIND("Avenida",Base!G95)),ISNUMBER(FIND("Rua",Base!G95)),ISNUMBER(FIND("Estrada",Base!G95)),ISNUMBER(FIND(",",Base!G95)))=TRUE,Base!G95,"")))</f>
        <v>Rua Coronel Bernardino de Melo, da Luz</v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s="3" t="str" cm="1">
        <f t="array" ref="U95">LOOKUP(2,1/(F95:T95&lt;&gt;""),F95:T95)</f>
        <v>Rua Coronel Bernardino de Melo, da Luz</v>
      </c>
      <c r="V95" t="str" cm="1">
        <f t="array" ref="V95">TRIM(SUBSTITUTE(INDEX(Base!95:95,0,MATCH(Planilha2!$U95,Base!95:95,0)+1),"m²",""))</f>
        <v>100</v>
      </c>
      <c r="W95" t="str" cm="1">
        <f t="array" ref="W95">IF(LEN(INDEX(Base!95:95,0,MATCH(Planilha2!$U95,Base!95:95,0)+2))&gt;2,LEFT(INDEX(Base!95:95,0,MATCH(Planilha2!$U95,Base!95:95,0)+2),1),INDEX(Base!95:95,0,MATCH(Planilha2!$U95,Base!95:95,0)+2))</f>
        <v>3</v>
      </c>
      <c r="X95" t="str" cm="1">
        <f t="array" ref="X95">IF(LEN(INDEX(Base!95:95,0,MATCH(Planilha2!$U95,Base!95:95,0)+2))&gt;2,LEFT(INDEX(Base!95:95,0,MATCH(Planilha2!$U95,Base!95:95,0)+2),1),INDEX(Base!95:95,0,MATCH(Planilha2!$U95,Base!95:95,0)+2))</f>
        <v>3</v>
      </c>
      <c r="Y95" t="str" cm="1">
        <f t="array" ref="Y95">IF(LEN(INDEX(Base!95:95,0,MATCH(Planilha2!$U95,Base!95:95,0)+2))&gt;2,LEFT(INDEX(Base!95:95,0,MATCH(Planilha2!$U95,Base!95:95,0)+2),1),INDEX(Base!95:95,0,MATCH(Planilha2!$U95,Base!95:95,0)+2))</f>
        <v>3</v>
      </c>
    </row>
    <row r="96" spans="2:25" x14ac:dyDescent="0.3">
      <c r="B96" t="str">
        <f>IF(OR(ISNUMBER(FIND(Configurações!$B$4,Base!B96)),ISNUMBER(FIND(Configurações!$B$5,Base!B96)),ISNUMBER(FIND(Configurações!$B$6,Base!B96)),ISNUMBER(FIND(Configurações!$B$7,Base!B96)),ISNUMBER(FIND(Configurações!$B$8,Base!B96)))=TRUE,Base!B96,0)</f>
        <v>destaque</v>
      </c>
      <c r="C96" t="str">
        <f>IF(ISNUMBER(FIND("consul",Base!C96))=TRUE,0,IF(ISNUMBER(FIND("R$",Base!B96))=TRUE,Base!B96,IF(OR(ISNUMBER(FIND("condo",Base!C96)),ISNUMBER(FIND("IPTU",Base!C96)))=TRUE,Base!B96,Base!C96)))</f>
        <v>R$ 250.000</v>
      </c>
      <c r="D96" t="str">
        <f>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</f>
        <v>0</v>
      </c>
      <c r="E96" t="str">
        <f>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</f>
        <v>0</v>
      </c>
      <c r="F96" s="5" t="str" cm="1">
        <f t="array" ref="F96">INDEX(Base!96:96,MATCH(MAX(LEN(Base!96:96)),LEN(Base!96:96),0))</f>
        <v>Casa frente para rua (84,82m²) Garagem - Sala (escada em granito), Cozinha espaçosa , Lavabo, Área de serviço...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>Caixa Economica Federal Vende em Bairro tranquilo, próximo a tudo,</v>
      </c>
      <c r="M96" t="str">
        <f>TRIM((IF(OR(ISNUMBER(FIND("Avenida",Base!E96)),ISNUMBER(FIND("Rua",Base!E96)),ISNUMBER(FIND("Estrada",Base!E96)),ISNUMBER(FIND(",",Base!E96)))=TRUE,Base!E96,"")))</f>
        <v>Casa frente para rua (84,82m²) Garagem - Sala (escada em granito), Cozinha espaçosa , Lavabo, Área de serviço...</v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>Rua Eugênio Kan, Jardim da Viga</v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s="3" t="str" cm="1">
        <f t="array" ref="U96">LOOKUP(2,1/(F96:T96&lt;&gt;""),F96:T96)</f>
        <v>Rua Eugênio Kan, Jardim da Viga</v>
      </c>
      <c r="V96" t="str" cm="1">
        <f t="array" ref="V96">TRIM(SUBSTITUTE(INDEX(Base!96:96,0,MATCH(Planilha2!$U96,Base!96:96,0)+1),"m²",""))</f>
        <v>94</v>
      </c>
      <c r="W96" t="str" cm="1">
        <f t="array" ref="W96">IF(LEN(INDEX(Base!96:96,0,MATCH(Planilha2!$U96,Base!96:96,0)+2))&gt;2,LEFT(INDEX(Base!96:96,0,MATCH(Planilha2!$U96,Base!96:96,0)+2),1),INDEX(Base!96:96,0,MATCH(Planilha2!$U96,Base!96:96,0)+2))</f>
        <v>3</v>
      </c>
      <c r="X96" t="str" cm="1">
        <f t="array" ref="X96">IF(LEN(INDEX(Base!96:96,0,MATCH(Planilha2!$U96,Base!96:96,0)+2))&gt;2,LEFT(INDEX(Base!96:96,0,MATCH(Planilha2!$U96,Base!96:96,0)+2),1),INDEX(Base!96:96,0,MATCH(Planilha2!$U96,Base!96:96,0)+2))</f>
        <v>3</v>
      </c>
      <c r="Y96" t="str" cm="1">
        <f t="array" ref="Y96">IF(LEN(INDEX(Base!96:96,0,MATCH(Planilha2!$U96,Base!96:96,0)+2))&gt;2,LEFT(INDEX(Base!96:96,0,MATCH(Planilha2!$U96,Base!96:96,0)+2),1),INDEX(Base!96:96,0,MATCH(Planilha2!$U96,Base!96:96,0)+2))</f>
        <v>3</v>
      </c>
    </row>
    <row r="97" spans="2:25" x14ac:dyDescent="0.3">
      <c r="B97">
        <f>IF(OR(ISNUMBER(FIND(Configurações!$B$4,Base!B97)),ISNUMBER(FIND(Configurações!$B$5,Base!B97)),ISNUMBER(FIND(Configurações!$B$6,Base!B97)),ISNUMBER(FIND(Configurações!$B$7,Base!B97)),ISNUMBER(FIND(Configurações!$B$8,Base!B97)))=TRUE,Base!B97,0)</f>
        <v>0</v>
      </c>
      <c r="C97" t="str">
        <f>IF(ISNUMBER(FIND("consul",Base!C97))=TRUE,0,IF(ISNUMBER(FIND("R$",Base!B97))=TRUE,Base!B97,IF(OR(ISNUMBER(FIND("condo",Base!C97)),ISNUMBER(FIND("IPTU",Base!C97)))=TRUE,Base!B97,Base!C97)))</f>
        <v>R$ 250.000</v>
      </c>
      <c r="D97" t="str">
        <f>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</f>
        <v>350</v>
      </c>
      <c r="E97" t="str">
        <f>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</f>
        <v>60</v>
      </c>
      <c r="F97" s="5" t="str" cm="1">
        <f t="array" ref="F97">INDEX(Base!97:97,MATCH(MAX(LEN(Base!97:97)),LEN(Base!97:97),0))</f>
        <v>Vendo apartamento 2 quartos no Condomínio Dez em Nova Iguaçu. Possui sala ampla ,varanda, quartos, banheiro com blindex e área de serviço. Com vaga de garagem. Area de lazer comple...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>Vendo apartamento 2 quartos no Condomínio Dez em Nova Iguaçu. Possui sala ampla ,varanda, quartos, banheiro com blindex e área de serviço. Com vaga de garagem. Area de lazer comple...</v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>Rua Doutor Barros Júnior, Rancho Novo</v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s="3" t="str" cm="1">
        <f t="array" ref="U97">LOOKUP(2,1/(F97:T97&lt;&gt;""),F97:T97)</f>
        <v>Rua Doutor Barros Júnior, Rancho Novo</v>
      </c>
      <c r="V97" t="str" cm="1">
        <f t="array" ref="V97">TRIM(SUBSTITUTE(INDEX(Base!97:97,0,MATCH(Planilha2!$U97,Base!97:97,0)+1),"m²",""))</f>
        <v>55</v>
      </c>
      <c r="W97" t="str" cm="1">
        <f t="array" ref="W97">IF(LEN(INDEX(Base!97:97,0,MATCH(Planilha2!$U97,Base!97:97,0)+2))&gt;2,LEFT(INDEX(Base!97:97,0,MATCH(Planilha2!$U97,Base!97:97,0)+2),1),INDEX(Base!97:97,0,MATCH(Planilha2!$U97,Base!97:97,0)+2))</f>
        <v>2</v>
      </c>
      <c r="X97" t="str" cm="1">
        <f t="array" ref="X97">IF(LEN(INDEX(Base!97:97,0,MATCH(Planilha2!$U97,Base!97:97,0)+2))&gt;2,LEFT(INDEX(Base!97:97,0,MATCH(Planilha2!$U97,Base!97:97,0)+2),1),INDEX(Base!97:97,0,MATCH(Planilha2!$U97,Base!97:97,0)+2))</f>
        <v>2</v>
      </c>
      <c r="Y97" t="str" cm="1">
        <f t="array" ref="Y97">IF(LEN(INDEX(Base!97:97,0,MATCH(Planilha2!$U97,Base!97:97,0)+2))&gt;2,LEFT(INDEX(Base!97:97,0,MATCH(Planilha2!$U97,Base!97:97,0)+2),1),INDEX(Base!97:97,0,MATCH(Planilha2!$U97,Base!97:97,0)+2))</f>
        <v>2</v>
      </c>
    </row>
    <row r="98" spans="2:25" x14ac:dyDescent="0.3">
      <c r="B98" t="str">
        <f>IF(OR(ISNUMBER(FIND(Configurações!$B$4,Base!B98)),ISNUMBER(FIND(Configurações!$B$5,Base!B98)),ISNUMBER(FIND(Configurações!$B$6,Base!B98)),ISNUMBER(FIND(Configurações!$B$7,Base!B98)),ISNUMBER(FIND(Configurações!$B$8,Base!B98)))=TRUE,Base!B98,0)</f>
        <v>na planta</v>
      </c>
      <c r="C98">
        <f>IF(ISNUMBER(FIND("consul",Base!C98))=TRUE,0,IF(ISNUMBER(FIND("R$",Base!B98))=TRUE,Base!B98,IF(OR(ISNUMBER(FIND("condo",Base!C98)),ISNUMBER(FIND("IPTU",Base!C98)))=TRUE,Base!B98,Base!C98)))</f>
        <v>0</v>
      </c>
      <c r="D98" t="str">
        <f>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</f>
        <v>0</v>
      </c>
      <c r="E98" t="str">
        <f>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</f>
        <v>0</v>
      </c>
      <c r="F98" s="5" t="str" cm="1">
        <f t="array" ref="F98">INDEX(Base!98:98,MATCH(MAX(LEN(Base!98:98)),LEN(Base!98:98),0))</f>
        <v>Apartamentos incríveis dentro de um verdadeiro Condomínio Clube! Dois quartos com 66m² e três quartos com 86m²! Todos com suíte, varandão e uma vaga! Prédio com fachada muito difer...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>Apartamentos incríveis dentro de um verdadeiro Condomínio Clube! Dois quartos com 66m² e três quartos com 86m²! Todos com suíte, varandão e uma vaga! Prédio com fachada muito difer...</v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>Avenida Pernambucana, Vila Rosali</v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s="3" t="str" cm="1">
        <f t="array" ref="U98">LOOKUP(2,1/(F98:T98&lt;&gt;""),F98:T98)</f>
        <v>Avenida Pernambucana, Vila Rosali</v>
      </c>
      <c r="V98" t="str" cm="1">
        <f t="array" ref="V98">TRIM(SUBSTITUTE(INDEX(Base!98:98,0,MATCH(Planilha2!$U98,Base!98:98,0)+1),"m²",""))</f>
        <v>66 - 86</v>
      </c>
      <c r="W98" t="str" cm="1">
        <f t="array" ref="W98">IF(LEN(INDEX(Base!98:98,0,MATCH(Planilha2!$U98,Base!98:98,0)+2))&gt;2,LEFT(INDEX(Base!98:98,0,MATCH(Planilha2!$U98,Base!98:98,0)+2),1),INDEX(Base!98:98,0,MATCH(Planilha2!$U98,Base!98:98,0)+2))</f>
        <v>2</v>
      </c>
      <c r="X98" t="str" cm="1">
        <f t="array" ref="X98">IF(LEN(INDEX(Base!98:98,0,MATCH(Planilha2!$U98,Base!98:98,0)+2))&gt;2,LEFT(INDEX(Base!98:98,0,MATCH(Planilha2!$U98,Base!98:98,0)+2),1),INDEX(Base!98:98,0,MATCH(Planilha2!$U98,Base!98:98,0)+2))</f>
        <v>2</v>
      </c>
      <c r="Y98" t="str" cm="1">
        <f t="array" ref="Y98">IF(LEN(INDEX(Base!98:98,0,MATCH(Planilha2!$U98,Base!98:98,0)+2))&gt;2,LEFT(INDEX(Base!98:98,0,MATCH(Planilha2!$U98,Base!98:98,0)+2),1),INDEX(Base!98:98,0,MATCH(Planilha2!$U98,Base!98:98,0)+2))</f>
        <v>2</v>
      </c>
    </row>
    <row r="99" spans="2:25" x14ac:dyDescent="0.3">
      <c r="B99" t="str">
        <f>IF(OR(ISNUMBER(FIND(Configurações!$B$4,Base!B99)),ISNUMBER(FIND(Configurações!$B$5,Base!B99)),ISNUMBER(FIND(Configurações!$B$6,Base!B99)),ISNUMBER(FIND(Configurações!$B$7,Base!B99)),ISNUMBER(FIND(Configurações!$B$8,Base!B99)))=TRUE,Base!B99,0)</f>
        <v>em construção</v>
      </c>
      <c r="C99">
        <f>IF(ISNUMBER(FIND("consul",Base!C99))=TRUE,0,IF(ISNUMBER(FIND("R$",Base!B99))=TRUE,Base!B99,IF(OR(ISNUMBER(FIND("condo",Base!C99)),ISNUMBER(FIND("IPTU",Base!C99)))=TRUE,Base!B99,Base!C99)))</f>
        <v>0</v>
      </c>
      <c r="D99" t="str">
        <f>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</f>
        <v>0</v>
      </c>
      <c r="E99" t="str">
        <f>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</f>
        <v>0</v>
      </c>
      <c r="F99" s="5" t="str" cm="1">
        <f t="array" ref="F99">INDEX(Base!99:99,MATCH(MAX(LEN(Base!99:99)),LEN(Base!99:99),0))</f>
        <v>No Viva Vida Naturale, você torna o dia a dia da sua família muito mais divertido. Tendo a tranquilidade de saber que, bem pertinho de casa, você e sua família vão ter sempre à dis...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No Viva Vida Naturale, você torna o dia a dia da sua família muito mais divertido. Tendo a tranquilidade de saber que, bem pertinho de casa, você e sua família vão ter sempre à dis...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Avenida Subtenente Manoel Henrique da Cunha Rabelo, São Vicente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s="3" t="str" cm="1">
        <f t="array" ref="U99">LOOKUP(2,1/(F99:T99&lt;&gt;""),F99:T99)</f>
        <v>Avenida Subtenente Manoel Henrique da Cunha Rabelo, São Vicente</v>
      </c>
      <c r="V99" t="str" cm="1">
        <f t="array" ref="V99">TRIM(SUBSTITUTE(INDEX(Base!99:99,0,MATCH(Planilha2!$U99,Base!99:99,0)+1),"m²",""))</f>
        <v>50</v>
      </c>
      <c r="W99" t="str" cm="1">
        <f t="array" ref="W99">IF(LEN(INDEX(Base!99:99,0,MATCH(Planilha2!$U99,Base!99:99,0)+2))&gt;2,LEFT(INDEX(Base!99:99,0,MATCH(Planilha2!$U99,Base!99:99,0)+2),1),INDEX(Base!99:99,0,MATCH(Planilha2!$U99,Base!99:99,0)+2))</f>
        <v>2</v>
      </c>
      <c r="X99" t="str" cm="1">
        <f t="array" ref="X99">IF(LEN(INDEX(Base!99:99,0,MATCH(Planilha2!$U99,Base!99:99,0)+2))&gt;2,LEFT(INDEX(Base!99:99,0,MATCH(Planilha2!$U99,Base!99:99,0)+2),1),INDEX(Base!99:99,0,MATCH(Planilha2!$U99,Base!99:99,0)+2))</f>
        <v>2</v>
      </c>
      <c r="Y99" t="str" cm="1">
        <f t="array" ref="Y99">IF(LEN(INDEX(Base!99:99,0,MATCH(Planilha2!$U99,Base!99:99,0)+2))&gt;2,LEFT(INDEX(Base!99:99,0,MATCH(Planilha2!$U99,Base!99:99,0)+2),1),INDEX(Base!99:99,0,MATCH(Planilha2!$U99,Base!99:99,0)+2))</f>
        <v>2</v>
      </c>
    </row>
    <row r="100" spans="2:25" x14ac:dyDescent="0.3">
      <c r="B100" t="str">
        <f>IF(OR(ISNUMBER(FIND(Configurações!$B$4,Base!B100)),ISNUMBER(FIND(Configurações!$B$5,Base!B100)),ISNUMBER(FIND(Configurações!$B$6,Base!B100)),ISNUMBER(FIND(Configurações!$B$7,Base!B100)),ISNUMBER(FIND(Configurações!$B$8,Base!B100)))=TRUE,Base!B100,0)</f>
        <v>em construção</v>
      </c>
      <c r="C100" t="str">
        <f>IF(ISNUMBER(FIND("consul",Base!C100))=TRUE,0,IF(ISNUMBER(FIND("R$",Base!B100))=TRUE,Base!B100,IF(OR(ISNUMBER(FIND("condo",Base!C100)),ISNUMBER(FIND("IPTU",Base!C100)))=TRUE,Base!B100,Base!C100)))</f>
        <v>R$ 148.900</v>
      </c>
      <c r="D100" t="str">
        <f>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</f>
        <v>0</v>
      </c>
      <c r="E100" t="str">
        <f>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</f>
        <v>0</v>
      </c>
      <c r="F100" s="5" t="str" cm="1">
        <f t="array" ref="F100">INDEX(Base!100:100,MATCH(MAX(LEN(Base!100:100)),LEN(Base!100:100),0))</f>
        <v>Condomínio fechado com apartamentos de 2 quartos em Campo Grande. Segurança, tranquilidade, conforto e lazer com piscina para sua família se divertir sem sair de casa. O Rio Rock o...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>Condomínio fechado com apartamentos de 2 quartos em Campo Grande. Segurança, tranquilidade, conforto e lazer com piscina para sua família se divertir sem sair de casa. O Rio Rock o...</v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Caminho do Encanamento, Campo Grande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s="3" t="str" cm="1">
        <f t="array" ref="U100">LOOKUP(2,1/(F100:T100&lt;&gt;""),F100:T100)</f>
        <v>Caminho do Encanamento, Campo Grande</v>
      </c>
      <c r="V100" t="str" cm="1">
        <f t="array" ref="V100">TRIM(SUBSTITUTE(INDEX(Base!100:100,0,MATCH(Planilha2!$U100,Base!100:100,0)+1),"m²",""))</f>
        <v>41 - 45</v>
      </c>
      <c r="W100" t="str" cm="1">
        <f t="array" ref="W100">IF(LEN(INDEX(Base!100:100,0,MATCH(Planilha2!$U100,Base!100:100,0)+2))&gt;2,LEFT(INDEX(Base!100:100,0,MATCH(Planilha2!$U100,Base!100:100,0)+2),1),INDEX(Base!100:100,0,MATCH(Planilha2!$U100,Base!100:100,0)+2))</f>
        <v>2</v>
      </c>
      <c r="X100" t="str" cm="1">
        <f t="array" ref="X100">IF(LEN(INDEX(Base!100:100,0,MATCH(Planilha2!$U100,Base!100:100,0)+2))&gt;2,LEFT(INDEX(Base!100:100,0,MATCH(Planilha2!$U100,Base!100:100,0)+2),1),INDEX(Base!100:100,0,MATCH(Planilha2!$U100,Base!100:100,0)+2))</f>
        <v>2</v>
      </c>
      <c r="Y100" t="str" cm="1">
        <f t="array" ref="Y100">IF(LEN(INDEX(Base!100:100,0,MATCH(Planilha2!$U100,Base!100:100,0)+2))&gt;2,LEFT(INDEX(Base!100:100,0,MATCH(Planilha2!$U100,Base!100:100,0)+2),1),INDEX(Base!100:100,0,MATCH(Planilha2!$U100,Base!100:100,0)+2))</f>
        <v>2</v>
      </c>
    </row>
    <row r="101" spans="2:25" x14ac:dyDescent="0.3">
      <c r="B101" t="str">
        <f>IF(OR(ISNUMBER(FIND(Configurações!$B$4,Base!B101)),ISNUMBER(FIND(Configurações!$B$5,Base!B101)),ISNUMBER(FIND(Configurações!$B$6,Base!B101)),ISNUMBER(FIND(Configurações!$B$7,Base!B101)),ISNUMBER(FIND(Configurações!$B$8,Base!B101)))=TRUE,Base!B101,0)</f>
        <v>super destaque</v>
      </c>
      <c r="C101" t="str">
        <f>IF(ISNUMBER(FIND("consul",Base!C101))=TRUE,0,IF(ISNUMBER(FIND("R$",Base!B101))=TRUE,Base!B101,IF(OR(ISNUMBER(FIND("condo",Base!C101)),ISNUMBER(FIND("IPTU",Base!C101)))=TRUE,Base!B101,Base!C101)))</f>
        <v>R$ 247.000</v>
      </c>
      <c r="D101" t="str">
        <f>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</f>
        <v>350</v>
      </c>
      <c r="E101" t="str">
        <f>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</f>
        <v>400</v>
      </c>
      <c r="F101" s="5" t="str" cm="1">
        <f t="array" ref="F101">INDEX(Base!101:101,MATCH(MAX(LEN(Base!101:101)),LEN(Base!101:101),0))</f>
        <v>Excelentes apartamentos com 2/3 qtos + Garden todos com suítes, varanda e vaga de garagem com metragens que variam de 53m² 106....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/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>Excelentes apartamentos com 2/3 qtos + Garden todos com suítes, varanda e vaga de garagem com metragens que variam de 53m² 106....</v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>Rua Doutor Barros Júnior, Moqueta</v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s="3" t="str" cm="1">
        <f t="array" ref="U101">LOOKUP(2,1/(F101:T101&lt;&gt;""),F101:T101)</f>
        <v>Rua Doutor Barros Júnior, Moqueta</v>
      </c>
      <c r="V101" t="str" cm="1">
        <f t="array" ref="V101">TRIM(SUBSTITUTE(INDEX(Base!101:101,0,MATCH(Planilha2!$U101,Base!101:101,0)+1),"m²",""))</f>
        <v>53</v>
      </c>
      <c r="W101" t="str" cm="1">
        <f t="array" ref="W101">IF(LEN(INDEX(Base!101:101,0,MATCH(Planilha2!$U101,Base!101:101,0)+2))&gt;2,LEFT(INDEX(Base!101:101,0,MATCH(Planilha2!$U101,Base!101:101,0)+2),1),INDEX(Base!101:101,0,MATCH(Planilha2!$U101,Base!101:101,0)+2))</f>
        <v>2</v>
      </c>
      <c r="X101" t="str" cm="1">
        <f t="array" ref="X101">IF(LEN(INDEX(Base!101:101,0,MATCH(Planilha2!$U101,Base!101:101,0)+2))&gt;2,LEFT(INDEX(Base!101:101,0,MATCH(Planilha2!$U101,Base!101:101,0)+2),1),INDEX(Base!101:101,0,MATCH(Planilha2!$U101,Base!101:101,0)+2))</f>
        <v>2</v>
      </c>
      <c r="Y101" t="str" cm="1">
        <f t="array" ref="Y101">IF(LEN(INDEX(Base!101:101,0,MATCH(Planilha2!$U101,Base!101:101,0)+2))&gt;2,LEFT(INDEX(Base!101:101,0,MATCH(Planilha2!$U101,Base!101:101,0)+2),1),INDEX(Base!101:101,0,MATCH(Planilha2!$U101,Base!101:101,0)+2))</f>
        <v>2</v>
      </c>
    </row>
    <row r="102" spans="2:25" x14ac:dyDescent="0.3">
      <c r="B102" t="str">
        <f>IF(OR(ISNUMBER(FIND(Configurações!$B$4,Base!B102)),ISNUMBER(FIND(Configurações!$B$5,Base!B102)),ISNUMBER(FIND(Configurações!$B$6,Base!B102)),ISNUMBER(FIND(Configurações!$B$7,Base!B102)),ISNUMBER(FIND(Configurações!$B$8,Base!B102)))=TRUE,Base!B102,0)</f>
        <v>super destaque</v>
      </c>
      <c r="C102" t="str">
        <f>IF(ISNUMBER(FIND("consul",Base!C102))=TRUE,0,IF(ISNUMBER(FIND("R$",Base!B102))=TRUE,Base!B102,IF(OR(ISNUMBER(FIND("condo",Base!C102)),ISNUMBER(FIND("IPTU",Base!C102)))=TRUE,Base!B102,Base!C102)))</f>
        <v>R$ 320.000</v>
      </c>
      <c r="D102" t="str">
        <f>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</f>
        <v>1.300</v>
      </c>
      <c r="E102" t="str">
        <f>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</f>
        <v>150</v>
      </c>
      <c r="F102" s="5" t="str" cm="1">
        <f t="array" ref="F102">INDEX(Base!102:102,MATCH(MAX(LEN(Base!102:102)),LEN(Base!102:102),0))</f>
        <v>aproveite para montar o seu negócio no centro de nova iguaçu, sala pronta e com acesso para deficientes,4 Elevadores,entrada lateral,portaria 24 horas,internet sem fio (sistema Wi-...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>aproveite para montar o seu negócio no centro de nova iguaçu, sala pronta e com acesso para deficientes,4 Elevadores,entrada lateral,portaria 24 horas,internet sem fio (sistema Wi-...</v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>Rua Coronel Bernardino de Melo, Centro</v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s="3" t="str" cm="1">
        <f t="array" ref="U102">LOOKUP(2,1/(F102:T102&lt;&gt;""),F102:T102)</f>
        <v>Rua Coronel Bernardino de Melo, Centro</v>
      </c>
      <c r="V102" t="str" cm="1">
        <f t="array" ref="V102">TRIM(SUBSTITUTE(INDEX(Base!102:102,0,MATCH(Planilha2!$U102,Base!102:102,0)+1),"m²",""))</f>
        <v>50</v>
      </c>
      <c r="W102" cm="1">
        <f t="array" ref="W102">IF(LEN(INDEX(Base!102:102,0,MATCH(Planilha2!$U102,Base!102:102,0)+2))&gt;2,LEFT(INDEX(Base!102:102,0,MATCH(Planilha2!$U102,Base!102:102,0)+2),1),INDEX(Base!102:102,0,MATCH(Planilha2!$U102,Base!102:102,0)+2))</f>
        <v>0</v>
      </c>
      <c r="X102" cm="1">
        <f t="array" ref="X102">IF(LEN(INDEX(Base!102:102,0,MATCH(Planilha2!$U102,Base!102:102,0)+2))&gt;2,LEFT(INDEX(Base!102:102,0,MATCH(Planilha2!$U102,Base!102:102,0)+2),1),INDEX(Base!102:102,0,MATCH(Planilha2!$U102,Base!102:102,0)+2))</f>
        <v>0</v>
      </c>
      <c r="Y102" cm="1">
        <f t="array" ref="Y102">IF(LEN(INDEX(Base!102:102,0,MATCH(Planilha2!$U102,Base!102:102,0)+2))&gt;2,LEFT(INDEX(Base!102:102,0,MATCH(Planilha2!$U102,Base!102:102,0)+2),1),INDEX(Base!102:102,0,MATCH(Planilha2!$U102,Base!102:102,0)+2))</f>
        <v>0</v>
      </c>
    </row>
    <row r="103" spans="2:25" x14ac:dyDescent="0.3">
      <c r="B103" t="str">
        <f>IF(OR(ISNUMBER(FIND(Configurações!$B$4,Base!B103)),ISNUMBER(FIND(Configurações!$B$5,Base!B103)),ISNUMBER(FIND(Configurações!$B$6,Base!B103)),ISNUMBER(FIND(Configurações!$B$7,Base!B103)),ISNUMBER(FIND(Configurações!$B$8,Base!B103)))=TRUE,Base!B103,0)</f>
        <v>super destaque</v>
      </c>
      <c r="C103" t="str">
        <f>IF(ISNUMBER(FIND("consul",Base!C103))=TRUE,0,IF(ISNUMBER(FIND("R$",Base!B103))=TRUE,Base!B103,IF(OR(ISNUMBER(FIND("condo",Base!C103)),ISNUMBER(FIND("IPTU",Base!C103)))=TRUE,Base!B103,Base!C103)))</f>
        <v>R$ 795.000</v>
      </c>
      <c r="D103" t="str">
        <f>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</f>
        <v>0</v>
      </c>
      <c r="E103" t="str">
        <f>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</f>
        <v>846</v>
      </c>
      <c r="F103" s="5" t="str" cm="1">
        <f t="array" ref="F103">INDEX(Base!103:103,MATCH(MAX(LEN(Base!103:103)),LEN(Base!103:103),0))</f>
        <v>Sabe aquela casa agradável para receber os amigos e seus familiares? Ela existe. É uma casa independente em bairro residencial com ruas asfaltadas, bons imóveis, próximo a Dutra, a...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>Sabe aquela casa agradável para receber os amigos e seus familiares? Ela existe. É uma casa independente em bairro residencial com ruas asfaltadas, bons imóveis, próximo a Dutra, a...</v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>Rua Newton Gonçalves Barros, Jardim Esplanada</v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s="3" t="str" cm="1">
        <f t="array" ref="U103">LOOKUP(2,1/(F103:T103&lt;&gt;""),F103:T103)</f>
        <v>Rua Newton Gonçalves Barros, Jardim Esplanada</v>
      </c>
      <c r="V103" t="str" cm="1">
        <f t="array" ref="V103">TRIM(SUBSTITUTE(INDEX(Base!103:103,0,MATCH(Planilha2!$U103,Base!103:103,0)+1),"m²",""))</f>
        <v>100</v>
      </c>
      <c r="W103" t="str" cm="1">
        <f t="array" ref="W103">IF(LEN(INDEX(Base!103:103,0,MATCH(Planilha2!$U103,Base!103:103,0)+2))&gt;2,LEFT(INDEX(Base!103:103,0,MATCH(Planilha2!$U103,Base!103:103,0)+2),1),INDEX(Base!103:103,0,MATCH(Planilha2!$U103,Base!103:103,0)+2))</f>
        <v>3</v>
      </c>
      <c r="X103" t="str" cm="1">
        <f t="array" ref="X103">IF(LEN(INDEX(Base!103:103,0,MATCH(Planilha2!$U103,Base!103:103,0)+2))&gt;2,LEFT(INDEX(Base!103:103,0,MATCH(Planilha2!$U103,Base!103:103,0)+2),1),INDEX(Base!103:103,0,MATCH(Planilha2!$U103,Base!103:103,0)+2))</f>
        <v>3</v>
      </c>
      <c r="Y103" t="str" cm="1">
        <f t="array" ref="Y103">IF(LEN(INDEX(Base!103:103,0,MATCH(Planilha2!$U103,Base!103:103,0)+2))&gt;2,LEFT(INDEX(Base!103:103,0,MATCH(Planilha2!$U103,Base!103:103,0)+2),1),INDEX(Base!103:103,0,MATCH(Planilha2!$U103,Base!103:103,0)+2))</f>
        <v>3</v>
      </c>
    </row>
    <row r="104" spans="2:25" x14ac:dyDescent="0.3">
      <c r="B104">
        <f>IF(OR(ISNUMBER(FIND(Configurações!$B$4,Base!B104)),ISNUMBER(FIND(Configurações!$B$5,Base!B104)),ISNUMBER(FIND(Configurações!$B$6,Base!B104)),ISNUMBER(FIND(Configurações!$B$7,Base!B104)),ISNUMBER(FIND(Configurações!$B$8,Base!B104)))=TRUE,Base!B104,0)</f>
        <v>0</v>
      </c>
      <c r="C104" t="str">
        <f>IF(ISNUMBER(FIND("consul",Base!C104))=TRUE,0,IF(ISNUMBER(FIND("R$",Base!B104))=TRUE,Base!B104,IF(OR(ISNUMBER(FIND("condo",Base!C104)),ISNUMBER(FIND("IPTU",Base!C104)))=TRUE,Base!B104,Base!C104)))</f>
        <v>R$ 250.000</v>
      </c>
      <c r="D104" t="str">
        <f>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</f>
        <v>0</v>
      </c>
      <c r="E104" t="str">
        <f>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</f>
        <v>260</v>
      </c>
      <c r="F104" s="5" t="str" cm="1">
        <f t="array" ref="F104">INDEX(Base!104:104,MATCH(MAX(LEN(Base!104:104)),LEN(Base!104:104),0))</f>
        <v>Cód: CIAP20048. Excelente apartamento, com 92 m2, varandão, sala, 2 ambientes, 2 quartos, sendo 1 suíte, hidromassagem, banheiro social, cozinha planejada, áreas de serviço e livre...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>Cód: CIAP20048. Excelente apartamento, com 92 m2, varandão, sala, 2 ambientes, 2 quartos, sendo 1 suíte, hidromassagem, banheiro social, cozinha planejada, áreas de serviço e livre...</v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>Rua João Bento Calixto, Santa Eugênia</v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s="3" t="str" cm="1">
        <f t="array" ref="U104">LOOKUP(2,1/(F104:T104&lt;&gt;""),F104:T104)</f>
        <v>Rua João Bento Calixto, Santa Eugênia</v>
      </c>
      <c r="V104" t="str" cm="1">
        <f t="array" ref="V104">TRIM(SUBSTITUTE(INDEX(Base!104:104,0,MATCH(Planilha2!$U104,Base!104:104,0)+1),"m²",""))</f>
        <v>92</v>
      </c>
      <c r="W104" t="str" cm="1">
        <f t="array" ref="W104">IF(LEN(INDEX(Base!104:104,0,MATCH(Planilha2!$U104,Base!104:104,0)+2))&gt;2,LEFT(INDEX(Base!104:104,0,MATCH(Planilha2!$U104,Base!104:104,0)+2),1),INDEX(Base!104:104,0,MATCH(Planilha2!$U104,Base!104:104,0)+2))</f>
        <v>2</v>
      </c>
      <c r="X104" t="str" cm="1">
        <f t="array" ref="X104">IF(LEN(INDEX(Base!104:104,0,MATCH(Planilha2!$U104,Base!104:104,0)+2))&gt;2,LEFT(INDEX(Base!104:104,0,MATCH(Planilha2!$U104,Base!104:104,0)+2),1),INDEX(Base!104:104,0,MATCH(Planilha2!$U104,Base!104:104,0)+2))</f>
        <v>2</v>
      </c>
      <c r="Y104" t="str" cm="1">
        <f t="array" ref="Y104">IF(LEN(INDEX(Base!104:104,0,MATCH(Planilha2!$U104,Base!104:104,0)+2))&gt;2,LEFT(INDEX(Base!104:104,0,MATCH(Planilha2!$U104,Base!104:104,0)+2),1),INDEX(Base!104:104,0,MATCH(Planilha2!$U104,Base!104:104,0)+2))</f>
        <v>2</v>
      </c>
    </row>
    <row r="105" spans="2:25" x14ac:dyDescent="0.3">
      <c r="B105" t="str">
        <f>IF(OR(ISNUMBER(FIND(Configurações!$B$4,Base!B105)),ISNUMBER(FIND(Configurações!$B$5,Base!B105)),ISNUMBER(FIND(Configurações!$B$6,Base!B105)),ISNUMBER(FIND(Configurações!$B$7,Base!B105)),ISNUMBER(FIND(Configurações!$B$8,Base!B105)))=TRUE,Base!B105,0)</f>
        <v>destaque</v>
      </c>
      <c r="C105" t="str">
        <f>IF(ISNUMBER(FIND("consul",Base!C105))=TRUE,0,IF(ISNUMBER(FIND("R$",Base!B105))=TRUE,Base!B105,IF(OR(ISNUMBER(FIND("condo",Base!C105)),ISNUMBER(FIND("IPTU",Base!C105)))=TRUE,Base!B105,Base!C105)))</f>
        <v>R$ 350.000</v>
      </c>
      <c r="D105" t="str">
        <f>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</f>
        <v>580</v>
      </c>
      <c r="E105" t="str">
        <f>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</f>
        <v>825</v>
      </c>
      <c r="F105" s="5" t="str" cm="1">
        <f t="array" ref="F105">INDEX(Base!105:105,MATCH(MAX(LEN(Base!105:105)),LEN(Base!105:105),0))</f>
        <v>Vendo ou alugo apartamento no Condomínio Bosque das Águas em Nova Iguaçu. Planta confortável 2 quartos sendo 1 suíte, Sala com ar condicionado, Varanda com vista livre, Cozinha com...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/>
      </c>
      <c r="M105" t="str">
        <f>TRIM((IF(OR(ISNUMBER(FIND("Avenida",Base!E105)),ISNUMBER(FIND("Rua",Base!E105)),ISNUMBER(FIND("Estrada",Base!E105)),ISNUMBER(FIND(",",Base!E105)))=TRUE,Base!E105,"")))</f>
        <v>Vendo ou alugo apartamento no Condomínio Bosque das Águas em Nova Iguaçu. Planta confortável 2 quartos sendo 1 suíte, Sala com ar condicionado, Varanda com vista livre, Cozinha com...</v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>Estrada Doutor Plínio Casado, Prata</v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s="3" t="str" cm="1">
        <f t="array" ref="U105">LOOKUP(2,1/(F105:T105&lt;&gt;""),F105:T105)</f>
        <v>Estrada Doutor Plínio Casado, Prata</v>
      </c>
      <c r="V105" t="str" cm="1">
        <f t="array" ref="V105">TRIM(SUBSTITUTE(INDEX(Base!105:105,0,MATCH(Planilha2!$U105,Base!105:105,0)+1),"m²",""))</f>
        <v>75</v>
      </c>
      <c r="W105" t="str" cm="1">
        <f t="array" ref="W105">IF(LEN(INDEX(Base!105:105,0,MATCH(Planilha2!$U105,Base!105:105,0)+2))&gt;2,LEFT(INDEX(Base!105:105,0,MATCH(Planilha2!$U105,Base!105:105,0)+2),1),INDEX(Base!105:105,0,MATCH(Planilha2!$U105,Base!105:105,0)+2))</f>
        <v>2</v>
      </c>
      <c r="X105" t="str" cm="1">
        <f t="array" ref="X105">IF(LEN(INDEX(Base!105:105,0,MATCH(Planilha2!$U105,Base!105:105,0)+2))&gt;2,LEFT(INDEX(Base!105:105,0,MATCH(Planilha2!$U105,Base!105:105,0)+2),1),INDEX(Base!105:105,0,MATCH(Planilha2!$U105,Base!105:105,0)+2))</f>
        <v>2</v>
      </c>
      <c r="Y105" t="str" cm="1">
        <f t="array" ref="Y105">IF(LEN(INDEX(Base!105:105,0,MATCH(Planilha2!$U105,Base!105:105,0)+2))&gt;2,LEFT(INDEX(Base!105:105,0,MATCH(Planilha2!$U105,Base!105:105,0)+2),1),INDEX(Base!105:105,0,MATCH(Planilha2!$U105,Base!105:105,0)+2))</f>
        <v>2</v>
      </c>
    </row>
    <row r="106" spans="2:25" x14ac:dyDescent="0.3">
      <c r="B106">
        <f>IF(OR(ISNUMBER(FIND(Configurações!$B$4,Base!B106)),ISNUMBER(FIND(Configurações!$B$5,Base!B106)),ISNUMBER(FIND(Configurações!$B$6,Base!B106)),ISNUMBER(FIND(Configurações!$B$7,Base!B106)),ISNUMBER(FIND(Configurações!$B$8,Base!B106)))=TRUE,Base!B106,0)</f>
        <v>0</v>
      </c>
      <c r="C106" t="str">
        <f>IF(ISNUMBER(FIND("consul",Base!C106))=TRUE,0,IF(ISNUMBER(FIND("R$",Base!B106))=TRUE,Base!B106,IF(OR(ISNUMBER(FIND("condo",Base!C106)),ISNUMBER(FIND("IPTU",Base!C106)))=TRUE,Base!B106,Base!C106)))</f>
        <v>R$ 440.000</v>
      </c>
      <c r="D106" t="str">
        <f>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</f>
        <v>238</v>
      </c>
      <c r="E106" t="str">
        <f>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</f>
        <v>1.350</v>
      </c>
      <c r="F106" s="5" t="str" cm="1">
        <f t="array" ref="F106">INDEX(Base!106:106,MATCH(MAX(LEN(Base!106:106)),LEN(Base!106:106),0))</f>
        <v>Excelente imóvel estilo colonial, no conceituado Bairro da Luz, próximo ao Shopping Nova Iguaçu e da Via Light. São duas casas localizadas no mesmo terreno, dentro do Condomínio Ge...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>Excelente imóvel estilo colonial, no conceituado Bairro da Luz, próximo ao Shopping Nova Iguaçu e da Via Light. São duas casas localizadas no mesmo terreno, dentro do Condomínio Ge...</v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>Rua Gérson Chernichard, da Luz</v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s="3" t="str" cm="1">
        <f t="array" ref="U106">LOOKUP(2,1/(F106:T106&lt;&gt;""),F106:T106)</f>
        <v>Rua Gérson Chernichard, da Luz</v>
      </c>
      <c r="V106" t="str" cm="1">
        <f t="array" ref="V106">TRIM(SUBSTITUTE(INDEX(Base!106:106,0,MATCH(Planilha2!$U106,Base!106:106,0)+1),"m²",""))</f>
        <v>190</v>
      </c>
      <c r="W106" t="str" cm="1">
        <f t="array" ref="W106">IF(LEN(INDEX(Base!106:106,0,MATCH(Planilha2!$U106,Base!106:106,0)+2))&gt;2,LEFT(INDEX(Base!106:106,0,MATCH(Planilha2!$U106,Base!106:106,0)+2),1),INDEX(Base!106:106,0,MATCH(Planilha2!$U106,Base!106:106,0)+2))</f>
        <v>5</v>
      </c>
      <c r="X106" t="str" cm="1">
        <f t="array" ref="X106">IF(LEN(INDEX(Base!106:106,0,MATCH(Planilha2!$U106,Base!106:106,0)+2))&gt;2,LEFT(INDEX(Base!106:106,0,MATCH(Planilha2!$U106,Base!106:106,0)+2),1),INDEX(Base!106:106,0,MATCH(Planilha2!$U106,Base!106:106,0)+2))</f>
        <v>5</v>
      </c>
      <c r="Y106" t="str" cm="1">
        <f t="array" ref="Y106">IF(LEN(INDEX(Base!106:106,0,MATCH(Planilha2!$U106,Base!106:106,0)+2))&gt;2,LEFT(INDEX(Base!106:106,0,MATCH(Planilha2!$U106,Base!106:106,0)+2),1),INDEX(Base!106:106,0,MATCH(Planilha2!$U106,Base!106:106,0)+2))</f>
        <v>5</v>
      </c>
    </row>
    <row r="107" spans="2:25" x14ac:dyDescent="0.3">
      <c r="B107" t="str">
        <f>IF(OR(ISNUMBER(FIND(Configurações!$B$4,Base!B107)),ISNUMBER(FIND(Configurações!$B$5,Base!B107)),ISNUMBER(FIND(Configurações!$B$6,Base!B107)),ISNUMBER(FIND(Configurações!$B$7,Base!B107)),ISNUMBER(FIND(Configurações!$B$8,Base!B107)))=TRUE,Base!B107,0)</f>
        <v>destaque</v>
      </c>
      <c r="C107" t="str">
        <f>IF(ISNUMBER(FIND("consul",Base!C107))=TRUE,0,IF(ISNUMBER(FIND("R$",Base!B107))=TRUE,Base!B107,IF(OR(ISNUMBER(FIND("condo",Base!C107)),ISNUMBER(FIND("IPTU",Base!C107)))=TRUE,Base!B107,Base!C107)))</f>
        <v>R$ 499.000</v>
      </c>
      <c r="D107" t="str">
        <f>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</f>
        <v>1 T</v>
      </c>
      <c r="E107" t="str">
        <f>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</f>
        <v>1</v>
      </c>
      <c r="F107" s="5" t="str" cm="1">
        <f t="array" ref="F107">INDEX(Base!107:107,MATCH(MAX(LEN(Base!107:107)),LEN(Base!107:107),0))</f>
        <v>FINANCIAMOS POR QUALQUER BANCO DA SUA ESCOLHA. Apartamento moderno e espaçoso, bem localizado. Possui ampla sala com 3 quartos, uma suíte, com 2 vagas, piso em cerâmica, banheiro,...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>FINANCIAMOS POR QUALQUER BANCO DA SUA ESCOLHA. Apartamento moderno e espaçoso, bem localizado. Possui ampla sala com 3 quartos, uma suíte, com 2 vagas, piso em cerâmica, banheiro,...</v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>Rua Luís de Camões, Centro</v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s="3" t="str" cm="1">
        <f t="array" ref="U107">LOOKUP(2,1/(F107:T107&lt;&gt;""),F107:T107)</f>
        <v>Rua Luís de Camões, Centro</v>
      </c>
      <c r="V107" t="str" cm="1">
        <f t="array" ref="V107">TRIM(SUBSTITUTE(INDEX(Base!107:107,0,MATCH(Planilha2!$U107,Base!107:107,0)+1),"m²",""))</f>
        <v>84</v>
      </c>
      <c r="W107" t="str" cm="1">
        <f t="array" ref="W107">IF(LEN(INDEX(Base!107:107,0,MATCH(Planilha2!$U107,Base!107:107,0)+2))&gt;2,LEFT(INDEX(Base!107:107,0,MATCH(Planilha2!$U107,Base!107:107,0)+2),1),INDEX(Base!107:107,0,MATCH(Planilha2!$U107,Base!107:107,0)+2))</f>
        <v>3</v>
      </c>
      <c r="X107" t="str" cm="1">
        <f t="array" ref="X107">IF(LEN(INDEX(Base!107:107,0,MATCH(Planilha2!$U107,Base!107:107,0)+2))&gt;2,LEFT(INDEX(Base!107:107,0,MATCH(Planilha2!$U107,Base!107:107,0)+2),1),INDEX(Base!107:107,0,MATCH(Planilha2!$U107,Base!107:107,0)+2))</f>
        <v>3</v>
      </c>
      <c r="Y107" t="str" cm="1">
        <f t="array" ref="Y107">IF(LEN(INDEX(Base!107:107,0,MATCH(Planilha2!$U107,Base!107:107,0)+2))&gt;2,LEFT(INDEX(Base!107:107,0,MATCH(Planilha2!$U107,Base!107:107,0)+2),1),INDEX(Base!107:107,0,MATCH(Planilha2!$U107,Base!107:107,0)+2))</f>
        <v>3</v>
      </c>
    </row>
    <row r="108" spans="2:25" x14ac:dyDescent="0.3">
      <c r="B108">
        <f>IF(OR(ISNUMBER(FIND(Configurações!$B$4,Base!B108)),ISNUMBER(FIND(Configurações!$B$5,Base!B108)),ISNUMBER(FIND(Configurações!$B$6,Base!B108)),ISNUMBER(FIND(Configurações!$B$7,Base!B108)),ISNUMBER(FIND(Configurações!$B$8,Base!B108)))=TRUE,Base!B108,0)</f>
        <v>0</v>
      </c>
      <c r="C108" t="str">
        <f>IF(ISNUMBER(FIND("consul",Base!C108))=TRUE,0,IF(ISNUMBER(FIND("R$",Base!B108))=TRUE,Base!B108,IF(OR(ISNUMBER(FIND("condo",Base!C108)),ISNUMBER(FIND("IPTU",Base!C108)))=TRUE,Base!B108,Base!C108)))</f>
        <v>R$ 360.000</v>
      </c>
      <c r="D108" t="str">
        <f>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</f>
        <v>0</v>
      </c>
      <c r="E108" t="str">
        <f>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</f>
        <v>110</v>
      </c>
      <c r="F108" s="5" t="str" cm="1">
        <f t="array" ref="F108">INDEX(Base!108:108,MATCH(MAX(LEN(Base!108:108)),LEN(Base!108:108),0))</f>
        <v>Venda casa 3 quartos Moqueta Nova Iguaçu, sala ampla , 3 quartos , banheiro , cozinha espaçosa , sala de jantar, varanda na frente e fundos , área de serviço separada, piscina , es...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>Venda casa 3 quartos Moqueta Nova Iguaçu, sala ampla , 3 quartos , banheiro , cozinha espaçosa , sala de jantar, varanda na frente e fundos , área de serviço separada, piscina , es...</v>
      </c>
      <c r="M108" t="str">
        <f>TRIM((IF(OR(ISNUMBER(FIND("Avenida",Base!E108)),ISNUMBER(FIND("Rua",Base!E108)),ISNUMBER(FIND("Estrada",Base!E108)),ISNUMBER(FIND(",",Base!E108)))=TRUE,Base!E108,"")))</f>
        <v/>
      </c>
      <c r="N108" t="str">
        <f>TRIM((IF(OR(ISNUMBER(FIND("Avenida",Base!F108)),ISNUMBER(FIND("Rua",Base!F108)),ISNUMBER(FIND("Estrada",Base!F108)),ISNUMBER(FIND(",",Base!F108)))=TRUE,Base!F108,"")))</f>
        <v>Rua Pedro Antônio Pereira, Moqueta</v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s="3" t="str" cm="1">
        <f t="array" ref="U108">LOOKUP(2,1/(F108:T108&lt;&gt;""),F108:T108)</f>
        <v>Rua Pedro Antônio Pereira, Moqueta</v>
      </c>
      <c r="V108" t="str" cm="1">
        <f t="array" ref="V108">TRIM(SUBSTITUTE(INDEX(Base!108:108,0,MATCH(Planilha2!$U108,Base!108:108,0)+1),"m²",""))</f>
        <v>250</v>
      </c>
      <c r="W108" t="str" cm="1">
        <f t="array" ref="W108">IF(LEN(INDEX(Base!108:108,0,MATCH(Planilha2!$U108,Base!108:108,0)+2))&gt;2,LEFT(INDEX(Base!108:108,0,MATCH(Planilha2!$U108,Base!108:108,0)+2),1),INDEX(Base!108:108,0,MATCH(Planilha2!$U108,Base!108:108,0)+2))</f>
        <v>3</v>
      </c>
      <c r="X108" t="str" cm="1">
        <f t="array" ref="X108">IF(LEN(INDEX(Base!108:108,0,MATCH(Planilha2!$U108,Base!108:108,0)+2))&gt;2,LEFT(INDEX(Base!108:108,0,MATCH(Planilha2!$U108,Base!108:108,0)+2),1),INDEX(Base!108:108,0,MATCH(Planilha2!$U108,Base!108:108,0)+2))</f>
        <v>3</v>
      </c>
      <c r="Y108" t="str" cm="1">
        <f t="array" ref="Y108">IF(LEN(INDEX(Base!108:108,0,MATCH(Planilha2!$U108,Base!108:108,0)+2))&gt;2,LEFT(INDEX(Base!108:108,0,MATCH(Planilha2!$U108,Base!108:108,0)+2),1),INDEX(Base!108:108,0,MATCH(Planilha2!$U108,Base!108:108,0)+2))</f>
        <v>3</v>
      </c>
    </row>
    <row r="109" spans="2:25" x14ac:dyDescent="0.3">
      <c r="B109" t="str">
        <f>IF(OR(ISNUMBER(FIND(Configurações!$B$4,Base!B109)),ISNUMBER(FIND(Configurações!$B$5,Base!B109)),ISNUMBER(FIND(Configurações!$B$6,Base!B109)),ISNUMBER(FIND(Configurações!$B$7,Base!B109)),ISNUMBER(FIND(Configurações!$B$8,Base!B109)))=TRUE,Base!B109,0)</f>
        <v>destaque</v>
      </c>
      <c r="C109" t="str">
        <f>IF(ISNUMBER(FIND("consul",Base!C109))=TRUE,0,IF(ISNUMBER(FIND("R$",Base!B109))=TRUE,Base!B109,IF(OR(ISNUMBER(FIND("condo",Base!C109)),ISNUMBER(FIND("IPTU",Base!C109)))=TRUE,Base!B109,Base!C109)))</f>
        <v>R$ 306.000</v>
      </c>
      <c r="D109" t="str">
        <f>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</f>
        <v>0</v>
      </c>
      <c r="E109" t="str">
        <f>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</f>
        <v>0</v>
      </c>
      <c r="F109" s="5" t="str" cm="1">
        <f t="array" ref="F109">INDEX(Base!109:109,MATCH(MAX(LEN(Base!109:109)),LEN(Base!109:109),0))</f>
        <v>Apto 2 quartos nova Iguaçu - Colado ao Top Shopping. Localização privilegiada. Planta confortável de 2 quartos com suíte, NOVO, varanda gourmet com churrasqueira, cozinha com área...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>Apto 2 quartos nova Iguaçu - Colado ao Top Shopping. Localização privilegiada. Planta confortável de 2 quartos com suíte, NOVO, varanda gourmet com churrasqueira, cozinha com área...</v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>Rua Paschoal Palladino, Centro</v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s="3" t="str" cm="1">
        <f t="array" ref="U109">LOOKUP(2,1/(F109:T109&lt;&gt;""),F109:T109)</f>
        <v>Rua Paschoal Palladino, Centro</v>
      </c>
      <c r="V109" t="str" cm="1">
        <f t="array" ref="V109">TRIM(SUBSTITUTE(INDEX(Base!109:109,0,MATCH(Planilha2!$U109,Base!109:109,0)+1),"m²",""))</f>
        <v>64</v>
      </c>
      <c r="W109" t="str" cm="1">
        <f t="array" ref="W109">IF(LEN(INDEX(Base!109:109,0,MATCH(Planilha2!$U109,Base!109:109,0)+2))&gt;2,LEFT(INDEX(Base!109:109,0,MATCH(Planilha2!$U109,Base!109:109,0)+2),1),INDEX(Base!109:109,0,MATCH(Planilha2!$U109,Base!109:109,0)+2))</f>
        <v>2</v>
      </c>
      <c r="X109" t="str" cm="1">
        <f t="array" ref="X109">IF(LEN(INDEX(Base!109:109,0,MATCH(Planilha2!$U109,Base!109:109,0)+2))&gt;2,LEFT(INDEX(Base!109:109,0,MATCH(Planilha2!$U109,Base!109:109,0)+2),1),INDEX(Base!109:109,0,MATCH(Planilha2!$U109,Base!109:109,0)+2))</f>
        <v>2</v>
      </c>
      <c r="Y109" t="str" cm="1">
        <f t="array" ref="Y109">IF(LEN(INDEX(Base!109:109,0,MATCH(Planilha2!$U109,Base!109:109,0)+2))&gt;2,LEFT(INDEX(Base!109:109,0,MATCH(Planilha2!$U109,Base!109:109,0)+2),1),INDEX(Base!109:109,0,MATCH(Planilha2!$U109,Base!109:109,0)+2))</f>
        <v>2</v>
      </c>
    </row>
    <row r="110" spans="2:25" x14ac:dyDescent="0.3">
      <c r="B110" t="str">
        <f>IF(OR(ISNUMBER(FIND(Configurações!$B$4,Base!B110)),ISNUMBER(FIND(Configurações!$B$5,Base!B110)),ISNUMBER(FIND(Configurações!$B$6,Base!B110)),ISNUMBER(FIND(Configurações!$B$7,Base!B110)),ISNUMBER(FIND(Configurações!$B$8,Base!B110)))=TRUE,Base!B110,0)</f>
        <v>destaque</v>
      </c>
      <c r="C110" t="str">
        <f>IF(ISNUMBER(FIND("consul",Base!C110))=TRUE,0,IF(ISNUMBER(FIND("R$",Base!B110))=TRUE,Base!B110,IF(OR(ISNUMBER(FIND("condo",Base!C110)),ISNUMBER(FIND("IPTU",Base!C110)))=TRUE,Base!B110,Base!C110)))</f>
        <v>R$ 380.000</v>
      </c>
      <c r="D110" t="str">
        <f>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</f>
        <v>200</v>
      </c>
      <c r="E110" t="str">
        <f>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</f>
        <v>60</v>
      </c>
      <c r="F110" s="5" t="str" cm="1">
        <f t="array" ref="F110">INDEX(Base!110:110,MATCH(MAX(LEN(Base!110:110)),LEN(Base!110:110),0))</f>
        <v>Vendo casa 4 quartos condomínio Vila Angela Jardim Alvorada Nova Iguaçu, sala ampla 3 ambientes, banheiro social, cozinha grande com armários e bancada ,área de serviço, churrasque...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>Vendo casa 4 quartos condomínio Vila Angela Jardim Alvorada Nova Iguaçu, sala ampla 3 ambientes, banheiro social, cozinha grande com armários e bancada ,área de serviço, churrasque...</v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>Avenida Abílio Augusto Távora, Jardim Alvorada</v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s="3" t="str" cm="1">
        <f t="array" ref="U110">LOOKUP(2,1/(F110:T110&lt;&gt;""),F110:T110)</f>
        <v>Avenida Abílio Augusto Távora, Jardim Alvorada</v>
      </c>
      <c r="V110" t="str" cm="1">
        <f t="array" ref="V110">TRIM(SUBSTITUTE(INDEX(Base!110:110,0,MATCH(Planilha2!$U110,Base!110:110,0)+1),"m²",""))</f>
        <v>154</v>
      </c>
      <c r="W110" t="str" cm="1">
        <f t="array" ref="W110">IF(LEN(INDEX(Base!110:110,0,MATCH(Planilha2!$U110,Base!110:110,0)+2))&gt;2,LEFT(INDEX(Base!110:110,0,MATCH(Planilha2!$U110,Base!110:110,0)+2),1),INDEX(Base!110:110,0,MATCH(Planilha2!$U110,Base!110:110,0)+2))</f>
        <v>4</v>
      </c>
      <c r="X110" t="str" cm="1">
        <f t="array" ref="X110">IF(LEN(INDEX(Base!110:110,0,MATCH(Planilha2!$U110,Base!110:110,0)+2))&gt;2,LEFT(INDEX(Base!110:110,0,MATCH(Planilha2!$U110,Base!110:110,0)+2),1),INDEX(Base!110:110,0,MATCH(Planilha2!$U110,Base!110:110,0)+2))</f>
        <v>4</v>
      </c>
      <c r="Y110" t="str" cm="1">
        <f t="array" ref="Y110">IF(LEN(INDEX(Base!110:110,0,MATCH(Planilha2!$U110,Base!110:110,0)+2))&gt;2,LEFT(INDEX(Base!110:110,0,MATCH(Planilha2!$U110,Base!110:110,0)+2),1),INDEX(Base!110:110,0,MATCH(Planilha2!$U110,Base!110:110,0)+2))</f>
        <v>4</v>
      </c>
    </row>
    <row r="111" spans="2:25" x14ac:dyDescent="0.3">
      <c r="B111">
        <f>IF(OR(ISNUMBER(FIND(Configurações!$B$4,Base!B111)),ISNUMBER(FIND(Configurações!$B$5,Base!B111)),ISNUMBER(FIND(Configurações!$B$6,Base!B111)),ISNUMBER(FIND(Configurações!$B$7,Base!B111)),ISNUMBER(FIND(Configurações!$B$8,Base!B111)))=TRUE,Base!B111,0)</f>
        <v>0</v>
      </c>
      <c r="C111" t="str">
        <f>IF(ISNUMBER(FIND("consul",Base!C111))=TRUE,0,IF(ISNUMBER(FIND("R$",Base!B111))=TRUE,Base!B111,IF(OR(ISNUMBER(FIND("condo",Base!C111)),ISNUMBER(FIND("IPTU",Base!C111)))=TRUE,Base!B111,Base!C111)))</f>
        <v>R$ 739.000</v>
      </c>
      <c r="D111" t="str">
        <f>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</f>
        <v>1.000</v>
      </c>
      <c r="E111" t="str">
        <f>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</f>
        <v>1</v>
      </c>
      <c r="F111" s="5" t="str" cm="1">
        <f t="array" ref="F111">INDEX(Base!111:111,MATCH(MAX(LEN(Base!111:111)),LEN(Base!111:111),0))</f>
        <v>Tabela promocional de Natal. Apartamento na região nobre de Nova Iguaçu, no luxuoso Condomínio Golden Gate (apenas duas torres). Unidade 1704 do bloco A, com 2 suítes, varanda gour...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>Tabela promocional de Natal. Apartamento na região nobre de Nova Iguaçu, no luxuoso Condomínio Golden Gate (apenas duas torres). Unidade 1704 do bloco A, com 2 suítes, varanda gour...</v>
      </c>
      <c r="M111" t="str">
        <f>TRIM((IF(OR(ISNUMBER(FIND("Avenida",Base!E111)),ISNUMBER(FIND("Rua",Base!E111)),ISNUMBER(FIND("Estrada",Base!E111)),ISNUMBER(FIND(",",Base!E111)))=TRUE,Base!E111,"")))</f>
        <v/>
      </c>
      <c r="N111" t="str">
        <f>TRIM((IF(OR(ISNUMBER(FIND("Avenida",Base!F111)),ISNUMBER(FIND("Rua",Base!F111)),ISNUMBER(FIND("Estrada",Base!F111)),ISNUMBER(FIND(",",Base!F111)))=TRUE,Base!F111,"")))</f>
        <v>Rua Afrânio Peixoto, Centro</v>
      </c>
      <c r="O111" t="str">
        <f>TRIM((IF(OR(ISNUMBER(FIND("Avenida",Base!G111)),ISNUMBER(FIND("Rua",Base!G111)),ISNUMBER(FIND("Estrada",Base!G111)),ISNUMBER(FIND(",",Base!G111)))=TRUE,Base!G111,"")))</f>
        <v/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s="3" t="str" cm="1">
        <f t="array" ref="U111">LOOKUP(2,1/(F111:T111&lt;&gt;""),F111:T111)</f>
        <v>Rua Afrânio Peixoto, Centro</v>
      </c>
      <c r="V111" t="str" cm="1">
        <f t="array" ref="V111">TRIM(SUBSTITUTE(INDEX(Base!111:111,0,MATCH(Planilha2!$U111,Base!111:111,0)+1),"m²",""))</f>
        <v>115</v>
      </c>
      <c r="W111" t="str" cm="1">
        <f t="array" ref="W111">IF(LEN(INDEX(Base!111:111,0,MATCH(Planilha2!$U111,Base!111:111,0)+2))&gt;2,LEFT(INDEX(Base!111:111,0,MATCH(Planilha2!$U111,Base!111:111,0)+2),1),INDEX(Base!111:111,0,MATCH(Planilha2!$U111,Base!111:111,0)+2))</f>
        <v>3</v>
      </c>
      <c r="X111" t="str" cm="1">
        <f t="array" ref="X111">IF(LEN(INDEX(Base!111:111,0,MATCH(Planilha2!$U111,Base!111:111,0)+2))&gt;2,LEFT(INDEX(Base!111:111,0,MATCH(Planilha2!$U111,Base!111:111,0)+2),1),INDEX(Base!111:111,0,MATCH(Planilha2!$U111,Base!111:111,0)+2))</f>
        <v>3</v>
      </c>
      <c r="Y111" t="str" cm="1">
        <f t="array" ref="Y111">IF(LEN(INDEX(Base!111:111,0,MATCH(Planilha2!$U111,Base!111:111,0)+2))&gt;2,LEFT(INDEX(Base!111:111,0,MATCH(Planilha2!$U111,Base!111:111,0)+2),1),INDEX(Base!111:111,0,MATCH(Planilha2!$U111,Base!111:111,0)+2))</f>
        <v>3</v>
      </c>
    </row>
    <row r="112" spans="2:25" x14ac:dyDescent="0.3">
      <c r="B112">
        <f>IF(OR(ISNUMBER(FIND(Configurações!$B$4,Base!B112)),ISNUMBER(FIND(Configurações!$B$5,Base!B112)),ISNUMBER(FIND(Configurações!$B$6,Base!B112)),ISNUMBER(FIND(Configurações!$B$7,Base!B112)),ISNUMBER(FIND(Configurações!$B$8,Base!B112)))=TRUE,Base!B112,0)</f>
        <v>0</v>
      </c>
      <c r="C112" t="str">
        <f>IF(ISNUMBER(FIND("consul",Base!C112))=TRUE,0,IF(ISNUMBER(FIND("R$",Base!B112))=TRUE,Base!B112,IF(OR(ISNUMBER(FIND("condo",Base!C112)),ISNUMBER(FIND("IPTU",Base!C112)))=TRUE,Base!B112,Base!C112)))</f>
        <v>R$ 350.000</v>
      </c>
      <c r="D112" t="str">
        <f>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</f>
        <v>0</v>
      </c>
      <c r="E112" t="str">
        <f>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</f>
        <v>0</v>
      </c>
      <c r="F112" s="5" t="str" cm="1">
        <f t="array" ref="F112">INDEX(Base!112:112,MATCH(MAX(LEN(Base!112:112)),LEN(Base!112:112),0))</f>
        <v>Linda casa em condomínio fechado composta por: 3 quartos sendo 1 suíte, sala ampla, 2 banheiros, cozinha com planejados, área de serviço, vaga de garagem, quintal mini arborizado *...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>Linda casa em condomínio fechado composta por: 3 quartos sendo 1 suíte, sala ampla, 2 banheiros, cozinha com planejados, área de serviço, vaga de garagem, quintal mini arborizado *...</v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>Rua Geni Saraiva, Cerâmica</v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s="3" t="str" cm="1">
        <f t="array" ref="U112">LOOKUP(2,1/(F112:T112&lt;&gt;""),F112:T112)</f>
        <v>Rua Geni Saraiva, Cerâmica</v>
      </c>
      <c r="V112" t="str" cm="1">
        <f t="array" ref="V112">TRIM(SUBSTITUTE(INDEX(Base!112:112,0,MATCH(Planilha2!$U112,Base!112:112,0)+1),"m²",""))</f>
        <v>95</v>
      </c>
      <c r="W112" t="str" cm="1">
        <f t="array" ref="W112">IF(LEN(INDEX(Base!112:112,0,MATCH(Planilha2!$U112,Base!112:112,0)+2))&gt;2,LEFT(INDEX(Base!112:112,0,MATCH(Planilha2!$U112,Base!112:112,0)+2),1),INDEX(Base!112:112,0,MATCH(Planilha2!$U112,Base!112:112,0)+2))</f>
        <v>3</v>
      </c>
      <c r="X112" t="str" cm="1">
        <f t="array" ref="X112">IF(LEN(INDEX(Base!112:112,0,MATCH(Planilha2!$U112,Base!112:112,0)+2))&gt;2,LEFT(INDEX(Base!112:112,0,MATCH(Planilha2!$U112,Base!112:112,0)+2),1),INDEX(Base!112:112,0,MATCH(Planilha2!$U112,Base!112:112,0)+2))</f>
        <v>3</v>
      </c>
      <c r="Y112" t="str" cm="1">
        <f t="array" ref="Y112">IF(LEN(INDEX(Base!112:112,0,MATCH(Planilha2!$U112,Base!112:112,0)+2))&gt;2,LEFT(INDEX(Base!112:112,0,MATCH(Planilha2!$U112,Base!112:112,0)+2),1),INDEX(Base!112:112,0,MATCH(Planilha2!$U112,Base!112:112,0)+2))</f>
        <v>3</v>
      </c>
    </row>
    <row r="113" spans="2:25" x14ac:dyDescent="0.3">
      <c r="B113">
        <f>IF(OR(ISNUMBER(FIND(Configurações!$B$4,Base!B113)),ISNUMBER(FIND(Configurações!$B$5,Base!B113)),ISNUMBER(FIND(Configurações!$B$6,Base!B113)),ISNUMBER(FIND(Configurações!$B$7,Base!B113)),ISNUMBER(FIND(Configurações!$B$8,Base!B113)))=TRUE,Base!B113,0)</f>
        <v>0</v>
      </c>
      <c r="C113" t="str">
        <f>IF(ISNUMBER(FIND("consul",Base!C113))=TRUE,0,IF(ISNUMBER(FIND("R$",Base!B113))=TRUE,Base!B113,IF(OR(ISNUMBER(FIND("condo",Base!C113)),ISNUMBER(FIND("IPTU",Base!C113)))=TRUE,Base!B113,Base!C113)))</f>
        <v>R$ 225.000</v>
      </c>
      <c r="D113" t="str">
        <f>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</f>
        <v>0</v>
      </c>
      <c r="E113" t="str">
        <f>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</f>
        <v>0</v>
      </c>
      <c r="F113" s="5" t="str" cm="1">
        <f t="array" ref="F113">INDEX(Base!113:113,MATCH(MAX(LEN(Base!113:113)),LEN(Base!113:113),0))</f>
        <v>Rua Coronel Bernardino de Melo, K 11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>Rua Coronel Bernardino de Melo, K 11</v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/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s="3" t="str" cm="1">
        <f t="array" ref="U113">LOOKUP(2,1/(F113:T113&lt;&gt;""),F113:T113)</f>
        <v>Rua Coronel Bernardino de Melo, K 11</v>
      </c>
      <c r="V113" t="str" cm="1">
        <f t="array" ref="V113">TRIM(SUBSTITUTE(INDEX(Base!113:113,0,MATCH(Planilha2!$U113,Base!113:113,0)+1),"m²",""))</f>
        <v>100</v>
      </c>
      <c r="W113" t="str" cm="1">
        <f t="array" ref="W113">IF(LEN(INDEX(Base!113:113,0,MATCH(Planilha2!$U113,Base!113:113,0)+2))&gt;2,LEFT(INDEX(Base!113:113,0,MATCH(Planilha2!$U113,Base!113:113,0)+2),1),INDEX(Base!113:113,0,MATCH(Planilha2!$U113,Base!113:113,0)+2))</f>
        <v>2</v>
      </c>
      <c r="X113" t="str" cm="1">
        <f t="array" ref="X113">IF(LEN(INDEX(Base!113:113,0,MATCH(Planilha2!$U113,Base!113:113,0)+2))&gt;2,LEFT(INDEX(Base!113:113,0,MATCH(Planilha2!$U113,Base!113:113,0)+2),1),INDEX(Base!113:113,0,MATCH(Planilha2!$U113,Base!113:113,0)+2))</f>
        <v>2</v>
      </c>
      <c r="Y113" t="str" cm="1">
        <f t="array" ref="Y113">IF(LEN(INDEX(Base!113:113,0,MATCH(Planilha2!$U113,Base!113:113,0)+2))&gt;2,LEFT(INDEX(Base!113:113,0,MATCH(Planilha2!$U113,Base!113:113,0)+2),1),INDEX(Base!113:113,0,MATCH(Planilha2!$U113,Base!113:113,0)+2))</f>
        <v>2</v>
      </c>
    </row>
    <row r="114" spans="2:25" x14ac:dyDescent="0.3">
      <c r="B114">
        <f>IF(OR(ISNUMBER(FIND(Configurações!$B$4,Base!B114)),ISNUMBER(FIND(Configurações!$B$5,Base!B114)),ISNUMBER(FIND(Configurações!$B$6,Base!B114)),ISNUMBER(FIND(Configurações!$B$7,Base!B114)),ISNUMBER(FIND(Configurações!$B$8,Base!B114)))=TRUE,Base!B114,0)</f>
        <v>0</v>
      </c>
      <c r="C114" t="str">
        <f>IF(ISNUMBER(FIND("consul",Base!C114))=TRUE,0,IF(ISNUMBER(FIND("R$",Base!B114))=TRUE,Base!B114,IF(OR(ISNUMBER(FIND("condo",Base!C114)),ISNUMBER(FIND("IPTU",Base!C114)))=TRUE,Base!B114,Base!C114)))</f>
        <v>R$ 420.000</v>
      </c>
      <c r="D114" t="str">
        <f>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</f>
        <v>0</v>
      </c>
      <c r="E114" t="str">
        <f>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</f>
        <v>220</v>
      </c>
      <c r="F114" s="5" t="str" cm="1">
        <f t="array" ref="F114">INDEX(Base!114:114,MATCH(MAX(LEN(Base!114:114)),LEN(Base!114:114),0))</f>
        <v>Venda de casa 3 quartos Santa Eugenia Nova Iguaçu, sala com rebaixamento de gesso,piso porcelanato, suite com armário e espaço para escritório ou closet , 2 quartos com armários pl...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>Venda de casa 3 quartos Santa Eugenia Nova Iguaçu, sala com rebaixamento de gesso,piso porcelanato, suite com armário e espaço para escritório ou closet , 2 quartos com armários pl...</v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>Rua Carlos Pereira Leal, Parque Residencial Guadalajara</v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s="3" t="str" cm="1">
        <f t="array" ref="U114">LOOKUP(2,1/(F114:T114&lt;&gt;""),F114:T114)</f>
        <v>Rua Carlos Pereira Leal, Parque Residencial Guadalajara</v>
      </c>
      <c r="V114" t="str" cm="1">
        <f t="array" ref="V114">TRIM(SUBSTITUTE(INDEX(Base!114:114,0,MATCH(Planilha2!$U114,Base!114:114,0)+1),"m²",""))</f>
        <v>182</v>
      </c>
      <c r="W114" t="str" cm="1">
        <f t="array" ref="W114">IF(LEN(INDEX(Base!114:114,0,MATCH(Planilha2!$U114,Base!114:114,0)+2))&gt;2,LEFT(INDEX(Base!114:114,0,MATCH(Planilha2!$U114,Base!114:114,0)+2),1),INDEX(Base!114:114,0,MATCH(Planilha2!$U114,Base!114:114,0)+2))</f>
        <v>3</v>
      </c>
      <c r="X114" t="str" cm="1">
        <f t="array" ref="X114">IF(LEN(INDEX(Base!114:114,0,MATCH(Planilha2!$U114,Base!114:114,0)+2))&gt;2,LEFT(INDEX(Base!114:114,0,MATCH(Planilha2!$U114,Base!114:114,0)+2),1),INDEX(Base!114:114,0,MATCH(Planilha2!$U114,Base!114:114,0)+2))</f>
        <v>3</v>
      </c>
      <c r="Y114" t="str" cm="1">
        <f t="array" ref="Y114">IF(LEN(INDEX(Base!114:114,0,MATCH(Planilha2!$U114,Base!114:114,0)+2))&gt;2,LEFT(INDEX(Base!114:114,0,MATCH(Planilha2!$U114,Base!114:114,0)+2),1),INDEX(Base!114:114,0,MATCH(Planilha2!$U114,Base!114:114,0)+2))</f>
        <v>3</v>
      </c>
    </row>
    <row r="115" spans="2:25" x14ac:dyDescent="0.3">
      <c r="B115">
        <f>IF(OR(ISNUMBER(FIND(Configurações!$B$4,Base!B115)),ISNUMBER(FIND(Configurações!$B$5,Base!B115)),ISNUMBER(FIND(Configurações!$B$6,Base!B115)),ISNUMBER(FIND(Configurações!$B$7,Base!B115)),ISNUMBER(FIND(Configurações!$B$8,Base!B115)))=TRUE,Base!B115,0)</f>
        <v>0</v>
      </c>
      <c r="C115" t="str">
        <f>IF(ISNUMBER(FIND("consul",Base!C115))=TRUE,0,IF(ISNUMBER(FIND("R$",Base!B115))=TRUE,Base!B115,IF(OR(ISNUMBER(FIND("condo",Base!C115)),ISNUMBER(FIND("IPTU",Base!C115)))=TRUE,Base!B115,Base!C115)))</f>
        <v>R$ 490.000</v>
      </c>
      <c r="D115" t="str">
        <f>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</f>
        <v>0</v>
      </c>
      <c r="E115" t="str">
        <f>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</f>
        <v>100</v>
      </c>
      <c r="F115" s="5" t="str" cm="1">
        <f t="array" ref="F115">INDEX(Base!115:115,MATCH(MAX(LEN(Base!115:115)),LEN(Base!115:115),0))</f>
        <v>Casa de 2 andares, casa independente com a parte de cima com quarto, escritório, circulação e varandão, sala de estar, cozinha ampla, banheiro moderno, área de serviço, casa muito...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>Casa de 2 andares, casa independente com a parte de cima com quarto, escritório, circulação e varandão, sala de estar, cozinha ampla, banheiro moderno, área de serviço, casa muito...</v>
      </c>
      <c r="M115" t="str">
        <f>TRIM((IF(OR(ISNUMBER(FIND("Avenida",Base!E115)),ISNUMBER(FIND("Rua",Base!E115)),ISNUMBER(FIND("Estrada",Base!E115)),ISNUMBER(FIND(",",Base!E115)))=TRUE,Base!E115,"")))</f>
        <v/>
      </c>
      <c r="N115" t="str">
        <f>TRIM((IF(OR(ISNUMBER(FIND("Avenida",Base!F115)),ISNUMBER(FIND("Rua",Base!F115)),ISNUMBER(FIND("Estrada",Base!F115)),ISNUMBER(FIND(",",Base!F115)))=TRUE,Base!F115,"")))</f>
        <v>Rua Vereador Helcio Chambarelli, Caonze</v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s="3" t="str" cm="1">
        <f t="array" ref="U115">LOOKUP(2,1/(F115:T115&lt;&gt;""),F115:T115)</f>
        <v>Rua Vereador Helcio Chambarelli, Caonze</v>
      </c>
      <c r="V115" t="str" cm="1">
        <f t="array" ref="V115">TRIM(SUBSTITUTE(INDEX(Base!115:115,0,MATCH(Planilha2!$U115,Base!115:115,0)+1),"m²",""))</f>
        <v>200</v>
      </c>
      <c r="W115" t="str" cm="1">
        <f t="array" ref="W115">IF(LEN(INDEX(Base!115:115,0,MATCH(Planilha2!$U115,Base!115:115,0)+2))&gt;2,LEFT(INDEX(Base!115:115,0,MATCH(Planilha2!$U115,Base!115:115,0)+2),1),INDEX(Base!115:115,0,MATCH(Planilha2!$U115,Base!115:115,0)+2))</f>
        <v>3</v>
      </c>
      <c r="X115" t="str" cm="1">
        <f t="array" ref="X115">IF(LEN(INDEX(Base!115:115,0,MATCH(Planilha2!$U115,Base!115:115,0)+2))&gt;2,LEFT(INDEX(Base!115:115,0,MATCH(Planilha2!$U115,Base!115:115,0)+2),1),INDEX(Base!115:115,0,MATCH(Planilha2!$U115,Base!115:115,0)+2))</f>
        <v>3</v>
      </c>
      <c r="Y115" t="str" cm="1">
        <f t="array" ref="Y115">IF(LEN(INDEX(Base!115:115,0,MATCH(Planilha2!$U115,Base!115:115,0)+2))&gt;2,LEFT(INDEX(Base!115:115,0,MATCH(Planilha2!$U115,Base!115:115,0)+2),1),INDEX(Base!115:115,0,MATCH(Planilha2!$U115,Base!115:115,0)+2))</f>
        <v>3</v>
      </c>
    </row>
    <row r="116" spans="2:25" x14ac:dyDescent="0.3">
      <c r="B116">
        <f>IF(OR(ISNUMBER(FIND(Configurações!$B$4,Base!B116)),ISNUMBER(FIND(Configurações!$B$5,Base!B116)),ISNUMBER(FIND(Configurações!$B$6,Base!B116)),ISNUMBER(FIND(Configurações!$B$7,Base!B116)),ISNUMBER(FIND(Configurações!$B$8,Base!B116)))=TRUE,Base!B116,0)</f>
        <v>0</v>
      </c>
      <c r="C116" t="str">
        <f>IF(ISNUMBER(FIND("consul",Base!C116))=TRUE,0,IF(ISNUMBER(FIND("R$",Base!B116))=TRUE,Base!B116,IF(OR(ISNUMBER(FIND("condo",Base!C116)),ISNUMBER(FIND("IPTU",Base!C116)))=TRUE,Base!B116,Base!C116)))</f>
        <v>R$ 180.000</v>
      </c>
      <c r="D116" t="str">
        <f>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</f>
        <v>50</v>
      </c>
      <c r="E116" t="str">
        <f>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</f>
        <v>300</v>
      </c>
      <c r="F116" s="5" t="str" cm="1">
        <f t="array" ref="F116">INDEX(Base!116:116,MATCH(MAX(LEN(Base!116:116)),LEN(Base!116:116),0))</f>
        <v>A casa no bairro Parque Flora possui 77 metros quadrados com 2 quartos sendo 1 suite e 2 banheiros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/>
      </c>
      <c r="N116" t="str">
        <f>TRIM((IF(OR(ISNUMBER(FIND("Avenida",Base!F116)),ISNUMBER(FIND("Rua",Base!F116)),ISNUMBER(FIND("Estrada",Base!F116)),ISNUMBER(FIND(",",Base!F116)))=TRUE,Base!F116,"")))</f>
        <v>Casa duplex de 2 quartos, 1 suíte com varanda, sala ampla em porcelanato c...</v>
      </c>
      <c r="O116" t="str">
        <f>TRIM((IF(OR(ISNUMBER(FIND("Avenida",Base!G116)),ISNUMBER(FIND("Rua",Base!G116)),ISNUMBER(FIND("Estrada",Base!G116)),ISNUMBER(FIND(",",Base!G116)))=TRUE,Base!G116,"")))</f>
        <v/>
      </c>
      <c r="P116" t="str">
        <f>TRIM((IF(OR(ISNUMBER(FIND("Avenida",Base!H116)),ISNUMBER(FIND("Rua",Base!H116)),ISNUMBER(FIND("Estrada",Base!H116)),ISNUMBER(FIND(",",Base!H116)))=TRUE,Base!H116,"")))</f>
        <v>Rua Proclamação, Parque Flora</v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s="3" t="str" cm="1">
        <f t="array" ref="U116">LOOKUP(2,1/(F116:T116&lt;&gt;""),F116:T116)</f>
        <v>Rua Proclamação, Parque Flora</v>
      </c>
      <c r="V116" t="str" cm="1">
        <f t="array" ref="V116">TRIM(SUBSTITUTE(INDEX(Base!116:116,0,MATCH(Planilha2!$U116,Base!116:116,0)+1),"m²",""))</f>
        <v>77</v>
      </c>
      <c r="W116" t="str" cm="1">
        <f t="array" ref="W116">IF(LEN(INDEX(Base!116:116,0,MATCH(Planilha2!$U116,Base!116:116,0)+2))&gt;2,LEFT(INDEX(Base!116:116,0,MATCH(Planilha2!$U116,Base!116:116,0)+2),1),INDEX(Base!116:116,0,MATCH(Planilha2!$U116,Base!116:116,0)+2))</f>
        <v>2</v>
      </c>
      <c r="X116" t="str" cm="1">
        <f t="array" ref="X116">IF(LEN(INDEX(Base!116:116,0,MATCH(Planilha2!$U116,Base!116:116,0)+2))&gt;2,LEFT(INDEX(Base!116:116,0,MATCH(Planilha2!$U116,Base!116:116,0)+2),1),INDEX(Base!116:116,0,MATCH(Planilha2!$U116,Base!116:116,0)+2))</f>
        <v>2</v>
      </c>
      <c r="Y116" t="str" cm="1">
        <f t="array" ref="Y116">IF(LEN(INDEX(Base!116:116,0,MATCH(Planilha2!$U116,Base!116:116,0)+2))&gt;2,LEFT(INDEX(Base!116:116,0,MATCH(Planilha2!$U116,Base!116:116,0)+2),1),INDEX(Base!116:116,0,MATCH(Planilha2!$U116,Base!116:116,0)+2))</f>
        <v>2</v>
      </c>
    </row>
    <row r="117" spans="2:25" x14ac:dyDescent="0.3">
      <c r="B117" t="str">
        <f>IF(OR(ISNUMBER(FIND(Configurações!$B$4,Base!B117)),ISNUMBER(FIND(Configurações!$B$5,Base!B117)),ISNUMBER(FIND(Configurações!$B$6,Base!B117)),ISNUMBER(FIND(Configurações!$B$7,Base!B117)),ISNUMBER(FIND(Configurações!$B$8,Base!B117)))=TRUE,Base!B117,0)</f>
        <v>destaque</v>
      </c>
      <c r="C117" t="str">
        <f>IF(ISNUMBER(FIND("consul",Base!C117))=TRUE,0,IF(ISNUMBER(FIND("R$",Base!B117))=TRUE,Base!B117,IF(OR(ISNUMBER(FIND("condo",Base!C117)),ISNUMBER(FIND("IPTU",Base!C117)))=TRUE,Base!B117,Base!C117)))</f>
        <v>R$ 309.000</v>
      </c>
      <c r="D117" t="str">
        <f>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</f>
        <v>0</v>
      </c>
      <c r="E117" t="str">
        <f>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</f>
        <v>0</v>
      </c>
      <c r="F117" s="5" t="str" cm="1">
        <f t="array" ref="F117">INDEX(Base!117:117,MATCH(MAX(LEN(Base!117:117)),LEN(Base!117:117),0))</f>
        <v>Buscando por espaço e localização? O residencial Paschoal Paladino tem tudo isso, seu endereço estratégico pertinho do Top Shopping e ainda com um amplo comércio ao redor se destac...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>Buscando por espaço e localização? O residencial Paschoal Paladino tem tudo isso, seu endereço estratégico pertinho do Top Shopping e ainda com um amplo comércio ao redor se destac...</v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>Rua Paschoal Palladino, Chacrinha</v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s="3" t="str" cm="1">
        <f t="array" ref="U117">LOOKUP(2,1/(F117:T117&lt;&gt;""),F117:T117)</f>
        <v>Rua Paschoal Palladino, Chacrinha</v>
      </c>
      <c r="V117" t="str" cm="1">
        <f t="array" ref="V117">TRIM(SUBSTITUTE(INDEX(Base!117:117,0,MATCH(Planilha2!$U117,Base!117:117,0)+1),"m²",""))</f>
        <v>66</v>
      </c>
      <c r="W117" t="str" cm="1">
        <f t="array" ref="W117">IF(LEN(INDEX(Base!117:117,0,MATCH(Planilha2!$U117,Base!117:117,0)+2))&gt;2,LEFT(INDEX(Base!117:117,0,MATCH(Planilha2!$U117,Base!117:117,0)+2),1),INDEX(Base!117:117,0,MATCH(Planilha2!$U117,Base!117:117,0)+2))</f>
        <v>2</v>
      </c>
      <c r="X117" t="str" cm="1">
        <f t="array" ref="X117">IF(LEN(INDEX(Base!117:117,0,MATCH(Planilha2!$U117,Base!117:117,0)+2))&gt;2,LEFT(INDEX(Base!117:117,0,MATCH(Planilha2!$U117,Base!117:117,0)+2),1),INDEX(Base!117:117,0,MATCH(Planilha2!$U117,Base!117:117,0)+2))</f>
        <v>2</v>
      </c>
      <c r="Y117" t="str" cm="1">
        <f t="array" ref="Y117">IF(LEN(INDEX(Base!117:117,0,MATCH(Planilha2!$U117,Base!117:117,0)+2))&gt;2,LEFT(INDEX(Base!117:117,0,MATCH(Planilha2!$U117,Base!117:117,0)+2),1),INDEX(Base!117:117,0,MATCH(Planilha2!$U117,Base!117:117,0)+2))</f>
        <v>2</v>
      </c>
    </row>
    <row r="118" spans="2:25" x14ac:dyDescent="0.3">
      <c r="B118" t="str">
        <f>IF(OR(ISNUMBER(FIND(Configurações!$B$4,Base!B118)),ISNUMBER(FIND(Configurações!$B$5,Base!B118)),ISNUMBER(FIND(Configurações!$B$6,Base!B118)),ISNUMBER(FIND(Configurações!$B$7,Base!B118)),ISNUMBER(FIND(Configurações!$B$8,Base!B118)))=TRUE,Base!B118,0)</f>
        <v>destaque</v>
      </c>
      <c r="C118" t="str">
        <f>IF(ISNUMBER(FIND("consul",Base!C118))=TRUE,0,IF(ISNUMBER(FIND("R$",Base!B118))=TRUE,Base!B118,IF(OR(ISNUMBER(FIND("condo",Base!C118)),ISNUMBER(FIND("IPTU",Base!C118)))=TRUE,Base!B118,Base!C118)))</f>
        <v>R$ 380.000</v>
      </c>
      <c r="D118" t="str">
        <f>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</f>
        <v>550</v>
      </c>
      <c r="E118" t="str">
        <f>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</f>
        <v>733</v>
      </c>
      <c r="F118" s="5" t="str" cm="1">
        <f t="array" ref="F118">INDEX(Base!118:118,MATCH(MAX(LEN(Base!118:118)),LEN(Base!118:118),0))</f>
        <v>Imóvel com 75 m², localizado em Nova Iguaçu, em condomínio com excelente infraestrutura. Próximo ao comércio, farta condução de transportes, escolas e diversas opções de entretenim...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>Imóvel com 75 m², localizado em Nova Iguaçu, em condomínio com excelente infraestrutura. Próximo ao comércio, farta condução de transportes, escolas e diversas opções de entretenim...</v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>Estrada Doutor Plínio Casado, Parque Rosario</v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s="3" t="str" cm="1">
        <f t="array" ref="U118">LOOKUP(2,1/(F118:T118&lt;&gt;""),F118:T118)</f>
        <v>Estrada Doutor Plínio Casado, Parque Rosario</v>
      </c>
      <c r="V118" t="str" cm="1">
        <f t="array" ref="V118">TRIM(SUBSTITUTE(INDEX(Base!118:118,0,MATCH(Planilha2!$U118,Base!118:118,0)+1),"m²",""))</f>
        <v>75</v>
      </c>
      <c r="W118" t="str" cm="1">
        <f t="array" ref="W118">IF(LEN(INDEX(Base!118:118,0,MATCH(Planilha2!$U118,Base!118:118,0)+2))&gt;2,LEFT(INDEX(Base!118:118,0,MATCH(Planilha2!$U118,Base!118:118,0)+2),1),INDEX(Base!118:118,0,MATCH(Planilha2!$U118,Base!118:118,0)+2))</f>
        <v>2</v>
      </c>
      <c r="X118" t="str" cm="1">
        <f t="array" ref="X118">IF(LEN(INDEX(Base!118:118,0,MATCH(Planilha2!$U118,Base!118:118,0)+2))&gt;2,LEFT(INDEX(Base!118:118,0,MATCH(Planilha2!$U118,Base!118:118,0)+2),1),INDEX(Base!118:118,0,MATCH(Planilha2!$U118,Base!118:118,0)+2))</f>
        <v>2</v>
      </c>
      <c r="Y118" t="str" cm="1">
        <f t="array" ref="Y118">IF(LEN(INDEX(Base!118:118,0,MATCH(Planilha2!$U118,Base!118:118,0)+2))&gt;2,LEFT(INDEX(Base!118:118,0,MATCH(Planilha2!$U118,Base!118:118,0)+2),1),INDEX(Base!118:118,0,MATCH(Planilha2!$U118,Base!118:118,0)+2))</f>
        <v>2</v>
      </c>
    </row>
    <row r="119" spans="2:25" x14ac:dyDescent="0.3">
      <c r="B119" t="str">
        <f>IF(OR(ISNUMBER(FIND(Configurações!$B$4,Base!B119)),ISNUMBER(FIND(Configurações!$B$5,Base!B119)),ISNUMBER(FIND(Configurações!$B$6,Base!B119)),ISNUMBER(FIND(Configurações!$B$7,Base!B119)),ISNUMBER(FIND(Configurações!$B$8,Base!B119)))=TRUE,Base!B119,0)</f>
        <v>destaque</v>
      </c>
      <c r="C119" t="str">
        <f>IF(ISNUMBER(FIND("consul",Base!C119))=TRUE,0,IF(ISNUMBER(FIND("R$",Base!B119))=TRUE,Base!B119,IF(OR(ISNUMBER(FIND("condo",Base!C119)),ISNUMBER(FIND("IPTU",Base!C119)))=TRUE,Base!B119,Base!C119)))</f>
        <v>R$ 480.000</v>
      </c>
      <c r="D119" t="str">
        <f>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</f>
        <v>0</v>
      </c>
      <c r="E119" t="str">
        <f>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</f>
        <v>105</v>
      </c>
      <c r="F119" s="5" t="str" cm="1">
        <f t="array" ref="F119">INDEX(Base!119:119,MATCH(MAX(LEN(Base!119:119)),LEN(Base!119:119),0))</f>
        <v>Vendo casa linear com 3 quartos em Santa Eugenia Nova Iguaçu, com 3 vagas de garagem e grande quintal atrás descoberto. Sala espaçosa, cozinha grande toda planejada, com área de se...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>Vendo casa linear com 3 quartos em Santa Eugenia Nova Iguaçu, com 3 vagas de garagem e grande quintal atrás descoberto. Sala espaçosa, cozinha grande toda planejada, com área de se...</v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Rua Barão do Cerro Azul, Santa Eugênia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s="3" t="str" cm="1">
        <f t="array" ref="U119">LOOKUP(2,1/(F119:T119&lt;&gt;""),F119:T119)</f>
        <v>Rua Barão do Cerro Azul, Santa Eugênia</v>
      </c>
      <c r="V119" t="str" cm="1">
        <f t="array" ref="V119">TRIM(SUBSTITUTE(INDEX(Base!119:119,0,MATCH(Planilha2!$U119,Base!119:119,0)+1),"m²",""))</f>
        <v>130</v>
      </c>
      <c r="W119" t="str" cm="1">
        <f t="array" ref="W119">IF(LEN(INDEX(Base!119:119,0,MATCH(Planilha2!$U119,Base!119:119,0)+2))&gt;2,LEFT(INDEX(Base!119:119,0,MATCH(Planilha2!$U119,Base!119:119,0)+2),1),INDEX(Base!119:119,0,MATCH(Planilha2!$U119,Base!119:119,0)+2))</f>
        <v>3</v>
      </c>
      <c r="X119" t="str" cm="1">
        <f t="array" ref="X119">IF(LEN(INDEX(Base!119:119,0,MATCH(Planilha2!$U119,Base!119:119,0)+2))&gt;2,LEFT(INDEX(Base!119:119,0,MATCH(Planilha2!$U119,Base!119:119,0)+2),1),INDEX(Base!119:119,0,MATCH(Planilha2!$U119,Base!119:119,0)+2))</f>
        <v>3</v>
      </c>
      <c r="Y119" t="str" cm="1">
        <f t="array" ref="Y119">IF(LEN(INDEX(Base!119:119,0,MATCH(Planilha2!$U119,Base!119:119,0)+2))&gt;2,LEFT(INDEX(Base!119:119,0,MATCH(Planilha2!$U119,Base!119:119,0)+2),1),INDEX(Base!119:119,0,MATCH(Planilha2!$U119,Base!119:119,0)+2))</f>
        <v>3</v>
      </c>
    </row>
    <row r="120" spans="2:25" x14ac:dyDescent="0.3">
      <c r="B120">
        <f>IF(OR(ISNUMBER(FIND(Configurações!$B$4,Base!B120)),ISNUMBER(FIND(Configurações!$B$5,Base!B120)),ISNUMBER(FIND(Configurações!$B$6,Base!B120)),ISNUMBER(FIND(Configurações!$B$7,Base!B120)),ISNUMBER(FIND(Configurações!$B$8,Base!B120)))=TRUE,Base!B120,0)</f>
        <v>0</v>
      </c>
      <c r="C120" t="str">
        <f>IF(ISNUMBER(FIND("consul",Base!C120))=TRUE,0,IF(ISNUMBER(FIND("R$",Base!B120))=TRUE,Base!B120,IF(OR(ISNUMBER(FIND("condo",Base!C120)),ISNUMBER(FIND("IPTU",Base!C120)))=TRUE,Base!B120,Base!C120)))</f>
        <v>R$ 210.000</v>
      </c>
      <c r="D120" t="str">
        <f>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</f>
        <v>230</v>
      </c>
      <c r="E120" t="str">
        <f>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</f>
        <v>395</v>
      </c>
      <c r="F120" s="5" t="str" cm="1">
        <f t="array" ref="F120">INDEX(Base!120:120,MATCH(MAX(LEN(Base!120:120)),LEN(Base!120:120),0))</f>
        <v>O apartamento está localizado no bairro Prata possui 47 metros quadrados com 2 quartos e 1 banheiro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>Possui área de fitness, parquinho c...</v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>Estrada Doutor Plínio Casado, Prata</v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s="3" t="str" cm="1">
        <f t="array" ref="U120">LOOKUP(2,1/(F120:T120&lt;&gt;""),F120:T120)</f>
        <v>Estrada Doutor Plínio Casado, Prata</v>
      </c>
      <c r="V120" t="str" cm="1">
        <f t="array" ref="V120">TRIM(SUBSTITUTE(INDEX(Base!120:120,0,MATCH(Planilha2!$U120,Base!120:120,0)+1),"m²",""))</f>
        <v>47</v>
      </c>
      <c r="W120" t="str" cm="1">
        <f t="array" ref="W120">IF(LEN(INDEX(Base!120:120,0,MATCH(Planilha2!$U120,Base!120:120,0)+2))&gt;2,LEFT(INDEX(Base!120:120,0,MATCH(Planilha2!$U120,Base!120:120,0)+2),1),INDEX(Base!120:120,0,MATCH(Planilha2!$U120,Base!120:120,0)+2))</f>
        <v>2</v>
      </c>
      <c r="X120" t="str" cm="1">
        <f t="array" ref="X120">IF(LEN(INDEX(Base!120:120,0,MATCH(Planilha2!$U120,Base!120:120,0)+2))&gt;2,LEFT(INDEX(Base!120:120,0,MATCH(Planilha2!$U120,Base!120:120,0)+2),1),INDEX(Base!120:120,0,MATCH(Planilha2!$U120,Base!120:120,0)+2))</f>
        <v>2</v>
      </c>
      <c r="Y120" t="str" cm="1">
        <f t="array" ref="Y120">IF(LEN(INDEX(Base!120:120,0,MATCH(Planilha2!$U120,Base!120:120,0)+2))&gt;2,LEFT(INDEX(Base!120:120,0,MATCH(Planilha2!$U120,Base!120:120,0)+2),1),INDEX(Base!120:120,0,MATCH(Planilha2!$U120,Base!120:120,0)+2))</f>
        <v>2</v>
      </c>
    </row>
    <row r="121" spans="2:25" x14ac:dyDescent="0.3">
      <c r="B121" t="str">
        <f>IF(OR(ISNUMBER(FIND(Configurações!$B$4,Base!B121)),ISNUMBER(FIND(Configurações!$B$5,Base!B121)),ISNUMBER(FIND(Configurações!$B$6,Base!B121)),ISNUMBER(FIND(Configurações!$B$7,Base!B121)),ISNUMBER(FIND(Configurações!$B$8,Base!B121)))=TRUE,Base!B121,0)</f>
        <v>destaque</v>
      </c>
      <c r="C121" t="str">
        <f>IF(ISNUMBER(FIND("consul",Base!C121))=TRUE,0,IF(ISNUMBER(FIND("R$",Base!B121))=TRUE,Base!B121,IF(OR(ISNUMBER(FIND("condo",Base!C121)),ISNUMBER(FIND("IPTU",Base!C121)))=TRUE,Base!B121,Base!C121)))</f>
        <v>R$ 200.000</v>
      </c>
      <c r="D121" t="str">
        <f>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</f>
        <v>0</v>
      </c>
      <c r="E121" t="str">
        <f>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</f>
        <v>0</v>
      </c>
      <c r="F121" s="5" t="str" cm="1">
        <f t="array" ref="F121">INDEX(Base!121:121,MATCH(MAX(LEN(Base!121:121)),LEN(Base!121:121),0))</f>
        <v>A casa no bairro Ouro Preto possui 100 metros quadrados com 3 quartos sendo 1 suite e 3 banheiros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>Ouro Preto, Nova Iguaçu</v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s="3" t="str" cm="1">
        <f t="array" ref="U121">LOOKUP(2,1/(F121:T121&lt;&gt;""),F121:T121)</f>
        <v>Ouro Preto, Nova Iguaçu</v>
      </c>
      <c r="V121" t="str" cm="1">
        <f t="array" ref="V121">TRIM(SUBSTITUTE(INDEX(Base!121:121,0,MATCH(Planilha2!$U121,Base!121:121,0)+1),"m²",""))</f>
        <v>100</v>
      </c>
      <c r="W121" t="str" cm="1">
        <f t="array" ref="W121">IF(LEN(INDEX(Base!121:121,0,MATCH(Planilha2!$U121,Base!121:121,0)+2))&gt;2,LEFT(INDEX(Base!121:121,0,MATCH(Planilha2!$U121,Base!121:121,0)+2),1),INDEX(Base!121:121,0,MATCH(Planilha2!$U121,Base!121:121,0)+2))</f>
        <v>3</v>
      </c>
      <c r="X121" t="str" cm="1">
        <f t="array" ref="X121">IF(LEN(INDEX(Base!121:121,0,MATCH(Planilha2!$U121,Base!121:121,0)+2))&gt;2,LEFT(INDEX(Base!121:121,0,MATCH(Planilha2!$U121,Base!121:121,0)+2),1),INDEX(Base!121:121,0,MATCH(Planilha2!$U121,Base!121:121,0)+2))</f>
        <v>3</v>
      </c>
      <c r="Y121" t="str" cm="1">
        <f t="array" ref="Y121">IF(LEN(INDEX(Base!121:121,0,MATCH(Planilha2!$U121,Base!121:121,0)+2))&gt;2,LEFT(INDEX(Base!121:121,0,MATCH(Planilha2!$U121,Base!121:121,0)+2),1),INDEX(Base!121:121,0,MATCH(Planilha2!$U121,Base!121:121,0)+2))</f>
        <v>3</v>
      </c>
    </row>
    <row r="122" spans="2:25" x14ac:dyDescent="0.3">
      <c r="B122">
        <f>IF(OR(ISNUMBER(FIND(Configurações!$B$4,Base!B122)),ISNUMBER(FIND(Configurações!$B$5,Base!B122)),ISNUMBER(FIND(Configurações!$B$6,Base!B122)),ISNUMBER(FIND(Configurações!$B$7,Base!B122)),ISNUMBER(FIND(Configurações!$B$8,Base!B122)))=TRUE,Base!B122,0)</f>
        <v>0</v>
      </c>
      <c r="C122">
        <f>IF(ISNUMBER(FIND("consul",Base!C122))=TRUE,0,IF(ISNUMBER(FIND("R$",Base!B122))=TRUE,Base!B122,IF(OR(ISNUMBER(FIND("condo",Base!C122)),ISNUMBER(FIND("IPTU",Base!C122)))=TRUE,Base!B122,Base!C122)))</f>
        <v>0</v>
      </c>
      <c r="D122" t="str">
        <f>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</f>
        <v>0</v>
      </c>
      <c r="E122" t="str">
        <f>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</f>
        <v>0</v>
      </c>
      <c r="F122" s="5" cm="1">
        <f t="array" ref="F122">INDEX(Base!122:122,MATCH(MAX(LEN(Base!122:122)),LEN(Base!122:122),0))</f>
        <v>0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s="3" cm="1">
        <f t="array" ref="U122">LOOKUP(2,1/(F122:T122&lt;&gt;""),F122:T122)</f>
        <v>0</v>
      </c>
      <c r="V122" t="e" cm="1">
        <f t="array" ref="V122">TRIM(SUBSTITUTE(INDEX(Base!122:122,0,MATCH(Planilha2!$U122,Base!122:122,0)+1),"m²",""))</f>
        <v>#N/A</v>
      </c>
      <c r="W122" t="e" cm="1">
        <f t="array" ref="W122">IF(LEN(INDEX(Base!122:122,0,MATCH(Planilha2!$U122,Base!122:122,0)+2))&gt;2,LEFT(INDEX(Base!122:122,0,MATCH(Planilha2!$U122,Base!122:122,0)+2),1),INDEX(Base!122:122,0,MATCH(Planilha2!$U122,Base!122:122,0)+2))</f>
        <v>#N/A</v>
      </c>
      <c r="X122" t="e" cm="1">
        <f t="array" ref="X122">IF(LEN(INDEX(Base!122:122,0,MATCH(Planilha2!$U122,Base!122:122,0)+2))&gt;2,LEFT(INDEX(Base!122:122,0,MATCH(Planilha2!$U122,Base!122:122,0)+2),1),INDEX(Base!122:122,0,MATCH(Planilha2!$U122,Base!122:122,0)+2))</f>
        <v>#N/A</v>
      </c>
      <c r="Y122" t="e" cm="1">
        <f t="array" ref="Y122">IF(LEN(INDEX(Base!122:122,0,MATCH(Planilha2!$U122,Base!122:122,0)+2))&gt;2,LEFT(INDEX(Base!122:122,0,MATCH(Planilha2!$U122,Base!122:122,0)+2),1),INDEX(Base!122:122,0,MATCH(Planilha2!$U122,Base!122:122,0)+2))</f>
        <v>#N/A</v>
      </c>
    </row>
    <row r="123" spans="2:25" x14ac:dyDescent="0.3">
      <c r="B123">
        <f>IF(OR(ISNUMBER(FIND(Configurações!$B$4,Base!B123)),ISNUMBER(FIND(Configurações!$B$5,Base!B123)),ISNUMBER(FIND(Configurações!$B$6,Base!B123)),ISNUMBER(FIND(Configurações!$B$7,Base!B123)),ISNUMBER(FIND(Configurações!$B$8,Base!B123)))=TRUE,Base!B123,0)</f>
        <v>0</v>
      </c>
      <c r="C123">
        <f>IF(ISNUMBER(FIND("consul",Base!C123))=TRUE,0,IF(ISNUMBER(FIND("R$",Base!B123))=TRUE,Base!B123,IF(OR(ISNUMBER(FIND("condo",Base!C123)),ISNUMBER(FIND("IPTU",Base!C123)))=TRUE,Base!B123,Base!C123)))</f>
        <v>0</v>
      </c>
      <c r="D123" t="str">
        <f>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</f>
        <v>0</v>
      </c>
      <c r="E123" t="str">
        <f>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</f>
        <v>0</v>
      </c>
      <c r="F123" s="5" cm="1">
        <f t="array" ref="F123">INDEX(Base!123:123,MATCH(MAX(LEN(Base!123:123)),LEN(Base!123:123),0))</f>
        <v>0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/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s="3" cm="1">
        <f t="array" ref="U123">LOOKUP(2,1/(F123:T123&lt;&gt;""),F123:T123)</f>
        <v>0</v>
      </c>
      <c r="V123" t="e" cm="1">
        <f t="array" ref="V123">TRIM(SUBSTITUTE(INDEX(Base!123:123,0,MATCH(Planilha2!$U123,Base!123:123,0)+1),"m²",""))</f>
        <v>#N/A</v>
      </c>
      <c r="W123" t="e" cm="1">
        <f t="array" ref="W123">IF(LEN(INDEX(Base!123:123,0,MATCH(Planilha2!$U123,Base!123:123,0)+2))&gt;2,LEFT(INDEX(Base!123:123,0,MATCH(Planilha2!$U123,Base!123:123,0)+2),1),INDEX(Base!123:123,0,MATCH(Planilha2!$U123,Base!123:123,0)+2))</f>
        <v>#N/A</v>
      </c>
      <c r="X123" t="e" cm="1">
        <f t="array" ref="X123">IF(LEN(INDEX(Base!123:123,0,MATCH(Planilha2!$U123,Base!123:123,0)+2))&gt;2,LEFT(INDEX(Base!123:123,0,MATCH(Planilha2!$U123,Base!123:123,0)+2),1),INDEX(Base!123:123,0,MATCH(Planilha2!$U123,Base!123:123,0)+2))</f>
        <v>#N/A</v>
      </c>
      <c r="Y123" t="e" cm="1">
        <f t="array" ref="Y123">IF(LEN(INDEX(Base!123:123,0,MATCH(Planilha2!$U123,Base!123:123,0)+2))&gt;2,LEFT(INDEX(Base!123:123,0,MATCH(Planilha2!$U123,Base!123:123,0)+2),1),INDEX(Base!123:123,0,MATCH(Planilha2!$U123,Base!123:123,0)+2))</f>
        <v>#N/A</v>
      </c>
    </row>
    <row r="124" spans="2:25" x14ac:dyDescent="0.3">
      <c r="B124">
        <f>IF(OR(ISNUMBER(FIND(Configurações!$B$4,Base!B124)),ISNUMBER(FIND(Configurações!$B$5,Base!B124)),ISNUMBER(FIND(Configurações!$B$6,Base!B124)),ISNUMBER(FIND(Configurações!$B$7,Base!B124)),ISNUMBER(FIND(Configurações!$B$8,Base!B124)))=TRUE,Base!B124,0)</f>
        <v>0</v>
      </c>
      <c r="C124">
        <f>IF(ISNUMBER(FIND("consul",Base!C124))=TRUE,0,IF(ISNUMBER(FIND("R$",Base!B124))=TRUE,Base!B124,IF(OR(ISNUMBER(FIND("condo",Base!C124)),ISNUMBER(FIND("IPTU",Base!C124)))=TRUE,Base!B124,Base!C124)))</f>
        <v>0</v>
      </c>
      <c r="D124" t="str">
        <f>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</f>
        <v>0</v>
      </c>
      <c r="E124" t="str">
        <f>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</f>
        <v>0</v>
      </c>
      <c r="F124" s="5" cm="1">
        <f t="array" ref="F124">INDEX(Base!124:124,MATCH(MAX(LEN(Base!124:124)),LEN(Base!124:124),0))</f>
        <v>0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s="3" cm="1">
        <f t="array" ref="U124">LOOKUP(2,1/(F124:T124&lt;&gt;""),F124:T124)</f>
        <v>0</v>
      </c>
      <c r="V124" t="e" cm="1">
        <f t="array" ref="V124">TRIM(SUBSTITUTE(INDEX(Base!124:124,0,MATCH(Planilha2!$U124,Base!124:124,0)+1),"m²",""))</f>
        <v>#N/A</v>
      </c>
      <c r="W124" t="e" cm="1">
        <f t="array" ref="W124">IF(LEN(INDEX(Base!124:124,0,MATCH(Planilha2!$U124,Base!124:124,0)+2))&gt;2,LEFT(INDEX(Base!124:124,0,MATCH(Planilha2!$U124,Base!124:124,0)+2),1),INDEX(Base!124:124,0,MATCH(Planilha2!$U124,Base!124:124,0)+2))</f>
        <v>#N/A</v>
      </c>
      <c r="X124" t="e" cm="1">
        <f t="array" ref="X124">IF(LEN(INDEX(Base!124:124,0,MATCH(Planilha2!$U124,Base!124:124,0)+2))&gt;2,LEFT(INDEX(Base!124:124,0,MATCH(Planilha2!$U124,Base!124:124,0)+2),1),INDEX(Base!124:124,0,MATCH(Planilha2!$U124,Base!124:124,0)+2))</f>
        <v>#N/A</v>
      </c>
      <c r="Y124" t="e" cm="1">
        <f t="array" ref="Y124">IF(LEN(INDEX(Base!124:124,0,MATCH(Planilha2!$U124,Base!124:124,0)+2))&gt;2,LEFT(INDEX(Base!124:124,0,MATCH(Planilha2!$U124,Base!124:124,0)+2),1),INDEX(Base!124:124,0,MATCH(Planilha2!$U124,Base!124:124,0)+2))</f>
        <v>#N/A</v>
      </c>
    </row>
    <row r="125" spans="2:25" x14ac:dyDescent="0.3">
      <c r="B125">
        <f>IF(OR(ISNUMBER(FIND(Configurações!$B$4,Base!B125)),ISNUMBER(FIND(Configurações!$B$5,Base!B125)),ISNUMBER(FIND(Configurações!$B$6,Base!B125)),ISNUMBER(FIND(Configurações!$B$7,Base!B125)),ISNUMBER(FIND(Configurações!$B$8,Base!B125)))=TRUE,Base!B125,0)</f>
        <v>0</v>
      </c>
      <c r="C125">
        <f>IF(ISNUMBER(FIND("consul",Base!C125))=TRUE,0,IF(ISNUMBER(FIND("R$",Base!B125))=TRUE,Base!B125,IF(OR(ISNUMBER(FIND("condo",Base!C125)),ISNUMBER(FIND("IPTU",Base!C125)))=TRUE,Base!B125,Base!C125)))</f>
        <v>0</v>
      </c>
      <c r="D125" t="str">
        <f>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</f>
        <v>0</v>
      </c>
      <c r="E125" t="str">
        <f>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</f>
        <v>0</v>
      </c>
      <c r="F125" s="5" cm="1">
        <f t="array" ref="F125">INDEX(Base!125:125,MATCH(MAX(LEN(Base!125:125)),LEN(Base!125:125),0))</f>
        <v>0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/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s="3" cm="1">
        <f t="array" ref="U125">LOOKUP(2,1/(F125:T125&lt;&gt;""),F125:T125)</f>
        <v>0</v>
      </c>
      <c r="V125" t="e" cm="1">
        <f t="array" ref="V125">TRIM(SUBSTITUTE(INDEX(Base!125:125,0,MATCH(Planilha2!$U125,Base!125:125,0)+1),"m²",""))</f>
        <v>#N/A</v>
      </c>
      <c r="W125" t="e" cm="1">
        <f t="array" ref="W125">IF(LEN(INDEX(Base!125:125,0,MATCH(Planilha2!$U125,Base!125:125,0)+2))&gt;2,LEFT(INDEX(Base!125:125,0,MATCH(Planilha2!$U125,Base!125:125,0)+2),1),INDEX(Base!125:125,0,MATCH(Planilha2!$U125,Base!125:125,0)+2))</f>
        <v>#N/A</v>
      </c>
      <c r="X125" t="e" cm="1">
        <f t="array" ref="X125">IF(LEN(INDEX(Base!125:125,0,MATCH(Planilha2!$U125,Base!125:125,0)+2))&gt;2,LEFT(INDEX(Base!125:125,0,MATCH(Planilha2!$U125,Base!125:125,0)+2),1),INDEX(Base!125:125,0,MATCH(Planilha2!$U125,Base!125:125,0)+2))</f>
        <v>#N/A</v>
      </c>
      <c r="Y125" t="e" cm="1">
        <f t="array" ref="Y125">IF(LEN(INDEX(Base!125:125,0,MATCH(Planilha2!$U125,Base!125:125,0)+2))&gt;2,LEFT(INDEX(Base!125:125,0,MATCH(Planilha2!$U125,Base!125:125,0)+2),1),INDEX(Base!125:125,0,MATCH(Planilha2!$U125,Base!125:125,0)+2))</f>
        <v>#N/A</v>
      </c>
    </row>
    <row r="126" spans="2:25" x14ac:dyDescent="0.3">
      <c r="B126">
        <f>IF(OR(ISNUMBER(FIND(Configurações!$B$4,Base!B126)),ISNUMBER(FIND(Configurações!$B$5,Base!B126)),ISNUMBER(FIND(Configurações!$B$6,Base!B126)),ISNUMBER(FIND(Configurações!$B$7,Base!B126)),ISNUMBER(FIND(Configurações!$B$8,Base!B126)))=TRUE,Base!B126,0)</f>
        <v>0</v>
      </c>
      <c r="C126">
        <f>IF(ISNUMBER(FIND("consul",Base!C126))=TRUE,0,IF(ISNUMBER(FIND("R$",Base!B126))=TRUE,Base!B126,IF(OR(ISNUMBER(FIND("condo",Base!C126)),ISNUMBER(FIND("IPTU",Base!C126)))=TRUE,Base!B126,Base!C126)))</f>
        <v>0</v>
      </c>
      <c r="D126" t="str">
        <f>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</f>
        <v>0</v>
      </c>
      <c r="E126" t="str">
        <f>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</f>
        <v>0</v>
      </c>
      <c r="F126" s="5" cm="1">
        <f t="array" ref="F126">INDEX(Base!126:126,MATCH(MAX(LEN(Base!126:126)),LEN(Base!126:126),0))</f>
        <v>0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/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s="3" cm="1">
        <f t="array" ref="U126">LOOKUP(2,1/(F126:T126&lt;&gt;""),F126:T126)</f>
        <v>0</v>
      </c>
      <c r="V126" t="e" cm="1">
        <f t="array" ref="V126">TRIM(SUBSTITUTE(INDEX(Base!126:126,0,MATCH(Planilha2!$U126,Base!126:126,0)+1),"m²",""))</f>
        <v>#N/A</v>
      </c>
      <c r="W126" t="e" cm="1">
        <f t="array" ref="W126">IF(LEN(INDEX(Base!126:126,0,MATCH(Planilha2!$U126,Base!126:126,0)+2))&gt;2,LEFT(INDEX(Base!126:126,0,MATCH(Planilha2!$U126,Base!126:126,0)+2),1),INDEX(Base!126:126,0,MATCH(Planilha2!$U126,Base!126:126,0)+2))</f>
        <v>#N/A</v>
      </c>
      <c r="X126" t="e" cm="1">
        <f t="array" ref="X126">IF(LEN(INDEX(Base!126:126,0,MATCH(Planilha2!$U126,Base!126:126,0)+2))&gt;2,LEFT(INDEX(Base!126:126,0,MATCH(Planilha2!$U126,Base!126:126,0)+2),1),INDEX(Base!126:126,0,MATCH(Planilha2!$U126,Base!126:126,0)+2))</f>
        <v>#N/A</v>
      </c>
      <c r="Y126" t="e" cm="1">
        <f t="array" ref="Y126">IF(LEN(INDEX(Base!126:126,0,MATCH(Planilha2!$U126,Base!126:126,0)+2))&gt;2,LEFT(INDEX(Base!126:126,0,MATCH(Planilha2!$U126,Base!126:126,0)+2),1),INDEX(Base!126:126,0,MATCH(Planilha2!$U126,Base!126:126,0)+2))</f>
        <v>#N/A</v>
      </c>
    </row>
    <row r="127" spans="2:25" x14ac:dyDescent="0.3">
      <c r="B127">
        <f>IF(OR(ISNUMBER(FIND(Configurações!$B$4,Base!B127)),ISNUMBER(FIND(Configurações!$B$5,Base!B127)),ISNUMBER(FIND(Configurações!$B$6,Base!B127)),ISNUMBER(FIND(Configurações!$B$7,Base!B127)),ISNUMBER(FIND(Configurações!$B$8,Base!B127)))=TRUE,Base!B127,0)</f>
        <v>0</v>
      </c>
      <c r="C127">
        <f>IF(ISNUMBER(FIND("consul",Base!C127))=TRUE,0,IF(ISNUMBER(FIND("R$",Base!B127))=TRUE,Base!B127,IF(OR(ISNUMBER(FIND("condo",Base!C127)),ISNUMBER(FIND("IPTU",Base!C127)))=TRUE,Base!B127,Base!C127)))</f>
        <v>0</v>
      </c>
      <c r="D127" t="str">
        <f>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</f>
        <v>0</v>
      </c>
      <c r="E127" t="str">
        <f>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</f>
        <v>0</v>
      </c>
      <c r="F127" s="5" cm="1">
        <f t="array" ref="F127">INDEX(Base!127:127,MATCH(MAX(LEN(Base!127:127)),LEN(Base!127:127),0))</f>
        <v>0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/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s="3" cm="1">
        <f t="array" ref="U127">LOOKUP(2,1/(F127:T127&lt;&gt;""),F127:T127)</f>
        <v>0</v>
      </c>
      <c r="V127" t="e" cm="1">
        <f t="array" ref="V127">TRIM(SUBSTITUTE(INDEX(Base!127:127,0,MATCH(Planilha2!$U127,Base!127:127,0)+1),"m²",""))</f>
        <v>#N/A</v>
      </c>
      <c r="W127" t="e" cm="1">
        <f t="array" ref="W127">IF(LEN(INDEX(Base!127:127,0,MATCH(Planilha2!$U127,Base!127:127,0)+2))&gt;2,LEFT(INDEX(Base!127:127,0,MATCH(Planilha2!$U127,Base!127:127,0)+2),1),INDEX(Base!127:127,0,MATCH(Planilha2!$U127,Base!127:127,0)+2))</f>
        <v>#N/A</v>
      </c>
      <c r="X127" t="e" cm="1">
        <f t="array" ref="X127">IF(LEN(INDEX(Base!127:127,0,MATCH(Planilha2!$U127,Base!127:127,0)+2))&gt;2,LEFT(INDEX(Base!127:127,0,MATCH(Planilha2!$U127,Base!127:127,0)+2),1),INDEX(Base!127:127,0,MATCH(Planilha2!$U127,Base!127:127,0)+2))</f>
        <v>#N/A</v>
      </c>
      <c r="Y127" t="e" cm="1">
        <f t="array" ref="Y127">IF(LEN(INDEX(Base!127:127,0,MATCH(Planilha2!$U127,Base!127:127,0)+2))&gt;2,LEFT(INDEX(Base!127:127,0,MATCH(Planilha2!$U127,Base!127:127,0)+2),1),INDEX(Base!127:127,0,MATCH(Planilha2!$U127,Base!127:127,0)+2))</f>
        <v>#N/A</v>
      </c>
    </row>
    <row r="128" spans="2:25" x14ac:dyDescent="0.3">
      <c r="B128">
        <f>IF(OR(ISNUMBER(FIND(Configurações!$B$4,Base!B128)),ISNUMBER(FIND(Configurações!$B$5,Base!B128)),ISNUMBER(FIND(Configurações!$B$6,Base!B128)),ISNUMBER(FIND(Configurações!$B$7,Base!B128)),ISNUMBER(FIND(Configurações!$B$8,Base!B128)))=TRUE,Base!B128,0)</f>
        <v>0</v>
      </c>
      <c r="C128">
        <f>IF(ISNUMBER(FIND("consul",Base!C128))=TRUE,0,IF(ISNUMBER(FIND("R$",Base!B128))=TRUE,Base!B128,IF(OR(ISNUMBER(FIND("condo",Base!C128)),ISNUMBER(FIND("IPTU",Base!C128)))=TRUE,Base!B128,Base!C128)))</f>
        <v>0</v>
      </c>
      <c r="D128" t="str">
        <f>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</f>
        <v>0</v>
      </c>
      <c r="E128" t="str">
        <f>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</f>
        <v>0</v>
      </c>
      <c r="F128" s="5" cm="1">
        <f t="array" ref="F128">INDEX(Base!128:128,MATCH(MAX(LEN(Base!128:128)),LEN(Base!128:128),0))</f>
        <v>0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/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/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s="3" cm="1">
        <f t="array" ref="U128">LOOKUP(2,1/(F128:T128&lt;&gt;""),F128:T128)</f>
        <v>0</v>
      </c>
      <c r="V128" t="e" cm="1">
        <f t="array" ref="V128">TRIM(SUBSTITUTE(INDEX(Base!128:128,0,MATCH(Planilha2!$U128,Base!128:128,0)+1),"m²",""))</f>
        <v>#N/A</v>
      </c>
      <c r="W128" t="e" cm="1">
        <f t="array" ref="W128">IF(LEN(INDEX(Base!128:128,0,MATCH(Planilha2!$U128,Base!128:128,0)+2))&gt;2,LEFT(INDEX(Base!128:128,0,MATCH(Planilha2!$U128,Base!128:128,0)+2),1),INDEX(Base!128:128,0,MATCH(Planilha2!$U128,Base!128:128,0)+2))</f>
        <v>#N/A</v>
      </c>
      <c r="X128" t="e" cm="1">
        <f t="array" ref="X128">IF(LEN(INDEX(Base!128:128,0,MATCH(Planilha2!$U128,Base!128:128,0)+2))&gt;2,LEFT(INDEX(Base!128:128,0,MATCH(Planilha2!$U128,Base!128:128,0)+2),1),INDEX(Base!128:128,0,MATCH(Planilha2!$U128,Base!128:128,0)+2))</f>
        <v>#N/A</v>
      </c>
      <c r="Y128" t="e" cm="1">
        <f t="array" ref="Y128">IF(LEN(INDEX(Base!128:128,0,MATCH(Planilha2!$U128,Base!128:128,0)+2))&gt;2,LEFT(INDEX(Base!128:128,0,MATCH(Planilha2!$U128,Base!128:128,0)+2),1),INDEX(Base!128:128,0,MATCH(Planilha2!$U128,Base!128:128,0)+2))</f>
        <v>#N/A</v>
      </c>
    </row>
    <row r="129" spans="2:25" x14ac:dyDescent="0.3">
      <c r="B129">
        <f>IF(OR(ISNUMBER(FIND(Configurações!$B$4,Base!B129)),ISNUMBER(FIND(Configurações!$B$5,Base!B129)),ISNUMBER(FIND(Configurações!$B$6,Base!B129)),ISNUMBER(FIND(Configurações!$B$7,Base!B129)),ISNUMBER(FIND(Configurações!$B$8,Base!B129)))=TRUE,Base!B129,0)</f>
        <v>0</v>
      </c>
      <c r="C129">
        <f>IF(ISNUMBER(FIND("consul",Base!C129))=TRUE,0,IF(ISNUMBER(FIND("R$",Base!B129))=TRUE,Base!B129,IF(OR(ISNUMBER(FIND("condo",Base!C129)),ISNUMBER(FIND("IPTU",Base!C129)))=TRUE,Base!B129,Base!C129)))</f>
        <v>0</v>
      </c>
      <c r="D129" t="str">
        <f>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</f>
        <v>0</v>
      </c>
      <c r="E129" t="str">
        <f>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</f>
        <v>0</v>
      </c>
      <c r="F129" s="5" cm="1">
        <f t="array" ref="F129">INDEX(Base!129:129,MATCH(MAX(LEN(Base!129:129)),LEN(Base!129:129),0))</f>
        <v>0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/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s="3" cm="1">
        <f t="array" ref="U129">LOOKUP(2,1/(F129:T129&lt;&gt;""),F129:T129)</f>
        <v>0</v>
      </c>
      <c r="V129" t="e" cm="1">
        <f t="array" ref="V129">TRIM(SUBSTITUTE(INDEX(Base!129:129,0,MATCH(Planilha2!$U129,Base!129:129,0)+1),"m²",""))</f>
        <v>#N/A</v>
      </c>
      <c r="W129" t="e" cm="1">
        <f t="array" ref="W129">IF(LEN(INDEX(Base!129:129,0,MATCH(Planilha2!$U129,Base!129:129,0)+2))&gt;2,LEFT(INDEX(Base!129:129,0,MATCH(Planilha2!$U129,Base!129:129,0)+2),1),INDEX(Base!129:129,0,MATCH(Planilha2!$U129,Base!129:129,0)+2))</f>
        <v>#N/A</v>
      </c>
      <c r="X129" t="e" cm="1">
        <f t="array" ref="X129">IF(LEN(INDEX(Base!129:129,0,MATCH(Planilha2!$U129,Base!129:129,0)+2))&gt;2,LEFT(INDEX(Base!129:129,0,MATCH(Planilha2!$U129,Base!129:129,0)+2),1),INDEX(Base!129:129,0,MATCH(Planilha2!$U129,Base!129:129,0)+2))</f>
        <v>#N/A</v>
      </c>
      <c r="Y129" t="e" cm="1">
        <f t="array" ref="Y129">IF(LEN(INDEX(Base!129:129,0,MATCH(Planilha2!$U129,Base!129:129,0)+2))&gt;2,LEFT(INDEX(Base!129:129,0,MATCH(Planilha2!$U129,Base!129:129,0)+2),1),INDEX(Base!129:129,0,MATCH(Planilha2!$U129,Base!129:129,0)+2))</f>
        <v>#N/A</v>
      </c>
    </row>
    <row r="130" spans="2:25" x14ac:dyDescent="0.3">
      <c r="B130">
        <f>IF(OR(ISNUMBER(FIND(Configurações!$B$4,Base!B130)),ISNUMBER(FIND(Configurações!$B$5,Base!B130)),ISNUMBER(FIND(Configurações!$B$6,Base!B130)),ISNUMBER(FIND(Configurações!$B$7,Base!B130)),ISNUMBER(FIND(Configurações!$B$8,Base!B130)))=TRUE,Base!B130,0)</f>
        <v>0</v>
      </c>
      <c r="C130">
        <f>IF(ISNUMBER(FIND("consul",Base!C130))=TRUE,0,IF(ISNUMBER(FIND("R$",Base!B130))=TRUE,Base!B130,IF(OR(ISNUMBER(FIND("condo",Base!C130)),ISNUMBER(FIND("IPTU",Base!C130)))=TRUE,Base!B130,Base!C130)))</f>
        <v>0</v>
      </c>
      <c r="D130" t="str">
        <f>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</f>
        <v>0</v>
      </c>
      <c r="E130" t="str">
        <f>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</f>
        <v>0</v>
      </c>
      <c r="F130" s="5" cm="1">
        <f t="array" ref="F130">INDEX(Base!130:130,MATCH(MAX(LEN(Base!130:130)),LEN(Base!130:130),0))</f>
        <v>0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/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s="3" cm="1">
        <f t="array" ref="U130">LOOKUP(2,1/(F130:T130&lt;&gt;""),F130:T130)</f>
        <v>0</v>
      </c>
      <c r="V130" t="e" cm="1">
        <f t="array" ref="V130">TRIM(SUBSTITUTE(INDEX(Base!130:130,0,MATCH(Planilha2!$U130,Base!130:130,0)+1),"m²",""))</f>
        <v>#N/A</v>
      </c>
      <c r="W130" t="e" cm="1">
        <f t="array" ref="W130">IF(LEN(INDEX(Base!130:130,0,MATCH(Planilha2!$U130,Base!130:130,0)+2))&gt;2,LEFT(INDEX(Base!130:130,0,MATCH(Planilha2!$U130,Base!130:130,0)+2),1),INDEX(Base!130:130,0,MATCH(Planilha2!$U130,Base!130:130,0)+2))</f>
        <v>#N/A</v>
      </c>
      <c r="X130" t="e" cm="1">
        <f t="array" ref="X130">IF(LEN(INDEX(Base!130:130,0,MATCH(Planilha2!$U130,Base!130:130,0)+2))&gt;2,LEFT(INDEX(Base!130:130,0,MATCH(Planilha2!$U130,Base!130:130,0)+2),1),INDEX(Base!130:130,0,MATCH(Planilha2!$U130,Base!130:130,0)+2))</f>
        <v>#N/A</v>
      </c>
      <c r="Y130" t="e" cm="1">
        <f t="array" ref="Y130">IF(LEN(INDEX(Base!130:130,0,MATCH(Planilha2!$U130,Base!130:130,0)+2))&gt;2,LEFT(INDEX(Base!130:130,0,MATCH(Planilha2!$U130,Base!130:130,0)+2),1),INDEX(Base!130:130,0,MATCH(Planilha2!$U130,Base!130:130,0)+2))</f>
        <v>#N/A</v>
      </c>
    </row>
    <row r="131" spans="2:25" x14ac:dyDescent="0.3">
      <c r="B131">
        <f>IF(OR(ISNUMBER(FIND(Configurações!$B$4,Base!B131)),ISNUMBER(FIND(Configurações!$B$5,Base!B131)),ISNUMBER(FIND(Configurações!$B$6,Base!B131)),ISNUMBER(FIND(Configurações!$B$7,Base!B131)),ISNUMBER(FIND(Configurações!$B$8,Base!B131)))=TRUE,Base!B131,0)</f>
        <v>0</v>
      </c>
      <c r="C131">
        <f>IF(ISNUMBER(FIND("consul",Base!C131))=TRUE,0,IF(ISNUMBER(FIND("R$",Base!B131))=TRUE,Base!B131,IF(OR(ISNUMBER(FIND("condo",Base!C131)),ISNUMBER(FIND("IPTU",Base!C131)))=TRUE,Base!B131,Base!C131)))</f>
        <v>0</v>
      </c>
      <c r="D131" t="str">
        <f>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</f>
        <v>0</v>
      </c>
      <c r="E131" t="str">
        <f>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</f>
        <v>0</v>
      </c>
      <c r="F131" s="5" cm="1">
        <f t="array" ref="F131">INDEX(Base!131:131,MATCH(MAX(LEN(Base!131:131)),LEN(Base!131:131),0))</f>
        <v>0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s="3" cm="1">
        <f t="array" ref="U131">LOOKUP(2,1/(F131:T131&lt;&gt;""),F131:T131)</f>
        <v>0</v>
      </c>
      <c r="V131" t="e" cm="1">
        <f t="array" ref="V131">TRIM(SUBSTITUTE(INDEX(Base!131:131,0,MATCH(Planilha2!$U131,Base!131:131,0)+1),"m²",""))</f>
        <v>#N/A</v>
      </c>
      <c r="W131" t="e" cm="1">
        <f t="array" ref="W131">IF(LEN(INDEX(Base!131:131,0,MATCH(Planilha2!$U131,Base!131:131,0)+2))&gt;2,LEFT(INDEX(Base!131:131,0,MATCH(Planilha2!$U131,Base!131:131,0)+2),1),INDEX(Base!131:131,0,MATCH(Planilha2!$U131,Base!131:131,0)+2))</f>
        <v>#N/A</v>
      </c>
      <c r="X131" t="e" cm="1">
        <f t="array" ref="X131">IF(LEN(INDEX(Base!131:131,0,MATCH(Planilha2!$U131,Base!131:131,0)+2))&gt;2,LEFT(INDEX(Base!131:131,0,MATCH(Planilha2!$U131,Base!131:131,0)+2),1),INDEX(Base!131:131,0,MATCH(Planilha2!$U131,Base!131:131,0)+2))</f>
        <v>#N/A</v>
      </c>
      <c r="Y131" t="e" cm="1">
        <f t="array" ref="Y131">IF(LEN(INDEX(Base!131:131,0,MATCH(Planilha2!$U131,Base!131:131,0)+2))&gt;2,LEFT(INDEX(Base!131:131,0,MATCH(Planilha2!$U131,Base!131:131,0)+2),1),INDEX(Base!131:131,0,MATCH(Planilha2!$U131,Base!131:131,0)+2))</f>
        <v>#N/A</v>
      </c>
    </row>
    <row r="132" spans="2:25" x14ac:dyDescent="0.3">
      <c r="B132">
        <f>IF(OR(ISNUMBER(FIND(Configurações!$B$4,Base!B132)),ISNUMBER(FIND(Configurações!$B$5,Base!B132)),ISNUMBER(FIND(Configurações!$B$6,Base!B132)),ISNUMBER(FIND(Configurações!$B$7,Base!B132)),ISNUMBER(FIND(Configurações!$B$8,Base!B132)))=TRUE,Base!B132,0)</f>
        <v>0</v>
      </c>
      <c r="C132">
        <f>IF(ISNUMBER(FIND("consul",Base!C132))=TRUE,0,IF(ISNUMBER(FIND("R$",Base!B132))=TRUE,Base!B132,IF(OR(ISNUMBER(FIND("condo",Base!C132)),ISNUMBER(FIND("IPTU",Base!C132)))=TRUE,Base!B132,Base!C132)))</f>
        <v>0</v>
      </c>
      <c r="D132" t="str">
        <f>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</f>
        <v>0</v>
      </c>
      <c r="E132" t="str">
        <f>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</f>
        <v>0</v>
      </c>
      <c r="F132" s="5" cm="1">
        <f t="array" ref="F132">INDEX(Base!132:132,MATCH(MAX(LEN(Base!132:132)),LEN(Base!132:132),0))</f>
        <v>0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s="3" cm="1">
        <f t="array" ref="U132">LOOKUP(2,1/(F132:T132&lt;&gt;""),F132:T132)</f>
        <v>0</v>
      </c>
      <c r="V132" t="e" cm="1">
        <f t="array" ref="V132">TRIM(SUBSTITUTE(INDEX(Base!132:132,0,MATCH(Planilha2!$U132,Base!132:132,0)+1),"m²",""))</f>
        <v>#N/A</v>
      </c>
      <c r="W132" t="e" cm="1">
        <f t="array" ref="W132">IF(LEN(INDEX(Base!132:132,0,MATCH(Planilha2!$U132,Base!132:132,0)+2))&gt;2,LEFT(INDEX(Base!132:132,0,MATCH(Planilha2!$U132,Base!132:132,0)+2),1),INDEX(Base!132:132,0,MATCH(Planilha2!$U132,Base!132:132,0)+2))</f>
        <v>#N/A</v>
      </c>
      <c r="X132" t="e" cm="1">
        <f t="array" ref="X132">IF(LEN(INDEX(Base!132:132,0,MATCH(Planilha2!$U132,Base!132:132,0)+2))&gt;2,LEFT(INDEX(Base!132:132,0,MATCH(Planilha2!$U132,Base!132:132,0)+2),1),INDEX(Base!132:132,0,MATCH(Planilha2!$U132,Base!132:132,0)+2))</f>
        <v>#N/A</v>
      </c>
      <c r="Y132" t="e" cm="1">
        <f t="array" ref="Y132">IF(LEN(INDEX(Base!132:132,0,MATCH(Planilha2!$U132,Base!132:132,0)+2))&gt;2,LEFT(INDEX(Base!132:132,0,MATCH(Planilha2!$U132,Base!132:132,0)+2),1),INDEX(Base!132:132,0,MATCH(Planilha2!$U132,Base!132:132,0)+2))</f>
        <v>#N/A</v>
      </c>
    </row>
    <row r="133" spans="2:25" x14ac:dyDescent="0.3">
      <c r="B133">
        <f>IF(OR(ISNUMBER(FIND(Configurações!$B$4,Base!B133)),ISNUMBER(FIND(Configurações!$B$5,Base!B133)),ISNUMBER(FIND(Configurações!$B$6,Base!B133)),ISNUMBER(FIND(Configurações!$B$7,Base!B133)),ISNUMBER(FIND(Configurações!$B$8,Base!B133)))=TRUE,Base!B133,0)</f>
        <v>0</v>
      </c>
      <c r="C133">
        <f>IF(ISNUMBER(FIND("consul",Base!C133))=TRUE,0,IF(ISNUMBER(FIND("R$",Base!B133))=TRUE,Base!B133,IF(OR(ISNUMBER(FIND("condo",Base!C133)),ISNUMBER(FIND("IPTU",Base!C133)))=TRUE,Base!B133,Base!C133)))</f>
        <v>0</v>
      </c>
      <c r="D133" t="str">
        <f>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</f>
        <v>0</v>
      </c>
      <c r="E133" t="str">
        <f>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</f>
        <v>0</v>
      </c>
      <c r="F133" s="5" cm="1">
        <f t="array" ref="F133">INDEX(Base!133:133,MATCH(MAX(LEN(Base!133:133)),LEN(Base!133:133),0))</f>
        <v>0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s="3" cm="1">
        <f t="array" ref="U133">LOOKUP(2,1/(F133:T133&lt;&gt;""),F133:T133)</f>
        <v>0</v>
      </c>
      <c r="V133" t="e" cm="1">
        <f t="array" ref="V133">TRIM(SUBSTITUTE(INDEX(Base!133:133,0,MATCH(Planilha2!$U133,Base!133:133,0)+1),"m²",""))</f>
        <v>#N/A</v>
      </c>
      <c r="W133" t="e" cm="1">
        <f t="array" ref="W133">IF(LEN(INDEX(Base!133:133,0,MATCH(Planilha2!$U133,Base!133:133,0)+2))&gt;2,LEFT(INDEX(Base!133:133,0,MATCH(Planilha2!$U133,Base!133:133,0)+2),1),INDEX(Base!133:133,0,MATCH(Planilha2!$U133,Base!133:133,0)+2))</f>
        <v>#N/A</v>
      </c>
      <c r="X133" t="e" cm="1">
        <f t="array" ref="X133">IF(LEN(INDEX(Base!133:133,0,MATCH(Planilha2!$U133,Base!133:133,0)+2))&gt;2,LEFT(INDEX(Base!133:133,0,MATCH(Planilha2!$U133,Base!133:133,0)+2),1),INDEX(Base!133:133,0,MATCH(Planilha2!$U133,Base!133:133,0)+2))</f>
        <v>#N/A</v>
      </c>
      <c r="Y133" t="e" cm="1">
        <f t="array" ref="Y133">IF(LEN(INDEX(Base!133:133,0,MATCH(Planilha2!$U133,Base!133:133,0)+2))&gt;2,LEFT(INDEX(Base!133:133,0,MATCH(Planilha2!$U133,Base!133:133,0)+2),1),INDEX(Base!133:133,0,MATCH(Planilha2!$U133,Base!133:133,0)+2))</f>
        <v>#N/A</v>
      </c>
    </row>
    <row r="134" spans="2:25" x14ac:dyDescent="0.3">
      <c r="B134">
        <f>IF(OR(ISNUMBER(FIND(Configurações!$B$4,Base!B134)),ISNUMBER(FIND(Configurações!$B$5,Base!B134)),ISNUMBER(FIND(Configurações!$B$6,Base!B134)),ISNUMBER(FIND(Configurações!$B$7,Base!B134)),ISNUMBER(FIND(Configurações!$B$8,Base!B134)))=TRUE,Base!B134,0)</f>
        <v>0</v>
      </c>
      <c r="C134">
        <f>IF(ISNUMBER(FIND("consul",Base!C134))=TRUE,0,IF(ISNUMBER(FIND("R$",Base!B134))=TRUE,Base!B134,IF(OR(ISNUMBER(FIND("condo",Base!C134)),ISNUMBER(FIND("IPTU",Base!C134)))=TRUE,Base!B134,Base!C134)))</f>
        <v>0</v>
      </c>
      <c r="D134" t="str">
        <f>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</f>
        <v>0</v>
      </c>
      <c r="E134" t="str">
        <f>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</f>
        <v>0</v>
      </c>
      <c r="F134" s="5" cm="1">
        <f t="array" ref="F134">INDEX(Base!134:134,MATCH(MAX(LEN(Base!134:134)),LEN(Base!134:134),0))</f>
        <v>0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s="3" cm="1">
        <f t="array" ref="U134">LOOKUP(2,1/(F134:T134&lt;&gt;""),F134:T134)</f>
        <v>0</v>
      </c>
      <c r="V134" t="e" cm="1">
        <f t="array" ref="V134">TRIM(SUBSTITUTE(INDEX(Base!134:134,0,MATCH(Planilha2!$U134,Base!134:134,0)+1),"m²",""))</f>
        <v>#N/A</v>
      </c>
      <c r="W134" t="e" cm="1">
        <f t="array" ref="W134">IF(LEN(INDEX(Base!134:134,0,MATCH(Planilha2!$U134,Base!134:134,0)+2))&gt;2,LEFT(INDEX(Base!134:134,0,MATCH(Planilha2!$U134,Base!134:134,0)+2),1),INDEX(Base!134:134,0,MATCH(Planilha2!$U134,Base!134:134,0)+2))</f>
        <v>#N/A</v>
      </c>
      <c r="X134" t="e" cm="1">
        <f t="array" ref="X134">IF(LEN(INDEX(Base!134:134,0,MATCH(Planilha2!$U134,Base!134:134,0)+2))&gt;2,LEFT(INDEX(Base!134:134,0,MATCH(Planilha2!$U134,Base!134:134,0)+2),1),INDEX(Base!134:134,0,MATCH(Planilha2!$U134,Base!134:134,0)+2))</f>
        <v>#N/A</v>
      </c>
      <c r="Y134" t="e" cm="1">
        <f t="array" ref="Y134">IF(LEN(INDEX(Base!134:134,0,MATCH(Planilha2!$U134,Base!134:134,0)+2))&gt;2,LEFT(INDEX(Base!134:134,0,MATCH(Planilha2!$U134,Base!134:134,0)+2),1),INDEX(Base!134:134,0,MATCH(Planilha2!$U134,Base!134:134,0)+2))</f>
        <v>#N/A</v>
      </c>
    </row>
    <row r="135" spans="2:25" x14ac:dyDescent="0.3">
      <c r="B135">
        <f>IF(OR(ISNUMBER(FIND(Configurações!$B$4,Base!B135)),ISNUMBER(FIND(Configurações!$B$5,Base!B135)),ISNUMBER(FIND(Configurações!$B$6,Base!B135)),ISNUMBER(FIND(Configurações!$B$7,Base!B135)),ISNUMBER(FIND(Configurações!$B$8,Base!B135)))=TRUE,Base!B135,0)</f>
        <v>0</v>
      </c>
      <c r="C135">
        <f>IF(ISNUMBER(FIND("consul",Base!C135))=TRUE,0,IF(ISNUMBER(FIND("R$",Base!B135))=TRUE,Base!B135,IF(OR(ISNUMBER(FIND("condo",Base!C135)),ISNUMBER(FIND("IPTU",Base!C135)))=TRUE,Base!B135,Base!C135)))</f>
        <v>0</v>
      </c>
      <c r="D135" t="str">
        <f>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</f>
        <v>0</v>
      </c>
      <c r="E135" t="str">
        <f>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</f>
        <v>0</v>
      </c>
      <c r="F135" s="5" cm="1">
        <f t="array" ref="F135">INDEX(Base!135:135,MATCH(MAX(LEN(Base!135:135)),LEN(Base!135:135),0))</f>
        <v>0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/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s="3" cm="1">
        <f t="array" ref="U135">LOOKUP(2,1/(F135:T135&lt;&gt;""),F135:T135)</f>
        <v>0</v>
      </c>
      <c r="V135" t="e" cm="1">
        <f t="array" ref="V135">TRIM(SUBSTITUTE(INDEX(Base!135:135,0,MATCH(Planilha2!$U135,Base!135:135,0)+1),"m²",""))</f>
        <v>#N/A</v>
      </c>
      <c r="W135" t="e" cm="1">
        <f t="array" ref="W135">IF(LEN(INDEX(Base!135:135,0,MATCH(Planilha2!$U135,Base!135:135,0)+2))&gt;2,LEFT(INDEX(Base!135:135,0,MATCH(Planilha2!$U135,Base!135:135,0)+2),1),INDEX(Base!135:135,0,MATCH(Planilha2!$U135,Base!135:135,0)+2))</f>
        <v>#N/A</v>
      </c>
      <c r="X135" t="e" cm="1">
        <f t="array" ref="X135">IF(LEN(INDEX(Base!135:135,0,MATCH(Planilha2!$U135,Base!135:135,0)+2))&gt;2,LEFT(INDEX(Base!135:135,0,MATCH(Planilha2!$U135,Base!135:135,0)+2),1),INDEX(Base!135:135,0,MATCH(Planilha2!$U135,Base!135:135,0)+2))</f>
        <v>#N/A</v>
      </c>
      <c r="Y135" t="e" cm="1">
        <f t="array" ref="Y135">IF(LEN(INDEX(Base!135:135,0,MATCH(Planilha2!$U135,Base!135:135,0)+2))&gt;2,LEFT(INDEX(Base!135:135,0,MATCH(Planilha2!$U135,Base!135:135,0)+2),1),INDEX(Base!135:135,0,MATCH(Planilha2!$U135,Base!135:135,0)+2))</f>
        <v>#N/A</v>
      </c>
    </row>
    <row r="136" spans="2:25" x14ac:dyDescent="0.3">
      <c r="B136">
        <f>IF(OR(ISNUMBER(FIND(Configurações!$B$4,Base!B136)),ISNUMBER(FIND(Configurações!$B$5,Base!B136)),ISNUMBER(FIND(Configurações!$B$6,Base!B136)),ISNUMBER(FIND(Configurações!$B$7,Base!B136)),ISNUMBER(FIND(Configurações!$B$8,Base!B136)))=TRUE,Base!B136,0)</f>
        <v>0</v>
      </c>
      <c r="C136">
        <f>IF(ISNUMBER(FIND("consul",Base!C136))=TRUE,0,IF(ISNUMBER(FIND("R$",Base!B136))=TRUE,Base!B136,IF(OR(ISNUMBER(FIND("condo",Base!C136)),ISNUMBER(FIND("IPTU",Base!C136)))=TRUE,Base!B136,Base!C136)))</f>
        <v>0</v>
      </c>
      <c r="D136" t="str">
        <f>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</f>
        <v>0</v>
      </c>
      <c r="E136" t="str">
        <f>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</f>
        <v>0</v>
      </c>
      <c r="F136" s="5" cm="1">
        <f t="array" ref="F136">INDEX(Base!136:136,MATCH(MAX(LEN(Base!136:136)),LEN(Base!136:136),0))</f>
        <v>0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s="3" cm="1">
        <f t="array" ref="U136">LOOKUP(2,1/(F136:T136&lt;&gt;""),F136:T136)</f>
        <v>0</v>
      </c>
      <c r="V136" t="e" cm="1">
        <f t="array" ref="V136">TRIM(SUBSTITUTE(INDEX(Base!136:136,0,MATCH(Planilha2!$U136,Base!136:136,0)+1),"m²",""))</f>
        <v>#N/A</v>
      </c>
      <c r="W136" t="e" cm="1">
        <f t="array" ref="W136">IF(LEN(INDEX(Base!136:136,0,MATCH(Planilha2!$U136,Base!136:136,0)+2))&gt;2,LEFT(INDEX(Base!136:136,0,MATCH(Planilha2!$U136,Base!136:136,0)+2),1),INDEX(Base!136:136,0,MATCH(Planilha2!$U136,Base!136:136,0)+2))</f>
        <v>#N/A</v>
      </c>
      <c r="X136" t="e" cm="1">
        <f t="array" ref="X136">IF(LEN(INDEX(Base!136:136,0,MATCH(Planilha2!$U136,Base!136:136,0)+2))&gt;2,LEFT(INDEX(Base!136:136,0,MATCH(Planilha2!$U136,Base!136:136,0)+2),1),INDEX(Base!136:136,0,MATCH(Planilha2!$U136,Base!136:136,0)+2))</f>
        <v>#N/A</v>
      </c>
      <c r="Y136" t="e" cm="1">
        <f t="array" ref="Y136">IF(LEN(INDEX(Base!136:136,0,MATCH(Planilha2!$U136,Base!136:136,0)+2))&gt;2,LEFT(INDEX(Base!136:136,0,MATCH(Planilha2!$U136,Base!136:136,0)+2),1),INDEX(Base!136:136,0,MATCH(Planilha2!$U136,Base!136:136,0)+2))</f>
        <v>#N/A</v>
      </c>
    </row>
    <row r="137" spans="2:25" x14ac:dyDescent="0.3">
      <c r="B137">
        <f>IF(OR(ISNUMBER(FIND(Configurações!$B$4,Base!B137)),ISNUMBER(FIND(Configurações!$B$5,Base!B137)),ISNUMBER(FIND(Configurações!$B$6,Base!B137)),ISNUMBER(FIND(Configurações!$B$7,Base!B137)),ISNUMBER(FIND(Configurações!$B$8,Base!B137)))=TRUE,Base!B137,0)</f>
        <v>0</v>
      </c>
      <c r="C137">
        <f>IF(ISNUMBER(FIND("consul",Base!C137))=TRUE,0,IF(ISNUMBER(FIND("R$",Base!B137))=TRUE,Base!B137,IF(OR(ISNUMBER(FIND("condo",Base!C137)),ISNUMBER(FIND("IPTU",Base!C137)))=TRUE,Base!B137,Base!C137)))</f>
        <v>0</v>
      </c>
      <c r="D137" t="str">
        <f>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</f>
        <v>0</v>
      </c>
      <c r="E137" t="str">
        <f>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</f>
        <v>0</v>
      </c>
      <c r="F137" s="5" cm="1">
        <f t="array" ref="F137">INDEX(Base!137:137,MATCH(MAX(LEN(Base!137:137)),LEN(Base!137:137),0))</f>
        <v>0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/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/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s="3" cm="1">
        <f t="array" ref="U137">LOOKUP(2,1/(F137:T137&lt;&gt;""),F137:T137)</f>
        <v>0</v>
      </c>
      <c r="V137" t="e" cm="1">
        <f t="array" ref="V137">TRIM(SUBSTITUTE(INDEX(Base!137:137,0,MATCH(Planilha2!$U137,Base!137:137,0)+1),"m²",""))</f>
        <v>#N/A</v>
      </c>
      <c r="W137" t="e" cm="1">
        <f t="array" ref="W137">IF(LEN(INDEX(Base!137:137,0,MATCH(Planilha2!$U137,Base!137:137,0)+2))&gt;2,LEFT(INDEX(Base!137:137,0,MATCH(Planilha2!$U137,Base!137:137,0)+2),1),INDEX(Base!137:137,0,MATCH(Planilha2!$U137,Base!137:137,0)+2))</f>
        <v>#N/A</v>
      </c>
      <c r="X137" t="e" cm="1">
        <f t="array" ref="X137">IF(LEN(INDEX(Base!137:137,0,MATCH(Planilha2!$U137,Base!137:137,0)+2))&gt;2,LEFT(INDEX(Base!137:137,0,MATCH(Planilha2!$U137,Base!137:137,0)+2),1),INDEX(Base!137:137,0,MATCH(Planilha2!$U137,Base!137:137,0)+2))</f>
        <v>#N/A</v>
      </c>
      <c r="Y137" t="e" cm="1">
        <f t="array" ref="Y137">IF(LEN(INDEX(Base!137:137,0,MATCH(Planilha2!$U137,Base!137:137,0)+2))&gt;2,LEFT(INDEX(Base!137:137,0,MATCH(Planilha2!$U137,Base!137:137,0)+2),1),INDEX(Base!137:137,0,MATCH(Planilha2!$U137,Base!137:137,0)+2))</f>
        <v>#N/A</v>
      </c>
    </row>
    <row r="138" spans="2:25" x14ac:dyDescent="0.3">
      <c r="B138">
        <f>IF(OR(ISNUMBER(FIND(Configurações!$B$4,Base!B138)),ISNUMBER(FIND(Configurações!$B$5,Base!B138)),ISNUMBER(FIND(Configurações!$B$6,Base!B138)),ISNUMBER(FIND(Configurações!$B$7,Base!B138)),ISNUMBER(FIND(Configurações!$B$8,Base!B138)))=TRUE,Base!B138,0)</f>
        <v>0</v>
      </c>
      <c r="C138">
        <f>IF(ISNUMBER(FIND("consul",Base!C138))=TRUE,0,IF(ISNUMBER(FIND("R$",Base!B138))=TRUE,Base!B138,IF(OR(ISNUMBER(FIND("condo",Base!C138)),ISNUMBER(FIND("IPTU",Base!C138)))=TRUE,Base!B138,Base!C138)))</f>
        <v>0</v>
      </c>
      <c r="D138" t="str">
        <f>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</f>
        <v>0</v>
      </c>
      <c r="E138" t="str">
        <f>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</f>
        <v>0</v>
      </c>
      <c r="F138" s="5" cm="1">
        <f t="array" ref="F138">INDEX(Base!138:138,MATCH(MAX(LEN(Base!138:138)),LEN(Base!138:138),0))</f>
        <v>0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/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/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s="3" cm="1">
        <f t="array" ref="U138">LOOKUP(2,1/(F138:T138&lt;&gt;""),F138:T138)</f>
        <v>0</v>
      </c>
      <c r="V138" t="e" cm="1">
        <f t="array" ref="V138">TRIM(SUBSTITUTE(INDEX(Base!138:138,0,MATCH(Planilha2!$U138,Base!138:138,0)+1),"m²",""))</f>
        <v>#N/A</v>
      </c>
      <c r="W138" t="e" cm="1">
        <f t="array" ref="W138">IF(LEN(INDEX(Base!138:138,0,MATCH(Planilha2!$U138,Base!138:138,0)+2))&gt;2,LEFT(INDEX(Base!138:138,0,MATCH(Planilha2!$U138,Base!138:138,0)+2),1),INDEX(Base!138:138,0,MATCH(Planilha2!$U138,Base!138:138,0)+2))</f>
        <v>#N/A</v>
      </c>
      <c r="X138" t="e" cm="1">
        <f t="array" ref="X138">IF(LEN(INDEX(Base!138:138,0,MATCH(Planilha2!$U138,Base!138:138,0)+2))&gt;2,LEFT(INDEX(Base!138:138,0,MATCH(Planilha2!$U138,Base!138:138,0)+2),1),INDEX(Base!138:138,0,MATCH(Planilha2!$U138,Base!138:138,0)+2))</f>
        <v>#N/A</v>
      </c>
      <c r="Y138" t="e" cm="1">
        <f t="array" ref="Y138">IF(LEN(INDEX(Base!138:138,0,MATCH(Planilha2!$U138,Base!138:138,0)+2))&gt;2,LEFT(INDEX(Base!138:138,0,MATCH(Planilha2!$U138,Base!138:138,0)+2),1),INDEX(Base!138:138,0,MATCH(Planilha2!$U138,Base!138:138,0)+2))</f>
        <v>#N/A</v>
      </c>
    </row>
    <row r="139" spans="2:25" x14ac:dyDescent="0.3">
      <c r="B139">
        <f>IF(OR(ISNUMBER(FIND(Configurações!$B$4,Base!B139)),ISNUMBER(FIND(Configurações!$B$5,Base!B139)),ISNUMBER(FIND(Configurações!$B$6,Base!B139)),ISNUMBER(FIND(Configurações!$B$7,Base!B139)),ISNUMBER(FIND(Configurações!$B$8,Base!B139)))=TRUE,Base!B139,0)</f>
        <v>0</v>
      </c>
      <c r="C139">
        <f>IF(ISNUMBER(FIND("consul",Base!C139))=TRUE,0,IF(ISNUMBER(FIND("R$",Base!B139))=TRUE,Base!B139,IF(OR(ISNUMBER(FIND("condo",Base!C139)),ISNUMBER(FIND("IPTU",Base!C139)))=TRUE,Base!B139,Base!C139)))</f>
        <v>0</v>
      </c>
      <c r="D139" t="str">
        <f>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</f>
        <v>0</v>
      </c>
      <c r="E139" t="str">
        <f>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</f>
        <v>0</v>
      </c>
      <c r="F139" s="5" cm="1">
        <f t="array" ref="F139">INDEX(Base!139:139,MATCH(MAX(LEN(Base!139:139)),LEN(Base!139:139),0))</f>
        <v>0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/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/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s="3" cm="1">
        <f t="array" ref="U139">LOOKUP(2,1/(F139:T139&lt;&gt;""),F139:T139)</f>
        <v>0</v>
      </c>
      <c r="V139" t="e" cm="1">
        <f t="array" ref="V139">TRIM(SUBSTITUTE(INDEX(Base!139:139,0,MATCH(Planilha2!$U139,Base!139:139,0)+1),"m²",""))</f>
        <v>#N/A</v>
      </c>
      <c r="W139" t="e" cm="1">
        <f t="array" ref="W139">IF(LEN(INDEX(Base!139:139,0,MATCH(Planilha2!$U139,Base!139:139,0)+2))&gt;2,LEFT(INDEX(Base!139:139,0,MATCH(Planilha2!$U139,Base!139:139,0)+2),1),INDEX(Base!139:139,0,MATCH(Planilha2!$U139,Base!139:139,0)+2))</f>
        <v>#N/A</v>
      </c>
      <c r="X139" t="e" cm="1">
        <f t="array" ref="X139">IF(LEN(INDEX(Base!139:139,0,MATCH(Planilha2!$U139,Base!139:139,0)+2))&gt;2,LEFT(INDEX(Base!139:139,0,MATCH(Planilha2!$U139,Base!139:139,0)+2),1),INDEX(Base!139:139,0,MATCH(Planilha2!$U139,Base!139:139,0)+2))</f>
        <v>#N/A</v>
      </c>
      <c r="Y139" t="e" cm="1">
        <f t="array" ref="Y139">IF(LEN(INDEX(Base!139:139,0,MATCH(Planilha2!$U139,Base!139:139,0)+2))&gt;2,LEFT(INDEX(Base!139:139,0,MATCH(Planilha2!$U139,Base!139:139,0)+2),1),INDEX(Base!139:139,0,MATCH(Planilha2!$U139,Base!139:139,0)+2))</f>
        <v>#N/A</v>
      </c>
    </row>
    <row r="140" spans="2:25" x14ac:dyDescent="0.3">
      <c r="B140">
        <f>IF(OR(ISNUMBER(FIND(Configurações!$B$4,Base!B140)),ISNUMBER(FIND(Configurações!$B$5,Base!B140)),ISNUMBER(FIND(Configurações!$B$6,Base!B140)),ISNUMBER(FIND(Configurações!$B$7,Base!B140)),ISNUMBER(FIND(Configurações!$B$8,Base!B140)))=TRUE,Base!B140,0)</f>
        <v>0</v>
      </c>
      <c r="C140">
        <f>IF(ISNUMBER(FIND("consul",Base!C140))=TRUE,0,IF(ISNUMBER(FIND("R$",Base!B140))=TRUE,Base!B140,IF(OR(ISNUMBER(FIND("condo",Base!C140)),ISNUMBER(FIND("IPTU",Base!C140)))=TRUE,Base!B140,Base!C140)))</f>
        <v>0</v>
      </c>
      <c r="D140" t="str">
        <f>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</f>
        <v>0</v>
      </c>
      <c r="E140" t="str">
        <f>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</f>
        <v>0</v>
      </c>
      <c r="F140" s="5" cm="1">
        <f t="array" ref="F140">INDEX(Base!140:140,MATCH(MAX(LEN(Base!140:140)),LEN(Base!140:140),0))</f>
        <v>0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/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/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s="3" cm="1">
        <f t="array" ref="U140">LOOKUP(2,1/(F140:T140&lt;&gt;""),F140:T140)</f>
        <v>0</v>
      </c>
      <c r="V140" t="e" cm="1">
        <f t="array" ref="V140">TRIM(SUBSTITUTE(INDEX(Base!140:140,0,MATCH(Planilha2!$U140,Base!140:140,0)+1),"m²",""))</f>
        <v>#N/A</v>
      </c>
      <c r="W140" t="e" cm="1">
        <f t="array" ref="W140">IF(LEN(INDEX(Base!140:140,0,MATCH(Planilha2!$U140,Base!140:140,0)+2))&gt;2,LEFT(INDEX(Base!140:140,0,MATCH(Planilha2!$U140,Base!140:140,0)+2),1),INDEX(Base!140:140,0,MATCH(Planilha2!$U140,Base!140:140,0)+2))</f>
        <v>#N/A</v>
      </c>
      <c r="X140" t="e" cm="1">
        <f t="array" ref="X140">IF(LEN(INDEX(Base!140:140,0,MATCH(Planilha2!$U140,Base!140:140,0)+2))&gt;2,LEFT(INDEX(Base!140:140,0,MATCH(Planilha2!$U140,Base!140:140,0)+2),1),INDEX(Base!140:140,0,MATCH(Planilha2!$U140,Base!140:140,0)+2))</f>
        <v>#N/A</v>
      </c>
      <c r="Y140" t="e" cm="1">
        <f t="array" ref="Y140">IF(LEN(INDEX(Base!140:140,0,MATCH(Planilha2!$U140,Base!140:140,0)+2))&gt;2,LEFT(INDEX(Base!140:140,0,MATCH(Planilha2!$U140,Base!140:140,0)+2),1),INDEX(Base!140:140,0,MATCH(Planilha2!$U140,Base!140:140,0)+2))</f>
        <v>#N/A</v>
      </c>
    </row>
    <row r="141" spans="2:25" x14ac:dyDescent="0.3">
      <c r="B141">
        <f>IF(OR(ISNUMBER(FIND(Configurações!$B$4,Base!B141)),ISNUMBER(FIND(Configurações!$B$5,Base!B141)),ISNUMBER(FIND(Configurações!$B$6,Base!B141)),ISNUMBER(FIND(Configurações!$B$7,Base!B141)),ISNUMBER(FIND(Configurações!$B$8,Base!B141)))=TRUE,Base!B141,0)</f>
        <v>0</v>
      </c>
      <c r="C141">
        <f>IF(ISNUMBER(FIND("consul",Base!C141))=TRUE,0,IF(ISNUMBER(FIND("R$",Base!B141))=TRUE,Base!B141,IF(OR(ISNUMBER(FIND("condo",Base!C141)),ISNUMBER(FIND("IPTU",Base!C141)))=TRUE,Base!B141,Base!C141)))</f>
        <v>0</v>
      </c>
      <c r="D141" t="str">
        <f>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</f>
        <v>0</v>
      </c>
      <c r="E141" t="str">
        <f>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</f>
        <v>0</v>
      </c>
      <c r="F141" s="5" cm="1">
        <f t="array" ref="F141">INDEX(Base!141:141,MATCH(MAX(LEN(Base!141:141)),LEN(Base!141:141),0))</f>
        <v>0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/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s="3" cm="1">
        <f t="array" ref="U141">LOOKUP(2,1/(F141:T141&lt;&gt;""),F141:T141)</f>
        <v>0</v>
      </c>
      <c r="V141" t="e" cm="1">
        <f t="array" ref="V141">TRIM(SUBSTITUTE(INDEX(Base!141:141,0,MATCH(Planilha2!$U141,Base!141:141,0)+1),"m²",""))</f>
        <v>#N/A</v>
      </c>
      <c r="W141" t="e" cm="1">
        <f t="array" ref="W141">IF(LEN(INDEX(Base!141:141,0,MATCH(Planilha2!$U141,Base!141:141,0)+2))&gt;2,LEFT(INDEX(Base!141:141,0,MATCH(Planilha2!$U141,Base!141:141,0)+2),1),INDEX(Base!141:141,0,MATCH(Planilha2!$U141,Base!141:141,0)+2))</f>
        <v>#N/A</v>
      </c>
      <c r="X141" t="e" cm="1">
        <f t="array" ref="X141">IF(LEN(INDEX(Base!141:141,0,MATCH(Planilha2!$U141,Base!141:141,0)+2))&gt;2,LEFT(INDEX(Base!141:141,0,MATCH(Planilha2!$U141,Base!141:141,0)+2),1),INDEX(Base!141:141,0,MATCH(Planilha2!$U141,Base!141:141,0)+2))</f>
        <v>#N/A</v>
      </c>
      <c r="Y141" t="e" cm="1">
        <f t="array" ref="Y141">IF(LEN(INDEX(Base!141:141,0,MATCH(Planilha2!$U141,Base!141:141,0)+2))&gt;2,LEFT(INDEX(Base!141:141,0,MATCH(Planilha2!$U141,Base!141:141,0)+2),1),INDEX(Base!141:141,0,MATCH(Planilha2!$U141,Base!141:141,0)+2))</f>
        <v>#N/A</v>
      </c>
    </row>
    <row r="142" spans="2:25" x14ac:dyDescent="0.3">
      <c r="B142">
        <f>IF(OR(ISNUMBER(FIND(Configurações!$B$4,Base!B142)),ISNUMBER(FIND(Configurações!$B$5,Base!B142)),ISNUMBER(FIND(Configurações!$B$6,Base!B142)),ISNUMBER(FIND(Configurações!$B$7,Base!B142)),ISNUMBER(FIND(Configurações!$B$8,Base!B142)))=TRUE,Base!B142,0)</f>
        <v>0</v>
      </c>
      <c r="C142">
        <f>IF(ISNUMBER(FIND("consul",Base!C142))=TRUE,0,IF(ISNUMBER(FIND("R$",Base!B142))=TRUE,Base!B142,IF(OR(ISNUMBER(FIND("condo",Base!C142)),ISNUMBER(FIND("IPTU",Base!C142)))=TRUE,Base!B142,Base!C142)))</f>
        <v>0</v>
      </c>
      <c r="D142" t="str">
        <f>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</f>
        <v>0</v>
      </c>
      <c r="E142" t="str">
        <f>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</f>
        <v>0</v>
      </c>
      <c r="F142" s="5" cm="1">
        <f t="array" ref="F142">INDEX(Base!142:142,MATCH(MAX(LEN(Base!142:142)),LEN(Base!142:142),0))</f>
        <v>0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/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/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s="3" cm="1">
        <f t="array" ref="U142">LOOKUP(2,1/(F142:T142&lt;&gt;""),F142:T142)</f>
        <v>0</v>
      </c>
      <c r="V142" t="e" cm="1">
        <f t="array" ref="V142">TRIM(SUBSTITUTE(INDEX(Base!142:142,0,MATCH(Planilha2!$U142,Base!142:142,0)+1),"m²",""))</f>
        <v>#N/A</v>
      </c>
      <c r="W142" t="e" cm="1">
        <f t="array" ref="W142">IF(LEN(INDEX(Base!142:142,0,MATCH(Planilha2!$U142,Base!142:142,0)+2))&gt;2,LEFT(INDEX(Base!142:142,0,MATCH(Planilha2!$U142,Base!142:142,0)+2),1),INDEX(Base!142:142,0,MATCH(Planilha2!$U142,Base!142:142,0)+2))</f>
        <v>#N/A</v>
      </c>
      <c r="X142" t="e" cm="1">
        <f t="array" ref="X142">IF(LEN(INDEX(Base!142:142,0,MATCH(Planilha2!$U142,Base!142:142,0)+2))&gt;2,LEFT(INDEX(Base!142:142,0,MATCH(Planilha2!$U142,Base!142:142,0)+2),1),INDEX(Base!142:142,0,MATCH(Planilha2!$U142,Base!142:142,0)+2))</f>
        <v>#N/A</v>
      </c>
      <c r="Y142" t="e" cm="1">
        <f t="array" ref="Y142">IF(LEN(INDEX(Base!142:142,0,MATCH(Planilha2!$U142,Base!142:142,0)+2))&gt;2,LEFT(INDEX(Base!142:142,0,MATCH(Planilha2!$U142,Base!142:142,0)+2),1),INDEX(Base!142:142,0,MATCH(Planilha2!$U142,Base!142:142,0)+2))</f>
        <v>#N/A</v>
      </c>
    </row>
    <row r="143" spans="2:25" x14ac:dyDescent="0.3">
      <c r="B143">
        <f>IF(OR(ISNUMBER(FIND(Configurações!$B$4,Base!B143)),ISNUMBER(FIND(Configurações!$B$5,Base!B143)),ISNUMBER(FIND(Configurações!$B$6,Base!B143)),ISNUMBER(FIND(Configurações!$B$7,Base!B143)),ISNUMBER(FIND(Configurações!$B$8,Base!B143)))=TRUE,Base!B143,0)</f>
        <v>0</v>
      </c>
      <c r="C143">
        <f>IF(ISNUMBER(FIND("consul",Base!C143))=TRUE,0,IF(ISNUMBER(FIND("R$",Base!B143))=TRUE,Base!B143,IF(OR(ISNUMBER(FIND("condo",Base!C143)),ISNUMBER(FIND("IPTU",Base!C143)))=TRUE,Base!B143,Base!C143)))</f>
        <v>0</v>
      </c>
      <c r="D143" t="str">
        <f>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</f>
        <v>0</v>
      </c>
      <c r="E143" t="str">
        <f>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</f>
        <v>0</v>
      </c>
      <c r="F143" s="5" cm="1">
        <f t="array" ref="F143">INDEX(Base!143:143,MATCH(MAX(LEN(Base!143:143)),LEN(Base!143:143),0))</f>
        <v>0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/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s="3" cm="1">
        <f t="array" ref="U143">LOOKUP(2,1/(F143:T143&lt;&gt;""),F143:T143)</f>
        <v>0</v>
      </c>
      <c r="V143" t="e" cm="1">
        <f t="array" ref="V143">TRIM(SUBSTITUTE(INDEX(Base!143:143,0,MATCH(Planilha2!$U143,Base!143:143,0)+1),"m²",""))</f>
        <v>#N/A</v>
      </c>
      <c r="W143" t="e" cm="1">
        <f t="array" ref="W143">IF(LEN(INDEX(Base!143:143,0,MATCH(Planilha2!$U143,Base!143:143,0)+2))&gt;2,LEFT(INDEX(Base!143:143,0,MATCH(Planilha2!$U143,Base!143:143,0)+2),1),INDEX(Base!143:143,0,MATCH(Planilha2!$U143,Base!143:143,0)+2))</f>
        <v>#N/A</v>
      </c>
      <c r="X143" t="e" cm="1">
        <f t="array" ref="X143">IF(LEN(INDEX(Base!143:143,0,MATCH(Planilha2!$U143,Base!143:143,0)+2))&gt;2,LEFT(INDEX(Base!143:143,0,MATCH(Planilha2!$U143,Base!143:143,0)+2),1),INDEX(Base!143:143,0,MATCH(Planilha2!$U143,Base!143:143,0)+2))</f>
        <v>#N/A</v>
      </c>
      <c r="Y143" t="e" cm="1">
        <f t="array" ref="Y143">IF(LEN(INDEX(Base!143:143,0,MATCH(Planilha2!$U143,Base!143:143,0)+2))&gt;2,LEFT(INDEX(Base!143:143,0,MATCH(Planilha2!$U143,Base!143:143,0)+2),1),INDEX(Base!143:143,0,MATCH(Planilha2!$U143,Base!143:143,0)+2))</f>
        <v>#N/A</v>
      </c>
    </row>
    <row r="144" spans="2:25" x14ac:dyDescent="0.3">
      <c r="B144">
        <f>IF(OR(ISNUMBER(FIND(Configurações!$B$4,Base!B144)),ISNUMBER(FIND(Configurações!$B$5,Base!B144)),ISNUMBER(FIND(Configurações!$B$6,Base!B144)),ISNUMBER(FIND(Configurações!$B$7,Base!B144)),ISNUMBER(FIND(Configurações!$B$8,Base!B144)))=TRUE,Base!B144,0)</f>
        <v>0</v>
      </c>
      <c r="C144">
        <f>IF(ISNUMBER(FIND("consul",Base!C144))=TRUE,0,IF(ISNUMBER(FIND("R$",Base!B144))=TRUE,Base!B144,IF(OR(ISNUMBER(FIND("condo",Base!C144)),ISNUMBER(FIND("IPTU",Base!C144)))=TRUE,Base!B144,Base!C144)))</f>
        <v>0</v>
      </c>
      <c r="D144" t="str">
        <f>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</f>
        <v>0</v>
      </c>
      <c r="E144" t="str">
        <f>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</f>
        <v>0</v>
      </c>
      <c r="F144" s="5" cm="1">
        <f t="array" ref="F144">INDEX(Base!144:144,MATCH(MAX(LEN(Base!144:144)),LEN(Base!144:144),0))</f>
        <v>0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/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s="3" cm="1">
        <f t="array" ref="U144">LOOKUP(2,1/(F144:T144&lt;&gt;""),F144:T144)</f>
        <v>0</v>
      </c>
      <c r="V144" t="e" cm="1">
        <f t="array" ref="V144">TRIM(SUBSTITUTE(INDEX(Base!144:144,0,MATCH(Planilha2!$U144,Base!144:144,0)+1),"m²",""))</f>
        <v>#N/A</v>
      </c>
      <c r="W144" t="e" cm="1">
        <f t="array" ref="W144">IF(LEN(INDEX(Base!144:144,0,MATCH(Planilha2!$U144,Base!144:144,0)+2))&gt;2,LEFT(INDEX(Base!144:144,0,MATCH(Planilha2!$U144,Base!144:144,0)+2),1),INDEX(Base!144:144,0,MATCH(Planilha2!$U144,Base!144:144,0)+2))</f>
        <v>#N/A</v>
      </c>
      <c r="X144" t="e" cm="1">
        <f t="array" ref="X144">IF(LEN(INDEX(Base!144:144,0,MATCH(Planilha2!$U144,Base!144:144,0)+2))&gt;2,LEFT(INDEX(Base!144:144,0,MATCH(Planilha2!$U144,Base!144:144,0)+2),1),INDEX(Base!144:144,0,MATCH(Planilha2!$U144,Base!144:144,0)+2))</f>
        <v>#N/A</v>
      </c>
      <c r="Y144" t="e" cm="1">
        <f t="array" ref="Y144">IF(LEN(INDEX(Base!144:144,0,MATCH(Planilha2!$U144,Base!144:144,0)+2))&gt;2,LEFT(INDEX(Base!144:144,0,MATCH(Planilha2!$U144,Base!144:144,0)+2),1),INDEX(Base!144:144,0,MATCH(Planilha2!$U144,Base!144:144,0)+2))</f>
        <v>#N/A</v>
      </c>
    </row>
    <row r="145" spans="2:25" x14ac:dyDescent="0.3">
      <c r="B145">
        <f>IF(OR(ISNUMBER(FIND(Configurações!$B$4,Base!B145)),ISNUMBER(FIND(Configurações!$B$5,Base!B145)),ISNUMBER(FIND(Configurações!$B$6,Base!B145)),ISNUMBER(FIND(Configurações!$B$7,Base!B145)),ISNUMBER(FIND(Configurações!$B$8,Base!B145)))=TRUE,Base!B145,0)</f>
        <v>0</v>
      </c>
      <c r="C145">
        <f>IF(ISNUMBER(FIND("consul",Base!C145))=TRUE,0,IF(ISNUMBER(FIND("R$",Base!B145))=TRUE,Base!B145,IF(OR(ISNUMBER(FIND("condo",Base!C145)),ISNUMBER(FIND("IPTU",Base!C145)))=TRUE,Base!B145,Base!C145)))</f>
        <v>0</v>
      </c>
      <c r="D145" t="str">
        <f>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</f>
        <v>0</v>
      </c>
      <c r="E145" t="str">
        <f>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</f>
        <v>0</v>
      </c>
      <c r="F145" s="5" cm="1">
        <f t="array" ref="F145">INDEX(Base!145:145,MATCH(MAX(LEN(Base!145:145)),LEN(Base!145:145),0))</f>
        <v>0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/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s="3" cm="1">
        <f t="array" ref="U145">LOOKUP(2,1/(F145:T145&lt;&gt;""),F145:T145)</f>
        <v>0</v>
      </c>
      <c r="V145" t="e" cm="1">
        <f t="array" ref="V145">TRIM(SUBSTITUTE(INDEX(Base!145:145,0,MATCH(Planilha2!$U145,Base!145:145,0)+1),"m²",""))</f>
        <v>#N/A</v>
      </c>
      <c r="W145" t="e" cm="1">
        <f t="array" ref="W145">IF(LEN(INDEX(Base!145:145,0,MATCH(Planilha2!$U145,Base!145:145,0)+2))&gt;2,LEFT(INDEX(Base!145:145,0,MATCH(Planilha2!$U145,Base!145:145,0)+2),1),INDEX(Base!145:145,0,MATCH(Planilha2!$U145,Base!145:145,0)+2))</f>
        <v>#N/A</v>
      </c>
      <c r="X145" t="e" cm="1">
        <f t="array" ref="X145">IF(LEN(INDEX(Base!145:145,0,MATCH(Planilha2!$U145,Base!145:145,0)+2))&gt;2,LEFT(INDEX(Base!145:145,0,MATCH(Planilha2!$U145,Base!145:145,0)+2),1),INDEX(Base!145:145,0,MATCH(Planilha2!$U145,Base!145:145,0)+2))</f>
        <v>#N/A</v>
      </c>
      <c r="Y145" t="e" cm="1">
        <f t="array" ref="Y145">IF(LEN(INDEX(Base!145:145,0,MATCH(Planilha2!$U145,Base!145:145,0)+2))&gt;2,LEFT(INDEX(Base!145:145,0,MATCH(Planilha2!$U145,Base!145:145,0)+2),1),INDEX(Base!145:145,0,MATCH(Planilha2!$U145,Base!145:145,0)+2))</f>
        <v>#N/A</v>
      </c>
    </row>
    <row r="146" spans="2:25" x14ac:dyDescent="0.3">
      <c r="B146">
        <f>IF(OR(ISNUMBER(FIND(Configurações!$B$4,Base!B146)),ISNUMBER(FIND(Configurações!$B$5,Base!B146)),ISNUMBER(FIND(Configurações!$B$6,Base!B146)),ISNUMBER(FIND(Configurações!$B$7,Base!B146)),ISNUMBER(FIND(Configurações!$B$8,Base!B146)))=TRUE,Base!B146,0)</f>
        <v>0</v>
      </c>
      <c r="C146">
        <f>IF(ISNUMBER(FIND("consul",Base!C146))=TRUE,0,IF(ISNUMBER(FIND("R$",Base!B146))=TRUE,Base!B146,IF(OR(ISNUMBER(FIND("condo",Base!C146)),ISNUMBER(FIND("IPTU",Base!C146)))=TRUE,Base!B146,Base!C146)))</f>
        <v>0</v>
      </c>
      <c r="D146" t="str">
        <f>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</f>
        <v>0</v>
      </c>
      <c r="E146" t="str">
        <f>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</f>
        <v>0</v>
      </c>
      <c r="F146" s="5" cm="1">
        <f t="array" ref="F146">INDEX(Base!146:146,MATCH(MAX(LEN(Base!146:146)),LEN(Base!146:146),0))</f>
        <v>0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/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/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s="3" cm="1">
        <f t="array" ref="U146">LOOKUP(2,1/(F146:T146&lt;&gt;""),F146:T146)</f>
        <v>0</v>
      </c>
      <c r="V146" t="e" cm="1">
        <f t="array" ref="V146">TRIM(SUBSTITUTE(INDEX(Base!146:146,0,MATCH(Planilha2!$U146,Base!146:146,0)+1),"m²",""))</f>
        <v>#N/A</v>
      </c>
      <c r="W146" t="e" cm="1">
        <f t="array" ref="W146">IF(LEN(INDEX(Base!146:146,0,MATCH(Planilha2!$U146,Base!146:146,0)+2))&gt;2,LEFT(INDEX(Base!146:146,0,MATCH(Planilha2!$U146,Base!146:146,0)+2),1),INDEX(Base!146:146,0,MATCH(Planilha2!$U146,Base!146:146,0)+2))</f>
        <v>#N/A</v>
      </c>
      <c r="X146" t="e" cm="1">
        <f t="array" ref="X146">IF(LEN(INDEX(Base!146:146,0,MATCH(Planilha2!$U146,Base!146:146,0)+2))&gt;2,LEFT(INDEX(Base!146:146,0,MATCH(Planilha2!$U146,Base!146:146,0)+2),1),INDEX(Base!146:146,0,MATCH(Planilha2!$U146,Base!146:146,0)+2))</f>
        <v>#N/A</v>
      </c>
      <c r="Y146" t="e" cm="1">
        <f t="array" ref="Y146">IF(LEN(INDEX(Base!146:146,0,MATCH(Planilha2!$U146,Base!146:146,0)+2))&gt;2,LEFT(INDEX(Base!146:146,0,MATCH(Planilha2!$U146,Base!146:146,0)+2),1),INDEX(Base!146:146,0,MATCH(Planilha2!$U146,Base!146:146,0)+2))</f>
        <v>#N/A</v>
      </c>
    </row>
    <row r="147" spans="2:25" x14ac:dyDescent="0.3">
      <c r="B147">
        <f>IF(OR(ISNUMBER(FIND(Configurações!$B$4,Base!B147)),ISNUMBER(FIND(Configurações!$B$5,Base!B147)),ISNUMBER(FIND(Configurações!$B$6,Base!B147)),ISNUMBER(FIND(Configurações!$B$7,Base!B147)),ISNUMBER(FIND(Configurações!$B$8,Base!B147)))=TRUE,Base!B147,0)</f>
        <v>0</v>
      </c>
      <c r="C147">
        <f>IF(ISNUMBER(FIND("consul",Base!C147))=TRUE,0,IF(ISNUMBER(FIND("R$",Base!B147))=TRUE,Base!B147,IF(OR(ISNUMBER(FIND("condo",Base!C147)),ISNUMBER(FIND("IPTU",Base!C147)))=TRUE,Base!B147,Base!C147)))</f>
        <v>0</v>
      </c>
      <c r="D147" t="str">
        <f>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</f>
        <v>0</v>
      </c>
      <c r="E147" t="str">
        <f>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</f>
        <v>0</v>
      </c>
      <c r="F147" s="5" cm="1">
        <f t="array" ref="F147">INDEX(Base!147:147,MATCH(MAX(LEN(Base!147:147)),LEN(Base!147:147),0))</f>
        <v>0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s="3" cm="1">
        <f t="array" ref="U147">LOOKUP(2,1/(F147:T147&lt;&gt;""),F147:T147)</f>
        <v>0</v>
      </c>
      <c r="V147" t="e" cm="1">
        <f t="array" ref="V147">TRIM(SUBSTITUTE(INDEX(Base!147:147,0,MATCH(Planilha2!$U147,Base!147:147,0)+1),"m²",""))</f>
        <v>#N/A</v>
      </c>
      <c r="W147" t="e" cm="1">
        <f t="array" ref="W147">IF(LEN(INDEX(Base!147:147,0,MATCH(Planilha2!$U147,Base!147:147,0)+2))&gt;2,LEFT(INDEX(Base!147:147,0,MATCH(Planilha2!$U147,Base!147:147,0)+2),1),INDEX(Base!147:147,0,MATCH(Planilha2!$U147,Base!147:147,0)+2))</f>
        <v>#N/A</v>
      </c>
      <c r="X147" t="e" cm="1">
        <f t="array" ref="X147">IF(LEN(INDEX(Base!147:147,0,MATCH(Planilha2!$U147,Base!147:147,0)+2))&gt;2,LEFT(INDEX(Base!147:147,0,MATCH(Planilha2!$U147,Base!147:147,0)+2),1),INDEX(Base!147:147,0,MATCH(Planilha2!$U147,Base!147:147,0)+2))</f>
        <v>#N/A</v>
      </c>
      <c r="Y147" t="e" cm="1">
        <f t="array" ref="Y147">IF(LEN(INDEX(Base!147:147,0,MATCH(Planilha2!$U147,Base!147:147,0)+2))&gt;2,LEFT(INDEX(Base!147:147,0,MATCH(Planilha2!$U147,Base!147:147,0)+2),1),INDEX(Base!147:147,0,MATCH(Planilha2!$U147,Base!147:147,0)+2))</f>
        <v>#N/A</v>
      </c>
    </row>
    <row r="148" spans="2:25" x14ac:dyDescent="0.3">
      <c r="B148">
        <f>IF(OR(ISNUMBER(FIND(Configurações!$B$4,Base!B148)),ISNUMBER(FIND(Configurações!$B$5,Base!B148)),ISNUMBER(FIND(Configurações!$B$6,Base!B148)),ISNUMBER(FIND(Configurações!$B$7,Base!B148)),ISNUMBER(FIND(Configurações!$B$8,Base!B148)))=TRUE,Base!B148,0)</f>
        <v>0</v>
      </c>
      <c r="C148">
        <f>IF(ISNUMBER(FIND("consul",Base!C148))=TRUE,0,IF(ISNUMBER(FIND("R$",Base!B148))=TRUE,Base!B148,IF(OR(ISNUMBER(FIND("condo",Base!C148)),ISNUMBER(FIND("IPTU",Base!C148)))=TRUE,Base!B148,Base!C148)))</f>
        <v>0</v>
      </c>
      <c r="D148" t="str">
        <f>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</f>
        <v>0</v>
      </c>
      <c r="E148" t="str">
        <f>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</f>
        <v>0</v>
      </c>
      <c r="F148" s="5" cm="1">
        <f t="array" ref="F148">INDEX(Base!148:148,MATCH(MAX(LEN(Base!148:148)),LEN(Base!148:148),0))</f>
        <v>0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/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/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s="3" cm="1">
        <f t="array" ref="U148">LOOKUP(2,1/(F148:T148&lt;&gt;""),F148:T148)</f>
        <v>0</v>
      </c>
      <c r="V148" t="e" cm="1">
        <f t="array" ref="V148">TRIM(SUBSTITUTE(INDEX(Base!148:148,0,MATCH(Planilha2!$U148,Base!148:148,0)+1),"m²",""))</f>
        <v>#N/A</v>
      </c>
      <c r="W148" t="e" cm="1">
        <f t="array" ref="W148">IF(LEN(INDEX(Base!148:148,0,MATCH(Planilha2!$U148,Base!148:148,0)+2))&gt;2,LEFT(INDEX(Base!148:148,0,MATCH(Planilha2!$U148,Base!148:148,0)+2),1),INDEX(Base!148:148,0,MATCH(Planilha2!$U148,Base!148:148,0)+2))</f>
        <v>#N/A</v>
      </c>
      <c r="X148" t="e" cm="1">
        <f t="array" ref="X148">IF(LEN(INDEX(Base!148:148,0,MATCH(Planilha2!$U148,Base!148:148,0)+2))&gt;2,LEFT(INDEX(Base!148:148,0,MATCH(Planilha2!$U148,Base!148:148,0)+2),1),INDEX(Base!148:148,0,MATCH(Planilha2!$U148,Base!148:148,0)+2))</f>
        <v>#N/A</v>
      </c>
      <c r="Y148" t="e" cm="1">
        <f t="array" ref="Y148">IF(LEN(INDEX(Base!148:148,0,MATCH(Planilha2!$U148,Base!148:148,0)+2))&gt;2,LEFT(INDEX(Base!148:148,0,MATCH(Planilha2!$U148,Base!148:148,0)+2),1),INDEX(Base!148:148,0,MATCH(Planilha2!$U148,Base!148:148,0)+2))</f>
        <v>#N/A</v>
      </c>
    </row>
    <row r="149" spans="2:25" x14ac:dyDescent="0.3">
      <c r="B149">
        <f>IF(OR(ISNUMBER(FIND(Configurações!$B$4,Base!B149)),ISNUMBER(FIND(Configurações!$B$5,Base!B149)),ISNUMBER(FIND(Configurações!$B$6,Base!B149)),ISNUMBER(FIND(Configurações!$B$7,Base!B149)),ISNUMBER(FIND(Configurações!$B$8,Base!B149)))=TRUE,Base!B149,0)</f>
        <v>0</v>
      </c>
      <c r="C149">
        <f>IF(ISNUMBER(FIND("consul",Base!C149))=TRUE,0,IF(ISNUMBER(FIND("R$",Base!B149))=TRUE,Base!B149,IF(OR(ISNUMBER(FIND("condo",Base!C149)),ISNUMBER(FIND("IPTU",Base!C149)))=TRUE,Base!B149,Base!C149)))</f>
        <v>0</v>
      </c>
      <c r="D149" t="str">
        <f>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</f>
        <v>0</v>
      </c>
      <c r="E149" t="str">
        <f>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</f>
        <v>0</v>
      </c>
      <c r="F149" s="5" cm="1">
        <f t="array" ref="F149">INDEX(Base!149:149,MATCH(MAX(LEN(Base!149:149)),LEN(Base!149:149),0))</f>
        <v>0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s="3" cm="1">
        <f t="array" ref="U149">LOOKUP(2,1/(F149:T149&lt;&gt;""),F149:T149)</f>
        <v>0</v>
      </c>
      <c r="V149" t="e" cm="1">
        <f t="array" ref="V149">TRIM(SUBSTITUTE(INDEX(Base!149:149,0,MATCH(Planilha2!$U149,Base!149:149,0)+1),"m²",""))</f>
        <v>#N/A</v>
      </c>
      <c r="W149" t="e" cm="1">
        <f t="array" ref="W149">IF(LEN(INDEX(Base!149:149,0,MATCH(Planilha2!$U149,Base!149:149,0)+2))&gt;2,LEFT(INDEX(Base!149:149,0,MATCH(Planilha2!$U149,Base!149:149,0)+2),1),INDEX(Base!149:149,0,MATCH(Planilha2!$U149,Base!149:149,0)+2))</f>
        <v>#N/A</v>
      </c>
      <c r="X149" t="e" cm="1">
        <f t="array" ref="X149">IF(LEN(INDEX(Base!149:149,0,MATCH(Planilha2!$U149,Base!149:149,0)+2))&gt;2,LEFT(INDEX(Base!149:149,0,MATCH(Planilha2!$U149,Base!149:149,0)+2),1),INDEX(Base!149:149,0,MATCH(Planilha2!$U149,Base!149:149,0)+2))</f>
        <v>#N/A</v>
      </c>
      <c r="Y149" t="e" cm="1">
        <f t="array" ref="Y149">IF(LEN(INDEX(Base!149:149,0,MATCH(Planilha2!$U149,Base!149:149,0)+2))&gt;2,LEFT(INDEX(Base!149:149,0,MATCH(Planilha2!$U149,Base!149:149,0)+2),1),INDEX(Base!149:149,0,MATCH(Planilha2!$U149,Base!149:149,0)+2))</f>
        <v>#N/A</v>
      </c>
    </row>
    <row r="150" spans="2:25" x14ac:dyDescent="0.3">
      <c r="B150">
        <f>IF(OR(ISNUMBER(FIND(Configurações!$B$4,Base!B150)),ISNUMBER(FIND(Configurações!$B$5,Base!B150)),ISNUMBER(FIND(Configurações!$B$6,Base!B150)),ISNUMBER(FIND(Configurações!$B$7,Base!B150)),ISNUMBER(FIND(Configurações!$B$8,Base!B150)))=TRUE,Base!B150,0)</f>
        <v>0</v>
      </c>
      <c r="C150">
        <f>IF(ISNUMBER(FIND("consul",Base!C150))=TRUE,0,IF(ISNUMBER(FIND("R$",Base!B150))=TRUE,Base!B150,IF(OR(ISNUMBER(FIND("condo",Base!C150)),ISNUMBER(FIND("IPTU",Base!C150)))=TRUE,Base!B150,Base!C150)))</f>
        <v>0</v>
      </c>
      <c r="D150" t="str">
        <f>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</f>
        <v>0</v>
      </c>
      <c r="E150" t="str">
        <f>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</f>
        <v>0</v>
      </c>
      <c r="F150" s="5" cm="1">
        <f t="array" ref="F150">INDEX(Base!150:150,MATCH(MAX(LEN(Base!150:150)),LEN(Base!150:150),0))</f>
        <v>0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/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/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s="3" cm="1">
        <f t="array" ref="U150">LOOKUP(2,1/(F150:T150&lt;&gt;""),F150:T150)</f>
        <v>0</v>
      </c>
      <c r="V150" t="e" cm="1">
        <f t="array" ref="V150">TRIM(SUBSTITUTE(INDEX(Base!150:150,0,MATCH(Planilha2!$U150,Base!150:150,0)+1),"m²",""))</f>
        <v>#N/A</v>
      </c>
      <c r="W150" t="e" cm="1">
        <f t="array" ref="W150">IF(LEN(INDEX(Base!150:150,0,MATCH(Planilha2!$U150,Base!150:150,0)+2))&gt;2,LEFT(INDEX(Base!150:150,0,MATCH(Planilha2!$U150,Base!150:150,0)+2),1),INDEX(Base!150:150,0,MATCH(Planilha2!$U150,Base!150:150,0)+2))</f>
        <v>#N/A</v>
      </c>
      <c r="X150" t="e" cm="1">
        <f t="array" ref="X150">IF(LEN(INDEX(Base!150:150,0,MATCH(Planilha2!$U150,Base!150:150,0)+2))&gt;2,LEFT(INDEX(Base!150:150,0,MATCH(Planilha2!$U150,Base!150:150,0)+2),1),INDEX(Base!150:150,0,MATCH(Planilha2!$U150,Base!150:150,0)+2))</f>
        <v>#N/A</v>
      </c>
      <c r="Y150" t="e" cm="1">
        <f t="array" ref="Y150">IF(LEN(INDEX(Base!150:150,0,MATCH(Planilha2!$U150,Base!150:150,0)+2))&gt;2,LEFT(INDEX(Base!150:150,0,MATCH(Planilha2!$U150,Base!150:150,0)+2),1),INDEX(Base!150:150,0,MATCH(Planilha2!$U150,Base!150:150,0)+2))</f>
        <v>#N/A</v>
      </c>
    </row>
    <row r="151" spans="2:25" x14ac:dyDescent="0.3">
      <c r="B151">
        <f>IF(OR(ISNUMBER(FIND(Configurações!$B$4,Base!B151)),ISNUMBER(FIND(Configurações!$B$5,Base!B151)),ISNUMBER(FIND(Configurações!$B$6,Base!B151)),ISNUMBER(FIND(Configurações!$B$7,Base!B151)),ISNUMBER(FIND(Configurações!$B$8,Base!B151)))=TRUE,Base!B151,0)</f>
        <v>0</v>
      </c>
      <c r="C151">
        <f>IF(ISNUMBER(FIND("consul",Base!C151))=TRUE,0,IF(ISNUMBER(FIND("R$",Base!B151))=TRUE,Base!B151,IF(OR(ISNUMBER(FIND("condo",Base!C151)),ISNUMBER(FIND("IPTU",Base!C151)))=TRUE,Base!B151,Base!C151)))</f>
        <v>0</v>
      </c>
      <c r="D151" t="str">
        <f>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</f>
        <v>0</v>
      </c>
      <c r="E151" t="str">
        <f>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</f>
        <v>0</v>
      </c>
      <c r="F151" s="5" cm="1">
        <f t="array" ref="F151">INDEX(Base!151:151,MATCH(MAX(LEN(Base!151:151)),LEN(Base!151:151),0))</f>
        <v>0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s="3" cm="1">
        <f t="array" ref="U151">LOOKUP(2,1/(F151:T151&lt;&gt;""),F151:T151)</f>
        <v>0</v>
      </c>
      <c r="V151" t="e" cm="1">
        <f t="array" ref="V151">TRIM(SUBSTITUTE(INDEX(Base!151:151,0,MATCH(Planilha2!$U151,Base!151:151,0)+1),"m²",""))</f>
        <v>#N/A</v>
      </c>
      <c r="W151" t="e" cm="1">
        <f t="array" ref="W151">IF(LEN(INDEX(Base!151:151,0,MATCH(Planilha2!$U151,Base!151:151,0)+2))&gt;2,LEFT(INDEX(Base!151:151,0,MATCH(Planilha2!$U151,Base!151:151,0)+2),1),INDEX(Base!151:151,0,MATCH(Planilha2!$U151,Base!151:151,0)+2))</f>
        <v>#N/A</v>
      </c>
      <c r="X151" t="e" cm="1">
        <f t="array" ref="X151">IF(LEN(INDEX(Base!151:151,0,MATCH(Planilha2!$U151,Base!151:151,0)+2))&gt;2,LEFT(INDEX(Base!151:151,0,MATCH(Planilha2!$U151,Base!151:151,0)+2),1),INDEX(Base!151:151,0,MATCH(Planilha2!$U151,Base!151:151,0)+2))</f>
        <v>#N/A</v>
      </c>
      <c r="Y151" t="e" cm="1">
        <f t="array" ref="Y151">IF(LEN(INDEX(Base!151:151,0,MATCH(Planilha2!$U151,Base!151:151,0)+2))&gt;2,LEFT(INDEX(Base!151:151,0,MATCH(Planilha2!$U151,Base!151:151,0)+2),1),INDEX(Base!151:151,0,MATCH(Planilha2!$U151,Base!151:151,0)+2))</f>
        <v>#N/A</v>
      </c>
    </row>
    <row r="152" spans="2:25" x14ac:dyDescent="0.3">
      <c r="B152">
        <f>IF(OR(ISNUMBER(FIND(Configurações!$B$4,Base!B152)),ISNUMBER(FIND(Configurações!$B$5,Base!B152)),ISNUMBER(FIND(Configurações!$B$6,Base!B152)),ISNUMBER(FIND(Configurações!$B$7,Base!B152)),ISNUMBER(FIND(Configurações!$B$8,Base!B152)))=TRUE,Base!B152,0)</f>
        <v>0</v>
      </c>
      <c r="C152">
        <f>IF(ISNUMBER(FIND("consul",Base!C152))=TRUE,0,IF(ISNUMBER(FIND("R$",Base!B152))=TRUE,Base!B152,IF(OR(ISNUMBER(FIND("condo",Base!C152)),ISNUMBER(FIND("IPTU",Base!C152)))=TRUE,Base!B152,Base!C152)))</f>
        <v>0</v>
      </c>
      <c r="D152" t="str">
        <f>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</f>
        <v>0</v>
      </c>
      <c r="E152" t="str">
        <f>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</f>
        <v>0</v>
      </c>
      <c r="F152" s="5" cm="1">
        <f t="array" ref="F152">INDEX(Base!152:152,MATCH(MAX(LEN(Base!152:152)),LEN(Base!152:152),0))</f>
        <v>0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/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/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s="3" cm="1">
        <f t="array" ref="U152">LOOKUP(2,1/(F152:T152&lt;&gt;""),F152:T152)</f>
        <v>0</v>
      </c>
      <c r="V152" t="e" cm="1">
        <f t="array" ref="V152">TRIM(SUBSTITUTE(INDEX(Base!152:152,0,MATCH(Planilha2!$U152,Base!152:152,0)+1),"m²",""))</f>
        <v>#N/A</v>
      </c>
      <c r="W152" t="e" cm="1">
        <f t="array" ref="W152">IF(LEN(INDEX(Base!152:152,0,MATCH(Planilha2!$U152,Base!152:152,0)+2))&gt;2,LEFT(INDEX(Base!152:152,0,MATCH(Planilha2!$U152,Base!152:152,0)+2),1),INDEX(Base!152:152,0,MATCH(Planilha2!$U152,Base!152:152,0)+2))</f>
        <v>#N/A</v>
      </c>
      <c r="X152" t="e" cm="1">
        <f t="array" ref="X152">IF(LEN(INDEX(Base!152:152,0,MATCH(Planilha2!$U152,Base!152:152,0)+2))&gt;2,LEFT(INDEX(Base!152:152,0,MATCH(Planilha2!$U152,Base!152:152,0)+2),1),INDEX(Base!152:152,0,MATCH(Planilha2!$U152,Base!152:152,0)+2))</f>
        <v>#N/A</v>
      </c>
      <c r="Y152" t="e" cm="1">
        <f t="array" ref="Y152">IF(LEN(INDEX(Base!152:152,0,MATCH(Planilha2!$U152,Base!152:152,0)+2))&gt;2,LEFT(INDEX(Base!152:152,0,MATCH(Planilha2!$U152,Base!152:152,0)+2),1),INDEX(Base!152:152,0,MATCH(Planilha2!$U152,Base!152:152,0)+2))</f>
        <v>#N/A</v>
      </c>
    </row>
    <row r="153" spans="2:25" x14ac:dyDescent="0.3">
      <c r="B153">
        <f>IF(OR(ISNUMBER(FIND(Configurações!$B$4,Base!B153)),ISNUMBER(FIND(Configurações!$B$5,Base!B153)),ISNUMBER(FIND(Configurações!$B$6,Base!B153)),ISNUMBER(FIND(Configurações!$B$7,Base!B153)),ISNUMBER(FIND(Configurações!$B$8,Base!B153)))=TRUE,Base!B153,0)</f>
        <v>0</v>
      </c>
      <c r="C153">
        <f>IF(ISNUMBER(FIND("consul",Base!C153))=TRUE,0,IF(ISNUMBER(FIND("R$",Base!B153))=TRUE,Base!B153,IF(OR(ISNUMBER(FIND("condo",Base!C153)),ISNUMBER(FIND("IPTU",Base!C153)))=TRUE,Base!B153,Base!C153)))</f>
        <v>0</v>
      </c>
      <c r="D153" t="str">
        <f>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</f>
        <v>0</v>
      </c>
      <c r="E153" t="str">
        <f>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</f>
        <v>0</v>
      </c>
      <c r="F153" s="5" cm="1">
        <f t="array" ref="F153">INDEX(Base!153:153,MATCH(MAX(LEN(Base!153:153)),LEN(Base!153:153),0))</f>
        <v>0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/>
      </c>
      <c r="N153" t="str">
        <f>TRIM((IF(OR(ISNUMBER(FIND("Avenida",Base!F153)),ISNUMBER(FIND("Rua",Base!F153)),ISNUMBER(FIND("Estrada",Base!F153)),ISNUMBER(FIND(",",Base!F153)))=TRUE,Base!F153,"")))</f>
        <v/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s="3" cm="1">
        <f t="array" ref="U153">LOOKUP(2,1/(F153:T153&lt;&gt;""),F153:T153)</f>
        <v>0</v>
      </c>
      <c r="V153" t="e" cm="1">
        <f t="array" ref="V153">TRIM(SUBSTITUTE(INDEX(Base!153:153,0,MATCH(Planilha2!$U153,Base!153:153,0)+1),"m²",""))</f>
        <v>#N/A</v>
      </c>
      <c r="W153" t="e" cm="1">
        <f t="array" ref="W153">IF(LEN(INDEX(Base!153:153,0,MATCH(Planilha2!$U153,Base!153:153,0)+2))&gt;2,LEFT(INDEX(Base!153:153,0,MATCH(Planilha2!$U153,Base!153:153,0)+2),1),INDEX(Base!153:153,0,MATCH(Planilha2!$U153,Base!153:153,0)+2))</f>
        <v>#N/A</v>
      </c>
      <c r="X153" t="e" cm="1">
        <f t="array" ref="X153">IF(LEN(INDEX(Base!153:153,0,MATCH(Planilha2!$U153,Base!153:153,0)+2))&gt;2,LEFT(INDEX(Base!153:153,0,MATCH(Planilha2!$U153,Base!153:153,0)+2),1),INDEX(Base!153:153,0,MATCH(Planilha2!$U153,Base!153:153,0)+2))</f>
        <v>#N/A</v>
      </c>
      <c r="Y153" t="e" cm="1">
        <f t="array" ref="Y153">IF(LEN(INDEX(Base!153:153,0,MATCH(Planilha2!$U153,Base!153:153,0)+2))&gt;2,LEFT(INDEX(Base!153:153,0,MATCH(Planilha2!$U153,Base!153:153,0)+2),1),INDEX(Base!153:153,0,MATCH(Planilha2!$U153,Base!153:153,0)+2))</f>
        <v>#N/A</v>
      </c>
    </row>
    <row r="154" spans="2:25" x14ac:dyDescent="0.3">
      <c r="B154">
        <f>IF(OR(ISNUMBER(FIND(Configurações!$B$4,Base!B154)),ISNUMBER(FIND(Configurações!$B$5,Base!B154)),ISNUMBER(FIND(Configurações!$B$6,Base!B154)),ISNUMBER(FIND(Configurações!$B$7,Base!B154)),ISNUMBER(FIND(Configurações!$B$8,Base!B154)))=TRUE,Base!B154,0)</f>
        <v>0</v>
      </c>
      <c r="C154">
        <f>IF(ISNUMBER(FIND("consul",Base!C154))=TRUE,0,IF(ISNUMBER(FIND("R$",Base!B154))=TRUE,Base!B154,IF(OR(ISNUMBER(FIND("condo",Base!C154)),ISNUMBER(FIND("IPTU",Base!C154)))=TRUE,Base!B154,Base!C154)))</f>
        <v>0</v>
      </c>
      <c r="D154" t="str">
        <f>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</f>
        <v>0</v>
      </c>
      <c r="E154" t="str">
        <f>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</f>
        <v>0</v>
      </c>
      <c r="F154" s="5" cm="1">
        <f t="array" ref="F154">INDEX(Base!154:154,MATCH(MAX(LEN(Base!154:154)),LEN(Base!154:154),0))</f>
        <v>0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/>
      </c>
      <c r="M154" t="str">
        <f>TRIM((IF(OR(ISNUMBER(FIND("Avenida",Base!E154)),ISNUMBER(FIND("Rua",Base!E154)),ISNUMBER(FIND("Estrada",Base!E154)),ISNUMBER(FIND(",",Base!E154)))=TRUE,Base!E154,"")))</f>
        <v/>
      </c>
      <c r="N154" t="str">
        <f>TRIM((IF(OR(ISNUMBER(FIND("Avenida",Base!F154)),ISNUMBER(FIND("Rua",Base!F154)),ISNUMBER(FIND("Estrada",Base!F154)),ISNUMBER(FIND(",",Base!F154)))=TRUE,Base!F154,"")))</f>
        <v/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s="3" cm="1">
        <f t="array" ref="U154">LOOKUP(2,1/(F154:T154&lt;&gt;""),F154:T154)</f>
        <v>0</v>
      </c>
      <c r="V154" t="e" cm="1">
        <f t="array" ref="V154">TRIM(SUBSTITUTE(INDEX(Base!154:154,0,MATCH(Planilha2!$U154,Base!154:154,0)+1),"m²",""))</f>
        <v>#N/A</v>
      </c>
      <c r="W154" t="e" cm="1">
        <f t="array" ref="W154">IF(LEN(INDEX(Base!154:154,0,MATCH(Planilha2!$U154,Base!154:154,0)+2))&gt;2,LEFT(INDEX(Base!154:154,0,MATCH(Planilha2!$U154,Base!154:154,0)+2),1),INDEX(Base!154:154,0,MATCH(Planilha2!$U154,Base!154:154,0)+2))</f>
        <v>#N/A</v>
      </c>
      <c r="X154" t="e" cm="1">
        <f t="array" ref="X154">IF(LEN(INDEX(Base!154:154,0,MATCH(Planilha2!$U154,Base!154:154,0)+2))&gt;2,LEFT(INDEX(Base!154:154,0,MATCH(Planilha2!$U154,Base!154:154,0)+2),1),INDEX(Base!154:154,0,MATCH(Planilha2!$U154,Base!154:154,0)+2))</f>
        <v>#N/A</v>
      </c>
      <c r="Y154" t="e" cm="1">
        <f t="array" ref="Y154">IF(LEN(INDEX(Base!154:154,0,MATCH(Planilha2!$U154,Base!154:154,0)+2))&gt;2,LEFT(INDEX(Base!154:154,0,MATCH(Planilha2!$U154,Base!154:154,0)+2),1),INDEX(Base!154:154,0,MATCH(Planilha2!$U154,Base!154:154,0)+2))</f>
        <v>#N/A</v>
      </c>
    </row>
    <row r="155" spans="2:25" x14ac:dyDescent="0.3">
      <c r="B155">
        <f>IF(OR(ISNUMBER(FIND(Configurações!$B$4,Base!B155)),ISNUMBER(FIND(Configurações!$B$5,Base!B155)),ISNUMBER(FIND(Configurações!$B$6,Base!B155)),ISNUMBER(FIND(Configurações!$B$7,Base!B155)),ISNUMBER(FIND(Configurações!$B$8,Base!B155)))=TRUE,Base!B155,0)</f>
        <v>0</v>
      </c>
      <c r="C155">
        <f>IF(ISNUMBER(FIND("consul",Base!C155))=TRUE,0,IF(ISNUMBER(FIND("R$",Base!B155))=TRUE,Base!B155,IF(OR(ISNUMBER(FIND("condo",Base!C155)),ISNUMBER(FIND("IPTU",Base!C155)))=TRUE,Base!B155,Base!C155)))</f>
        <v>0</v>
      </c>
      <c r="D155" t="str">
        <f>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</f>
        <v>0</v>
      </c>
      <c r="E155" t="str">
        <f>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</f>
        <v>0</v>
      </c>
      <c r="F155" s="5" cm="1">
        <f t="array" ref="F155">INDEX(Base!155:155,MATCH(MAX(LEN(Base!155:155)),LEN(Base!155:155),0))</f>
        <v>0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s="3" cm="1">
        <f t="array" ref="U155">LOOKUP(2,1/(F155:T155&lt;&gt;""),F155:T155)</f>
        <v>0</v>
      </c>
      <c r="V155" t="e" cm="1">
        <f t="array" ref="V155">TRIM(SUBSTITUTE(INDEX(Base!155:155,0,MATCH(Planilha2!$U155,Base!155:155,0)+1),"m²",""))</f>
        <v>#N/A</v>
      </c>
      <c r="W155" t="e" cm="1">
        <f t="array" ref="W155">IF(LEN(INDEX(Base!155:155,0,MATCH(Planilha2!$U155,Base!155:155,0)+2))&gt;2,LEFT(INDEX(Base!155:155,0,MATCH(Planilha2!$U155,Base!155:155,0)+2),1),INDEX(Base!155:155,0,MATCH(Planilha2!$U155,Base!155:155,0)+2))</f>
        <v>#N/A</v>
      </c>
      <c r="X155" t="e" cm="1">
        <f t="array" ref="X155">IF(LEN(INDEX(Base!155:155,0,MATCH(Planilha2!$U155,Base!155:155,0)+2))&gt;2,LEFT(INDEX(Base!155:155,0,MATCH(Planilha2!$U155,Base!155:155,0)+2),1),INDEX(Base!155:155,0,MATCH(Planilha2!$U155,Base!155:155,0)+2))</f>
        <v>#N/A</v>
      </c>
      <c r="Y155" t="e" cm="1">
        <f t="array" ref="Y155">IF(LEN(INDEX(Base!155:155,0,MATCH(Planilha2!$U155,Base!155:155,0)+2))&gt;2,LEFT(INDEX(Base!155:155,0,MATCH(Planilha2!$U155,Base!155:155,0)+2),1),INDEX(Base!155:155,0,MATCH(Planilha2!$U155,Base!155:155,0)+2))</f>
        <v>#N/A</v>
      </c>
    </row>
    <row r="156" spans="2:25" x14ac:dyDescent="0.3">
      <c r="B156">
        <f>IF(OR(ISNUMBER(FIND(Configurações!$B$4,Base!B156)),ISNUMBER(FIND(Configurações!$B$5,Base!B156)),ISNUMBER(FIND(Configurações!$B$6,Base!B156)),ISNUMBER(FIND(Configurações!$B$7,Base!B156)),ISNUMBER(FIND(Configurações!$B$8,Base!B156)))=TRUE,Base!B156,0)</f>
        <v>0</v>
      </c>
      <c r="C156">
        <f>IF(ISNUMBER(FIND("consul",Base!C156))=TRUE,0,IF(ISNUMBER(FIND("R$",Base!B156))=TRUE,Base!B156,IF(OR(ISNUMBER(FIND("condo",Base!C156)),ISNUMBER(FIND("IPTU",Base!C156)))=TRUE,Base!B156,Base!C156)))</f>
        <v>0</v>
      </c>
      <c r="D156" t="str">
        <f>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</f>
        <v>0</v>
      </c>
      <c r="E156" t="str">
        <f>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</f>
        <v>0</v>
      </c>
      <c r="F156" s="5" cm="1">
        <f t="array" ref="F156">INDEX(Base!156:156,MATCH(MAX(LEN(Base!156:156)),LEN(Base!156:156),0))</f>
        <v>0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/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s="3" cm="1">
        <f t="array" ref="U156">LOOKUP(2,1/(F156:T156&lt;&gt;""),F156:T156)</f>
        <v>0</v>
      </c>
      <c r="V156" t="e" cm="1">
        <f t="array" ref="V156">TRIM(SUBSTITUTE(INDEX(Base!156:156,0,MATCH(Planilha2!$U156,Base!156:156,0)+1),"m²",""))</f>
        <v>#N/A</v>
      </c>
      <c r="W156" t="e" cm="1">
        <f t="array" ref="W156">IF(LEN(INDEX(Base!156:156,0,MATCH(Planilha2!$U156,Base!156:156,0)+2))&gt;2,LEFT(INDEX(Base!156:156,0,MATCH(Planilha2!$U156,Base!156:156,0)+2),1),INDEX(Base!156:156,0,MATCH(Planilha2!$U156,Base!156:156,0)+2))</f>
        <v>#N/A</v>
      </c>
      <c r="X156" t="e" cm="1">
        <f t="array" ref="X156">IF(LEN(INDEX(Base!156:156,0,MATCH(Planilha2!$U156,Base!156:156,0)+2))&gt;2,LEFT(INDEX(Base!156:156,0,MATCH(Planilha2!$U156,Base!156:156,0)+2),1),INDEX(Base!156:156,0,MATCH(Planilha2!$U156,Base!156:156,0)+2))</f>
        <v>#N/A</v>
      </c>
      <c r="Y156" t="e" cm="1">
        <f t="array" ref="Y156">IF(LEN(INDEX(Base!156:156,0,MATCH(Planilha2!$U156,Base!156:156,0)+2))&gt;2,LEFT(INDEX(Base!156:156,0,MATCH(Planilha2!$U156,Base!156:156,0)+2),1),INDEX(Base!156:156,0,MATCH(Planilha2!$U156,Base!156:156,0)+2))</f>
        <v>#N/A</v>
      </c>
    </row>
    <row r="157" spans="2:25" x14ac:dyDescent="0.3">
      <c r="B157">
        <f>IF(OR(ISNUMBER(FIND(Configurações!$B$4,Base!B157)),ISNUMBER(FIND(Configurações!$B$5,Base!B157)),ISNUMBER(FIND(Configurações!$B$6,Base!B157)),ISNUMBER(FIND(Configurações!$B$7,Base!B157)),ISNUMBER(FIND(Configurações!$B$8,Base!B157)))=TRUE,Base!B157,0)</f>
        <v>0</v>
      </c>
      <c r="C157">
        <f>IF(ISNUMBER(FIND("consul",Base!C157))=TRUE,0,IF(ISNUMBER(FIND("R$",Base!B157))=TRUE,Base!B157,IF(OR(ISNUMBER(FIND("condo",Base!C157)),ISNUMBER(FIND("IPTU",Base!C157)))=TRUE,Base!B157,Base!C157)))</f>
        <v>0</v>
      </c>
      <c r="D157" t="str">
        <f>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</f>
        <v>0</v>
      </c>
      <c r="E157" t="str">
        <f>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</f>
        <v>0</v>
      </c>
      <c r="F157" s="5" cm="1">
        <f t="array" ref="F157">INDEX(Base!157:157,MATCH(MAX(LEN(Base!157:157)),LEN(Base!157:157),0))</f>
        <v>0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/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/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s="3" cm="1">
        <f t="array" ref="U157">LOOKUP(2,1/(F157:T157&lt;&gt;""),F157:T157)</f>
        <v>0</v>
      </c>
      <c r="V157" t="e" cm="1">
        <f t="array" ref="V157">TRIM(SUBSTITUTE(INDEX(Base!157:157,0,MATCH(Planilha2!$U157,Base!157:157,0)+1),"m²",""))</f>
        <v>#N/A</v>
      </c>
      <c r="W157" t="e" cm="1">
        <f t="array" ref="W157">IF(LEN(INDEX(Base!157:157,0,MATCH(Planilha2!$U157,Base!157:157,0)+2))&gt;2,LEFT(INDEX(Base!157:157,0,MATCH(Planilha2!$U157,Base!157:157,0)+2),1),INDEX(Base!157:157,0,MATCH(Planilha2!$U157,Base!157:157,0)+2))</f>
        <v>#N/A</v>
      </c>
      <c r="X157" t="e" cm="1">
        <f t="array" ref="X157">IF(LEN(INDEX(Base!157:157,0,MATCH(Planilha2!$U157,Base!157:157,0)+2))&gt;2,LEFT(INDEX(Base!157:157,0,MATCH(Planilha2!$U157,Base!157:157,0)+2),1),INDEX(Base!157:157,0,MATCH(Planilha2!$U157,Base!157:157,0)+2))</f>
        <v>#N/A</v>
      </c>
      <c r="Y157" t="e" cm="1">
        <f t="array" ref="Y157">IF(LEN(INDEX(Base!157:157,0,MATCH(Planilha2!$U157,Base!157:157,0)+2))&gt;2,LEFT(INDEX(Base!157:157,0,MATCH(Planilha2!$U157,Base!157:157,0)+2),1),INDEX(Base!157:157,0,MATCH(Planilha2!$U157,Base!157:157,0)+2))</f>
        <v>#N/A</v>
      </c>
    </row>
    <row r="158" spans="2:25" x14ac:dyDescent="0.3">
      <c r="B158">
        <f>IF(OR(ISNUMBER(FIND(Configurações!$B$4,Base!B158)),ISNUMBER(FIND(Configurações!$B$5,Base!B158)),ISNUMBER(FIND(Configurações!$B$6,Base!B158)),ISNUMBER(FIND(Configurações!$B$7,Base!B158)),ISNUMBER(FIND(Configurações!$B$8,Base!B158)))=TRUE,Base!B158,0)</f>
        <v>0</v>
      </c>
      <c r="C158">
        <f>IF(ISNUMBER(FIND("consul",Base!C158))=TRUE,0,IF(ISNUMBER(FIND("R$",Base!B158))=TRUE,Base!B158,IF(OR(ISNUMBER(FIND("condo",Base!C158)),ISNUMBER(FIND("IPTU",Base!C158)))=TRUE,Base!B158,Base!C158)))</f>
        <v>0</v>
      </c>
      <c r="D158" t="str">
        <f>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</f>
        <v>0</v>
      </c>
      <c r="E158" t="str">
        <f>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</f>
        <v>0</v>
      </c>
      <c r="F158" s="5" cm="1">
        <f t="array" ref="F158">INDEX(Base!158:158,MATCH(MAX(LEN(Base!158:158)),LEN(Base!158:158),0))</f>
        <v>0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/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s="3" cm="1">
        <f t="array" ref="U158">LOOKUP(2,1/(F158:T158&lt;&gt;""),F158:T158)</f>
        <v>0</v>
      </c>
      <c r="V158" t="e" cm="1">
        <f t="array" ref="V158">TRIM(SUBSTITUTE(INDEX(Base!158:158,0,MATCH(Planilha2!$U158,Base!158:158,0)+1),"m²",""))</f>
        <v>#N/A</v>
      </c>
      <c r="W158" t="e" cm="1">
        <f t="array" ref="W158">IF(LEN(INDEX(Base!158:158,0,MATCH(Planilha2!$U158,Base!158:158,0)+2))&gt;2,LEFT(INDEX(Base!158:158,0,MATCH(Planilha2!$U158,Base!158:158,0)+2),1),INDEX(Base!158:158,0,MATCH(Planilha2!$U158,Base!158:158,0)+2))</f>
        <v>#N/A</v>
      </c>
      <c r="X158" t="e" cm="1">
        <f t="array" ref="X158">IF(LEN(INDEX(Base!158:158,0,MATCH(Planilha2!$U158,Base!158:158,0)+2))&gt;2,LEFT(INDEX(Base!158:158,0,MATCH(Planilha2!$U158,Base!158:158,0)+2),1),INDEX(Base!158:158,0,MATCH(Planilha2!$U158,Base!158:158,0)+2))</f>
        <v>#N/A</v>
      </c>
      <c r="Y158" t="e" cm="1">
        <f t="array" ref="Y158">IF(LEN(INDEX(Base!158:158,0,MATCH(Planilha2!$U158,Base!158:158,0)+2))&gt;2,LEFT(INDEX(Base!158:158,0,MATCH(Planilha2!$U158,Base!158:158,0)+2),1),INDEX(Base!158:158,0,MATCH(Planilha2!$U158,Base!158:158,0)+2))</f>
        <v>#N/A</v>
      </c>
    </row>
    <row r="159" spans="2:25" x14ac:dyDescent="0.3">
      <c r="B159">
        <f>IF(OR(ISNUMBER(FIND(Configurações!$B$4,Base!B159)),ISNUMBER(FIND(Configurações!$B$5,Base!B159)),ISNUMBER(FIND(Configurações!$B$6,Base!B159)),ISNUMBER(FIND(Configurações!$B$7,Base!B159)),ISNUMBER(FIND(Configurações!$B$8,Base!B159)))=TRUE,Base!B159,0)</f>
        <v>0</v>
      </c>
      <c r="C159">
        <f>IF(ISNUMBER(FIND("consul",Base!C159))=TRUE,0,IF(ISNUMBER(FIND("R$",Base!B159))=TRUE,Base!B159,IF(OR(ISNUMBER(FIND("condo",Base!C159)),ISNUMBER(FIND("IPTU",Base!C159)))=TRUE,Base!B159,Base!C159)))</f>
        <v>0</v>
      </c>
      <c r="D159" t="str">
        <f>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</f>
        <v>0</v>
      </c>
      <c r="E159" t="str">
        <f>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</f>
        <v>0</v>
      </c>
      <c r="F159" s="5" cm="1">
        <f t="array" ref="F159">INDEX(Base!159:159,MATCH(MAX(LEN(Base!159:159)),LEN(Base!159:159),0))</f>
        <v>0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/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/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s="3" cm="1">
        <f t="array" ref="U159">LOOKUP(2,1/(F159:T159&lt;&gt;""),F159:T159)</f>
        <v>0</v>
      </c>
      <c r="V159" t="e" cm="1">
        <f t="array" ref="V159">TRIM(SUBSTITUTE(INDEX(Base!159:159,0,MATCH(Planilha2!$U159,Base!159:159,0)+1),"m²",""))</f>
        <v>#N/A</v>
      </c>
      <c r="W159" t="e" cm="1">
        <f t="array" ref="W159">IF(LEN(INDEX(Base!159:159,0,MATCH(Planilha2!$U159,Base!159:159,0)+2))&gt;2,LEFT(INDEX(Base!159:159,0,MATCH(Planilha2!$U159,Base!159:159,0)+2),1),INDEX(Base!159:159,0,MATCH(Planilha2!$U159,Base!159:159,0)+2))</f>
        <v>#N/A</v>
      </c>
      <c r="X159" t="e" cm="1">
        <f t="array" ref="X159">IF(LEN(INDEX(Base!159:159,0,MATCH(Planilha2!$U159,Base!159:159,0)+2))&gt;2,LEFT(INDEX(Base!159:159,0,MATCH(Planilha2!$U159,Base!159:159,0)+2),1),INDEX(Base!159:159,0,MATCH(Planilha2!$U159,Base!159:159,0)+2))</f>
        <v>#N/A</v>
      </c>
      <c r="Y159" t="e" cm="1">
        <f t="array" ref="Y159">IF(LEN(INDEX(Base!159:159,0,MATCH(Planilha2!$U159,Base!159:159,0)+2))&gt;2,LEFT(INDEX(Base!159:159,0,MATCH(Planilha2!$U159,Base!159:159,0)+2),1),INDEX(Base!159:159,0,MATCH(Planilha2!$U159,Base!159:159,0)+2))</f>
        <v>#N/A</v>
      </c>
    </row>
    <row r="160" spans="2:25" x14ac:dyDescent="0.3">
      <c r="B160">
        <f>IF(OR(ISNUMBER(FIND(Configurações!$B$4,Base!B160)),ISNUMBER(FIND(Configurações!$B$5,Base!B160)),ISNUMBER(FIND(Configurações!$B$6,Base!B160)),ISNUMBER(FIND(Configurações!$B$7,Base!B160)),ISNUMBER(FIND(Configurações!$B$8,Base!B160)))=TRUE,Base!B160,0)</f>
        <v>0</v>
      </c>
      <c r="C160">
        <f>IF(ISNUMBER(FIND("consul",Base!C160))=TRUE,0,IF(ISNUMBER(FIND("R$",Base!B160))=TRUE,Base!B160,IF(OR(ISNUMBER(FIND("condo",Base!C160)),ISNUMBER(FIND("IPTU",Base!C160)))=TRUE,Base!B160,Base!C160)))</f>
        <v>0</v>
      </c>
      <c r="D160" t="str">
        <f>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</f>
        <v>0</v>
      </c>
      <c r="E160" t="str">
        <f>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</f>
        <v>0</v>
      </c>
      <c r="F160" s="5" cm="1">
        <f t="array" ref="F160">INDEX(Base!160:160,MATCH(MAX(LEN(Base!160:160)),LEN(Base!160:160),0))</f>
        <v>0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/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s="3" cm="1">
        <f t="array" ref="U160">LOOKUP(2,1/(F160:T160&lt;&gt;""),F160:T160)</f>
        <v>0</v>
      </c>
      <c r="V160" t="e" cm="1">
        <f t="array" ref="V160">TRIM(SUBSTITUTE(INDEX(Base!160:160,0,MATCH(Planilha2!$U160,Base!160:160,0)+1),"m²",""))</f>
        <v>#N/A</v>
      </c>
      <c r="W160" t="e" cm="1">
        <f t="array" ref="W160">IF(LEN(INDEX(Base!160:160,0,MATCH(Planilha2!$U160,Base!160:160,0)+2))&gt;2,LEFT(INDEX(Base!160:160,0,MATCH(Planilha2!$U160,Base!160:160,0)+2),1),INDEX(Base!160:160,0,MATCH(Planilha2!$U160,Base!160:160,0)+2))</f>
        <v>#N/A</v>
      </c>
      <c r="X160" t="e" cm="1">
        <f t="array" ref="X160">IF(LEN(INDEX(Base!160:160,0,MATCH(Planilha2!$U160,Base!160:160,0)+2))&gt;2,LEFT(INDEX(Base!160:160,0,MATCH(Planilha2!$U160,Base!160:160,0)+2),1),INDEX(Base!160:160,0,MATCH(Planilha2!$U160,Base!160:160,0)+2))</f>
        <v>#N/A</v>
      </c>
      <c r="Y160" t="e" cm="1">
        <f t="array" ref="Y160">IF(LEN(INDEX(Base!160:160,0,MATCH(Planilha2!$U160,Base!160:160,0)+2))&gt;2,LEFT(INDEX(Base!160:160,0,MATCH(Planilha2!$U160,Base!160:160,0)+2),1),INDEX(Base!160:160,0,MATCH(Planilha2!$U160,Base!160:160,0)+2))</f>
        <v>#N/A</v>
      </c>
    </row>
    <row r="161" spans="2:25" x14ac:dyDescent="0.3">
      <c r="B161">
        <f>IF(OR(ISNUMBER(FIND(Configurações!$B$4,Base!B161)),ISNUMBER(FIND(Configurações!$B$5,Base!B161)),ISNUMBER(FIND(Configurações!$B$6,Base!B161)),ISNUMBER(FIND(Configurações!$B$7,Base!B161)),ISNUMBER(FIND(Configurações!$B$8,Base!B161)))=TRUE,Base!B161,0)</f>
        <v>0</v>
      </c>
      <c r="C161">
        <f>IF(ISNUMBER(FIND("consul",Base!C161))=TRUE,0,IF(ISNUMBER(FIND("R$",Base!B161))=TRUE,Base!B161,IF(OR(ISNUMBER(FIND("condo",Base!C161)),ISNUMBER(FIND("IPTU",Base!C161)))=TRUE,Base!B161,Base!C161)))</f>
        <v>0</v>
      </c>
      <c r="D161" t="str">
        <f>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</f>
        <v>0</v>
      </c>
      <c r="E161" t="str">
        <f>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</f>
        <v>0</v>
      </c>
      <c r="F161" s="5" cm="1">
        <f t="array" ref="F161">INDEX(Base!161:161,MATCH(MAX(LEN(Base!161:161)),LEN(Base!161:161),0))</f>
        <v>0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/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s="3" cm="1">
        <f t="array" ref="U161">LOOKUP(2,1/(F161:T161&lt;&gt;""),F161:T161)</f>
        <v>0</v>
      </c>
      <c r="V161" t="e" cm="1">
        <f t="array" ref="V161">TRIM(SUBSTITUTE(INDEX(Base!161:161,0,MATCH(Planilha2!$U161,Base!161:161,0)+1),"m²",""))</f>
        <v>#N/A</v>
      </c>
      <c r="W161" t="e" cm="1">
        <f t="array" ref="W161">IF(LEN(INDEX(Base!161:161,0,MATCH(Planilha2!$U161,Base!161:161,0)+2))&gt;2,LEFT(INDEX(Base!161:161,0,MATCH(Planilha2!$U161,Base!161:161,0)+2),1),INDEX(Base!161:161,0,MATCH(Planilha2!$U161,Base!161:161,0)+2))</f>
        <v>#N/A</v>
      </c>
      <c r="X161" t="e" cm="1">
        <f t="array" ref="X161">IF(LEN(INDEX(Base!161:161,0,MATCH(Planilha2!$U161,Base!161:161,0)+2))&gt;2,LEFT(INDEX(Base!161:161,0,MATCH(Planilha2!$U161,Base!161:161,0)+2),1),INDEX(Base!161:161,0,MATCH(Planilha2!$U161,Base!161:161,0)+2))</f>
        <v>#N/A</v>
      </c>
      <c r="Y161" t="e" cm="1">
        <f t="array" ref="Y161">IF(LEN(INDEX(Base!161:161,0,MATCH(Planilha2!$U161,Base!161:161,0)+2))&gt;2,LEFT(INDEX(Base!161:161,0,MATCH(Planilha2!$U161,Base!161:161,0)+2),1),INDEX(Base!161:161,0,MATCH(Planilha2!$U161,Base!161:161,0)+2))</f>
        <v>#N/A</v>
      </c>
    </row>
  </sheetData>
  <autoFilter ref="A1:AA62" xr:uid="{A5409845-4C22-456B-92A8-711158DF084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067E-2773-4D5F-BE9B-7759C8B03917}">
  <dimension ref="B2:B8"/>
  <sheetViews>
    <sheetView workbookViewId="0">
      <selection activeCell="B8" sqref="B8"/>
    </sheetView>
  </sheetViews>
  <sheetFormatPr defaultRowHeight="14.4" x14ac:dyDescent="0.3"/>
  <cols>
    <col min="2" max="2" width="58.6640625" bestFit="1" customWidth="1"/>
    <col min="4" max="4" width="11.77734375" bestFit="1" customWidth="1"/>
  </cols>
  <sheetData>
    <row r="2" spans="2:2" x14ac:dyDescent="0.3">
      <c r="B2" t="s">
        <v>476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Planilha2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Rômulo Lucena</cp:lastModifiedBy>
  <dcterms:created xsi:type="dcterms:W3CDTF">2021-01-03T19:40:18Z</dcterms:created>
  <dcterms:modified xsi:type="dcterms:W3CDTF">2021-01-05T00:40:18Z</dcterms:modified>
</cp:coreProperties>
</file>