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307bf3f61e1802/Cursos e Certificados 2025/DIO/"/>
    </mc:Choice>
  </mc:AlternateContent>
  <xr:revisionPtr revIDLastSave="2" documentId="8_{2D620735-5B30-4C04-8770-260B25B41189}" xr6:coauthVersionLast="47" xr6:coauthVersionMax="47" xr10:uidLastSave="{9728C988-E291-4B8B-8C59-9B5BF72D29B3}"/>
  <bookViews>
    <workbookView xWindow="-105" yWindow="0" windowWidth="14610" windowHeight="15585" xr2:uid="{B57F3722-57DC-49F3-AAD9-7283CE6E121D}"/>
  </bookViews>
  <sheets>
    <sheet name="Planilha1" sheetId="1" r:id="rId1"/>
    <sheet name="Planilha2" sheetId="2" r:id="rId2"/>
  </sheets>
  <definedNames>
    <definedName name="Aporte">Planilha1!$D$13</definedName>
    <definedName name="Investimento_mensal">Planilha1!$D$16</definedName>
    <definedName name="Quantos_anos">Planilha1!$D$17</definedName>
    <definedName name="rendimento_carteira">Planilha1!$D$12</definedName>
    <definedName name="Salario">Planilha1!$D$11</definedName>
    <definedName name="Sugestao_investimento">Planilha1!$D$13</definedName>
    <definedName name="Taxa_Mensal">Planilha1!$D$18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D39" i="1" s="1"/>
  <c r="C34" i="1"/>
  <c r="D34" i="1" s="1"/>
  <c r="H7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5" i="2"/>
  <c r="D31" i="1"/>
  <c r="D19" i="1"/>
  <c r="D20" i="1" s="1"/>
  <c r="D13" i="1"/>
  <c r="C24" i="1"/>
  <c r="D24" i="1" s="1"/>
  <c r="C25" i="1"/>
  <c r="D25" i="1" s="1"/>
  <c r="C26" i="1"/>
  <c r="D26" i="1" s="1"/>
  <c r="C27" i="1"/>
  <c r="D27" i="1" s="1"/>
  <c r="C23" i="1"/>
  <c r="D23" i="1" s="1"/>
  <c r="D38" i="1" l="1"/>
  <c r="D37" i="1"/>
  <c r="D36" i="1"/>
  <c r="D35" i="1"/>
  <c r="D40" i="1" l="1"/>
</calcChain>
</file>

<file path=xl/sharedStrings.xml><?xml version="1.0" encoding="utf-8"?>
<sst xmlns="http://schemas.openxmlformats.org/spreadsheetml/2006/main" count="70" uniqueCount="37">
  <si>
    <t>Configurações</t>
  </si>
  <si>
    <t>Salário</t>
  </si>
  <si>
    <t>Rendimento Carteira</t>
  </si>
  <si>
    <t>Sugestão de investimento ( 30 %)</t>
  </si>
  <si>
    <t>Investimento Mensal</t>
  </si>
  <si>
    <t>Quanto investir por mês?</t>
  </si>
  <si>
    <t>Por Quantos anos?</t>
  </si>
  <si>
    <t>Taxa de Rendimento Mensal?</t>
  </si>
  <si>
    <t>Patrimônio acumulado?</t>
  </si>
  <si>
    <t>Dividendo Mensais?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</si>
  <si>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</si>
  <si>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</si>
  <si>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</si>
  <si>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</si>
  <si>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</si>
  <si>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</si>
  <si>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</si>
  <si>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</si>
  <si>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</si>
  <si>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</si>
  <si>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</si>
  <si>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</si>
  <si>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</si>
  <si>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</si>
  <si>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</si>
  <si>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</si>
  <si>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</si>
  <si>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</si>
  <si>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</si>
  <si>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PERFIL</t>
  </si>
  <si>
    <t>Conservador</t>
  </si>
  <si>
    <t>%</t>
  </si>
  <si>
    <t>Chave</t>
  </si>
  <si>
    <t>papel</t>
  </si>
  <si>
    <t>MODERADO</t>
  </si>
  <si>
    <t>AGRESSIVO</t>
  </si>
  <si>
    <t>MODERADOTIJOLO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</si>
</sst>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71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Segoe U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7" fillId="2" borderId="6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7" xfId="0" applyFont="1" applyFill="1" applyBorder="1"/>
    <xf numFmtId="0" fontId="8" fillId="8" borderId="0" xfId="0" applyFont="1" applyFill="1" applyBorder="1" applyAlignment="1"/>
    <xf numFmtId="0" fontId="7" fillId="2" borderId="9" xfId="0" applyFont="1" applyFill="1" applyBorder="1" applyAlignment="1"/>
    <xf numFmtId="0" fontId="7" fillId="2" borderId="10" xfId="0" applyFont="1" applyFill="1" applyBorder="1" applyAlignment="1"/>
    <xf numFmtId="0" fontId="7" fillId="2" borderId="11" xfId="0" applyFont="1" applyFill="1" applyBorder="1" applyAlignment="1"/>
    <xf numFmtId="171" fontId="6" fillId="0" borderId="14" xfId="1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0" fontId="6" fillId="0" borderId="14" xfId="0" applyNumberFormat="1" applyFont="1" applyBorder="1" applyAlignment="1">
      <alignment horizontal="center" vertical="center"/>
    </xf>
    <xf numFmtId="171" fontId="6" fillId="4" borderId="14" xfId="0" applyNumberFormat="1" applyFont="1" applyFill="1" applyBorder="1" applyAlignment="1">
      <alignment horizontal="center" vertical="center"/>
    </xf>
    <xf numFmtId="8" fontId="6" fillId="4" borderId="17" xfId="0" applyNumberFormat="1" applyFont="1" applyFill="1" applyBorder="1" applyAlignment="1">
      <alignment horizontal="center" vertical="center"/>
    </xf>
    <xf numFmtId="0" fontId="8" fillId="8" borderId="11" xfId="0" applyFont="1" applyFill="1" applyBorder="1" applyAlignment="1"/>
    <xf numFmtId="8" fontId="5" fillId="0" borderId="14" xfId="0" applyNumberFormat="1" applyFont="1" applyBorder="1" applyAlignment="1">
      <alignment horizontal="center" vertical="center"/>
    </xf>
    <xf numFmtId="10" fontId="5" fillId="0" borderId="14" xfId="0" applyNumberFormat="1" applyFont="1" applyBorder="1" applyAlignment="1">
      <alignment horizontal="center" vertical="center"/>
    </xf>
    <xf numFmtId="8" fontId="5" fillId="0" borderId="17" xfId="0" applyNumberFormat="1" applyFont="1" applyBorder="1" applyAlignment="1">
      <alignment horizontal="center" vertical="center"/>
    </xf>
    <xf numFmtId="0" fontId="8" fillId="8" borderId="9" xfId="0" applyFont="1" applyFill="1" applyBorder="1" applyAlignment="1"/>
    <xf numFmtId="0" fontId="8" fillId="8" borderId="10" xfId="0" applyFont="1" applyFill="1" applyBorder="1" applyAlignment="1"/>
    <xf numFmtId="8" fontId="4" fillId="7" borderId="11" xfId="0" applyNumberFormat="1" applyFont="1" applyFill="1" applyBorder="1" applyAlignment="1">
      <alignment horizontal="center"/>
    </xf>
    <xf numFmtId="8" fontId="4" fillId="7" borderId="14" xfId="0" applyNumberFormat="1" applyFont="1" applyFill="1" applyBorder="1" applyAlignment="1">
      <alignment horizontal="center"/>
    </xf>
    <xf numFmtId="8" fontId="4" fillId="7" borderId="17" xfId="0" applyNumberFormat="1" applyFont="1" applyFill="1" applyBorder="1" applyAlignment="1">
      <alignment horizontal="center"/>
    </xf>
    <xf numFmtId="0" fontId="5" fillId="5" borderId="12" xfId="0" applyFont="1" applyFill="1" applyBorder="1" applyAlignment="1">
      <alignment horizontal="left" indent="3"/>
    </xf>
    <xf numFmtId="0" fontId="5" fillId="5" borderId="13" xfId="0" applyFont="1" applyFill="1" applyBorder="1" applyAlignment="1">
      <alignment horizontal="left" indent="3"/>
    </xf>
    <xf numFmtId="0" fontId="5" fillId="5" borderId="15" xfId="0" applyFont="1" applyFill="1" applyBorder="1" applyAlignment="1">
      <alignment horizontal="left" indent="3"/>
    </xf>
    <xf numFmtId="0" fontId="5" fillId="5" borderId="16" xfId="0" applyFont="1" applyFill="1" applyBorder="1" applyAlignment="1">
      <alignment horizontal="left" indent="3"/>
    </xf>
    <xf numFmtId="0" fontId="5" fillId="0" borderId="12" xfId="0" applyFont="1" applyBorder="1" applyAlignment="1">
      <alignment horizontal="left" indent="3"/>
    </xf>
    <xf numFmtId="0" fontId="5" fillId="0" borderId="13" xfId="0" applyFont="1" applyBorder="1" applyAlignment="1">
      <alignment horizontal="left" indent="3"/>
    </xf>
    <xf numFmtId="0" fontId="6" fillId="4" borderId="12" xfId="0" applyFont="1" applyFill="1" applyBorder="1" applyAlignment="1">
      <alignment horizontal="left" indent="3"/>
    </xf>
    <xf numFmtId="0" fontId="6" fillId="4" borderId="13" xfId="0" applyFont="1" applyFill="1" applyBorder="1" applyAlignment="1">
      <alignment horizontal="left" indent="3"/>
    </xf>
    <xf numFmtId="0" fontId="6" fillId="4" borderId="15" xfId="0" applyFont="1" applyFill="1" applyBorder="1" applyAlignment="1">
      <alignment horizontal="left" indent="3"/>
    </xf>
    <xf numFmtId="0" fontId="6" fillId="4" borderId="16" xfId="0" applyFont="1" applyFill="1" applyBorder="1" applyAlignment="1">
      <alignment horizontal="left" indent="3"/>
    </xf>
    <xf numFmtId="0" fontId="5" fillId="6" borderId="9" xfId="0" applyFont="1" applyFill="1" applyBorder="1" applyAlignment="1">
      <alignment horizontal="left" indent="3"/>
    </xf>
    <xf numFmtId="0" fontId="5" fillId="6" borderId="12" xfId="0" applyFont="1" applyFill="1" applyBorder="1" applyAlignment="1">
      <alignment horizontal="left" indent="3"/>
    </xf>
    <xf numFmtId="0" fontId="5" fillId="6" borderId="15" xfId="0" applyFont="1" applyFill="1" applyBorder="1" applyAlignment="1">
      <alignment horizontal="left" indent="3"/>
    </xf>
    <xf numFmtId="8" fontId="4" fillId="7" borderId="10" xfId="0" applyNumberFormat="1" applyFont="1" applyFill="1" applyBorder="1" applyAlignment="1">
      <alignment horizontal="right" indent="2"/>
    </xf>
    <xf numFmtId="8" fontId="4" fillId="7" borderId="13" xfId="0" applyNumberFormat="1" applyFont="1" applyFill="1" applyBorder="1" applyAlignment="1">
      <alignment horizontal="right" indent="2"/>
    </xf>
    <xf numFmtId="8" fontId="4" fillId="7" borderId="16" xfId="0" applyNumberFormat="1" applyFont="1" applyFill="1" applyBorder="1" applyAlignment="1">
      <alignment horizontal="right" indent="2"/>
    </xf>
    <xf numFmtId="0" fontId="2" fillId="0" borderId="0" xfId="0" applyFont="1"/>
    <xf numFmtId="9" fontId="0" fillId="0" borderId="0" xfId="0" applyNumberFormat="1"/>
    <xf numFmtId="0" fontId="8" fillId="8" borderId="0" xfId="0" applyFont="1" applyFill="1" applyBorder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171" fontId="2" fillId="3" borderId="0" xfId="0" applyNumberFormat="1" applyFont="1" applyFill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0" borderId="4" xfId="0" applyBorder="1"/>
    <xf numFmtId="0" fontId="0" fillId="0" borderId="5" xfId="0" applyBorder="1"/>
    <xf numFmtId="9" fontId="0" fillId="0" borderId="3" xfId="0" applyNumberFormat="1" applyBorder="1" applyAlignment="1">
      <alignment horizontal="center" vertical="center"/>
    </xf>
    <xf numFmtId="0" fontId="0" fillId="0" borderId="18" xfId="0" applyBorder="1"/>
    <xf numFmtId="0" fontId="0" fillId="0" borderId="2" xfId="0" applyBorder="1"/>
    <xf numFmtId="0" fontId="0" fillId="0" borderId="20" xfId="0" applyBorder="1"/>
    <xf numFmtId="9" fontId="0" fillId="0" borderId="19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3" fillId="9" borderId="0" xfId="0" applyFont="1" applyFill="1"/>
    <xf numFmtId="0" fontId="3" fillId="9" borderId="0" xfId="0" applyFont="1" applyFill="1" applyAlignment="1">
      <alignment horizontal="center" vertical="center"/>
    </xf>
    <xf numFmtId="0" fontId="0" fillId="10" borderId="0" xfId="0" applyFill="1"/>
    <xf numFmtId="9" fontId="0" fillId="10" borderId="0" xfId="0" applyNumberForma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Planilha1!$C$34:$C$39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5-4ACE-A1A1-05DFA7375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590550</xdr:colOff>
      <xdr:row>0</xdr:row>
      <xdr:rowOff>104775</xdr:rowOff>
    </xdr:from>
    <xdr:to>
      <xdr:col>3</xdr:col>
      <xdr:colOff>1323975</xdr:colOff>
      <xdr:row>8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71FBEC7-2158-6859-1D5C-3EED5FDDD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04775"/>
          <a:ext cx="65817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590550</xdr:colOff>
      <xdr:row>40</xdr:row>
      <xdr:rowOff>100012</xdr:rowOff>
    </xdr:from>
    <xdr:to>
      <xdr:col>3</xdr:col>
      <xdr:colOff>0</xdr:colOff>
      <xdr:row>55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3E9772-4E07-2B98-638B-8A0B45677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FC9F-D993-4BB4-8469-22BDCD5CDE79}">
  <dimension ref="A9:XFD40"/>
  <sheetViews>
    <sheetView showGridLines="0" tabSelected="1" topLeftCell="A16" zoomScaleNormal="100" workbookViewId="0">
      <selection activeCell="D57" sqref="D57"/>
    </sheetView>
  </sheetViews>
  <sheetFormatPr defaultColWidth="9.140625" defaultRowHeight="15" x14ac:dyDescent="0.25"/>
  <cols>
    <col min="1" max="1" width="9.140625" customWidth="1"/>
    <col min="2" max="2" width="37" customWidth="1"/>
    <col min="3" max="3" width="41.5703125" customWidth="1"/>
    <col min="4" max="4" width="35.85546875" customWidth="1"/>
    <col min="5" max="5" width="9.140625" hidden="1" customWidth="1"/>
    <col min="6" max="6" width="0.140625" hidden="1" customWidth="1"/>
    <col min="7" max="16383" width="0" hidden="1" customWidth="1"/>
    <col min="16384" max="16384" width="8.42578125" customWidth="1"/>
  </cols>
  <sheetData>
    <row r="9" spans="2:4" ht="15.75" thickBot="1" x14ac:dyDescent="0.3"/>
    <row r="10" spans="2:4" ht="20.100000000000001" customHeight="1" thickBot="1" x14ac:dyDescent="0.4">
      <c r="B10" s="20" t="s">
        <v>0</v>
      </c>
      <c r="C10" s="21"/>
      <c r="D10" s="16"/>
    </row>
    <row r="11" spans="2:4" ht="19.5" thickBot="1" x14ac:dyDescent="0.35">
      <c r="B11" s="25" t="s">
        <v>1</v>
      </c>
      <c r="C11" s="26"/>
      <c r="D11" s="17">
        <v>2000</v>
      </c>
    </row>
    <row r="12" spans="2:4" ht="19.5" thickBot="1" x14ac:dyDescent="0.35">
      <c r="B12" s="25" t="s">
        <v>2</v>
      </c>
      <c r="C12" s="26"/>
      <c r="D12" s="18">
        <v>6.0000000000000001E-3</v>
      </c>
    </row>
    <row r="13" spans="2:4" ht="19.5" thickBot="1" x14ac:dyDescent="0.35">
      <c r="B13" s="27" t="s">
        <v>3</v>
      </c>
      <c r="C13" s="28"/>
      <c r="D13" s="19">
        <f>D11*30%</f>
        <v>600</v>
      </c>
    </row>
    <row r="14" spans="2:4" ht="15.75" thickBot="1" x14ac:dyDescent="0.3">
      <c r="B14" s="2"/>
      <c r="C14" s="2"/>
    </row>
    <row r="15" spans="2:4" ht="21.75" thickBot="1" x14ac:dyDescent="0.4">
      <c r="B15" s="8" t="s">
        <v>4</v>
      </c>
      <c r="C15" s="9"/>
      <c r="D15" s="10"/>
    </row>
    <row r="16" spans="2:4" ht="19.5" thickBot="1" x14ac:dyDescent="0.35">
      <c r="B16" s="29" t="s">
        <v>5</v>
      </c>
      <c r="C16" s="30"/>
      <c r="D16" s="11">
        <v>200</v>
      </c>
    </row>
    <row r="17" spans="1:5" ht="19.5" thickBot="1" x14ac:dyDescent="0.35">
      <c r="B17" s="29" t="s">
        <v>6</v>
      </c>
      <c r="C17" s="30"/>
      <c r="D17" s="12">
        <v>5</v>
      </c>
    </row>
    <row r="18" spans="1:5" ht="19.5" thickBot="1" x14ac:dyDescent="0.35">
      <c r="B18" s="29" t="s">
        <v>7</v>
      </c>
      <c r="C18" s="30"/>
      <c r="D18" s="13">
        <v>1.0789999999999999E-2</v>
      </c>
    </row>
    <row r="19" spans="1:5" ht="19.5" thickBot="1" x14ac:dyDescent="0.35">
      <c r="B19" s="31" t="s">
        <v>8</v>
      </c>
      <c r="C19" s="32"/>
      <c r="D19" s="14">
        <f>FV(Taxa_Mensal,Quantos_anos*12,Investimento_mensal*-1)</f>
        <v>16755.382799697527</v>
      </c>
    </row>
    <row r="20" spans="1:5" ht="19.5" thickBot="1" x14ac:dyDescent="0.35">
      <c r="B20" s="33" t="s">
        <v>9</v>
      </c>
      <c r="C20" s="34"/>
      <c r="D20" s="15">
        <f>D19*$D12</f>
        <v>100.53229679818516</v>
      </c>
    </row>
    <row r="21" spans="1:5" ht="15.75" thickBot="1" x14ac:dyDescent="0.3">
      <c r="B21" s="2"/>
    </row>
    <row r="22" spans="1:5" ht="21.75" thickBot="1" x14ac:dyDescent="0.4">
      <c r="B22" s="4" t="s">
        <v>10</v>
      </c>
      <c r="C22" s="5"/>
      <c r="D22" s="6" t="s">
        <v>16</v>
      </c>
    </row>
    <row r="23" spans="1:5" ht="19.5" thickBot="1" x14ac:dyDescent="0.35">
      <c r="A23" s="3">
        <v>2</v>
      </c>
      <c r="B23" s="35" t="s">
        <v>11</v>
      </c>
      <c r="C23" s="38">
        <f>FV($D$18,$A23*12,$D$16*-1)</f>
        <v>5445.5254595290435</v>
      </c>
      <c r="D23" s="22">
        <f>C23*rendimento_carteira</f>
        <v>32.673152757174265</v>
      </c>
    </row>
    <row r="24" spans="1:5" ht="19.5" thickBot="1" x14ac:dyDescent="0.35">
      <c r="A24" s="1">
        <v>5</v>
      </c>
      <c r="B24" s="36" t="s">
        <v>12</v>
      </c>
      <c r="C24" s="39">
        <f>FV($D$18,$A24*12,$D$16*-1)</f>
        <v>16755.382799697527</v>
      </c>
      <c r="D24" s="23">
        <f>C24*rendimento_carteira</f>
        <v>100.53229679818516</v>
      </c>
    </row>
    <row r="25" spans="1:5" ht="19.5" thickBot="1" x14ac:dyDescent="0.35">
      <c r="A25" s="1">
        <v>10</v>
      </c>
      <c r="B25" s="36" t="s">
        <v>13</v>
      </c>
      <c r="C25" s="39">
        <f>FV($D$18,$A25*12,$D$16*-1)</f>
        <v>48656.842506034438</v>
      </c>
      <c r="D25" s="23">
        <f>C25*rendimento_carteira</f>
        <v>291.94105503620665</v>
      </c>
    </row>
    <row r="26" spans="1:5" ht="19.5" thickBot="1" x14ac:dyDescent="0.35">
      <c r="A26" s="1">
        <v>20</v>
      </c>
      <c r="B26" s="36" t="s">
        <v>14</v>
      </c>
      <c r="C26" s="39">
        <f>FV($D$18,$A26*12,$D$16*-1)</f>
        <v>225039.68001941612</v>
      </c>
      <c r="D26" s="23">
        <f>C26*rendimento_carteira</f>
        <v>1350.2380801164968</v>
      </c>
    </row>
    <row r="27" spans="1:5" ht="19.5" thickBot="1" x14ac:dyDescent="0.35">
      <c r="A27" s="1">
        <v>30</v>
      </c>
      <c r="B27" s="37" t="s">
        <v>15</v>
      </c>
      <c r="C27" s="40">
        <f>FV($D$18,$A27*12,$D$16*-1)</f>
        <v>864433.93100094295</v>
      </c>
      <c r="D27" s="24">
        <f>C27*rendimento_carteira</f>
        <v>5186.6035860056581</v>
      </c>
    </row>
    <row r="29" spans="1:5" s="2" customFormat="1" x14ac:dyDescent="0.25"/>
    <row r="30" spans="1:5" s="2" customFormat="1" ht="21" x14ac:dyDescent="0.35">
      <c r="B30" s="7" t="s">
        <v>17</v>
      </c>
      <c r="C30" s="7"/>
      <c r="D30" s="43" t="s">
        <v>18</v>
      </c>
      <c r="E30" s="43"/>
    </row>
    <row r="31" spans="1:5" x14ac:dyDescent="0.25">
      <c r="B31" s="41" t="s">
        <v>19</v>
      </c>
      <c r="C31" s="41"/>
      <c r="D31" s="44">
        <f>Investimento_mensal</f>
        <v>200</v>
      </c>
      <c r="E31" s="45"/>
    </row>
    <row r="33" spans="2:4" x14ac:dyDescent="0.25">
      <c r="B33" s="47" t="s">
        <v>20</v>
      </c>
      <c r="C33" s="47" t="s">
        <v>21</v>
      </c>
      <c r="D33" s="48" t="s">
        <v>22</v>
      </c>
    </row>
    <row r="34" spans="2:4" x14ac:dyDescent="0.25">
      <c r="B34" t="s">
        <v>23</v>
      </c>
      <c r="C34" s="42">
        <f>VLOOKUP($D$30&amp;""&amp;B34,Planilha2!$A:$D,4,)</f>
        <v>0.5</v>
      </c>
      <c r="D34" s="46">
        <f>C34*$D$31</f>
        <v>100</v>
      </c>
    </row>
    <row r="35" spans="2:4" x14ac:dyDescent="0.25">
      <c r="B35" t="s">
        <v>24</v>
      </c>
      <c r="C35" s="42">
        <f>VLOOKUP($D$30&amp;""&amp;B35,Planilha2!$A:$D,4,)</f>
        <v>0.1</v>
      </c>
      <c r="D35" s="46">
        <f t="shared" ref="D35:D39" si="0">C35*$D$31</f>
        <v>20</v>
      </c>
    </row>
    <row r="36" spans="2:4" x14ac:dyDescent="0.25">
      <c r="B36" t="s">
        <v>25</v>
      </c>
      <c r="C36" s="42">
        <f>VLOOKUP($D$30&amp;""&amp;B36,Planilha2!$A:$D,4,)</f>
        <v>0.05</v>
      </c>
      <c r="D36" s="46">
        <f t="shared" si="0"/>
        <v>10</v>
      </c>
    </row>
    <row r="37" spans="2:4" x14ac:dyDescent="0.25">
      <c r="B37" t="s">
        <v>26</v>
      </c>
      <c r="C37" s="42">
        <f>VLOOKUP($D$30&amp;""&amp;B37,Planilha2!$A:$D,4,)</f>
        <v>0.05</v>
      </c>
      <c r="D37" s="46">
        <f t="shared" si="0"/>
        <v>10</v>
      </c>
    </row>
    <row r="38" spans="2:4" x14ac:dyDescent="0.25">
      <c r="B38" t="s">
        <v>27</v>
      </c>
      <c r="C38" s="42">
        <f>VLOOKUP($D$30&amp;""&amp;B38,Planilha2!$A:$D,4,)</f>
        <v>0.2</v>
      </c>
      <c r="D38" s="46">
        <f t="shared" si="0"/>
        <v>40</v>
      </c>
    </row>
    <row r="39" spans="2:4" x14ac:dyDescent="0.25">
      <c r="B39" t="s">
        <v>28</v>
      </c>
      <c r="C39" s="42">
        <f>VLOOKUP($D$30&amp;""&amp;B39,Planilha2!$A:$D,4,)</f>
        <v>0.1</v>
      </c>
      <c r="D39" s="46">
        <f t="shared" si="0"/>
        <v>20</v>
      </c>
    </row>
    <row r="40" spans="2:4" x14ac:dyDescent="0.25">
      <c r="B40" s="49"/>
      <c r="C40" s="49"/>
      <c r="D40" s="50">
        <f>SUM(D34:D39)</f>
        <v>200</v>
      </c>
    </row>
  </sheetData>
  <mergeCells count="13">
    <mergeCell ref="B19:C19"/>
    <mergeCell ref="B20:C20"/>
    <mergeCell ref="B30:C30"/>
    <mergeCell ref="D30:E30"/>
    <mergeCell ref="B10:C10"/>
    <mergeCell ref="B22:C22"/>
    <mergeCell ref="B15:C15"/>
    <mergeCell ref="B11:C11"/>
    <mergeCell ref="B12:C12"/>
    <mergeCell ref="B13:C13"/>
    <mergeCell ref="B16:C16"/>
    <mergeCell ref="B17:C17"/>
    <mergeCell ref="B18:C18"/>
  </mergeCells>
  <dataValidations count="1">
    <dataValidation type="list" allowBlank="1" showInputMessage="1" showErrorMessage="1" sqref="D30:E30" xr:uid="{505247B9-041E-4D02-A6ED-FF987622AFE4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4A20-272A-49CF-9282-95B36BBFD8FA}">
  <dimension ref="A4:H22"/>
  <sheetViews>
    <sheetView workbookViewId="0">
      <selection activeCell="G27" sqref="G27"/>
    </sheetView>
  </sheetViews>
  <sheetFormatPr defaultRowHeight="15" x14ac:dyDescent="0.25"/>
  <cols>
    <col min="1" max="1" width="30.5703125" bestFit="1" customWidth="1"/>
    <col min="2" max="2" width="12.140625" bestFit="1" customWidth="1"/>
    <col min="3" max="3" width="19" bestFit="1" customWidth="1"/>
    <col min="4" max="4" width="12.42578125" customWidth="1"/>
    <col min="7" max="7" width="17.85546875" bestFit="1" customWidth="1"/>
  </cols>
  <sheetData>
    <row r="4" spans="1:8" x14ac:dyDescent="0.25">
      <c r="A4" s="60" t="s">
        <v>32</v>
      </c>
      <c r="B4" s="60" t="s">
        <v>29</v>
      </c>
      <c r="C4" s="60" t="s">
        <v>20</v>
      </c>
      <c r="D4" s="61" t="s">
        <v>31</v>
      </c>
    </row>
    <row r="5" spans="1:8" x14ac:dyDescent="0.25">
      <c r="A5" t="str">
        <f>B5&amp;""&amp;C5</f>
        <v>Conservadorpapel</v>
      </c>
      <c r="B5" t="s">
        <v>30</v>
      </c>
      <c r="C5" t="s">
        <v>33</v>
      </c>
      <c r="D5" s="51">
        <v>0.3</v>
      </c>
    </row>
    <row r="6" spans="1:8" x14ac:dyDescent="0.25">
      <c r="A6" t="str">
        <f t="shared" ref="A6:A22" si="0">B6&amp;""&amp;C6</f>
        <v>ConservadorTIJOLO</v>
      </c>
      <c r="B6" t="s">
        <v>30</v>
      </c>
      <c r="C6" t="s">
        <v>24</v>
      </c>
      <c r="D6" s="51">
        <v>0.5</v>
      </c>
    </row>
    <row r="7" spans="1:8" x14ac:dyDescent="0.25">
      <c r="A7" t="str">
        <f t="shared" si="0"/>
        <v>ConservadorHIBRIDOS</v>
      </c>
      <c r="B7" t="s">
        <v>30</v>
      </c>
      <c r="C7" t="s">
        <v>25</v>
      </c>
      <c r="D7" s="51">
        <v>0.1</v>
      </c>
      <c r="G7" s="62" t="s">
        <v>36</v>
      </c>
      <c r="H7" s="63">
        <f>VLOOKUP(G7,$A:$D,4,)</f>
        <v>0.35</v>
      </c>
    </row>
    <row r="8" spans="1:8" x14ac:dyDescent="0.25">
      <c r="A8" t="str">
        <f t="shared" si="0"/>
        <v>ConservadorFOFs</v>
      </c>
      <c r="B8" t="s">
        <v>30</v>
      </c>
      <c r="C8" t="s">
        <v>26</v>
      </c>
      <c r="D8" s="51">
        <v>0.1</v>
      </c>
    </row>
    <row r="9" spans="1:8" x14ac:dyDescent="0.25">
      <c r="A9" t="str">
        <f t="shared" si="0"/>
        <v>ConservadorDESENVOLVIMENTO</v>
      </c>
      <c r="B9" t="s">
        <v>30</v>
      </c>
      <c r="C9" t="s">
        <v>27</v>
      </c>
      <c r="D9" s="51">
        <v>0</v>
      </c>
    </row>
    <row r="10" spans="1:8" x14ac:dyDescent="0.25">
      <c r="A10" t="str">
        <f t="shared" si="0"/>
        <v>ConservadorHOTELARIAS</v>
      </c>
      <c r="B10" t="s">
        <v>30</v>
      </c>
      <c r="C10" t="s">
        <v>28</v>
      </c>
      <c r="D10" s="51">
        <v>0</v>
      </c>
    </row>
    <row r="11" spans="1:8" x14ac:dyDescent="0.25">
      <c r="A11" s="52" t="str">
        <f t="shared" si="0"/>
        <v>MODERADOpapel</v>
      </c>
      <c r="B11" s="53" t="s">
        <v>34</v>
      </c>
      <c r="C11" s="53" t="s">
        <v>33</v>
      </c>
      <c r="D11" s="54">
        <v>0.32</v>
      </c>
    </row>
    <row r="12" spans="1:8" x14ac:dyDescent="0.25">
      <c r="A12" s="55" t="str">
        <f t="shared" si="0"/>
        <v>MODERADOTIJOLO</v>
      </c>
      <c r="B12" s="2" t="s">
        <v>34</v>
      </c>
      <c r="C12" s="2" t="s">
        <v>24</v>
      </c>
      <c r="D12" s="58">
        <v>0.35</v>
      </c>
    </row>
    <row r="13" spans="1:8" x14ac:dyDescent="0.25">
      <c r="A13" s="55" t="str">
        <f t="shared" si="0"/>
        <v>MODERADOHIBRIDOS</v>
      </c>
      <c r="B13" s="2" t="s">
        <v>34</v>
      </c>
      <c r="C13" s="2" t="s">
        <v>25</v>
      </c>
      <c r="D13" s="58">
        <v>0.08</v>
      </c>
    </row>
    <row r="14" spans="1:8" x14ac:dyDescent="0.25">
      <c r="A14" s="55" t="str">
        <f t="shared" si="0"/>
        <v>MODERADOFOFs</v>
      </c>
      <c r="B14" s="2" t="s">
        <v>34</v>
      </c>
      <c r="C14" s="2" t="s">
        <v>26</v>
      </c>
      <c r="D14" s="58">
        <v>0.05</v>
      </c>
    </row>
    <row r="15" spans="1:8" x14ac:dyDescent="0.25">
      <c r="A15" s="55" t="str">
        <f t="shared" si="0"/>
        <v>MODERADODESENVOLVIMENTO</v>
      </c>
      <c r="B15" s="2" t="s">
        <v>34</v>
      </c>
      <c r="C15" s="2" t="s">
        <v>27</v>
      </c>
      <c r="D15" s="58">
        <v>0.05</v>
      </c>
    </row>
    <row r="16" spans="1:8" x14ac:dyDescent="0.25">
      <c r="A16" s="56" t="str">
        <f t="shared" si="0"/>
        <v>MODERADOHOTELARIAS</v>
      </c>
      <c r="B16" s="57" t="s">
        <v>34</v>
      </c>
      <c r="C16" s="57" t="s">
        <v>28</v>
      </c>
      <c r="D16" s="59">
        <v>0</v>
      </c>
    </row>
    <row r="17" spans="1:4" x14ac:dyDescent="0.25">
      <c r="A17" t="str">
        <f t="shared" si="0"/>
        <v>AGRESSIVOpapel</v>
      </c>
      <c r="B17" t="s">
        <v>35</v>
      </c>
      <c r="C17" t="s">
        <v>33</v>
      </c>
      <c r="D17" s="51">
        <v>0.5</v>
      </c>
    </row>
    <row r="18" spans="1:4" x14ac:dyDescent="0.25">
      <c r="A18" t="str">
        <f t="shared" si="0"/>
        <v>AGRESSIVOTIJOLO</v>
      </c>
      <c r="B18" t="s">
        <v>35</v>
      </c>
      <c r="C18" t="s">
        <v>24</v>
      </c>
      <c r="D18" s="51">
        <v>0.1</v>
      </c>
    </row>
    <row r="19" spans="1:4" x14ac:dyDescent="0.25">
      <c r="A19" t="str">
        <f t="shared" si="0"/>
        <v>AGRESSIVOHIBRIDOS</v>
      </c>
      <c r="B19" t="s">
        <v>35</v>
      </c>
      <c r="C19" t="s">
        <v>25</v>
      </c>
      <c r="D19" s="51">
        <v>0.05</v>
      </c>
    </row>
    <row r="20" spans="1:4" x14ac:dyDescent="0.25">
      <c r="A20" t="str">
        <f t="shared" si="0"/>
        <v>AGRESSIVOFOFs</v>
      </c>
      <c r="B20" t="s">
        <v>35</v>
      </c>
      <c r="C20" t="s">
        <v>26</v>
      </c>
      <c r="D20" s="51">
        <v>0.05</v>
      </c>
    </row>
    <row r="21" spans="1:4" x14ac:dyDescent="0.25">
      <c r="A21" t="str">
        <f t="shared" si="0"/>
        <v>AGRESSIVODESENVOLVIMENTO</v>
      </c>
      <c r="B21" t="s">
        <v>35</v>
      </c>
      <c r="C21" t="s">
        <v>27</v>
      </c>
      <c r="D21" s="51">
        <v>0.2</v>
      </c>
    </row>
    <row r="22" spans="1:4" x14ac:dyDescent="0.25">
      <c r="A22" t="str">
        <f t="shared" si="0"/>
        <v>AGRESSIVOHOTELARIAS</v>
      </c>
      <c r="B22" t="s">
        <v>35</v>
      </c>
      <c r="C22" t="s">
        <v>28</v>
      </c>
      <c r="D22" s="5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Investimento_mensal</vt:lpstr>
      <vt:lpstr>Quantos_anos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Massignan Neto</dc:creator>
  <cp:lastModifiedBy>Roberto Massignan Neto</cp:lastModifiedBy>
  <dcterms:created xsi:type="dcterms:W3CDTF">2025-05-22T20:59:48Z</dcterms:created>
  <dcterms:modified xsi:type="dcterms:W3CDTF">2025-05-23T02:30:09Z</dcterms:modified>
</cp:coreProperties>
</file>