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ref" sheetId="1" state="visible" r:id="rId1"/>
    <sheet name="M1" sheetId="2" state="visible" r:id="rId2"/>
  </sheets>
  <definedNames>
    <definedName name="firststn">'M1'!$C$3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_);[Red]\(0.0\)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indexed="8"/>
      <sz val="9"/>
      <scheme val="minor"/>
    </font>
    <font>
      <name val="Calibri"/>
      <family val="2"/>
      <b val="1"/>
      <sz val="9"/>
      <scheme val="minor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2" fontId="5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1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2" fontId="0" fillId="0" borderId="0" pivotButton="0" quotePrefix="0" xfId="0"/>
    <xf numFmtId="164" fontId="0" fillId="0" borderId="0" applyAlignment="1" pivotButton="0" quotePrefix="0" xfId="0">
      <alignment horizontal="center"/>
    </xf>
    <xf numFmtId="10" fontId="0" fillId="0" borderId="0" pivotButton="0" quotePrefix="0" xfId="0"/>
    <xf numFmtId="164" fontId="0" fillId="0" borderId="0" pivotButton="0" quotePrefix="0" xfId="0"/>
    <xf numFmtId="165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center"/>
    </xf>
    <xf numFmtId="164" fontId="1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7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 vertical="center"/>
    </xf>
    <xf numFmtId="10" fontId="5" fillId="3" borderId="0" applyAlignment="1" pivotButton="0" quotePrefix="0" xfId="0">
      <alignment horizontal="center" vertical="center"/>
    </xf>
    <xf numFmtId="164" fontId="5" fillId="3" borderId="0" applyAlignment="1" pivotButton="0" quotePrefix="0" xfId="0">
      <alignment horizontal="center" vertical="center"/>
    </xf>
    <xf numFmtId="165" fontId="4" fillId="3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0" fontId="5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/>
      <protection locked="0" hidden="0"/>
    </xf>
    <xf numFmtId="0" fontId="1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right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3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dxfs count="31"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0.0_);[Red]\(0.0\)"/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0.0_);[Red]\(0.0\)"/>
      <alignment horizontal="center" vertical="center"/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0.0"/>
      <alignment horizontal="center" vertical="center"/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0.0"/>
      <alignment horizontal="center" vertical="center"/>
    </dxf>
    <dxf>
      <font>
        <name val="Calibri"/>
        <family val="2"/>
        <strike val="0"/>
        <outline val="0"/>
        <shadow val="0"/>
        <condense val="0"/>
        <color indexed="8"/>
        <extend val="0"/>
        <sz val="9"/>
        <vertAlign val="baseline"/>
        <scheme val="minor"/>
      </font>
      <numFmt numFmtId="164" formatCode="0.0"/>
      <alignment horizontal="center" vertical="center"/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alignment horizontal="general" vertical="center"/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14" formatCode="0.00%"/>
      <alignment vertical="center"/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0.0"/>
      <alignment horizontal="center" vertical="center"/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164" formatCode="0.0"/>
      <alignment horizontal="center" vertical="center"/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alignment horizontal="general" vertical="center"/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2" formatCode="0.00"/>
      <alignment vertical="center"/>
      <protection locked="0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9"/>
        <vertAlign val="baseline"/>
        <scheme val="minor"/>
      </font>
      <alignment horizontal="general" vertical="center"/>
    </dxf>
    <dxf>
      <font>
        <name val="Calibri"/>
        <family val="2"/>
        <strike val="0"/>
        <outline val="0"/>
        <shadow val="0"/>
        <sz val="9"/>
        <vertAlign val="baseline"/>
        <scheme val="minor"/>
      </font>
      <numFmt numFmtId="2" formatCode="0.00"/>
      <alignment vertical="center"/>
      <protection locked="0" hidden="0"/>
    </dxf>
    <dxf>
      <alignment horizontal="general" vertical="center"/>
    </dxf>
    <dxf>
      <font>
        <family val="2"/>
      </font>
      <numFmt numFmtId="0" formatCode="General"/>
      <alignment horizontal="center" vertical="center"/>
      <protection locked="0" hidden="0"/>
    </dxf>
    <dxf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alignment horizontal="center" vertical="center"/>
      <protection locked="1" hidden="0"/>
    </dxf>
    <dxf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alignment horizontal="center" vertical="center"/>
      <protection locked="0" hidden="0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0.0"/>
      <alignment horizontal="center" vertical="center"/>
    </dxf>
    <dxf>
      <font>
        <family val="2"/>
        <b val="1"/>
      </font>
      <numFmt numFmtId="164" formatCode="0.0"/>
      <alignment horizontal="center" vertical="center"/>
      <protection locked="1" hidden="0"/>
    </dxf>
    <dxf>
      <alignment horizontal="left" vertical="center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alignment horizontal="left" vertical="center"/>
      <protection locked="1" hidden="0"/>
    </dxf>
    <dxf>
      <font>
        <family val="2"/>
      </font>
      <alignment vertical="center"/>
      <protection locked="1" hidden="0"/>
    </dxf>
    <dxf>
      <font>
        <family val="2"/>
      </font>
      <alignment vertical="center"/>
      <protection locked="1" hidden="0"/>
    </dxf>
    <dxf>
      <font>
        <family val="2"/>
      </font>
      <alignment vertical="center"/>
      <protection locked="1" hidden="0"/>
    </dxf>
    <dxf>
      <numFmt numFmtId="164" formatCode="0.0"/>
      <alignment horizontal="center" vertical="center"/>
    </dxf>
    <dxf>
      <numFmt numFmtId="0" formatCode="General"/>
      <alignment horizontal="left" vertical="center"/>
    </dxf>
    <dxf>
      <alignment horizontal="left" vertical="center"/>
    </dxf>
    <dxf>
      <alignment horizontal="general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'M1'!$F$5</f>
              <strCache>
                <ptCount val="1"/>
                <pt idx="0">
                  <v>Surface</v>
                </pt>
              </strCache>
            </strRef>
          </tx>
          <spPr>
            <a:ln w="28575" cap="rnd">
              <a:solidFill>
                <a:schemeClr val="tx1"/>
              </a:solidFill>
              <a:prstDash val="sysDot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'M1'!$A$6:$A$40</f>
              <numCache>
                <formatCode>General</formatCode>
                <ptCount val="35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  <pt idx="11">
                  <v>1100</v>
                </pt>
                <pt idx="12">
                  <v>1200</v>
                </pt>
                <pt idx="13">
                  <v>1300</v>
                </pt>
                <pt idx="14">
                  <v>1400</v>
                </pt>
                <pt idx="15">
                  <v>1500</v>
                </pt>
                <pt idx="16">
                  <v>1600</v>
                </pt>
                <pt idx="17">
                  <v>1700</v>
                </pt>
                <pt idx="18">
                  <v>1800</v>
                </pt>
                <pt idx="19">
                  <v>1900</v>
                </pt>
                <pt idx="20">
                  <v>2000</v>
                </pt>
                <pt idx="21">
                  <v>2100</v>
                </pt>
                <pt idx="22">
                  <v>2200</v>
                </pt>
                <pt idx="23">
                  <v>2300</v>
                </pt>
                <pt idx="24">
                  <v>2400</v>
                </pt>
                <pt idx="25">
                  <v>2500</v>
                </pt>
                <pt idx="26">
                  <v>2600</v>
                </pt>
                <pt idx="27">
                  <v>2700</v>
                </pt>
                <pt idx="28">
                  <v>2800</v>
                </pt>
                <pt idx="29">
                  <v>2900</v>
                </pt>
                <pt idx="30">
                  <v>3000</v>
                </pt>
                <pt idx="31">
                  <v>3100</v>
                </pt>
                <pt idx="32">
                  <v>3200</v>
                </pt>
                <pt idx="33">
                  <v>3300</v>
                </pt>
                <pt idx="34">
                  <v>3400</v>
                </pt>
              </numCache>
            </numRef>
          </cat>
          <val>
            <numRef>
              <f>'M1'!$F$6:$F$40</f>
              <numCache>
                <formatCode>0.00</formatCode>
                <ptCount val="35"/>
              </numCache>
            </numRef>
          </val>
          <smooth val="0"/>
        </ser>
        <ser>
          <idx val="1"/>
          <order val="1"/>
          <tx>
            <strRef>
              <f>'M1'!$G$5</f>
              <strCache>
                <ptCount val="1"/>
                <pt idx="0">
                  <v>Flowline</v>
                </pt>
              </strCache>
            </strRef>
          </tx>
          <spPr>
            <a:ln w="28575" cap="rnd">
              <a:solidFill>
                <a:srgbClr val="00B0F0"/>
              </a:solidFill>
              <a:prstDash val="sysDot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'M1'!$A$6:$A$40</f>
              <numCache>
                <formatCode>General</formatCode>
                <ptCount val="35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  <pt idx="11">
                  <v>1100</v>
                </pt>
                <pt idx="12">
                  <v>1200</v>
                </pt>
                <pt idx="13">
                  <v>1300</v>
                </pt>
                <pt idx="14">
                  <v>1400</v>
                </pt>
                <pt idx="15">
                  <v>1500</v>
                </pt>
                <pt idx="16">
                  <v>1600</v>
                </pt>
                <pt idx="17">
                  <v>1700</v>
                </pt>
                <pt idx="18">
                  <v>1800</v>
                </pt>
                <pt idx="19">
                  <v>1900</v>
                </pt>
                <pt idx="20">
                  <v>2000</v>
                </pt>
                <pt idx="21">
                  <v>2100</v>
                </pt>
                <pt idx="22">
                  <v>2200</v>
                </pt>
                <pt idx="23">
                  <v>2300</v>
                </pt>
                <pt idx="24">
                  <v>2400</v>
                </pt>
                <pt idx="25">
                  <v>2500</v>
                </pt>
                <pt idx="26">
                  <v>2600</v>
                </pt>
                <pt idx="27">
                  <v>2700</v>
                </pt>
                <pt idx="28">
                  <v>2800</v>
                </pt>
                <pt idx="29">
                  <v>2900</v>
                </pt>
                <pt idx="30">
                  <v>3000</v>
                </pt>
                <pt idx="31">
                  <v>3100</v>
                </pt>
                <pt idx="32">
                  <v>3200</v>
                </pt>
                <pt idx="33">
                  <v>3300</v>
                </pt>
                <pt idx="34">
                  <v>3400</v>
                </pt>
              </numCache>
            </numRef>
          </cat>
          <val>
            <numRef>
              <f>'M1'!$G$6:$G$40</f>
              <numCache>
                <formatCode>0.00</formatCode>
                <ptCount val="35"/>
              </numCache>
            </numRef>
          </val>
          <smooth val="0"/>
        </ser>
        <ser>
          <idx val="2"/>
          <order val="2"/>
          <tx>
            <strRef>
              <f>'M1'!$J$5</f>
              <strCache>
                <ptCount val="1"/>
                <pt idx="0">
                  <v>OC Elev</v>
                </pt>
              </strCache>
            </strRef>
          </tx>
          <spPr>
            <a:ln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'M1'!$J$6:$J$40</f>
              <numCache>
                <formatCode>0.0</formatCode>
                <ptCount val="35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  <pt idx="17">
                  <v>#N/A</v>
                </pt>
                <pt idx="18">
                  <v>#N/A</v>
                </pt>
                <pt idx="19">
                  <v>#N/A</v>
                </pt>
                <pt idx="20">
                  <v>#N/A</v>
                </pt>
                <pt idx="21">
                  <v>#N/A</v>
                </pt>
                <pt idx="22">
                  <v>#N/A</v>
                </pt>
                <pt idx="23">
                  <v>#N/A</v>
                </pt>
                <pt idx="24">
                  <v>#N/A</v>
                </pt>
                <pt idx="25">
                  <v>#N/A</v>
                </pt>
                <pt idx="26">
                  <v>#N/A</v>
                </pt>
                <pt idx="27">
                  <v>#N/A</v>
                </pt>
                <pt idx="28">
                  <v>#N/A</v>
                </pt>
                <pt idx="29">
                  <v>#N/A</v>
                </pt>
                <pt idx="30">
                  <v>#N/A</v>
                </pt>
                <pt idx="31">
                  <v>#N/A</v>
                </pt>
                <pt idx="32">
                  <v>#N/A</v>
                </pt>
                <pt idx="33">
                  <v>#N/A</v>
                </pt>
                <pt idx="34">
                  <v>#N/A</v>
                </pt>
              </numCache>
            </numRef>
          </val>
          <smooth val="0"/>
        </ser>
        <ser>
          <idx val="3"/>
          <order val="3"/>
          <tx>
            <strRef>
              <f>'M1'!$K$5</f>
              <strCache>
                <ptCount val="1"/>
                <pt idx="0">
                  <v>TileTop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ysDot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'M1'!$K$6:$K$40</f>
              <numCache>
                <formatCode>0.0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82741080"/>
        <axId val="382738128"/>
      </lineChart>
      <catAx>
        <axId val="382741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82738128"/>
        <crosses val="autoZero"/>
        <auto val="1"/>
        <lblAlgn val="ctr"/>
        <lblOffset val="100"/>
        <noMultiLvlLbl val="0"/>
      </catAx>
      <valAx>
        <axId val="382738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82741080"/>
        <crosses val="autoZero"/>
        <crossBetween val="between"/>
        <minorUnit val="0.5"/>
      </valAx>
    </plotArea>
    <plotVisOnly val="1"/>
    <dispBlanksAs val="gap"/>
  </chart>
  <spPr>
    <a:solidFill>
      <a:schemeClr val="bg1"/>
    </a:solidFill>
    <a:ln w="12700" cap="flat" cmpd="sng" algn="ctr">
      <a:solidFill>
        <a:schemeClr val="tx1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15</col>
      <colOff>89649</colOff>
      <row>4</row>
      <rowOff>67235</rowOff>
    </from>
    <to>
      <col>31</col>
      <colOff>408568</colOff>
      <row>18</row>
      <rowOff>95811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3" displayName="Table3" ref="A2:C11" headerRowCount="1" totalsRowShown="0" headerRowDxfId="30">
  <autoFilter ref="A2:C11"/>
  <tableColumns count="3">
    <tableColumn id="1" name="Tile" dataDxfId="29"/>
    <tableColumn id="2" name="Boot" dataDxfId="28"/>
    <tableColumn id="3" name="Max" dataDxfId="2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5:L41" headerRowCount="1" totalsRowCount="1" headerRowDxfId="26" dataDxfId="25" totalsRowDxfId="24">
  <tableColumns count="12">
    <tableColumn id="1" name="Stn" totalsRowLabel="Max" dataDxfId="23" totalsRowDxfId="22">
      <calculatedColumnFormula>firststn+(ROW()-6)*100</calculatedColumnFormula>
    </tableColumn>
    <tableColumn id="6" name="Overcut" totalsRowFunction="max" dataDxfId="21" totalsRowDxfId="20">
      <calculatedColumnFormula>Table1[[#This Row],[Depth]]-Table1[[#This Row],[InDepth]]</calculatedColumnFormula>
    </tableColumn>
    <tableColumn id="11" name="Tile" dataDxfId="19" totalsRowDxfId="18"/>
    <tableColumn id="7" name="InDepth" dataDxfId="17" totalsRowDxfId="16">
      <calculatedColumnFormula>INDEX(Table3[Max],MATCH(Table1[[#This Row],[Tile]],Table3[Tile],0))</calculatedColumnFormula>
    </tableColumn>
    <tableColumn id="8" name="Notes" dataDxfId="15" totalsRowDxfId="14"/>
    <tableColumn id="2" name="Surface" dataDxfId="13" totalsRowDxfId="12"/>
    <tableColumn id="3" name="Flowline" dataDxfId="11" totalsRowDxfId="10"/>
    <tableColumn id="4" name="Depth" dataDxfId="9" totalsRowDxfId="8">
      <calculatedColumnFormula>F6-G6</calculatedColumnFormula>
    </tableColumn>
    <tableColumn id="5" name="Grade" dataDxfId="7" totalsRowDxfId="6"/>
    <tableColumn id="9" name="OC Elev" dataDxfId="5" totalsRowDxfId="4">
      <calculatedColumnFormula>IF(Table1[[#This Row],[Overcut]]=0,Table1[[#This Row],[Surface]],Table1[[#This Row],[Surface]]-Table1[[#This Row],[Overcut]])</calculatedColumnFormula>
    </tableColumn>
    <tableColumn id="12" name="TileTop" dataDxfId="3" totalsRowDxfId="2">
      <calculatedColumnFormula>Table1[[#This Row],[Flowline]]+(Table1[[#This Row],[Tile]]/12*1.15)</calculatedColumnFormula>
    </tableColumn>
    <tableColumn id="13" name="Cover" dataDxfId="1" totalsRowDxfId="0">
      <calculatedColumnFormula>Table1[[#This Row],[Surface]]-Table1[[#This Row],[TileTop]]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3" sqref="A3"/>
    </sheetView>
  </sheetViews>
  <sheetFormatPr baseColWidth="8" defaultColWidth="8.85546875" defaultRowHeight="15"/>
  <cols>
    <col width="8.42578125" customWidth="1" style="4" min="1" max="3"/>
    <col width="8.85546875" customWidth="1" style="4" min="4" max="16384"/>
  </cols>
  <sheetData>
    <row r="1">
      <c r="A1" s="33" t="inlineStr">
        <is>
          <t>OVERCUT max install depths</t>
        </is>
      </c>
    </row>
    <row r="2">
      <c r="A2" s="4" t="inlineStr">
        <is>
          <t>Tile</t>
        </is>
      </c>
      <c r="B2" s="4" t="inlineStr">
        <is>
          <t>Boot</t>
        </is>
      </c>
      <c r="C2" s="4" t="inlineStr">
        <is>
          <t>Max</t>
        </is>
      </c>
    </row>
    <row r="3">
      <c r="A3" s="5" t="n">
        <v>4</v>
      </c>
      <c r="B3" s="6" t="inlineStr">
        <is>
          <t>4-6</t>
        </is>
      </c>
      <c r="C3" s="7" t="n">
        <v>4.5</v>
      </c>
    </row>
    <row r="4">
      <c r="A4" s="5" t="n">
        <v>6</v>
      </c>
      <c r="B4" s="6" t="inlineStr">
        <is>
          <t>4-6</t>
        </is>
      </c>
      <c r="C4" s="7" t="n">
        <v>4.5</v>
      </c>
    </row>
    <row r="5">
      <c r="A5" s="5" t="n">
        <v>8</v>
      </c>
      <c r="B5" s="6" t="inlineStr">
        <is>
          <t>8-10</t>
        </is>
      </c>
      <c r="C5" s="7" t="n">
        <v>4.5</v>
      </c>
    </row>
    <row r="6">
      <c r="A6" s="5" t="n">
        <v>10</v>
      </c>
      <c r="B6" s="6" t="inlineStr">
        <is>
          <t>8-10</t>
        </is>
      </c>
      <c r="C6" s="7" t="n">
        <v>4.5</v>
      </c>
    </row>
    <row r="7">
      <c r="A7" s="5" t="n">
        <v>12</v>
      </c>
      <c r="B7" s="5" t="n">
        <v>12</v>
      </c>
      <c r="C7" s="7" t="n">
        <v>4</v>
      </c>
    </row>
    <row r="8">
      <c r="A8" s="5" t="n">
        <v>15</v>
      </c>
      <c r="B8" s="5" t="n">
        <v>15</v>
      </c>
      <c r="C8" s="7" t="n">
        <v>4</v>
      </c>
    </row>
    <row r="9">
      <c r="A9" s="5" t="n">
        <v>18</v>
      </c>
      <c r="B9" s="5" t="inlineStr">
        <is>
          <t>n/a</t>
        </is>
      </c>
      <c r="C9" s="7" t="n">
        <v>0</v>
      </c>
    </row>
    <row r="10">
      <c r="A10" s="5" t="n">
        <v>21</v>
      </c>
      <c r="B10" s="5" t="inlineStr">
        <is>
          <t>n/a</t>
        </is>
      </c>
      <c r="C10" s="7" t="n">
        <v>0</v>
      </c>
    </row>
    <row r="11">
      <c r="A11" s="5" t="n">
        <v>24</v>
      </c>
      <c r="B11" s="5" t="inlineStr">
        <is>
          <t>n/a</t>
        </is>
      </c>
      <c r="C11" s="7" t="n">
        <v>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1"/>
  <sheetViews>
    <sheetView tabSelected="1" zoomScale="85" zoomScaleNormal="85" workbookViewId="0">
      <pane ySplit="5" topLeftCell="A6" activePane="bottomLeft" state="frozen"/>
      <selection activeCell="A1" sqref="A1:C1"/>
      <selection pane="bottomLeft" activeCell="R27" sqref="R27"/>
    </sheetView>
  </sheetViews>
  <sheetFormatPr baseColWidth="8" defaultColWidth="7.28515625" defaultRowHeight="15"/>
  <cols>
    <col width="5.7109375" customWidth="1" style="8" min="1" max="1"/>
    <col width="8.7109375" customWidth="1" style="9" min="2" max="4"/>
    <col width="40.28515625" customWidth="1" style="10" min="5" max="5"/>
    <col width="12.85546875" customWidth="1" style="11" min="6" max="6"/>
    <col width="14.42578125" customWidth="1" style="12" min="7" max="7"/>
    <col width="6.85546875" customWidth="1" style="12" min="8" max="9"/>
    <col width="6.85546875" customWidth="1" style="10" min="10" max="10"/>
    <col width="6.85546875" customWidth="1" style="13" min="11" max="11"/>
    <col width="6.85546875" customWidth="1" min="12" max="12"/>
    <col width="16.7109375" customWidth="1" min="14" max="14"/>
    <col width="17.5703125" customWidth="1" min="15" max="15"/>
  </cols>
  <sheetData>
    <row r="1" ht="30.75" customHeight="1">
      <c r="A1" s="35" t="inlineStr">
        <is>
          <t>Client, Legal</t>
        </is>
      </c>
      <c r="B1" s="39" t="n"/>
      <c r="C1" s="39" t="n"/>
      <c r="D1" s="39" t="n"/>
      <c r="E1" s="39" t="n"/>
      <c r="F1" s="39" t="n"/>
      <c r="G1" s="39" t="n"/>
      <c r="H1" s="39" t="n"/>
      <c r="I1" s="39" t="n"/>
      <c r="J1" s="40">
        <f>MID(CELL("filename",A1),FIND("]",CELL("filename",A1))+1,255)</f>
        <v/>
      </c>
      <c r="K1" s="41" t="n"/>
      <c r="L1" s="42" t="n"/>
    </row>
    <row r="2" ht="7.5" customHeight="1"/>
    <row r="3">
      <c r="A3" s="34" t="inlineStr">
        <is>
          <t>First Station:</t>
        </is>
      </c>
      <c r="C3" s="32" t="n">
        <v>0</v>
      </c>
      <c r="D3" s="32" t="n"/>
      <c r="F3" s="14" t="n"/>
      <c r="G3" s="14" t="n"/>
      <c r="H3" s="14" t="n"/>
      <c r="I3" s="14" t="n"/>
      <c r="J3" s="14" t="n"/>
      <c r="K3" s="14" t="n"/>
      <c r="L3" s="14" t="n"/>
    </row>
    <row r="4" ht="7.5" customHeight="1"/>
    <row r="5" customFormat="1" s="18">
      <c r="A5" s="15" t="inlineStr">
        <is>
          <t>Stn</t>
        </is>
      </c>
      <c r="B5" s="16" t="inlineStr">
        <is>
          <t>Overcut</t>
        </is>
      </c>
      <c r="C5" s="33" t="inlineStr">
        <is>
          <t>Tile</t>
        </is>
      </c>
      <c r="D5" s="33" t="inlineStr">
        <is>
          <t>InDepth</t>
        </is>
      </c>
      <c r="E5" s="18" t="inlineStr">
        <is>
          <t>Notes</t>
        </is>
      </c>
      <c r="F5" s="19" t="inlineStr">
        <is>
          <t>Surface</t>
        </is>
      </c>
      <c r="G5" s="19" t="inlineStr">
        <is>
          <t>Flowline</t>
        </is>
      </c>
      <c r="H5" s="20" t="inlineStr">
        <is>
          <t>Depth</t>
        </is>
      </c>
      <c r="I5" s="21" t="inlineStr">
        <is>
          <t>Grade</t>
        </is>
      </c>
      <c r="J5" s="22" t="inlineStr">
        <is>
          <t>OC Elev</t>
        </is>
      </c>
      <c r="K5" s="20" t="inlineStr">
        <is>
          <t>TileTop</t>
        </is>
      </c>
      <c r="L5" s="23" t="inlineStr">
        <is>
          <t>Cover</t>
        </is>
      </c>
      <c r="N5" s="18" t="inlineStr">
        <is>
          <t>Depth</t>
        </is>
      </c>
      <c r="O5" s="18" t="inlineStr">
        <is>
          <t>Calculated Depth</t>
        </is>
      </c>
    </row>
    <row r="6" customFormat="1" s="4">
      <c r="A6" s="15">
        <f>firststn+(ROW()-6)*100</f>
        <v/>
      </c>
      <c r="B6" s="24">
        <f>Table1[[#This Row],[Depth]]-Table1[[#This Row],[InDepth]]</f>
        <v/>
      </c>
      <c r="C6" s="1" t="n">
        <v>6</v>
      </c>
      <c r="D6" s="25">
        <f>INDEX(Table3[Max],MATCH(Table1[[#This Row],[Tile]],Table3[Tile],0))</f>
        <v/>
      </c>
      <c r="E6" s="2" t="n"/>
      <c r="F6" s="3" t="n">
        <v>1223.99</v>
      </c>
      <c r="G6" s="3" t="n">
        <v>1219.83</v>
      </c>
      <c r="H6" s="26">
        <f>F6-G6</f>
        <v/>
      </c>
      <c r="I6" s="27" t="n">
        <v>0.001</v>
      </c>
      <c r="J6" s="26">
        <f>IF(Table1[[#This Row],[Overcut]]=0,Table1[[#This Row],[Surface]],Table1[[#This Row],[Surface]]-Table1[[#This Row],[Overcut]])</f>
        <v/>
      </c>
      <c r="K6" s="26">
        <f>Table1[[#This Row],[Flowline]]+(Table1[[#This Row],[Tile]]/12*1.15)</f>
        <v/>
      </c>
      <c r="L6" s="28">
        <f>Table1[[#This Row],[Surface]]-Table1[[#This Row],[TileTop]]</f>
        <v/>
      </c>
      <c r="N6" t="n">
        <v>4.16</v>
      </c>
      <c r="O6" t="n">
        <v>4.16</v>
      </c>
    </row>
    <row r="7" customFormat="1" s="4">
      <c r="A7" s="15">
        <f>firststn+(ROW()-6)*100</f>
        <v/>
      </c>
      <c r="B7" s="24">
        <f>Table1[[#This Row],[Depth]]-Table1[[#This Row],[InDepth]]</f>
        <v/>
      </c>
      <c r="C7" s="1" t="n">
        <v>6</v>
      </c>
      <c r="D7" s="25">
        <f>INDEX(Table3[Max],MATCH(Table1[[#This Row],[Tile]],Table3[Tile],0))</f>
        <v/>
      </c>
      <c r="E7" s="2" t="n"/>
      <c r="F7" s="3" t="n">
        <v>1224.81</v>
      </c>
      <c r="G7" s="3" t="n">
        <v>1221.21</v>
      </c>
      <c r="H7" s="26">
        <f>F7-G7</f>
        <v/>
      </c>
      <c r="I7" s="27" t="n">
        <v>0.001</v>
      </c>
      <c r="J7" s="26">
        <f>IF(Table1[[#This Row],[Overcut]]=0,Table1[[#This Row],[Surface]],Table1[[#This Row],[Surface]]-Table1[[#This Row],[Overcut]])</f>
        <v/>
      </c>
      <c r="K7" s="26">
        <f>Table1[[#This Row],[Flowline]]+(Table1[[#This Row],[Tile]]/12*1.15)</f>
        <v/>
      </c>
      <c r="L7" s="28">
        <f>Table1[[#This Row],[Surface]]-Table1[[#This Row],[TileTop]]</f>
        <v/>
      </c>
      <c r="N7" t="n">
        <v>3.6</v>
      </c>
      <c r="O7" t="n">
        <v>3.6</v>
      </c>
    </row>
    <row r="8" customFormat="1" s="4">
      <c r="A8" s="15">
        <f>firststn+(ROW()-6)*100</f>
        <v/>
      </c>
      <c r="B8" s="24">
        <f>Table1[[#This Row],[Depth]]-Table1[[#This Row],[InDepth]]</f>
        <v/>
      </c>
      <c r="C8" s="1" t="n">
        <v>6</v>
      </c>
      <c r="D8" s="25">
        <f>INDEX(Table3[Max],MATCH(Table1[[#This Row],[Tile]],Table3[Tile],0))</f>
        <v/>
      </c>
      <c r="E8" s="2" t="n"/>
      <c r="F8" s="3" t="n">
        <v>1225.28</v>
      </c>
      <c r="G8" s="3" t="n">
        <v>1221.6</v>
      </c>
      <c r="H8" s="26">
        <f>F8-G8</f>
        <v/>
      </c>
      <c r="I8" s="27" t="n">
        <v>0.001</v>
      </c>
      <c r="J8" s="26">
        <f>IF(Table1[[#This Row],[Overcut]]=0,Table1[[#This Row],[Surface]],Table1[[#This Row],[Surface]]-Table1[[#This Row],[Overcut]])</f>
        <v/>
      </c>
      <c r="K8" s="26">
        <f>Table1[[#This Row],[Flowline]]+(Table1[[#This Row],[Tile]]/12*1.15)</f>
        <v/>
      </c>
      <c r="L8" s="28">
        <f>Table1[[#This Row],[Surface]]-Table1[[#This Row],[TileTop]]</f>
        <v/>
      </c>
      <c r="N8" t="n">
        <v>3.69</v>
      </c>
      <c r="O8" t="n">
        <v>3.68</v>
      </c>
    </row>
    <row r="9" customFormat="1" s="4">
      <c r="A9" s="15">
        <f>firststn+(ROW()-6)*100</f>
        <v/>
      </c>
      <c r="B9" s="24">
        <f>Table1[[#This Row],[Depth]]-Table1[[#This Row],[InDepth]]</f>
        <v/>
      </c>
      <c r="C9" s="1" t="n">
        <v>6</v>
      </c>
      <c r="D9" s="25">
        <f>INDEX(Table3[Max],MATCH(Table1[[#This Row],[Tile]],Table3[Tile],0))</f>
        <v/>
      </c>
      <c r="E9" s="2" t="n"/>
      <c r="F9" s="3" t="n">
        <v>1226.94</v>
      </c>
      <c r="G9" s="3" t="n">
        <v>1221.7</v>
      </c>
      <c r="H9" s="26">
        <f>F9-G9</f>
        <v/>
      </c>
      <c r="I9" s="27" t="n">
        <v>0.001</v>
      </c>
      <c r="J9" s="26">
        <f>IF(Table1[[#This Row],[Overcut]]=0,Table1[[#This Row],[Surface]],Table1[[#This Row],[Surface]]-Table1[[#This Row],[Overcut]])</f>
        <v/>
      </c>
      <c r="K9" s="26">
        <f>Table1[[#This Row],[Flowline]]+(Table1[[#This Row],[Tile]]/12*1.15)</f>
        <v/>
      </c>
      <c r="L9" s="28">
        <f>Table1[[#This Row],[Surface]]-Table1[[#This Row],[TileTop]]</f>
        <v/>
      </c>
      <c r="N9" t="n">
        <v>5.24</v>
      </c>
      <c r="O9" t="n">
        <v>5.24</v>
      </c>
    </row>
    <row r="10" customFormat="1" s="4">
      <c r="A10" s="15">
        <f>firststn+(ROW()-6)*100</f>
        <v/>
      </c>
      <c r="B10" s="24">
        <f>Table1[[#This Row],[Depth]]-Table1[[#This Row],[InDepth]]</f>
        <v/>
      </c>
      <c r="C10" s="1" t="n">
        <v>6</v>
      </c>
      <c r="D10" s="25">
        <f>INDEX(Table3[Max],MATCH(Table1[[#This Row],[Tile]],Table3[Tile],0))</f>
        <v/>
      </c>
      <c r="E10" s="2" t="n"/>
      <c r="F10" s="3" t="n">
        <v>1227.31</v>
      </c>
      <c r="G10" s="3" t="n">
        <v>1221.8</v>
      </c>
      <c r="H10" s="26">
        <f>F10-G10</f>
        <v/>
      </c>
      <c r="I10" s="27" t="n">
        <v>0.001</v>
      </c>
      <c r="J10" s="26">
        <f>IF(Table1[[#This Row],[Overcut]]=0,Table1[[#This Row],[Surface]],Table1[[#This Row],[Surface]]-Table1[[#This Row],[Overcut]])</f>
        <v/>
      </c>
      <c r="K10" s="26">
        <f>Table1[[#This Row],[Flowline]]+(Table1[[#This Row],[Tile]]/12*1.15)</f>
        <v/>
      </c>
      <c r="L10" s="28">
        <f>Table1[[#This Row],[Surface]]-Table1[[#This Row],[TileTop]]</f>
        <v/>
      </c>
      <c r="N10" t="n">
        <v>5.51</v>
      </c>
      <c r="O10" t="n">
        <v>5.51</v>
      </c>
    </row>
    <row r="11" customFormat="1" s="4">
      <c r="A11" s="15">
        <f>firststn+(ROW()-6)*100</f>
        <v/>
      </c>
      <c r="B11" s="24">
        <f>Table1[[#This Row],[Depth]]-Table1[[#This Row],[InDepth]]</f>
        <v/>
      </c>
      <c r="C11" s="1" t="n">
        <v>6</v>
      </c>
      <c r="D11" s="25">
        <f>INDEX(Table3[Max],MATCH(Table1[[#This Row],[Tile]],Table3[Tile],0))</f>
        <v/>
      </c>
      <c r="E11" s="2" t="n"/>
      <c r="F11" s="3" t="n">
        <v>1227.88</v>
      </c>
      <c r="G11" s="3" t="n">
        <v>1221.9</v>
      </c>
      <c r="H11" s="26">
        <f>F11-G11</f>
        <v/>
      </c>
      <c r="I11" s="27" t="n">
        <v>0.001</v>
      </c>
      <c r="J11" s="29">
        <f>IF(Table1[[#This Row],[Overcut]]=0,Table1[[#This Row],[Surface]],Table1[[#This Row],[Surface]]-Table1[[#This Row],[Overcut]])</f>
        <v/>
      </c>
      <c r="K11" s="26">
        <f>Table1[[#This Row],[Flowline]]+(Table1[[#This Row],[Tile]]/12*1.15)</f>
        <v/>
      </c>
      <c r="L11" s="28">
        <f>Table1[[#This Row],[Surface]]-Table1[[#This Row],[TileTop]]</f>
        <v/>
      </c>
      <c r="N11" t="n">
        <v>5.98</v>
      </c>
      <c r="O11" t="n">
        <v>5.98</v>
      </c>
    </row>
    <row r="12" customFormat="1" s="4">
      <c r="A12" s="15">
        <f>firststn+(ROW()-6)*100</f>
        <v/>
      </c>
      <c r="B12" s="24">
        <f>Table1[[#This Row],[Depth]]-Table1[[#This Row],[InDepth]]</f>
        <v/>
      </c>
      <c r="C12" s="1" t="n">
        <v>6</v>
      </c>
      <c r="D12" s="25">
        <f>INDEX(Table3[Max],MATCH(Table1[[#This Row],[Tile]],Table3[Tile],0))</f>
        <v/>
      </c>
      <c r="E12" s="2" t="n"/>
      <c r="F12" s="3" t="n">
        <v>1227.91</v>
      </c>
      <c r="G12" s="3" t="n">
        <v>1222</v>
      </c>
      <c r="H12" s="26">
        <f>F12-G12</f>
        <v/>
      </c>
      <c r="I12" s="27" t="n">
        <v>0.001</v>
      </c>
      <c r="J12" s="29">
        <f>IF(Table1[[#This Row],[Overcut]]=0,Table1[[#This Row],[Surface]],Table1[[#This Row],[Surface]]-Table1[[#This Row],[Overcut]])</f>
        <v/>
      </c>
      <c r="K12" s="26">
        <f>Table1[[#This Row],[Flowline]]+(Table1[[#This Row],[Tile]]/12*1.15)</f>
        <v/>
      </c>
      <c r="L12" s="28">
        <f>Table1[[#This Row],[Surface]]-Table1[[#This Row],[TileTop]]</f>
        <v/>
      </c>
      <c r="N12" t="n">
        <v>5.91</v>
      </c>
      <c r="O12" t="n">
        <v>5.91</v>
      </c>
    </row>
    <row r="13" customFormat="1" s="4">
      <c r="A13" s="15">
        <f>firststn+(ROW()-6)*100</f>
        <v/>
      </c>
      <c r="B13" s="24">
        <f>Table1[[#This Row],[Depth]]-Table1[[#This Row],[InDepth]]</f>
        <v/>
      </c>
      <c r="C13" s="1" t="n">
        <v>6</v>
      </c>
      <c r="D13" s="25">
        <f>INDEX(Table3[Max],MATCH(Table1[[#This Row],[Tile]],Table3[Tile],0))</f>
        <v/>
      </c>
      <c r="E13" s="2" t="n"/>
      <c r="F13" s="3" t="n">
        <v>1227.82</v>
      </c>
      <c r="G13" s="3" t="n">
        <v>1222.1</v>
      </c>
      <c r="H13" s="26">
        <f>F13-G13</f>
        <v/>
      </c>
      <c r="I13" s="27" t="n">
        <v>0.001</v>
      </c>
      <c r="J13" s="29">
        <f>IF(Table1[[#This Row],[Overcut]]=0,Table1[[#This Row],[Surface]],Table1[[#This Row],[Surface]]-Table1[[#This Row],[Overcut]])</f>
        <v/>
      </c>
      <c r="K13" s="26">
        <f>Table1[[#This Row],[Flowline]]+(Table1[[#This Row],[Tile]]/12*1.15)</f>
        <v/>
      </c>
      <c r="L13" s="28">
        <f>Table1[[#This Row],[Surface]]-Table1[[#This Row],[TileTop]]</f>
        <v/>
      </c>
      <c r="N13" t="n">
        <v>5.72</v>
      </c>
      <c r="O13" t="n">
        <v>5.72</v>
      </c>
    </row>
    <row r="14" customFormat="1" s="4">
      <c r="A14" s="15">
        <f>firststn+(ROW()-6)*100</f>
        <v/>
      </c>
      <c r="B14" s="24">
        <f>Table1[[#This Row],[Depth]]-Table1[[#This Row],[InDepth]]</f>
        <v/>
      </c>
      <c r="C14" s="1" t="n">
        <v>6</v>
      </c>
      <c r="D14" s="25">
        <f>INDEX(Table3[Max],MATCH(Table1[[#This Row],[Tile]],Table3[Tile],0))</f>
        <v/>
      </c>
      <c r="E14" s="2" t="n"/>
      <c r="F14" s="3" t="n">
        <v>1228.11</v>
      </c>
      <c r="G14" s="3" t="n">
        <v>1222.2</v>
      </c>
      <c r="H14" s="26">
        <f>F14-G14</f>
        <v/>
      </c>
      <c r="I14" s="27" t="n">
        <v>0.001</v>
      </c>
      <c r="J14" s="29">
        <f>IF(Table1[[#This Row],[Overcut]]=0,Table1[[#This Row],[Surface]],Table1[[#This Row],[Surface]]-Table1[[#This Row],[Overcut]])</f>
        <v/>
      </c>
      <c r="K14" s="26">
        <f>Table1[[#This Row],[Flowline]]+(Table1[[#This Row],[Tile]]/12*1.15)</f>
        <v/>
      </c>
      <c r="L14" s="28">
        <f>Table1[[#This Row],[Surface]]-Table1[[#This Row],[TileTop]]</f>
        <v/>
      </c>
      <c r="N14" t="n">
        <v>5.91</v>
      </c>
      <c r="O14" t="n">
        <v>5.91</v>
      </c>
    </row>
    <row r="15" customFormat="1" s="4">
      <c r="A15" s="15">
        <f>firststn+(ROW()-6)*100</f>
        <v/>
      </c>
      <c r="B15" s="24">
        <f>Table1[[#This Row],[Depth]]-Table1[[#This Row],[InDepth]]</f>
        <v/>
      </c>
      <c r="C15" s="1" t="n">
        <v>6</v>
      </c>
      <c r="D15" s="25">
        <f>INDEX(Table3[Max],MATCH(Table1[[#This Row],[Tile]],Table3[Tile],0))</f>
        <v/>
      </c>
      <c r="E15" s="2" t="n"/>
      <c r="F15" s="3" t="n">
        <v>1227.21</v>
      </c>
      <c r="G15" s="3" t="n">
        <v>1222.3</v>
      </c>
      <c r="H15" s="26">
        <f>F15-G15</f>
        <v/>
      </c>
      <c r="I15" s="27" t="n">
        <v>0.001</v>
      </c>
      <c r="J15" s="29">
        <f>IF(Table1[[#This Row],[Overcut]]=0,Table1[[#This Row],[Surface]],Table1[[#This Row],[Surface]]-Table1[[#This Row],[Overcut]])</f>
        <v/>
      </c>
      <c r="K15" s="26">
        <f>Table1[[#This Row],[Flowline]]+(Table1[[#This Row],[Tile]]/12*1.15)</f>
        <v/>
      </c>
      <c r="L15" s="28">
        <f>Table1[[#This Row],[Surface]]-Table1[[#This Row],[TileTop]]</f>
        <v/>
      </c>
      <c r="N15" t="n">
        <v>4.91</v>
      </c>
      <c r="O15" t="n">
        <v>4.91</v>
      </c>
    </row>
    <row r="16" customFormat="1" s="4">
      <c r="A16" s="15">
        <f>firststn+(ROW()-6)*100</f>
        <v/>
      </c>
      <c r="B16" s="24">
        <f>Table1[[#This Row],[Depth]]-Table1[[#This Row],[InDepth]]</f>
        <v/>
      </c>
      <c r="C16" s="1" t="n">
        <v>6</v>
      </c>
      <c r="D16" s="25">
        <f>INDEX(Table3[Max],MATCH(Table1[[#This Row],[Tile]],Table3[Tile],0))</f>
        <v/>
      </c>
      <c r="E16" s="1" t="n"/>
      <c r="F16" s="3" t="n">
        <v>1224.81</v>
      </c>
      <c r="G16" s="3" t="n">
        <v>1222.4</v>
      </c>
      <c r="H16" s="26">
        <f>F16-G16</f>
        <v/>
      </c>
      <c r="I16" s="27" t="n">
        <v>0.001</v>
      </c>
      <c r="J16" s="29">
        <f>IF(Table1[[#This Row],[Overcut]]=0,Table1[[#This Row],[Surface]],Table1[[#This Row],[Surface]]-Table1[[#This Row],[Overcut]])</f>
        <v/>
      </c>
      <c r="K16" s="26">
        <f>Table1[[#This Row],[Flowline]]+(Table1[[#This Row],[Tile]]/12*1.15)</f>
        <v/>
      </c>
      <c r="L16" s="28">
        <f>Table1[[#This Row],[Surface]]-Table1[[#This Row],[TileTop]]</f>
        <v/>
      </c>
      <c r="N16" t="n">
        <v>3.4</v>
      </c>
      <c r="O16" t="n">
        <v>2.41</v>
      </c>
    </row>
    <row r="17">
      <c r="A17" s="15">
        <f>firststn+(ROW()-6)*100</f>
        <v/>
      </c>
      <c r="B17" s="24">
        <f>Table1[[#This Row],[Depth]]-Table1[[#This Row],[InDepth]]</f>
        <v/>
      </c>
      <c r="C17" s="1" t="n">
        <v>4</v>
      </c>
      <c r="D17" s="25">
        <f>INDEX(Table3[Max],MATCH(Table1[[#This Row],[Tile]],Table3[Tile],0))</f>
        <v/>
      </c>
      <c r="E17" s="1" t="n"/>
      <c r="F17" s="3" t="n">
        <v>1224.86</v>
      </c>
      <c r="G17" s="3" t="n">
        <v>1222.5</v>
      </c>
      <c r="H17" s="26">
        <f>F17-G17</f>
        <v/>
      </c>
      <c r="I17" s="27" t="n">
        <v>0.001</v>
      </c>
      <c r="J17" s="29">
        <f>IF(Table1[[#This Row],[Overcut]]=0,Table1[[#This Row],[Surface]],Table1[[#This Row],[Surface]]-Table1[[#This Row],[Overcut]])</f>
        <v/>
      </c>
      <c r="K17" s="26">
        <f>Table1[[#This Row],[Flowline]]+(Table1[[#This Row],[Tile]]/12*1.15)</f>
        <v/>
      </c>
      <c r="L17" s="28">
        <f>Table1[[#This Row],[Surface]]-Table1[[#This Row],[TileTop]]</f>
        <v/>
      </c>
      <c r="N17" t="n">
        <v>3.1</v>
      </c>
      <c r="O17" t="n">
        <v>2.36</v>
      </c>
    </row>
    <row r="18">
      <c r="A18" s="15">
        <f>firststn+(ROW()-6)*100</f>
        <v/>
      </c>
      <c r="B18" s="24">
        <f>Table1[[#This Row],[Depth]]-Table1[[#This Row],[InDepth]]</f>
        <v/>
      </c>
      <c r="C18" s="1" t="n">
        <v>4</v>
      </c>
      <c r="D18" s="25">
        <f>INDEX(Table3[Max],MATCH(Table1[[#This Row],[Tile]],Table3[Tile],0))</f>
        <v/>
      </c>
      <c r="E18" s="1" t="n"/>
      <c r="F18" s="3" t="n">
        <v>1226.02</v>
      </c>
      <c r="G18" s="3" t="n">
        <v>1222.6</v>
      </c>
      <c r="H18" s="26">
        <f>F18-G18</f>
        <v/>
      </c>
      <c r="I18" s="27" t="n">
        <v>0.001</v>
      </c>
      <c r="J18" s="29">
        <f>IF(Table1[[#This Row],[Overcut]]=0,Table1[[#This Row],[Surface]],Table1[[#This Row],[Surface]]-Table1[[#This Row],[Overcut]])</f>
        <v/>
      </c>
      <c r="K18" s="26">
        <f>Table1[[#This Row],[Flowline]]+(Table1[[#This Row],[Tile]]/12*1.15)</f>
        <v/>
      </c>
      <c r="L18" s="28">
        <f>Table1[[#This Row],[Surface]]-Table1[[#This Row],[TileTop]]</f>
        <v/>
      </c>
      <c r="N18" t="n">
        <v>3.42</v>
      </c>
      <c r="O18" t="n">
        <v>3.42</v>
      </c>
    </row>
    <row r="19">
      <c r="A19" s="15">
        <f>firststn+(ROW()-6)*100</f>
        <v/>
      </c>
      <c r="B19" s="24">
        <f>Table1[[#This Row],[Depth]]-Table1[[#This Row],[InDepth]]</f>
        <v/>
      </c>
      <c r="C19" s="1" t="n"/>
      <c r="D19" s="25">
        <f>INDEX(Table3[Max],MATCH(Table1[[#This Row],[Tile]],Table3[Tile],0))</f>
        <v/>
      </c>
      <c r="E19" s="1" t="n"/>
      <c r="F19" s="3" t="n"/>
      <c r="G19" s="3" t="n"/>
      <c r="H19" s="26">
        <f>F19-G19</f>
        <v/>
      </c>
      <c r="I19" s="27" t="n">
        <v>0.001</v>
      </c>
      <c r="J19" s="29">
        <f>IF(Table1[[#This Row],[Overcut]]=0,Table1[[#This Row],[Surface]],Table1[[#This Row],[Surface]]-Table1[[#This Row],[Overcut]])</f>
        <v/>
      </c>
      <c r="K19" s="26">
        <f>Table1[[#This Row],[Flowline]]+(Table1[[#This Row],[Tile]]/12*1.15)</f>
        <v/>
      </c>
      <c r="L19" s="28">
        <f>Table1[[#This Row],[Surface]]-Table1[[#This Row],[TileTop]]</f>
        <v/>
      </c>
    </row>
    <row r="20">
      <c r="A20" s="15">
        <f>firststn+(ROW()-6)*100</f>
        <v/>
      </c>
      <c r="B20" s="24">
        <f>Table1[[#This Row],[Depth]]-Table1[[#This Row],[InDepth]]</f>
        <v/>
      </c>
      <c r="C20" s="1" t="n"/>
      <c r="D20" s="25">
        <f>INDEX(Table3[Max],MATCH(Table1[[#This Row],[Tile]],Table3[Tile],0))</f>
        <v/>
      </c>
      <c r="E20" s="1" t="n"/>
      <c r="F20" s="3" t="n"/>
      <c r="G20" s="3" t="n"/>
      <c r="H20" s="26">
        <f>F20-G20</f>
        <v/>
      </c>
      <c r="I20" s="27" t="n">
        <v>0.001</v>
      </c>
      <c r="J20" s="29">
        <f>IF(Table1[[#This Row],[Overcut]]=0,Table1[[#This Row],[Surface]],Table1[[#This Row],[Surface]]-Table1[[#This Row],[Overcut]])</f>
        <v/>
      </c>
      <c r="K20" s="26">
        <f>Table1[[#This Row],[Flowline]]+(Table1[[#This Row],[Tile]]/12*1.15)</f>
        <v/>
      </c>
      <c r="L20" s="28">
        <f>Table1[[#This Row],[Surface]]-Table1[[#This Row],[TileTop]]</f>
        <v/>
      </c>
    </row>
    <row r="21">
      <c r="A21" s="15">
        <f>firststn+(ROW()-6)*100</f>
        <v/>
      </c>
      <c r="B21" s="24">
        <f>Table1[[#This Row],[Depth]]-Table1[[#This Row],[InDepth]]</f>
        <v/>
      </c>
      <c r="C21" s="1" t="n"/>
      <c r="D21" s="25">
        <f>INDEX(Table3[Max],MATCH(Table1[[#This Row],[Tile]],Table3[Tile],0))</f>
        <v/>
      </c>
      <c r="E21" s="1" t="n"/>
      <c r="F21" s="3" t="n"/>
      <c r="G21" s="3" t="n"/>
      <c r="H21" s="26">
        <f>F21-G21</f>
        <v/>
      </c>
      <c r="I21" s="27" t="n">
        <v>0.001</v>
      </c>
      <c r="J21" s="29">
        <f>IF(Table1[[#This Row],[Overcut]]=0,Table1[[#This Row],[Surface]],Table1[[#This Row],[Surface]]-Table1[[#This Row],[Overcut]])</f>
        <v/>
      </c>
      <c r="K21" s="26">
        <f>Table1[[#This Row],[Flowline]]+(Table1[[#This Row],[Tile]]/12*1.15)</f>
        <v/>
      </c>
      <c r="L21" s="28">
        <f>Table1[[#This Row],[Surface]]-Table1[[#This Row],[TileTop]]</f>
        <v/>
      </c>
    </row>
    <row r="22">
      <c r="A22" s="15">
        <f>firststn+(ROW()-6)*100</f>
        <v/>
      </c>
      <c r="B22" s="24">
        <f>Table1[[#This Row],[Depth]]-Table1[[#This Row],[InDepth]]</f>
        <v/>
      </c>
      <c r="C22" s="1" t="n"/>
      <c r="D22" s="25">
        <f>INDEX(Table3[Max],MATCH(Table1[[#This Row],[Tile]],Table3[Tile],0))</f>
        <v/>
      </c>
      <c r="E22" s="1" t="n"/>
      <c r="F22" s="3" t="n"/>
      <c r="G22" s="3" t="n"/>
      <c r="H22" s="26">
        <f>F22-G22</f>
        <v/>
      </c>
      <c r="I22" s="27" t="n">
        <v>0.001</v>
      </c>
      <c r="J22" s="29">
        <f>IF(Table1[[#This Row],[Overcut]]=0,Table1[[#This Row],[Surface]],Table1[[#This Row],[Surface]]-Table1[[#This Row],[Overcut]])</f>
        <v/>
      </c>
      <c r="K22" s="26">
        <f>Table1[[#This Row],[Flowline]]+(Table1[[#This Row],[Tile]]/12*1.15)</f>
        <v/>
      </c>
      <c r="L22" s="28">
        <f>Table1[[#This Row],[Surface]]-Table1[[#This Row],[TileTop]]</f>
        <v/>
      </c>
    </row>
    <row r="23">
      <c r="A23" s="15">
        <f>firststn+(ROW()-6)*100</f>
        <v/>
      </c>
      <c r="B23" s="24">
        <f>Table1[[#This Row],[Depth]]-Table1[[#This Row],[InDepth]]</f>
        <v/>
      </c>
      <c r="C23" s="1" t="n"/>
      <c r="D23" s="25">
        <f>INDEX(Table3[Max],MATCH(Table1[[#This Row],[Tile]],Table3[Tile],0))</f>
        <v/>
      </c>
      <c r="E23" s="1" t="n"/>
      <c r="F23" s="3" t="n"/>
      <c r="G23" s="3" t="n"/>
      <c r="H23" s="26">
        <f>F23-G23</f>
        <v/>
      </c>
      <c r="I23" s="27" t="n">
        <v>0.001</v>
      </c>
      <c r="J23" s="29">
        <f>IF(Table1[[#This Row],[Overcut]]=0,Table1[[#This Row],[Surface]],Table1[[#This Row],[Surface]]-Table1[[#This Row],[Overcut]])</f>
        <v/>
      </c>
      <c r="K23" s="26">
        <f>Table1[[#This Row],[Flowline]]+(Table1[[#This Row],[Tile]]/12*1.15)</f>
        <v/>
      </c>
      <c r="L23" s="28">
        <f>Table1[[#This Row],[Surface]]-Table1[[#This Row],[TileTop]]</f>
        <v/>
      </c>
    </row>
    <row r="24">
      <c r="A24" s="15">
        <f>firststn+(ROW()-6)*100</f>
        <v/>
      </c>
      <c r="B24" s="24">
        <f>Table1[[#This Row],[Depth]]-Table1[[#This Row],[InDepth]]</f>
        <v/>
      </c>
      <c r="C24" s="1" t="n"/>
      <c r="D24" s="25">
        <f>INDEX(Table3[Max],MATCH(Table1[[#This Row],[Tile]],Table3[Tile],0))</f>
        <v/>
      </c>
      <c r="E24" s="1" t="n"/>
      <c r="F24" s="3" t="n"/>
      <c r="G24" s="3" t="n"/>
      <c r="H24" s="26">
        <f>F24-G24</f>
        <v/>
      </c>
      <c r="I24" s="27" t="n">
        <v>0.001</v>
      </c>
      <c r="J24" s="29">
        <f>IF(Table1[[#This Row],[Overcut]]=0,Table1[[#This Row],[Surface]],Table1[[#This Row],[Surface]]-Table1[[#This Row],[Overcut]])</f>
        <v/>
      </c>
      <c r="K24" s="26">
        <f>Table1[[#This Row],[Flowline]]+(Table1[[#This Row],[Tile]]/12*1.15)</f>
        <v/>
      </c>
      <c r="L24" s="28">
        <f>Table1[[#This Row],[Surface]]-Table1[[#This Row],[TileTop]]</f>
        <v/>
      </c>
    </row>
    <row r="25">
      <c r="A25" s="15">
        <f>firststn+(ROW()-6)*100</f>
        <v/>
      </c>
      <c r="B25" s="24">
        <f>Table1[[#This Row],[Depth]]-Table1[[#This Row],[InDepth]]</f>
        <v/>
      </c>
      <c r="C25" s="1" t="n"/>
      <c r="D25" s="25">
        <f>INDEX(Table3[Max],MATCH(Table1[[#This Row],[Tile]],Table3[Tile],0))</f>
        <v/>
      </c>
      <c r="E25" s="1" t="n"/>
      <c r="F25" s="3" t="n"/>
      <c r="G25" s="3" t="n"/>
      <c r="H25" s="26">
        <f>F25-G25</f>
        <v/>
      </c>
      <c r="I25" s="27" t="n">
        <v>0.001</v>
      </c>
      <c r="J25" s="29">
        <f>IF(Table1[[#This Row],[Overcut]]=0,Table1[[#This Row],[Surface]],Table1[[#This Row],[Surface]]-Table1[[#This Row],[Overcut]])</f>
        <v/>
      </c>
      <c r="K25" s="26">
        <f>Table1[[#This Row],[Flowline]]+(Table1[[#This Row],[Tile]]/12*1.15)</f>
        <v/>
      </c>
      <c r="L25" s="28">
        <f>Table1[[#This Row],[Surface]]-Table1[[#This Row],[TileTop]]</f>
        <v/>
      </c>
    </row>
    <row r="26">
      <c r="A26" s="15">
        <f>firststn+(ROW()-6)*100</f>
        <v/>
      </c>
      <c r="B26" s="24">
        <f>Table1[[#This Row],[Depth]]-Table1[[#This Row],[InDepth]]</f>
        <v/>
      </c>
      <c r="C26" s="1" t="n"/>
      <c r="D26" s="25">
        <f>INDEX(Table3[Max],MATCH(Table1[[#This Row],[Tile]],Table3[Tile],0))</f>
        <v/>
      </c>
      <c r="E26" s="1" t="n"/>
      <c r="F26" s="3" t="n"/>
      <c r="G26" s="3" t="n"/>
      <c r="H26" s="26">
        <f>F26-G26</f>
        <v/>
      </c>
      <c r="I26" s="27" t="n">
        <v>0.001</v>
      </c>
      <c r="J26" s="29">
        <f>IF(Table1[[#This Row],[Overcut]]=0,Table1[[#This Row],[Surface]],Table1[[#This Row],[Surface]]-Table1[[#This Row],[Overcut]])</f>
        <v/>
      </c>
      <c r="K26" s="26">
        <f>Table1[[#This Row],[Flowline]]+(Table1[[#This Row],[Tile]]/12*1.15)</f>
        <v/>
      </c>
      <c r="L26" s="28">
        <f>Table1[[#This Row],[Surface]]-Table1[[#This Row],[TileTop]]</f>
        <v/>
      </c>
    </row>
    <row r="27">
      <c r="A27" s="15">
        <f>firststn+(ROW()-6)*100</f>
        <v/>
      </c>
      <c r="B27" s="24">
        <f>Table1[[#This Row],[Depth]]-Table1[[#This Row],[InDepth]]</f>
        <v/>
      </c>
      <c r="C27" s="1" t="n"/>
      <c r="D27" s="25">
        <f>INDEX(Table3[Max],MATCH(Table1[[#This Row],[Tile]],Table3[Tile],0))</f>
        <v/>
      </c>
      <c r="E27" s="1" t="n"/>
      <c r="F27" s="3" t="n"/>
      <c r="G27" s="3" t="n"/>
      <c r="H27" s="26">
        <f>F27-G27</f>
        <v/>
      </c>
      <c r="I27" s="27" t="n">
        <v>0.001</v>
      </c>
      <c r="J27" s="29">
        <f>IF(Table1[[#This Row],[Overcut]]=0,Table1[[#This Row],[Surface]],Table1[[#This Row],[Surface]]-Table1[[#This Row],[Overcut]])</f>
        <v/>
      </c>
      <c r="K27" s="26">
        <f>Table1[[#This Row],[Flowline]]+(Table1[[#This Row],[Tile]]/12*1.15)</f>
        <v/>
      </c>
      <c r="L27" s="28">
        <f>Table1[[#This Row],[Surface]]-Table1[[#This Row],[TileTop]]</f>
        <v/>
      </c>
    </row>
    <row r="28">
      <c r="A28" s="15">
        <f>firststn+(ROW()-6)*100</f>
        <v/>
      </c>
      <c r="B28" s="24">
        <f>Table1[[#This Row],[Depth]]-Table1[[#This Row],[InDepth]]</f>
        <v/>
      </c>
      <c r="C28" s="1" t="n"/>
      <c r="D28" s="25">
        <f>INDEX(Table3[Max],MATCH(Table1[[#This Row],[Tile]],Table3[Tile],0))</f>
        <v/>
      </c>
      <c r="E28" s="1" t="n"/>
      <c r="F28" s="3" t="n"/>
      <c r="G28" s="3" t="n"/>
      <c r="H28" s="26">
        <f>F28-G28</f>
        <v/>
      </c>
      <c r="I28" s="27" t="n">
        <v>0.001</v>
      </c>
      <c r="J28" s="29">
        <f>IF(Table1[[#This Row],[Overcut]]=0,Table1[[#This Row],[Surface]],Table1[[#This Row],[Surface]]-Table1[[#This Row],[Overcut]])</f>
        <v/>
      </c>
      <c r="K28" s="26">
        <f>Table1[[#This Row],[Flowline]]+(Table1[[#This Row],[Tile]]/12*1.15)</f>
        <v/>
      </c>
      <c r="L28" s="28">
        <f>Table1[[#This Row],[Surface]]-Table1[[#This Row],[TileTop]]</f>
        <v/>
      </c>
    </row>
    <row r="29">
      <c r="A29" s="15">
        <f>firststn+(ROW()-6)*100</f>
        <v/>
      </c>
      <c r="B29" s="24">
        <f>Table1[[#This Row],[Depth]]-Table1[[#This Row],[InDepth]]</f>
        <v/>
      </c>
      <c r="C29" s="1" t="n"/>
      <c r="D29" s="25">
        <f>INDEX(Table3[Max],MATCH(Table1[[#This Row],[Tile]],Table3[Tile],0))</f>
        <v/>
      </c>
      <c r="E29" s="1" t="n"/>
      <c r="F29" s="3" t="n"/>
      <c r="G29" s="3" t="n"/>
      <c r="H29" s="26">
        <f>F29-G29</f>
        <v/>
      </c>
      <c r="I29" s="27" t="n">
        <v>0.001</v>
      </c>
      <c r="J29" s="29">
        <f>IF(Table1[[#This Row],[Overcut]]=0,Table1[[#This Row],[Surface]],Table1[[#This Row],[Surface]]-Table1[[#This Row],[Overcut]])</f>
        <v/>
      </c>
      <c r="K29" s="26">
        <f>Table1[[#This Row],[Flowline]]+(Table1[[#This Row],[Tile]]/12*1.15)</f>
        <v/>
      </c>
      <c r="L29" s="28">
        <f>Table1[[#This Row],[Surface]]-Table1[[#This Row],[TileTop]]</f>
        <v/>
      </c>
    </row>
    <row r="30">
      <c r="A30" s="15">
        <f>firststn+(ROW()-6)*100</f>
        <v/>
      </c>
      <c r="B30" s="24">
        <f>Table1[[#This Row],[Depth]]-Table1[[#This Row],[InDepth]]</f>
        <v/>
      </c>
      <c r="C30" s="1" t="n"/>
      <c r="D30" s="25">
        <f>INDEX(Table3[Max],MATCH(Table1[[#This Row],[Tile]],Table3[Tile],0))</f>
        <v/>
      </c>
      <c r="E30" s="1" t="n"/>
      <c r="F30" s="3" t="n"/>
      <c r="G30" s="3" t="n"/>
      <c r="H30" s="26">
        <f>F30-G30</f>
        <v/>
      </c>
      <c r="I30" s="27" t="n">
        <v>0.001</v>
      </c>
      <c r="J30" s="29">
        <f>IF(Table1[[#This Row],[Overcut]]=0,Table1[[#This Row],[Surface]],Table1[[#This Row],[Surface]]-Table1[[#This Row],[Overcut]])</f>
        <v/>
      </c>
      <c r="K30" s="26">
        <f>Table1[[#This Row],[Flowline]]+(Table1[[#This Row],[Tile]]/12*1.15)</f>
        <v/>
      </c>
      <c r="L30" s="28">
        <f>Table1[[#This Row],[Surface]]-Table1[[#This Row],[TileTop]]</f>
        <v/>
      </c>
    </row>
    <row r="31">
      <c r="A31" s="15">
        <f>firststn+(ROW()-6)*100</f>
        <v/>
      </c>
      <c r="B31" s="24">
        <f>Table1[[#This Row],[Depth]]-Table1[[#This Row],[InDepth]]</f>
        <v/>
      </c>
      <c r="C31" s="1" t="n"/>
      <c r="D31" s="25">
        <f>INDEX(Table3[Max],MATCH(Table1[[#This Row],[Tile]],Table3[Tile],0))</f>
        <v/>
      </c>
      <c r="E31" s="1" t="n"/>
      <c r="F31" s="3" t="n"/>
      <c r="G31" s="3" t="n"/>
      <c r="H31" s="26">
        <f>F31-G31</f>
        <v/>
      </c>
      <c r="I31" s="27" t="n">
        <v>0.001</v>
      </c>
      <c r="J31" s="29">
        <f>IF(Table1[[#This Row],[Overcut]]=0,Table1[[#This Row],[Surface]],Table1[[#This Row],[Surface]]-Table1[[#This Row],[Overcut]])</f>
        <v/>
      </c>
      <c r="K31" s="26">
        <f>Table1[[#This Row],[Flowline]]+(Table1[[#This Row],[Tile]]/12*1.15)</f>
        <v/>
      </c>
      <c r="L31" s="28">
        <f>Table1[[#This Row],[Surface]]-Table1[[#This Row],[TileTop]]</f>
        <v/>
      </c>
    </row>
    <row r="32">
      <c r="A32" s="15">
        <f>firststn+(ROW()-6)*100</f>
        <v/>
      </c>
      <c r="B32" s="24">
        <f>Table1[[#This Row],[Depth]]-Table1[[#This Row],[InDepth]]</f>
        <v/>
      </c>
      <c r="C32" s="1" t="n"/>
      <c r="D32" s="25">
        <f>INDEX(Table3[Max],MATCH(Table1[[#This Row],[Tile]],Table3[Tile],0))</f>
        <v/>
      </c>
      <c r="E32" s="1" t="n"/>
      <c r="F32" s="3" t="n"/>
      <c r="G32" s="3" t="n"/>
      <c r="H32" s="26">
        <f>F32-G32</f>
        <v/>
      </c>
      <c r="I32" s="27" t="n">
        <v>0.001</v>
      </c>
      <c r="J32" s="29">
        <f>IF(Table1[[#This Row],[Overcut]]=0,Table1[[#This Row],[Surface]],Table1[[#This Row],[Surface]]-Table1[[#This Row],[Overcut]])</f>
        <v/>
      </c>
      <c r="K32" s="26">
        <f>Table1[[#This Row],[Flowline]]+(Table1[[#This Row],[Tile]]/12*1.15)</f>
        <v/>
      </c>
      <c r="L32" s="28">
        <f>Table1[[#This Row],[Surface]]-Table1[[#This Row],[TileTop]]</f>
        <v/>
      </c>
    </row>
    <row r="33">
      <c r="A33" s="15">
        <f>firststn+(ROW()-6)*100</f>
        <v/>
      </c>
      <c r="B33" s="24">
        <f>Table1[[#This Row],[Depth]]-Table1[[#This Row],[InDepth]]</f>
        <v/>
      </c>
      <c r="C33" s="1" t="n"/>
      <c r="D33" s="25">
        <f>INDEX(Table3[Max],MATCH(Table1[[#This Row],[Tile]],Table3[Tile],0))</f>
        <v/>
      </c>
      <c r="E33" s="1" t="n"/>
      <c r="F33" s="3" t="n"/>
      <c r="G33" s="3" t="n"/>
      <c r="H33" s="26">
        <f>F33-G33</f>
        <v/>
      </c>
      <c r="I33" s="27" t="n">
        <v>0.001</v>
      </c>
      <c r="J33" s="29">
        <f>IF(Table1[[#This Row],[Overcut]]=0,Table1[[#This Row],[Surface]],Table1[[#This Row],[Surface]]-Table1[[#This Row],[Overcut]])</f>
        <v/>
      </c>
      <c r="K33" s="26">
        <f>Table1[[#This Row],[Flowline]]+(Table1[[#This Row],[Tile]]/12*1.15)</f>
        <v/>
      </c>
      <c r="L33" s="28">
        <f>Table1[[#This Row],[Surface]]-Table1[[#This Row],[TileTop]]</f>
        <v/>
      </c>
    </row>
    <row r="34">
      <c r="A34" s="15">
        <f>firststn+(ROW()-6)*100</f>
        <v/>
      </c>
      <c r="B34" s="24">
        <f>Table1[[#This Row],[Depth]]-Table1[[#This Row],[InDepth]]</f>
        <v/>
      </c>
      <c r="C34" s="1" t="n"/>
      <c r="D34" s="25">
        <f>INDEX(Table3[Max],MATCH(Table1[[#This Row],[Tile]],Table3[Tile],0))</f>
        <v/>
      </c>
      <c r="E34" s="1" t="n"/>
      <c r="F34" s="3" t="n"/>
      <c r="G34" s="3" t="n"/>
      <c r="H34" s="26">
        <f>F34-G34</f>
        <v/>
      </c>
      <c r="I34" s="27" t="n">
        <v>0.001</v>
      </c>
      <c r="J34" s="29">
        <f>IF(Table1[[#This Row],[Overcut]]=0,Table1[[#This Row],[Surface]],Table1[[#This Row],[Surface]]-Table1[[#This Row],[Overcut]])</f>
        <v/>
      </c>
      <c r="K34" s="26">
        <f>Table1[[#This Row],[Flowline]]+(Table1[[#This Row],[Tile]]/12*1.15)</f>
        <v/>
      </c>
      <c r="L34" s="28">
        <f>Table1[[#This Row],[Surface]]-Table1[[#This Row],[TileTop]]</f>
        <v/>
      </c>
    </row>
    <row r="35">
      <c r="A35" s="15">
        <f>firststn+(ROW()-6)*100</f>
        <v/>
      </c>
      <c r="B35" s="24">
        <f>Table1[[#This Row],[Depth]]-Table1[[#This Row],[InDepth]]</f>
        <v/>
      </c>
      <c r="C35" s="1" t="n"/>
      <c r="D35" s="25">
        <f>INDEX(Table3[Max],MATCH(Table1[[#This Row],[Tile]],Table3[Tile],0))</f>
        <v/>
      </c>
      <c r="E35" s="1" t="n"/>
      <c r="F35" s="3" t="n"/>
      <c r="G35" s="3" t="n"/>
      <c r="H35" s="26">
        <f>F35-G35</f>
        <v/>
      </c>
      <c r="I35" s="27" t="n">
        <v>0.001</v>
      </c>
      <c r="J35" s="29">
        <f>IF(Table1[[#This Row],[Overcut]]=0,Table1[[#This Row],[Surface]],Table1[[#This Row],[Surface]]-Table1[[#This Row],[Overcut]])</f>
        <v/>
      </c>
      <c r="K35" s="26">
        <f>Table1[[#This Row],[Flowline]]+(Table1[[#This Row],[Tile]]/12*1.15)</f>
        <v/>
      </c>
      <c r="L35" s="28">
        <f>Table1[[#This Row],[Surface]]-Table1[[#This Row],[TileTop]]</f>
        <v/>
      </c>
    </row>
    <row r="36">
      <c r="A36" s="15">
        <f>firststn+(ROW()-6)*100</f>
        <v/>
      </c>
      <c r="B36" s="24">
        <f>Table1[[#This Row],[Depth]]-Table1[[#This Row],[InDepth]]</f>
        <v/>
      </c>
      <c r="C36" s="1" t="n"/>
      <c r="D36" s="25">
        <f>INDEX(Table3[Max],MATCH(Table1[[#This Row],[Tile]],Table3[Tile],0))</f>
        <v/>
      </c>
      <c r="E36" s="1" t="n"/>
      <c r="F36" s="3" t="n"/>
      <c r="G36" s="3" t="n"/>
      <c r="H36" s="26">
        <f>F36-G36</f>
        <v/>
      </c>
      <c r="I36" s="27" t="n">
        <v>0.001</v>
      </c>
      <c r="J36" s="29">
        <f>IF(Table1[[#This Row],[Overcut]]=0,Table1[[#This Row],[Surface]],Table1[[#This Row],[Surface]]-Table1[[#This Row],[Overcut]])</f>
        <v/>
      </c>
      <c r="K36" s="26">
        <f>Table1[[#This Row],[Flowline]]+(Table1[[#This Row],[Tile]]/12*1.15)</f>
        <v/>
      </c>
      <c r="L36" s="28">
        <f>Table1[[#This Row],[Surface]]-Table1[[#This Row],[TileTop]]</f>
        <v/>
      </c>
    </row>
    <row r="37">
      <c r="A37" s="15">
        <f>firststn+(ROW()-6)*100</f>
        <v/>
      </c>
      <c r="B37" s="24">
        <f>Table1[[#This Row],[Depth]]-Table1[[#This Row],[InDepth]]</f>
        <v/>
      </c>
      <c r="C37" s="1" t="n"/>
      <c r="D37" s="25">
        <f>INDEX(Table3[Max],MATCH(Table1[[#This Row],[Tile]],Table3[Tile],0))</f>
        <v/>
      </c>
      <c r="E37" s="1" t="n"/>
      <c r="F37" s="3" t="n"/>
      <c r="G37" s="3" t="n"/>
      <c r="H37" s="26">
        <f>F37-G37</f>
        <v/>
      </c>
      <c r="I37" s="27" t="n">
        <v>0.001</v>
      </c>
      <c r="J37" s="29">
        <f>IF(Table1[[#This Row],[Overcut]]=0,Table1[[#This Row],[Surface]],Table1[[#This Row],[Surface]]-Table1[[#This Row],[Overcut]])</f>
        <v/>
      </c>
      <c r="K37" s="26">
        <f>Table1[[#This Row],[Flowline]]+(Table1[[#This Row],[Tile]]/12*1.15)</f>
        <v/>
      </c>
      <c r="L37" s="28">
        <f>Table1[[#This Row],[Surface]]-Table1[[#This Row],[TileTop]]</f>
        <v/>
      </c>
    </row>
    <row r="38">
      <c r="A38" s="15">
        <f>firststn+(ROW()-6)*100</f>
        <v/>
      </c>
      <c r="B38" s="24">
        <f>Table1[[#This Row],[Depth]]-Table1[[#This Row],[InDepth]]</f>
        <v/>
      </c>
      <c r="C38" s="1" t="n"/>
      <c r="D38" s="25">
        <f>INDEX(Table3[Max],MATCH(Table1[[#This Row],[Tile]],Table3[Tile],0))</f>
        <v/>
      </c>
      <c r="E38" s="1" t="n"/>
      <c r="F38" s="3" t="n"/>
      <c r="G38" s="3" t="n"/>
      <c r="H38" s="26">
        <f>F38-G38</f>
        <v/>
      </c>
      <c r="I38" s="27" t="n">
        <v>0.001</v>
      </c>
      <c r="J38" s="29">
        <f>IF(Table1[[#This Row],[Overcut]]=0,Table1[[#This Row],[Surface]],Table1[[#This Row],[Surface]]-Table1[[#This Row],[Overcut]])</f>
        <v/>
      </c>
      <c r="K38" s="26">
        <f>Table1[[#This Row],[Flowline]]+(Table1[[#This Row],[Tile]]/12*1.15)</f>
        <v/>
      </c>
      <c r="L38" s="28">
        <f>Table1[[#This Row],[Surface]]-Table1[[#This Row],[TileTop]]</f>
        <v/>
      </c>
    </row>
    <row r="39">
      <c r="A39" s="15">
        <f>firststn+(ROW()-6)*100</f>
        <v/>
      </c>
      <c r="B39" s="24">
        <f>Table1[[#This Row],[Depth]]-Table1[[#This Row],[InDepth]]</f>
        <v/>
      </c>
      <c r="C39" s="1" t="n"/>
      <c r="D39" s="25">
        <f>INDEX(Table3[Max],MATCH(Table1[[#This Row],[Tile]],Table3[Tile],0))</f>
        <v/>
      </c>
      <c r="E39" s="1" t="n"/>
      <c r="F39" s="3" t="n"/>
      <c r="G39" s="3" t="n"/>
      <c r="H39" s="26">
        <f>F39-G39</f>
        <v/>
      </c>
      <c r="I39" s="27" t="n">
        <v>0.001</v>
      </c>
      <c r="J39" s="29">
        <f>IF(Table1[[#This Row],[Overcut]]=0,Table1[[#This Row],[Surface]],Table1[[#This Row],[Surface]]-Table1[[#This Row],[Overcut]])</f>
        <v/>
      </c>
      <c r="K39" s="26">
        <f>Table1[[#This Row],[Flowline]]+(Table1[[#This Row],[Tile]]/12*1.15)</f>
        <v/>
      </c>
      <c r="L39" s="28">
        <f>Table1[[#This Row],[Surface]]-Table1[[#This Row],[TileTop]]</f>
        <v/>
      </c>
    </row>
    <row r="40">
      <c r="A40" s="15">
        <f>firststn+(ROW()-6)*100</f>
        <v/>
      </c>
      <c r="B40" s="24">
        <f>Table1[[#This Row],[Depth]]-Table1[[#This Row],[InDepth]]</f>
        <v/>
      </c>
      <c r="C40" s="1" t="n"/>
      <c r="D40" s="25">
        <f>INDEX(Table3[Max],MATCH(Table1[[#This Row],[Tile]],Table3[Tile],0))</f>
        <v/>
      </c>
      <c r="E40" s="1" t="n"/>
      <c r="F40" s="3" t="n"/>
      <c r="G40" s="3" t="n"/>
      <c r="H40" s="26">
        <f>F40-G40</f>
        <v/>
      </c>
      <c r="I40" s="27" t="n">
        <v>0.001</v>
      </c>
      <c r="J40" s="29">
        <f>IF(Table1[[#This Row],[Overcut]]=0,Table1[[#This Row],[Surface]],Table1[[#This Row],[Surface]]-Table1[[#This Row],[Overcut]])</f>
        <v/>
      </c>
      <c r="K40" s="26">
        <f>Table1[[#This Row],[Flowline]]+(Table1[[#This Row],[Tile]]/12*1.15)</f>
        <v/>
      </c>
      <c r="L40" s="28">
        <f>Table1[[#This Row],[Surface]]-Table1[[#This Row],[TileTop]]</f>
        <v/>
      </c>
    </row>
    <row r="41">
      <c r="A41" s="5" t="inlineStr">
        <is>
          <t>Max</t>
        </is>
      </c>
      <c r="B41" s="24">
        <f>SUBTOTAL(104,Table1[Overcut])</f>
        <v/>
      </c>
      <c r="C41" s="25" t="n"/>
      <c r="D41" s="25" t="n"/>
      <c r="E41" s="4" t="n"/>
      <c r="F41" s="30" t="n"/>
      <c r="G41" s="30" t="n"/>
      <c r="H41" s="26" t="n"/>
      <c r="I41" s="30" t="n"/>
      <c r="J41" s="26" t="n"/>
      <c r="K41" s="31" t="n"/>
      <c r="L41" s="28" t="n"/>
    </row>
  </sheetData>
  <mergeCells count="3">
    <mergeCell ref="A1:I1"/>
    <mergeCell ref="A3:B3"/>
    <mergeCell ref="J1:L1"/>
  </mergeCells>
  <pageMargins left="0.7" right="0.7" top="0.75" bottom="0.75" header="0.3" footer="0.3"/>
  <pageSetup orientation="landscape" horizontalDpi="4294967293" verticalDpi="429496729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2016-09-12T16:25:59Z</dcterms:created>
  <dcterms:modified xsi:type="dcterms:W3CDTF">2023-04-04T21:12:39Z</dcterms:modified>
  <cp:lastModifiedBy>ADMIN</cp:lastModifiedBy>
  <cp:lastPrinted>2022-09-19T14:45:31Z</cp:lastPrinted>
</cp:coreProperties>
</file>