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ocuments\UT_Grad\EDP_LAW379M\EnergyDevelopment_Policy\data\"/>
    </mc:Choice>
  </mc:AlternateContent>
  <xr:revisionPtr revIDLastSave="0" documentId="13_ncr:1_{3B935DEC-6EBF-47D6-BA45-863453681812}" xr6:coauthVersionLast="45" xr6:coauthVersionMax="45" xr10:uidLastSave="{00000000-0000-0000-0000-000000000000}"/>
  <bookViews>
    <workbookView xWindow="20370" yWindow="-4650" windowWidth="29040" windowHeight="15840" xr2:uid="{DB39A55B-965A-4C48-890F-EBD6380D77B8}"/>
  </bookViews>
  <sheets>
    <sheet name="LCA" sheetId="1" r:id="rId1"/>
    <sheet name="Capacity Factors" sheetId="2" r:id="rId2"/>
    <sheet name="Graphing" sheetId="3" r:id="rId3"/>
  </sheets>
  <definedNames>
    <definedName name="_xlnm._FilterDatabase" localSheetId="2" hidden="1">Graphing!$A$2:$N$424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8" i="1"/>
  <c r="Q6" i="1"/>
  <c r="Q7" i="1"/>
  <c r="Q9" i="1"/>
  <c r="Q5" i="1"/>
  <c r="R8" i="1"/>
  <c r="R6" i="1"/>
  <c r="R7" i="1"/>
  <c r="R9" i="1"/>
  <c r="N6" i="1"/>
  <c r="N7" i="1"/>
  <c r="N8" i="1"/>
  <c r="N9" i="1"/>
  <c r="N5" i="1"/>
  <c r="E6" i="1"/>
  <c r="E7" i="1"/>
  <c r="E8" i="1"/>
  <c r="E9" i="1"/>
  <c r="E5" i="1"/>
  <c r="C4" i="2"/>
  <c r="G4" i="2" s="1"/>
  <c r="C5" i="2"/>
  <c r="G5" i="2" s="1"/>
  <c r="C6" i="2"/>
  <c r="G6" i="2" s="1"/>
  <c r="C7" i="2"/>
  <c r="C3" i="2"/>
  <c r="G3" i="2" s="1"/>
  <c r="G7" i="2"/>
  <c r="S9" i="1"/>
  <c r="H27" i="1" l="1"/>
  <c r="H28" i="1"/>
  <c r="H29" i="1"/>
  <c r="H26" i="1"/>
  <c r="I17" i="1"/>
  <c r="I18" i="1"/>
  <c r="I19" i="1"/>
  <c r="I16" i="1"/>
  <c r="G17" i="1"/>
  <c r="G18" i="1"/>
  <c r="G19" i="1"/>
  <c r="G16" i="1"/>
  <c r="S6" i="1"/>
  <c r="S7" i="1"/>
  <c r="S8" i="1"/>
  <c r="S5" i="1"/>
  <c r="D29" i="1"/>
  <c r="D28" i="1"/>
  <c r="D27" i="1"/>
  <c r="S22" i="1"/>
  <c r="S19" i="1"/>
  <c r="S20" i="1"/>
  <c r="S21" i="1"/>
  <c r="D26" i="1"/>
</calcChain>
</file>

<file path=xl/sharedStrings.xml><?xml version="1.0" encoding="utf-8"?>
<sst xmlns="http://schemas.openxmlformats.org/spreadsheetml/2006/main" count="290" uniqueCount="64">
  <si>
    <t>Table 1: CCGT Life Cycle Analysis Emissions Rate</t>
  </si>
  <si>
    <t>Turbine</t>
  </si>
  <si>
    <t>Location</t>
  </si>
  <si>
    <t>Capacity Factor</t>
  </si>
  <si>
    <t>(2011-2019)</t>
  </si>
  <si>
    <r>
      <t xml:space="preserve">Heat Rate </t>
    </r>
    <r>
      <rPr>
        <b/>
        <sz val="10"/>
        <color theme="1"/>
        <rFont val="Calibri"/>
        <family val="2"/>
        <scheme val="minor"/>
      </rPr>
      <t>(BTU/ kWh)</t>
    </r>
  </si>
  <si>
    <r>
      <t xml:space="preserve">Capacity </t>
    </r>
    <r>
      <rPr>
        <b/>
        <sz val="10"/>
        <color theme="1"/>
        <rFont val="Calibri"/>
        <family val="2"/>
        <scheme val="minor"/>
      </rPr>
      <t>(MW)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</si>
  <si>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</si>
  <si>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</si>
  <si>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-eq</t>
    </r>
  </si>
  <si>
    <t>GE 7FA.05</t>
  </si>
  <si>
    <t>Houston</t>
  </si>
  <si>
    <t>Mitsubishi 501J</t>
  </si>
  <si>
    <t>Mitsubishi 501GAC</t>
  </si>
  <si>
    <t>GE 207FA.04</t>
  </si>
  <si>
    <t>San Antonio</t>
  </si>
  <si>
    <r>
      <t xml:space="preserve">8840 </t>
    </r>
    <r>
      <rPr>
        <vertAlign val="superscript"/>
        <sz val="11"/>
        <color theme="1"/>
        <rFont val="Calibri"/>
        <family val="2"/>
        <scheme val="minor"/>
      </rPr>
      <t>[2]</t>
    </r>
  </si>
  <si>
    <t>Table 2: CCGT Life Cycle Analysis Annual Emissions</t>
  </si>
  <si>
    <t>(gal/MWh)</t>
  </si>
  <si>
    <t>Slide 23</t>
  </si>
  <si>
    <t>slide 24</t>
  </si>
  <si>
    <t>Water Consumption*</t>
  </si>
  <si>
    <t>Water Withdrawl*</t>
  </si>
  <si>
    <t>* Assumed recirculating cooling (cooling towers)</t>
  </si>
  <si>
    <t>(10^6 gal/year)</t>
  </si>
  <si>
    <t>Table 3: CCGT Life Cycle Analysis Water Consumption and Withdrawl [3]</t>
  </si>
  <si>
    <t>Big Sky</t>
  </si>
  <si>
    <t>Development</t>
  </si>
  <si>
    <t>Source</t>
  </si>
  <si>
    <t>Solar</t>
  </si>
  <si>
    <t>Capacity</t>
  </si>
  <si>
    <t>(MW)</t>
  </si>
  <si>
    <t>XIT Ranch</t>
  </si>
  <si>
    <t>Onshore Wind</t>
  </si>
  <si>
    <t>Project Area</t>
  </si>
  <si>
    <t>(acres)</t>
  </si>
  <si>
    <t>Season Factors</t>
  </si>
  <si>
    <t>Summer</t>
  </si>
  <si>
    <t>Non-Summer</t>
  </si>
  <si>
    <t>Category</t>
  </si>
  <si>
    <t>Rest of Year</t>
  </si>
  <si>
    <t>Summer Peak</t>
  </si>
  <si>
    <t>Summer Off-peak</t>
  </si>
  <si>
    <t>WTC</t>
  </si>
  <si>
    <t>Lavaca</t>
  </si>
  <si>
    <t>Coastal Wind</t>
  </si>
  <si>
    <t>CO2-eq</t>
  </si>
  <si>
    <t>(g CO2 eq/ kWh)</t>
  </si>
  <si>
    <t>slide 38/ 39</t>
  </si>
  <si>
    <t>(kg CO2 eq/year)</t>
  </si>
  <si>
    <t>Table 4: Renewables Life Cycle Analysis [4]</t>
  </si>
  <si>
    <t>(s.t./year)</t>
  </si>
  <si>
    <t>(lb/MMBtu)</t>
  </si>
  <si>
    <t>Raw CF</t>
  </si>
  <si>
    <t>N</t>
  </si>
  <si>
    <t>LZ_CPS</t>
  </si>
  <si>
    <t>LZ</t>
  </si>
  <si>
    <t>LMP</t>
  </si>
  <si>
    <t>Marginal Price</t>
  </si>
  <si>
    <t>Total Capacity (MW)</t>
  </si>
  <si>
    <t>Deadicated Capacity (MW)</t>
  </si>
  <si>
    <t>Weighted Capacity</t>
  </si>
  <si>
    <t>Raw Capacity Factor</t>
  </si>
  <si>
    <t>Adjusted Capacity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</si>
</sst>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.5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6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0" fontId="0" fillId="0" borderId="5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right" vertical="center" wrapText="1"/>
    </xf>
    <xf numFmtId="0" fontId="0" fillId="0" borderId="10" xfId="0" applyBorder="1"/>
    <xf numFmtId="2" fontId="0" fillId="0" borderId="10" xfId="0" applyNumberFormat="1" applyBorder="1"/>
    <xf numFmtId="0" fontId="1" fillId="0" borderId="1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0" xfId="0" applyNumberFormat="1" applyBorder="1"/>
    <xf numFmtId="3" fontId="5" fillId="0" borderId="0" xfId="0" applyNumberFormat="1" applyFont="1"/>
    <xf numFmtId="165" fontId="5" fillId="0" borderId="0" xfId="0" applyNumberFormat="1" applyFont="1"/>
    <xf numFmtId="0" fontId="2" fillId="0" borderId="0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0" xfId="0" applyNumberFormat="1"/>
    <xf numFmtId="0" fontId="0" fillId="0" borderId="0" xfId="0" applyNumberFormat="1"/>
    <xf numFmtId="0" fontId="7" fillId="3" borderId="16" xfId="0" applyFont="1" applyFill="1" applyBorder="1" applyAlignment="1">
      <alignment horizontal="right" vertical="center"/>
    </xf>
    <xf numFmtId="0" fontId="8" fillId="2" borderId="16" xfId="0" applyFont="1" applyFill="1" applyBorder="1" applyAlignment="1">
      <alignment horizontal="right" vertical="center"/>
    </xf>
    <xf numFmtId="14" fontId="8" fillId="2" borderId="16" xfId="0" applyNumberFormat="1" applyFont="1" applyFill="1" applyBorder="1" applyAlignment="1">
      <alignment vertical="center"/>
    </xf>
    <xf numFmtId="0" fontId="8" fillId="2" borderId="16" xfId="0" applyFont="1" applyFill="1" applyBorder="1" applyAlignment="1">
      <alignment vertical="center"/>
    </xf>
    <xf numFmtId="20" fontId="8" fillId="2" borderId="16" xfId="0" applyNumberFormat="1" applyFont="1" applyFill="1" applyBorder="1" applyAlignment="1">
      <alignment horizontal="right" vertical="center"/>
    </xf>
    <xf numFmtId="0" fontId="0" fillId="0" borderId="17" xfId="0" applyBorder="1"/>
    <xf numFmtId="0" fontId="0" fillId="0" borderId="17" xfId="0" applyBorder="1" applyAlignment="1">
      <alignment vertical="center" wrapText="1"/>
    </xf>
    <xf numFmtId="10" fontId="0" fillId="0" borderId="17" xfId="0" applyNumberFormat="1" applyBorder="1" applyAlignment="1">
      <alignment vertical="center" wrapText="1"/>
    </xf>
    <xf numFmtId="0" fontId="1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 wrapText="1"/>
    </xf>
    <xf numFmtId="0" fontId="1" fillId="0" borderId="17" xfId="0" applyFont="1" applyFill="1" applyBorder="1" applyAlignment="1">
      <alignment horizontal="center" wrapText="1"/>
    </xf>
    <xf numFmtId="10" fontId="0" fillId="0" borderId="17" xfId="1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0" fontId="0" fillId="0" borderId="6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/>
    </xf>
    <xf numFmtId="0" fontId="1" fillId="0" borderId="4" xfId="0" applyFont="1" applyBorder="1"/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9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CCGT</a:t>
            </a:r>
            <a:r>
              <a:rPr lang="en-US" baseline="0"/>
              <a:t> Operations on 01/05/2011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Graphing!$G$3:$G$58</c:f>
              <c:numCache>
                <c:formatCode>h:mm</c:formatCode>
                <c:ptCount val="5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</c:numCache>
            </c:numRef>
          </c:xVal>
          <c:yVal>
            <c:numRef>
              <c:f>Graphing!$K$3:$K$58</c:f>
              <c:numCache>
                <c:formatCode>General</c:formatCode>
                <c:ptCount val="56"/>
                <c:pt idx="0">
                  <c:v>20.04</c:v>
                </c:pt>
                <c:pt idx="1">
                  <c:v>20.190000000000001</c:v>
                </c:pt>
                <c:pt idx="2">
                  <c:v>19.260000000000002</c:v>
                </c:pt>
                <c:pt idx="3">
                  <c:v>19.850000000000001</c:v>
                </c:pt>
                <c:pt idx="4">
                  <c:v>22.67</c:v>
                </c:pt>
                <c:pt idx="5">
                  <c:v>19.87</c:v>
                </c:pt>
                <c:pt idx="6">
                  <c:v>19.22</c:v>
                </c:pt>
                <c:pt idx="7">
                  <c:v>18.77</c:v>
                </c:pt>
                <c:pt idx="8">
                  <c:v>18.7</c:v>
                </c:pt>
                <c:pt idx="9">
                  <c:v>18.440000000000001</c:v>
                </c:pt>
                <c:pt idx="10">
                  <c:v>18.059999999999999</c:v>
                </c:pt>
                <c:pt idx="11">
                  <c:v>18.32</c:v>
                </c:pt>
                <c:pt idx="12">
                  <c:v>18.41</c:v>
                </c:pt>
                <c:pt idx="13">
                  <c:v>18.73</c:v>
                </c:pt>
                <c:pt idx="14">
                  <c:v>19.260000000000002</c:v>
                </c:pt>
                <c:pt idx="15">
                  <c:v>19.43</c:v>
                </c:pt>
                <c:pt idx="16">
                  <c:v>20.97</c:v>
                </c:pt>
                <c:pt idx="17">
                  <c:v>21.21</c:v>
                </c:pt>
                <c:pt idx="18">
                  <c:v>21.08</c:v>
                </c:pt>
                <c:pt idx="19">
                  <c:v>21.56</c:v>
                </c:pt>
                <c:pt idx="20">
                  <c:v>21.59</c:v>
                </c:pt>
                <c:pt idx="21">
                  <c:v>22.33</c:v>
                </c:pt>
                <c:pt idx="22">
                  <c:v>25.19</c:v>
                </c:pt>
                <c:pt idx="23">
                  <c:v>25.55</c:v>
                </c:pt>
                <c:pt idx="24">
                  <c:v>28.81</c:v>
                </c:pt>
                <c:pt idx="25">
                  <c:v>32.909999999999997</c:v>
                </c:pt>
                <c:pt idx="26">
                  <c:v>61.63</c:v>
                </c:pt>
                <c:pt idx="27">
                  <c:v>1560.06</c:v>
                </c:pt>
                <c:pt idx="28">
                  <c:v>753.77</c:v>
                </c:pt>
                <c:pt idx="29">
                  <c:v>114.93</c:v>
                </c:pt>
                <c:pt idx="30">
                  <c:v>37.15</c:v>
                </c:pt>
                <c:pt idx="31">
                  <c:v>32.520000000000003</c:v>
                </c:pt>
                <c:pt idx="32">
                  <c:v>31.6</c:v>
                </c:pt>
                <c:pt idx="33">
                  <c:v>31.56</c:v>
                </c:pt>
                <c:pt idx="34">
                  <c:v>33.729999999999997</c:v>
                </c:pt>
                <c:pt idx="35">
                  <c:v>34.47</c:v>
                </c:pt>
                <c:pt idx="36">
                  <c:v>35.26</c:v>
                </c:pt>
                <c:pt idx="37">
                  <c:v>38.85</c:v>
                </c:pt>
                <c:pt idx="38">
                  <c:v>40.36</c:v>
                </c:pt>
                <c:pt idx="39">
                  <c:v>45.56</c:v>
                </c:pt>
                <c:pt idx="40">
                  <c:v>57.62</c:v>
                </c:pt>
                <c:pt idx="41">
                  <c:v>44.31</c:v>
                </c:pt>
                <c:pt idx="42">
                  <c:v>51.72</c:v>
                </c:pt>
                <c:pt idx="43">
                  <c:v>50.57</c:v>
                </c:pt>
                <c:pt idx="44">
                  <c:v>44.46</c:v>
                </c:pt>
                <c:pt idx="45">
                  <c:v>36.9</c:v>
                </c:pt>
                <c:pt idx="46">
                  <c:v>33.97</c:v>
                </c:pt>
                <c:pt idx="47">
                  <c:v>33.56</c:v>
                </c:pt>
                <c:pt idx="48">
                  <c:v>33.99</c:v>
                </c:pt>
                <c:pt idx="49">
                  <c:v>34</c:v>
                </c:pt>
                <c:pt idx="50">
                  <c:v>31.84</c:v>
                </c:pt>
                <c:pt idx="51">
                  <c:v>30.64</c:v>
                </c:pt>
                <c:pt idx="52">
                  <c:v>30.69</c:v>
                </c:pt>
                <c:pt idx="53">
                  <c:v>30.75</c:v>
                </c:pt>
                <c:pt idx="54">
                  <c:v>30.75</c:v>
                </c:pt>
                <c:pt idx="55">
                  <c:v>30.31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01-4B5F-AFED-8D8D997B6981}"/>
            </c:ext>
          </c:extLst>
        </c:ser>
        <c:ser>
          <c:idx val="1"/>
          <c:order val="1"/>
          <c:tx>
            <c:v>Marginal Price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Graphing!$G$3:$G$58</c:f>
              <c:numCache>
                <c:formatCode>h:mm</c:formatCode>
                <c:ptCount val="5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</c:numCache>
            </c:numRef>
          </c:xVal>
          <c:yVal>
            <c:numRef>
              <c:f>Graphing!$M$2:$M$58</c:f>
              <c:numCache>
                <c:formatCode>General</c:formatCode>
                <c:ptCount val="57"/>
                <c:pt idx="0">
                  <c:v>48.249180000000003</c:v>
                </c:pt>
                <c:pt idx="1">
                  <c:v>48.249180000000003</c:v>
                </c:pt>
                <c:pt idx="2">
                  <c:v>48.249180000000003</c:v>
                </c:pt>
                <c:pt idx="3">
                  <c:v>48.249180000000003</c:v>
                </c:pt>
                <c:pt idx="4">
                  <c:v>48.249180000000003</c:v>
                </c:pt>
                <c:pt idx="5">
                  <c:v>48.249180000000003</c:v>
                </c:pt>
                <c:pt idx="6">
                  <c:v>48.249180000000003</c:v>
                </c:pt>
                <c:pt idx="7">
                  <c:v>48.249180000000003</c:v>
                </c:pt>
                <c:pt idx="8">
                  <c:v>48.249180000000003</c:v>
                </c:pt>
                <c:pt idx="9">
                  <c:v>48.249180000000003</c:v>
                </c:pt>
                <c:pt idx="10">
                  <c:v>48.249180000000003</c:v>
                </c:pt>
                <c:pt idx="11">
                  <c:v>48.249180000000003</c:v>
                </c:pt>
                <c:pt idx="12">
                  <c:v>48.249180000000003</c:v>
                </c:pt>
                <c:pt idx="13">
                  <c:v>48.249180000000003</c:v>
                </c:pt>
                <c:pt idx="14">
                  <c:v>48.249180000000003</c:v>
                </c:pt>
                <c:pt idx="15">
                  <c:v>48.249180000000003</c:v>
                </c:pt>
                <c:pt idx="16">
                  <c:v>48.249180000000003</c:v>
                </c:pt>
                <c:pt idx="17">
                  <c:v>48.249180000000003</c:v>
                </c:pt>
                <c:pt idx="18">
                  <c:v>48.249180000000003</c:v>
                </c:pt>
                <c:pt idx="19">
                  <c:v>48.249180000000003</c:v>
                </c:pt>
                <c:pt idx="20">
                  <c:v>48.249180000000003</c:v>
                </c:pt>
                <c:pt idx="21">
                  <c:v>48.249180000000003</c:v>
                </c:pt>
                <c:pt idx="22">
                  <c:v>48.249180000000003</c:v>
                </c:pt>
                <c:pt idx="23">
                  <c:v>48.249180000000003</c:v>
                </c:pt>
                <c:pt idx="24">
                  <c:v>48.249180000000003</c:v>
                </c:pt>
                <c:pt idx="25">
                  <c:v>48.249180000000003</c:v>
                </c:pt>
                <c:pt idx="26">
                  <c:v>48.249180000000003</c:v>
                </c:pt>
                <c:pt idx="27">
                  <c:v>48.249180000000003</c:v>
                </c:pt>
                <c:pt idx="28">
                  <c:v>48.249180000000003</c:v>
                </c:pt>
                <c:pt idx="29">
                  <c:v>48.249180000000003</c:v>
                </c:pt>
                <c:pt idx="30">
                  <c:v>48.249180000000003</c:v>
                </c:pt>
                <c:pt idx="31">
                  <c:v>48.249180000000003</c:v>
                </c:pt>
                <c:pt idx="32">
                  <c:v>48.249180000000003</c:v>
                </c:pt>
                <c:pt idx="33">
                  <c:v>48.249180000000003</c:v>
                </c:pt>
                <c:pt idx="34">
                  <c:v>48.249180000000003</c:v>
                </c:pt>
                <c:pt idx="35">
                  <c:v>48.249180000000003</c:v>
                </c:pt>
                <c:pt idx="36">
                  <c:v>48.249180000000003</c:v>
                </c:pt>
                <c:pt idx="37">
                  <c:v>48.249180000000003</c:v>
                </c:pt>
                <c:pt idx="38">
                  <c:v>48.249180000000003</c:v>
                </c:pt>
                <c:pt idx="39">
                  <c:v>48.249180000000003</c:v>
                </c:pt>
                <c:pt idx="40">
                  <c:v>48.249180000000003</c:v>
                </c:pt>
                <c:pt idx="41">
                  <c:v>48.249180000000003</c:v>
                </c:pt>
                <c:pt idx="42">
                  <c:v>48.249180000000003</c:v>
                </c:pt>
                <c:pt idx="43">
                  <c:v>48.249180000000003</c:v>
                </c:pt>
                <c:pt idx="44">
                  <c:v>48.249180000000003</c:v>
                </c:pt>
                <c:pt idx="45">
                  <c:v>48.249180000000003</c:v>
                </c:pt>
                <c:pt idx="46">
                  <c:v>48.249180000000003</c:v>
                </c:pt>
                <c:pt idx="47">
                  <c:v>48.249180000000003</c:v>
                </c:pt>
                <c:pt idx="48">
                  <c:v>48.249180000000003</c:v>
                </c:pt>
                <c:pt idx="49">
                  <c:v>48.249180000000003</c:v>
                </c:pt>
                <c:pt idx="50">
                  <c:v>48.249180000000003</c:v>
                </c:pt>
                <c:pt idx="51">
                  <c:v>48.249180000000003</c:v>
                </c:pt>
                <c:pt idx="52">
                  <c:v>48.249180000000003</c:v>
                </c:pt>
                <c:pt idx="53">
                  <c:v>48.249180000000003</c:v>
                </c:pt>
                <c:pt idx="54">
                  <c:v>48.249180000000003</c:v>
                </c:pt>
                <c:pt idx="55">
                  <c:v>48.249180000000003</c:v>
                </c:pt>
                <c:pt idx="56">
                  <c:v>48.249180000000003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01-4B5F-AFED-8D8D997B6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217199"/>
        <c:axId val="1972538191"/>
      </c:scatterChart>
      <c:valAx>
        <c:axId val="1818217199"/>
        <c:scaling>
          <c:orientation val="minMax"/>
          <c:max val="0.55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38191"/>
        <c:crosses val="autoZero"/>
        <c:crossBetween val="midCat"/>
      </c:valAx>
      <c:valAx>
        <c:axId val="19725381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($/MWh)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21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352425</xdr:colOff>
      <xdr:row>7</xdr:row>
      <xdr:rowOff>52386</xdr:rowOff>
    </xdr:from>
    <xdr:to>
      <xdr:col>26</xdr:col>
      <xdr:colOff>47625</xdr:colOff>
      <xdr:row>27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46122-1B9E-440A-804C-7F3318C44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91372-5872-4E4D-8E46-0ACC3C9C1CC7}">
  <dimension ref="B1:S29"/>
  <sheetViews>
    <sheetView tabSelected="1" workbookViewId="0">
      <selection activeCell="R6" sqref="R6"/>
    </sheetView>
  </sheetViews>
  <sheetFormatPr defaultRowHeight="15" x14ac:dyDescent="0.25"/>
  <cols>
    <col min="2" max="2" width="17.5703125" customWidth="1"/>
    <col min="4" max="4" width="12.28515625" customWidth="1"/>
    <col min="7" max="7" width="12.42578125" customWidth="1"/>
    <col min="8" max="8" width="15.42578125" customWidth="1"/>
    <col min="9" max="9" width="10.7109375" customWidth="1"/>
    <col min="10" max="10" width="10.5703125" bestFit="1" customWidth="1"/>
    <col min="12" max="12" width="10.7109375" customWidth="1"/>
    <col min="17" max="17" width="13.7109375" bestFit="1" customWidth="1"/>
    <col min="18" max="18" width="11.5703125" bestFit="1" customWidth="1"/>
    <col min="19" max="19" width="16.7109375" bestFit="1" customWidth="1"/>
  </cols>
  <sheetData>
    <row r="1" spans="2:19" ht="15.75" thickBot="1" x14ac:dyDescent="0.3"/>
    <row r="2" spans="2:19" ht="15.75" thickBot="1" x14ac:dyDescent="0.3">
      <c r="B2" s="23" t="s">
        <v>0</v>
      </c>
      <c r="C2" s="24"/>
      <c r="D2" s="24"/>
      <c r="E2" s="24"/>
      <c r="F2" s="24"/>
      <c r="G2" s="24"/>
      <c r="H2" s="24"/>
      <c r="I2" s="24"/>
      <c r="J2" s="25"/>
      <c r="L2" s="23" t="s">
        <v>17</v>
      </c>
      <c r="M2" s="24"/>
      <c r="N2" s="24"/>
      <c r="O2" s="24"/>
      <c r="P2" s="24"/>
      <c r="Q2" s="24"/>
      <c r="R2" s="24"/>
      <c r="S2" s="25"/>
    </row>
    <row r="3" spans="2:19" ht="45" x14ac:dyDescent="0.25">
      <c r="B3" s="26" t="s">
        <v>1</v>
      </c>
      <c r="C3" s="26" t="s">
        <v>2</v>
      </c>
      <c r="D3" s="1" t="s">
        <v>62</v>
      </c>
      <c r="E3" s="1" t="s">
        <v>63</v>
      </c>
      <c r="F3" s="26" t="s">
        <v>5</v>
      </c>
      <c r="G3" s="26" t="s">
        <v>6</v>
      </c>
      <c r="H3" s="1" t="s">
        <v>7</v>
      </c>
      <c r="I3" s="1" t="s">
        <v>8</v>
      </c>
      <c r="J3" s="1" t="s">
        <v>9</v>
      </c>
      <c r="L3" s="26" t="s">
        <v>1</v>
      </c>
      <c r="M3" s="26" t="s">
        <v>2</v>
      </c>
      <c r="N3" s="1" t="s">
        <v>3</v>
      </c>
      <c r="O3" s="26" t="s">
        <v>5</v>
      </c>
      <c r="P3" s="26" t="s">
        <v>6</v>
      </c>
      <c r="Q3" s="1" t="s">
        <v>7</v>
      </c>
      <c r="R3" s="1" t="s">
        <v>8</v>
      </c>
      <c r="S3" s="1" t="s">
        <v>9</v>
      </c>
    </row>
    <row r="4" spans="2:19" ht="30.75" thickBot="1" x14ac:dyDescent="0.3">
      <c r="B4" s="27"/>
      <c r="C4" s="27"/>
      <c r="D4" s="2" t="s">
        <v>4</v>
      </c>
      <c r="E4" s="2" t="s">
        <v>4</v>
      </c>
      <c r="F4" s="27"/>
      <c r="G4" s="27"/>
      <c r="H4" s="3" t="s">
        <v>52</v>
      </c>
      <c r="I4" s="3" t="s">
        <v>52</v>
      </c>
      <c r="J4" s="3" t="s">
        <v>52</v>
      </c>
      <c r="L4" s="27"/>
      <c r="M4" s="27"/>
      <c r="N4" s="2" t="s">
        <v>4</v>
      </c>
      <c r="O4" s="27"/>
      <c r="P4" s="27"/>
      <c r="Q4" s="3" t="s">
        <v>51</v>
      </c>
      <c r="R4" s="3" t="s">
        <v>51</v>
      </c>
      <c r="S4" s="3" t="s">
        <v>51</v>
      </c>
    </row>
    <row r="5" spans="2:19" ht="15.75" thickBot="1" x14ac:dyDescent="0.3">
      <c r="B5" s="4" t="s">
        <v>10</v>
      </c>
      <c r="C5" s="5" t="s">
        <v>11</v>
      </c>
      <c r="D5" s="6">
        <v>0.26700000000000002</v>
      </c>
      <c r="E5" s="6">
        <f>'Capacity Factors'!G3</f>
        <v>0.37084166666666668</v>
      </c>
      <c r="F5" s="5">
        <v>6800</v>
      </c>
      <c r="G5" s="5">
        <v>600</v>
      </c>
      <c r="H5" s="5">
        <v>2.2800000000000001E-2</v>
      </c>
      <c r="I5" s="5">
        <v>7.3999999999999999E-4</v>
      </c>
      <c r="J5" s="5">
        <v>117</v>
      </c>
      <c r="L5" s="4" t="s">
        <v>10</v>
      </c>
      <c r="M5" s="5" t="s">
        <v>11</v>
      </c>
      <c r="N5" s="6">
        <f>E5</f>
        <v>0.37084166666666668</v>
      </c>
      <c r="O5" s="5">
        <v>6800</v>
      </c>
      <c r="P5" s="5">
        <v>600</v>
      </c>
      <c r="Q5" s="7">
        <f>$N5*8670*$G5*H5*F5/(2000*10^3)</f>
        <v>149.54525449200003</v>
      </c>
      <c r="R5" s="7">
        <f>$N5*8670*$G5*I5*F5/(2000/10^3)</f>
        <v>4853661.7686000001</v>
      </c>
      <c r="S5" s="7">
        <f>$D5*8760*$G5*J5/2000</f>
        <v>82096.092000000004</v>
      </c>
    </row>
    <row r="6" spans="2:19" ht="30.75" thickBot="1" x14ac:dyDescent="0.3">
      <c r="B6" s="4" t="s">
        <v>12</v>
      </c>
      <c r="C6" s="5" t="s">
        <v>11</v>
      </c>
      <c r="D6" s="6">
        <v>0.314</v>
      </c>
      <c r="E6" s="6">
        <f>'Capacity Factors'!G4</f>
        <v>0.44076086956521743</v>
      </c>
      <c r="F6" s="5">
        <v>6400</v>
      </c>
      <c r="G6" s="5">
        <v>460</v>
      </c>
      <c r="H6" s="5">
        <v>2.2800000000000001E-2</v>
      </c>
      <c r="I6" s="5">
        <v>7.3999999999999999E-4</v>
      </c>
      <c r="J6" s="5">
        <v>117</v>
      </c>
      <c r="L6" s="4" t="s">
        <v>12</v>
      </c>
      <c r="M6" s="5" t="s">
        <v>11</v>
      </c>
      <c r="N6" s="6">
        <f t="shared" ref="N6:N9" si="0">E6</f>
        <v>0.44076086956521743</v>
      </c>
      <c r="O6" s="5">
        <v>6400</v>
      </c>
      <c r="P6" s="5">
        <v>460</v>
      </c>
      <c r="Q6" s="7">
        <f t="shared" ref="Q6:Q9" si="1">$N6*8670*$G6*H6*F6/(2000*10^3)</f>
        <v>128.2521888</v>
      </c>
      <c r="R6" s="7">
        <f t="shared" ref="R6:R9" si="2">$N6*8670*$G6*I6/2000</f>
        <v>0.65040172499999993</v>
      </c>
      <c r="S6" s="7">
        <f t="shared" ref="S6:S8" si="3">$D6*8760*$G6*J6/2000</f>
        <v>74019.722399999984</v>
      </c>
    </row>
    <row r="7" spans="2:19" ht="30.75" thickBot="1" x14ac:dyDescent="0.3">
      <c r="B7" s="4" t="s">
        <v>13</v>
      </c>
      <c r="C7" s="5" t="s">
        <v>11</v>
      </c>
      <c r="D7" s="6">
        <v>0.34399999999999997</v>
      </c>
      <c r="E7" s="6">
        <f>'Capacity Factors'!G5</f>
        <v>0.48167901234567895</v>
      </c>
      <c r="F7" s="5">
        <v>6200</v>
      </c>
      <c r="G7" s="5">
        <v>405</v>
      </c>
      <c r="H7" s="5">
        <v>2.2800000000000001E-2</v>
      </c>
      <c r="I7" s="5">
        <v>7.3999999999999999E-4</v>
      </c>
      <c r="J7" s="5">
        <v>117</v>
      </c>
      <c r="L7" s="4" t="s">
        <v>13</v>
      </c>
      <c r="M7" s="5" t="s">
        <v>11</v>
      </c>
      <c r="N7" s="6">
        <f t="shared" si="0"/>
        <v>0.48167901234567895</v>
      </c>
      <c r="O7" s="5">
        <v>6200</v>
      </c>
      <c r="P7" s="5">
        <v>405</v>
      </c>
      <c r="Q7" s="7">
        <f t="shared" si="1"/>
        <v>119.54416564799999</v>
      </c>
      <c r="R7" s="7">
        <f t="shared" si="2"/>
        <v>0.62579713199999976</v>
      </c>
      <c r="S7" s="7">
        <f t="shared" si="3"/>
        <v>71395.927200000006</v>
      </c>
    </row>
    <row r="8" spans="2:19" ht="30.75" thickBot="1" x14ac:dyDescent="0.3">
      <c r="B8" s="4" t="s">
        <v>14</v>
      </c>
      <c r="C8" s="5" t="s">
        <v>15</v>
      </c>
      <c r="D8" s="6">
        <v>0.105</v>
      </c>
      <c r="E8" s="6">
        <f>'Capacity Factors'!G6</f>
        <v>0.18575902335456473</v>
      </c>
      <c r="F8" s="8">
        <v>8840</v>
      </c>
      <c r="G8" s="5">
        <v>942</v>
      </c>
      <c r="H8" s="8">
        <v>0.15</v>
      </c>
      <c r="I8" s="5">
        <v>7.3999999999999999E-4</v>
      </c>
      <c r="J8" s="5">
        <v>117</v>
      </c>
      <c r="L8" s="4" t="s">
        <v>14</v>
      </c>
      <c r="M8" s="5" t="s">
        <v>15</v>
      </c>
      <c r="N8" s="6">
        <f t="shared" si="0"/>
        <v>0.18575902335456473</v>
      </c>
      <c r="O8" s="8" t="s">
        <v>16</v>
      </c>
      <c r="P8" s="5">
        <v>942</v>
      </c>
      <c r="Q8" s="7">
        <f>$N8*8670*$G8*H8*F8/(2000*10^3)</f>
        <v>1005.8505268499998</v>
      </c>
      <c r="R8" s="7">
        <f>$N8*8670*$G8*I8/2000</f>
        <v>0.56133438149999981</v>
      </c>
      <c r="S8" s="7">
        <f t="shared" si="3"/>
        <v>50687.418600000005</v>
      </c>
    </row>
    <row r="9" spans="2:19" ht="30.75" thickBot="1" x14ac:dyDescent="0.3">
      <c r="B9" s="4" t="s">
        <v>14</v>
      </c>
      <c r="C9" s="5" t="s">
        <v>15</v>
      </c>
      <c r="D9" s="6">
        <v>0.105</v>
      </c>
      <c r="E9" s="6">
        <f>'Capacity Factors'!G7</f>
        <v>0.18575902335456473</v>
      </c>
      <c r="F9" s="8">
        <v>8840</v>
      </c>
      <c r="G9" s="5">
        <v>942</v>
      </c>
      <c r="H9" s="8">
        <v>2.2800000000000001E-2</v>
      </c>
      <c r="I9" s="5">
        <v>7.3999999999999999E-4</v>
      </c>
      <c r="J9" s="5">
        <v>117</v>
      </c>
      <c r="L9" s="4" t="s">
        <v>14</v>
      </c>
      <c r="M9" s="5" t="s">
        <v>15</v>
      </c>
      <c r="N9" s="6">
        <f t="shared" si="0"/>
        <v>0.18575902335456473</v>
      </c>
      <c r="O9" s="8" t="s">
        <v>16</v>
      </c>
      <c r="P9" s="5">
        <v>942</v>
      </c>
      <c r="Q9" s="7">
        <f t="shared" si="1"/>
        <v>152.88928008119998</v>
      </c>
      <c r="R9" s="7">
        <f t="shared" si="2"/>
        <v>0.56133438149999981</v>
      </c>
      <c r="S9" s="7">
        <f t="shared" ref="S9" si="4">$D9*8760*$G9*J9/2000</f>
        <v>50687.418600000005</v>
      </c>
    </row>
    <row r="12" spans="2:19" ht="15.75" thickBot="1" x14ac:dyDescent="0.3">
      <c r="G12" t="s">
        <v>19</v>
      </c>
      <c r="I12" t="s">
        <v>20</v>
      </c>
    </row>
    <row r="13" spans="2:19" ht="15.75" customHeight="1" thickBot="1" x14ac:dyDescent="0.3">
      <c r="B13" s="45" t="s">
        <v>25</v>
      </c>
      <c r="C13" s="46"/>
      <c r="D13" s="46"/>
      <c r="E13" s="46"/>
      <c r="F13" s="46"/>
      <c r="G13" s="46"/>
      <c r="H13" s="46"/>
      <c r="I13" s="47"/>
      <c r="J13" s="30"/>
      <c r="L13" s="17"/>
    </row>
    <row r="14" spans="2:19" ht="45" customHeight="1" thickBot="1" x14ac:dyDescent="0.3">
      <c r="B14" s="26" t="s">
        <v>1</v>
      </c>
      <c r="C14" s="26" t="s">
        <v>2</v>
      </c>
      <c r="D14" s="1" t="s">
        <v>3</v>
      </c>
      <c r="E14" s="26" t="s">
        <v>6</v>
      </c>
      <c r="F14" s="28" t="s">
        <v>21</v>
      </c>
      <c r="G14" s="29"/>
      <c r="H14" s="28" t="s">
        <v>22</v>
      </c>
      <c r="I14" s="29"/>
      <c r="R14" s="20" t="s">
        <v>36</v>
      </c>
      <c r="S14" s="21"/>
    </row>
    <row r="15" spans="2:19" ht="30.75" thickBot="1" x14ac:dyDescent="0.3">
      <c r="B15" s="27"/>
      <c r="C15" s="27"/>
      <c r="D15" s="2" t="s">
        <v>4</v>
      </c>
      <c r="E15" s="27"/>
      <c r="F15" s="3" t="s">
        <v>18</v>
      </c>
      <c r="G15" s="3" t="s">
        <v>24</v>
      </c>
      <c r="H15" s="3" t="s">
        <v>18</v>
      </c>
      <c r="I15" s="3" t="s">
        <v>24</v>
      </c>
      <c r="L15" s="18"/>
      <c r="M15" s="19"/>
      <c r="R15" s="12" t="s">
        <v>37</v>
      </c>
      <c r="S15" s="13">
        <v>0.25</v>
      </c>
    </row>
    <row r="16" spans="2:19" ht="15.75" thickBot="1" x14ac:dyDescent="0.3">
      <c r="B16" s="4" t="s">
        <v>10</v>
      </c>
      <c r="C16" s="5" t="s">
        <v>11</v>
      </c>
      <c r="D16" s="6">
        <v>0.26700000000000002</v>
      </c>
      <c r="E16" s="5">
        <v>600</v>
      </c>
      <c r="F16" s="5">
        <v>200</v>
      </c>
      <c r="G16" s="7">
        <f>$D16*8760*$E16*F16/10^6</f>
        <v>280.67039999999997</v>
      </c>
      <c r="H16" s="5">
        <v>250</v>
      </c>
      <c r="I16" s="7">
        <f>$D16*8760*$E16*H16/10^6</f>
        <v>350.83800000000002</v>
      </c>
      <c r="R16" s="14" t="s">
        <v>38</v>
      </c>
      <c r="S16" s="15">
        <v>0.75</v>
      </c>
    </row>
    <row r="17" spans="2:19" ht="30.75" thickBot="1" x14ac:dyDescent="0.3">
      <c r="B17" s="4" t="s">
        <v>12</v>
      </c>
      <c r="C17" s="5" t="s">
        <v>11</v>
      </c>
      <c r="D17" s="6">
        <v>0.314</v>
      </c>
      <c r="E17" s="5">
        <v>460</v>
      </c>
      <c r="F17" s="5">
        <v>200</v>
      </c>
      <c r="G17" s="7">
        <f>$D17*8760*$E17*F17/10^6</f>
        <v>253.05887999999996</v>
      </c>
      <c r="H17" s="5">
        <v>250</v>
      </c>
      <c r="I17" s="7">
        <f>$D17*8760*$E17*H17/10^6</f>
        <v>316.3236</v>
      </c>
    </row>
    <row r="18" spans="2:19" ht="30.75" thickBot="1" x14ac:dyDescent="0.3">
      <c r="B18" s="4" t="s">
        <v>13</v>
      </c>
      <c r="C18" s="5" t="s">
        <v>11</v>
      </c>
      <c r="D18" s="6">
        <v>0.34399999999999997</v>
      </c>
      <c r="E18" s="5">
        <v>405</v>
      </c>
      <c r="F18" s="5">
        <v>200</v>
      </c>
      <c r="G18" s="7">
        <f>$D18*8760*$E18*F18/10^6</f>
        <v>244.08864</v>
      </c>
      <c r="H18" s="5">
        <v>250</v>
      </c>
      <c r="I18" s="7">
        <f>$D18*8760*$E18*H18/10^6</f>
        <v>305.11079999999998</v>
      </c>
      <c r="R18" s="20" t="s">
        <v>39</v>
      </c>
      <c r="S18" s="21"/>
    </row>
    <row r="19" spans="2:19" ht="30.75" thickBot="1" x14ac:dyDescent="0.3">
      <c r="B19" s="51" t="s">
        <v>14</v>
      </c>
      <c r="C19" s="52" t="s">
        <v>15</v>
      </c>
      <c r="D19" s="53">
        <v>0.105</v>
      </c>
      <c r="E19" s="52">
        <v>942</v>
      </c>
      <c r="F19" s="52">
        <v>200</v>
      </c>
      <c r="G19" s="54">
        <f>$D19*8760*$E19*F19/10^6</f>
        <v>173.29032000000001</v>
      </c>
      <c r="H19" s="52">
        <v>250</v>
      </c>
      <c r="I19" s="54">
        <f>$D19*8760*$E19*H19/10^6</f>
        <v>216.6129</v>
      </c>
      <c r="R19" s="12" t="s">
        <v>40</v>
      </c>
      <c r="S19" s="13">
        <f>S16*(22/24)</f>
        <v>0.6875</v>
      </c>
    </row>
    <row r="20" spans="2:19" ht="16.5" customHeight="1" thickBot="1" x14ac:dyDescent="0.3">
      <c r="B20" s="48" t="s">
        <v>23</v>
      </c>
      <c r="C20" s="49"/>
      <c r="D20" s="49"/>
      <c r="E20" s="49"/>
      <c r="F20" s="49"/>
      <c r="G20" s="49"/>
      <c r="H20" s="49"/>
      <c r="I20" s="55"/>
      <c r="J20" s="50"/>
      <c r="R20" s="12" t="s">
        <v>41</v>
      </c>
      <c r="S20" s="13">
        <f>S15-S21</f>
        <v>0.16666666666666669</v>
      </c>
    </row>
    <row r="21" spans="2:19" x14ac:dyDescent="0.25">
      <c r="R21" s="12" t="s">
        <v>42</v>
      </c>
      <c r="S21" s="13">
        <f>S15*(8/24)</f>
        <v>8.3333333333333329E-2</v>
      </c>
    </row>
    <row r="22" spans="2:19" ht="15.75" thickBot="1" x14ac:dyDescent="0.3">
      <c r="H22" t="s">
        <v>48</v>
      </c>
      <c r="R22" s="14" t="s">
        <v>43</v>
      </c>
      <c r="S22" s="15">
        <f>S16-S19</f>
        <v>6.25E-2</v>
      </c>
    </row>
    <row r="23" spans="2:19" ht="15.75" thickBot="1" x14ac:dyDescent="0.3">
      <c r="B23" s="61" t="s">
        <v>50</v>
      </c>
      <c r="C23" s="62"/>
      <c r="D23" s="62"/>
      <c r="E23" s="62"/>
      <c r="F23" s="62"/>
      <c r="G23" s="62"/>
      <c r="H23" s="63"/>
      <c r="I23" s="60"/>
    </row>
    <row r="24" spans="2:19" ht="15.75" thickBot="1" x14ac:dyDescent="0.3">
      <c r="B24" s="64" t="s">
        <v>27</v>
      </c>
      <c r="C24" s="56" t="s">
        <v>28</v>
      </c>
      <c r="D24" s="56" t="s">
        <v>3</v>
      </c>
      <c r="E24" s="57" t="s">
        <v>30</v>
      </c>
      <c r="F24" s="57" t="s">
        <v>34</v>
      </c>
      <c r="G24" s="58" t="s">
        <v>46</v>
      </c>
      <c r="H24" s="59"/>
    </row>
    <row r="25" spans="2:19" ht="15.75" thickBot="1" x14ac:dyDescent="0.3">
      <c r="B25" s="65"/>
      <c r="C25" s="22"/>
      <c r="D25" s="22"/>
      <c r="E25" s="11" t="s">
        <v>31</v>
      </c>
      <c r="F25" s="11" t="s">
        <v>35</v>
      </c>
      <c r="G25" s="11" t="s">
        <v>47</v>
      </c>
      <c r="H25" s="11" t="s">
        <v>49</v>
      </c>
    </row>
    <row r="26" spans="2:19" ht="15.75" thickBot="1" x14ac:dyDescent="0.3">
      <c r="B26" s="9" t="s">
        <v>26</v>
      </c>
      <c r="C26" s="9" t="s">
        <v>29</v>
      </c>
      <c r="D26" s="16">
        <f>S16*0.203+S15*0.702</f>
        <v>0.32774999999999999</v>
      </c>
      <c r="E26" s="9">
        <v>250</v>
      </c>
      <c r="F26" s="9">
        <v>8000</v>
      </c>
      <c r="G26" s="9">
        <v>55</v>
      </c>
      <c r="H26" s="10">
        <f>D26*E26*8760*G26/(10^6)</f>
        <v>39.477487500000002</v>
      </c>
    </row>
    <row r="27" spans="2:19" ht="15.75" thickBot="1" x14ac:dyDescent="0.3">
      <c r="B27" s="9" t="s">
        <v>32</v>
      </c>
      <c r="C27" s="9" t="s">
        <v>33</v>
      </c>
      <c r="D27" s="16">
        <f>0.53*S19+0.342*S20+0.49*S21+0.53*S22</f>
        <v>0.49533333333333335</v>
      </c>
      <c r="E27" s="9">
        <v>250</v>
      </c>
      <c r="F27" s="9">
        <v>38000</v>
      </c>
      <c r="G27" s="9">
        <v>13</v>
      </c>
      <c r="H27" s="10">
        <f>D27*E27*8760*G27/(10^6)</f>
        <v>14.10214</v>
      </c>
    </row>
    <row r="28" spans="2:19" ht="15.75" thickBot="1" x14ac:dyDescent="0.3">
      <c r="B28" s="9" t="s">
        <v>44</v>
      </c>
      <c r="C28" s="9" t="s">
        <v>45</v>
      </c>
      <c r="D28" s="16">
        <f>0.498*S16+0.435*S20+0.456*S21</f>
        <v>0.48399999999999999</v>
      </c>
      <c r="E28" s="9">
        <v>200</v>
      </c>
      <c r="F28" s="9">
        <v>20000</v>
      </c>
      <c r="G28" s="9">
        <v>13</v>
      </c>
      <c r="H28" s="10">
        <f>D28*E28*8760*G28/(10^6)</f>
        <v>11.023584</v>
      </c>
    </row>
    <row r="29" spans="2:19" ht="15.75" thickBot="1" x14ac:dyDescent="0.3">
      <c r="B29" s="9" t="s">
        <v>44</v>
      </c>
      <c r="C29" s="9" t="s">
        <v>45</v>
      </c>
      <c r="D29" s="16">
        <f>0.454*S16+0.419*S20+0.428*S21</f>
        <v>0.44600000000000006</v>
      </c>
      <c r="E29" s="9">
        <v>150</v>
      </c>
      <c r="F29" s="9">
        <v>20000</v>
      </c>
      <c r="G29" s="9">
        <v>13</v>
      </c>
      <c r="H29" s="10">
        <f>D29*E29*8760*G29/(10^6)</f>
        <v>7.6185720000000003</v>
      </c>
    </row>
  </sheetData>
  <mergeCells count="24">
    <mergeCell ref="B2:J2"/>
    <mergeCell ref="B3:B4"/>
    <mergeCell ref="C3:C4"/>
    <mergeCell ref="F3:F4"/>
    <mergeCell ref="G3:G4"/>
    <mergeCell ref="L2:S2"/>
    <mergeCell ref="L3:L4"/>
    <mergeCell ref="M3:M4"/>
    <mergeCell ref="O3:O4"/>
    <mergeCell ref="P3:P4"/>
    <mergeCell ref="B14:B15"/>
    <mergeCell ref="C14:C15"/>
    <mergeCell ref="F14:G14"/>
    <mergeCell ref="H14:I14"/>
    <mergeCell ref="E14:E15"/>
    <mergeCell ref="B13:I13"/>
    <mergeCell ref="R18:S18"/>
    <mergeCell ref="R14:S14"/>
    <mergeCell ref="B24:B25"/>
    <mergeCell ref="C24:C25"/>
    <mergeCell ref="D24:D25"/>
    <mergeCell ref="B20:I20"/>
    <mergeCell ref="G24:H24"/>
    <mergeCell ref="B23:H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981C-E4C1-4223-BBB8-B7B238FE5FB5}">
  <dimension ref="B2:G7"/>
  <sheetViews>
    <sheetView workbookViewId="0">
      <selection activeCell="E7" sqref="E7"/>
    </sheetView>
  </sheetViews>
  <sheetFormatPr defaultRowHeight="15" x14ac:dyDescent="0.25"/>
  <cols>
    <col min="4" max="4" width="13.5703125" customWidth="1"/>
    <col min="5" max="5" width="14.85546875" customWidth="1"/>
    <col min="7" max="7" width="11.85546875" customWidth="1"/>
  </cols>
  <sheetData>
    <row r="2" spans="2:7" ht="45" x14ac:dyDescent="0.25">
      <c r="B2" s="41" t="s">
        <v>1</v>
      </c>
      <c r="C2" s="41" t="s">
        <v>53</v>
      </c>
      <c r="D2" s="42" t="s">
        <v>59</v>
      </c>
      <c r="E2" s="42" t="s">
        <v>60</v>
      </c>
      <c r="F2" s="41" t="s">
        <v>2</v>
      </c>
      <c r="G2" s="43" t="s">
        <v>61</v>
      </c>
    </row>
    <row r="3" spans="2:7" ht="30" x14ac:dyDescent="0.25">
      <c r="B3" s="39" t="s">
        <v>10</v>
      </c>
      <c r="C3" s="40">
        <f>LCA!D5</f>
        <v>0.26700000000000002</v>
      </c>
      <c r="D3" s="39">
        <v>600</v>
      </c>
      <c r="E3" s="38">
        <v>85</v>
      </c>
      <c r="F3" s="39" t="s">
        <v>11</v>
      </c>
      <c r="G3" s="44">
        <f>C3*(1-(E3/D3))+(E3/D3)</f>
        <v>0.37084166666666668</v>
      </c>
    </row>
    <row r="4" spans="2:7" ht="30" x14ac:dyDescent="0.25">
      <c r="B4" s="39" t="s">
        <v>12</v>
      </c>
      <c r="C4" s="40">
        <f>LCA!D6</f>
        <v>0.314</v>
      </c>
      <c r="D4" s="39">
        <v>460</v>
      </c>
      <c r="E4" s="38">
        <v>85</v>
      </c>
      <c r="F4" s="39" t="s">
        <v>11</v>
      </c>
      <c r="G4" s="44">
        <f t="shared" ref="G4:G7" si="0">C4*(1-(E4/D4))+(E4/D4)</f>
        <v>0.44076086956521743</v>
      </c>
    </row>
    <row r="5" spans="2:7" ht="45" x14ac:dyDescent="0.25">
      <c r="B5" s="39" t="s">
        <v>13</v>
      </c>
      <c r="C5" s="40">
        <f>LCA!D7</f>
        <v>0.34399999999999997</v>
      </c>
      <c r="D5" s="39">
        <v>405</v>
      </c>
      <c r="E5" s="38">
        <v>85</v>
      </c>
      <c r="F5" s="39" t="s">
        <v>11</v>
      </c>
      <c r="G5" s="44">
        <f t="shared" si="0"/>
        <v>0.48167901234567895</v>
      </c>
    </row>
    <row r="6" spans="2:7" ht="30" x14ac:dyDescent="0.25">
      <c r="B6" s="39" t="s">
        <v>14</v>
      </c>
      <c r="C6" s="40">
        <f>LCA!D8</f>
        <v>0.105</v>
      </c>
      <c r="D6" s="39">
        <v>942</v>
      </c>
      <c r="E6" s="38">
        <v>85</v>
      </c>
      <c r="F6" s="39" t="s">
        <v>15</v>
      </c>
      <c r="G6" s="44">
        <f t="shared" si="0"/>
        <v>0.18575902335456473</v>
      </c>
    </row>
    <row r="7" spans="2:7" ht="30" x14ac:dyDescent="0.25">
      <c r="B7" s="39" t="s">
        <v>14</v>
      </c>
      <c r="C7" s="40">
        <f>LCA!D9</f>
        <v>0.105</v>
      </c>
      <c r="D7" s="39">
        <v>942</v>
      </c>
      <c r="E7" s="38">
        <v>85</v>
      </c>
      <c r="F7" s="39" t="s">
        <v>15</v>
      </c>
      <c r="G7" s="44">
        <f t="shared" si="0"/>
        <v>0.18575902335456473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6EEC-9828-43A0-B1C3-364F0B6ECE82}">
  <dimension ref="A1:N722"/>
  <sheetViews>
    <sheetView topLeftCell="D1" workbookViewId="0">
      <selection activeCell="W32" sqref="W32"/>
    </sheetView>
  </sheetViews>
  <sheetFormatPr defaultRowHeight="15" x14ac:dyDescent="0.25"/>
  <cols>
    <col min="4" max="4" width="9.140625" style="32"/>
  </cols>
  <sheetData>
    <row r="1" spans="1:14" x14ac:dyDescent="0.25">
      <c r="K1" t="s">
        <v>57</v>
      </c>
      <c r="M1" t="s">
        <v>58</v>
      </c>
    </row>
    <row r="2" spans="1:14" ht="15.75" thickBot="1" x14ac:dyDescent="0.3">
      <c r="A2" s="33">
        <v>375</v>
      </c>
      <c r="B2" s="34">
        <v>1</v>
      </c>
      <c r="C2" s="34">
        <v>2011</v>
      </c>
      <c r="D2" s="35">
        <v>40547</v>
      </c>
      <c r="E2" s="34">
        <v>24</v>
      </c>
      <c r="F2" s="34">
        <v>4</v>
      </c>
      <c r="G2" s="34"/>
      <c r="H2" s="36" t="s">
        <v>54</v>
      </c>
      <c r="I2" s="36" t="s">
        <v>55</v>
      </c>
      <c r="J2" s="36" t="s">
        <v>56</v>
      </c>
      <c r="K2" s="34">
        <v>19.489999999999998</v>
      </c>
      <c r="L2" s="34">
        <v>5.66</v>
      </c>
      <c r="M2" s="34">
        <v>48.249180000000003</v>
      </c>
      <c r="N2" s="34">
        <v>0</v>
      </c>
    </row>
    <row r="3" spans="1:14" ht="15.75" thickBot="1" x14ac:dyDescent="0.3">
      <c r="A3" s="33">
        <v>376</v>
      </c>
      <c r="B3" s="34">
        <v>1</v>
      </c>
      <c r="C3" s="34">
        <v>2011</v>
      </c>
      <c r="D3" s="35">
        <v>40548</v>
      </c>
      <c r="E3" s="34">
        <v>1</v>
      </c>
      <c r="F3" s="34">
        <v>1</v>
      </c>
      <c r="G3" s="37">
        <v>0</v>
      </c>
      <c r="H3" s="36" t="s">
        <v>54</v>
      </c>
      <c r="I3" s="36" t="s">
        <v>55</v>
      </c>
      <c r="J3" s="36" t="s">
        <v>56</v>
      </c>
      <c r="K3" s="34">
        <v>20.04</v>
      </c>
      <c r="L3" s="34">
        <v>5.66</v>
      </c>
      <c r="M3" s="34">
        <v>48.249180000000003</v>
      </c>
      <c r="N3" s="34">
        <v>0</v>
      </c>
    </row>
    <row r="4" spans="1:14" ht="15.75" thickBot="1" x14ac:dyDescent="0.3">
      <c r="A4" s="33">
        <v>377</v>
      </c>
      <c r="B4" s="34">
        <v>1</v>
      </c>
      <c r="C4" s="34">
        <v>2011</v>
      </c>
      <c r="D4" s="35">
        <v>40548</v>
      </c>
      <c r="E4" s="34">
        <v>1</v>
      </c>
      <c r="F4" s="34">
        <v>2</v>
      </c>
      <c r="G4" s="37">
        <v>1.0416666666666666E-2</v>
      </c>
      <c r="H4" s="36" t="s">
        <v>54</v>
      </c>
      <c r="I4" s="36" t="s">
        <v>55</v>
      </c>
      <c r="J4" s="36" t="s">
        <v>56</v>
      </c>
      <c r="K4" s="34">
        <v>20.190000000000001</v>
      </c>
      <c r="L4" s="34">
        <v>5.66</v>
      </c>
      <c r="M4" s="34">
        <v>48.249180000000003</v>
      </c>
      <c r="N4" s="34">
        <v>0</v>
      </c>
    </row>
    <row r="5" spans="1:14" ht="15.75" thickBot="1" x14ac:dyDescent="0.3">
      <c r="A5" s="33">
        <v>378</v>
      </c>
      <c r="B5" s="34">
        <v>1</v>
      </c>
      <c r="C5" s="34">
        <v>2011</v>
      </c>
      <c r="D5" s="35">
        <v>40548</v>
      </c>
      <c r="E5" s="34">
        <v>1</v>
      </c>
      <c r="F5" s="34">
        <v>3</v>
      </c>
      <c r="G5" s="37">
        <v>2.0833333333333301E-2</v>
      </c>
      <c r="H5" s="36" t="s">
        <v>54</v>
      </c>
      <c r="I5" s="36" t="s">
        <v>55</v>
      </c>
      <c r="J5" s="36" t="s">
        <v>56</v>
      </c>
      <c r="K5" s="34">
        <v>19.260000000000002</v>
      </c>
      <c r="L5" s="34">
        <v>5.66</v>
      </c>
      <c r="M5" s="34">
        <v>48.249180000000003</v>
      </c>
      <c r="N5" s="34">
        <v>0</v>
      </c>
    </row>
    <row r="6" spans="1:14" ht="15.75" thickBot="1" x14ac:dyDescent="0.3">
      <c r="A6" s="33">
        <v>379</v>
      </c>
      <c r="B6" s="34">
        <v>1</v>
      </c>
      <c r="C6" s="34">
        <v>2011</v>
      </c>
      <c r="D6" s="35">
        <v>40548</v>
      </c>
      <c r="E6" s="34">
        <v>1</v>
      </c>
      <c r="F6" s="34">
        <v>4</v>
      </c>
      <c r="G6" s="37">
        <v>3.125E-2</v>
      </c>
      <c r="H6" s="36" t="s">
        <v>54</v>
      </c>
      <c r="I6" s="36" t="s">
        <v>55</v>
      </c>
      <c r="J6" s="36" t="s">
        <v>56</v>
      </c>
      <c r="K6" s="34">
        <v>19.850000000000001</v>
      </c>
      <c r="L6" s="34">
        <v>5.66</v>
      </c>
      <c r="M6" s="34">
        <v>48.249180000000003</v>
      </c>
      <c r="N6" s="34">
        <v>0</v>
      </c>
    </row>
    <row r="7" spans="1:14" ht="15.75" thickBot="1" x14ac:dyDescent="0.3">
      <c r="A7" s="33">
        <v>380</v>
      </c>
      <c r="B7" s="34">
        <v>1</v>
      </c>
      <c r="C7" s="34">
        <v>2011</v>
      </c>
      <c r="D7" s="35">
        <v>40544</v>
      </c>
      <c r="E7" s="34">
        <v>2</v>
      </c>
      <c r="F7" s="34">
        <v>1</v>
      </c>
      <c r="G7" s="37">
        <v>4.1666666666666699E-2</v>
      </c>
      <c r="H7" s="36" t="s">
        <v>54</v>
      </c>
      <c r="I7" s="36" t="s">
        <v>55</v>
      </c>
      <c r="J7" s="36" t="s">
        <v>56</v>
      </c>
      <c r="K7" s="34">
        <v>22.67</v>
      </c>
      <c r="L7" s="34">
        <v>5.66</v>
      </c>
      <c r="M7" s="34">
        <v>48.249180000000003</v>
      </c>
      <c r="N7" s="34">
        <v>0</v>
      </c>
    </row>
    <row r="8" spans="1:14" ht="15.75" thickBot="1" x14ac:dyDescent="0.3">
      <c r="A8" s="33">
        <v>381</v>
      </c>
      <c r="B8" s="34">
        <v>1</v>
      </c>
      <c r="C8" s="34">
        <v>2011</v>
      </c>
      <c r="D8" s="35">
        <v>40548</v>
      </c>
      <c r="E8" s="34">
        <v>2</v>
      </c>
      <c r="F8" s="34">
        <v>2</v>
      </c>
      <c r="G8" s="37">
        <v>5.2083333333333301E-2</v>
      </c>
      <c r="H8" s="36" t="s">
        <v>54</v>
      </c>
      <c r="I8" s="36" t="s">
        <v>55</v>
      </c>
      <c r="J8" s="36" t="s">
        <v>56</v>
      </c>
      <c r="K8" s="34">
        <v>19.87</v>
      </c>
      <c r="L8" s="34">
        <v>5.66</v>
      </c>
      <c r="M8" s="34">
        <v>48.249180000000003</v>
      </c>
      <c r="N8" s="34">
        <v>0</v>
      </c>
    </row>
    <row r="9" spans="1:14" ht="15.75" thickBot="1" x14ac:dyDescent="0.3">
      <c r="A9" s="33">
        <v>382</v>
      </c>
      <c r="B9" s="34">
        <v>1</v>
      </c>
      <c r="C9" s="34">
        <v>2011</v>
      </c>
      <c r="D9" s="35">
        <v>40548</v>
      </c>
      <c r="E9" s="34">
        <v>2</v>
      </c>
      <c r="F9" s="34">
        <v>3</v>
      </c>
      <c r="G9" s="37">
        <v>6.25E-2</v>
      </c>
      <c r="H9" s="36" t="s">
        <v>54</v>
      </c>
      <c r="I9" s="36" t="s">
        <v>55</v>
      </c>
      <c r="J9" s="36" t="s">
        <v>56</v>
      </c>
      <c r="K9" s="34">
        <v>19.22</v>
      </c>
      <c r="L9" s="34">
        <v>5.66</v>
      </c>
      <c r="M9" s="34">
        <v>48.249180000000003</v>
      </c>
      <c r="N9" s="34">
        <v>0</v>
      </c>
    </row>
    <row r="10" spans="1:14" ht="15.75" thickBot="1" x14ac:dyDescent="0.3">
      <c r="A10" s="33">
        <v>383</v>
      </c>
      <c r="B10" s="34">
        <v>1</v>
      </c>
      <c r="C10" s="34">
        <v>2011</v>
      </c>
      <c r="D10" s="35">
        <v>40548</v>
      </c>
      <c r="E10" s="34">
        <v>2</v>
      </c>
      <c r="F10" s="34">
        <v>4</v>
      </c>
      <c r="G10" s="37">
        <v>7.2916666666666699E-2</v>
      </c>
      <c r="H10" s="36" t="s">
        <v>54</v>
      </c>
      <c r="I10" s="36" t="s">
        <v>55</v>
      </c>
      <c r="J10" s="36" t="s">
        <v>56</v>
      </c>
      <c r="K10" s="34">
        <v>18.77</v>
      </c>
      <c r="L10" s="34">
        <v>5.66</v>
      </c>
      <c r="M10" s="34">
        <v>48.249180000000003</v>
      </c>
      <c r="N10" s="34">
        <v>0</v>
      </c>
    </row>
    <row r="11" spans="1:14" ht="15.75" thickBot="1" x14ac:dyDescent="0.3">
      <c r="A11" s="33">
        <v>384</v>
      </c>
      <c r="B11" s="34">
        <v>1</v>
      </c>
      <c r="C11" s="34">
        <v>2011</v>
      </c>
      <c r="D11" s="35">
        <v>40548</v>
      </c>
      <c r="E11" s="34">
        <v>3</v>
      </c>
      <c r="F11" s="34">
        <v>1</v>
      </c>
      <c r="G11" s="37">
        <v>8.3333333333333301E-2</v>
      </c>
      <c r="H11" s="36" t="s">
        <v>54</v>
      </c>
      <c r="I11" s="36" t="s">
        <v>55</v>
      </c>
      <c r="J11" s="36" t="s">
        <v>56</v>
      </c>
      <c r="K11" s="34">
        <v>18.7</v>
      </c>
      <c r="L11" s="34">
        <v>5.66</v>
      </c>
      <c r="M11" s="34">
        <v>48.249180000000003</v>
      </c>
      <c r="N11" s="34">
        <v>0</v>
      </c>
    </row>
    <row r="12" spans="1:14" ht="15.75" thickBot="1" x14ac:dyDescent="0.3">
      <c r="A12" s="33">
        <v>385</v>
      </c>
      <c r="B12" s="34">
        <v>1</v>
      </c>
      <c r="C12" s="34">
        <v>2011</v>
      </c>
      <c r="D12" s="35">
        <v>40548</v>
      </c>
      <c r="E12" s="34">
        <v>3</v>
      </c>
      <c r="F12" s="34">
        <v>2</v>
      </c>
      <c r="G12" s="37">
        <v>9.375E-2</v>
      </c>
      <c r="H12" s="36" t="s">
        <v>54</v>
      </c>
      <c r="I12" s="36" t="s">
        <v>55</v>
      </c>
      <c r="J12" s="36" t="s">
        <v>56</v>
      </c>
      <c r="K12" s="34">
        <v>18.440000000000001</v>
      </c>
      <c r="L12" s="34">
        <v>5.66</v>
      </c>
      <c r="M12" s="34">
        <v>48.249180000000003</v>
      </c>
      <c r="N12" s="34">
        <v>0</v>
      </c>
    </row>
    <row r="13" spans="1:14" ht="15.75" thickBot="1" x14ac:dyDescent="0.3">
      <c r="A13" s="33">
        <v>386</v>
      </c>
      <c r="B13" s="34">
        <v>1</v>
      </c>
      <c r="C13" s="34">
        <v>2011</v>
      </c>
      <c r="D13" s="35">
        <v>40548</v>
      </c>
      <c r="E13" s="34">
        <v>3</v>
      </c>
      <c r="F13" s="34">
        <v>3</v>
      </c>
      <c r="G13" s="37">
        <v>0.104166666666667</v>
      </c>
      <c r="H13" s="36" t="s">
        <v>54</v>
      </c>
      <c r="I13" s="36" t="s">
        <v>55</v>
      </c>
      <c r="J13" s="36" t="s">
        <v>56</v>
      </c>
      <c r="K13" s="34">
        <v>18.059999999999999</v>
      </c>
      <c r="L13" s="34">
        <v>5.66</v>
      </c>
      <c r="M13" s="34">
        <v>48.249180000000003</v>
      </c>
      <c r="N13" s="34">
        <v>0</v>
      </c>
    </row>
    <row r="14" spans="1:14" ht="15.75" thickBot="1" x14ac:dyDescent="0.3">
      <c r="A14" s="33">
        <v>387</v>
      </c>
      <c r="B14" s="34">
        <v>1</v>
      </c>
      <c r="C14" s="34">
        <v>2011</v>
      </c>
      <c r="D14" s="35">
        <v>40548</v>
      </c>
      <c r="E14" s="34">
        <v>3</v>
      </c>
      <c r="F14" s="34">
        <v>4</v>
      </c>
      <c r="G14" s="37">
        <v>0.114583333333333</v>
      </c>
      <c r="H14" s="36" t="s">
        <v>54</v>
      </c>
      <c r="I14" s="36" t="s">
        <v>55</v>
      </c>
      <c r="J14" s="36" t="s">
        <v>56</v>
      </c>
      <c r="K14" s="34">
        <v>18.32</v>
      </c>
      <c r="L14" s="34">
        <v>5.66</v>
      </c>
      <c r="M14" s="34">
        <v>48.249180000000003</v>
      </c>
      <c r="N14" s="34">
        <v>0</v>
      </c>
    </row>
    <row r="15" spans="1:14" ht="15.75" thickBot="1" x14ac:dyDescent="0.3">
      <c r="A15" s="33">
        <v>388</v>
      </c>
      <c r="B15" s="34">
        <v>1</v>
      </c>
      <c r="C15" s="34">
        <v>2011</v>
      </c>
      <c r="D15" s="35">
        <v>40548</v>
      </c>
      <c r="E15" s="34">
        <v>4</v>
      </c>
      <c r="F15" s="34">
        <v>1</v>
      </c>
      <c r="G15" s="37">
        <v>0.125</v>
      </c>
      <c r="H15" s="36" t="s">
        <v>54</v>
      </c>
      <c r="I15" s="36" t="s">
        <v>55</v>
      </c>
      <c r="J15" s="36" t="s">
        <v>56</v>
      </c>
      <c r="K15" s="34">
        <v>18.41</v>
      </c>
      <c r="L15" s="34">
        <v>5.66</v>
      </c>
      <c r="M15" s="34">
        <v>48.249180000000003</v>
      </c>
      <c r="N15" s="34">
        <v>0</v>
      </c>
    </row>
    <row r="16" spans="1:14" ht="15.75" thickBot="1" x14ac:dyDescent="0.3">
      <c r="A16" s="33">
        <v>389</v>
      </c>
      <c r="B16" s="34">
        <v>1</v>
      </c>
      <c r="C16" s="34">
        <v>2011</v>
      </c>
      <c r="D16" s="35">
        <v>40548</v>
      </c>
      <c r="E16" s="34">
        <v>4</v>
      </c>
      <c r="F16" s="34">
        <v>2</v>
      </c>
      <c r="G16" s="37">
        <v>0.13541666666666699</v>
      </c>
      <c r="H16" s="36" t="s">
        <v>54</v>
      </c>
      <c r="I16" s="36" t="s">
        <v>55</v>
      </c>
      <c r="J16" s="36" t="s">
        <v>56</v>
      </c>
      <c r="K16" s="34">
        <v>18.73</v>
      </c>
      <c r="L16" s="34">
        <v>5.66</v>
      </c>
      <c r="M16" s="34">
        <v>48.249180000000003</v>
      </c>
      <c r="N16" s="34">
        <v>0</v>
      </c>
    </row>
    <row r="17" spans="1:14" ht="15.75" thickBot="1" x14ac:dyDescent="0.3">
      <c r="A17" s="33">
        <v>390</v>
      </c>
      <c r="B17" s="34">
        <v>1</v>
      </c>
      <c r="C17" s="34">
        <v>2011</v>
      </c>
      <c r="D17" s="35">
        <v>40548</v>
      </c>
      <c r="E17" s="34">
        <v>4</v>
      </c>
      <c r="F17" s="34">
        <v>3</v>
      </c>
      <c r="G17" s="37">
        <v>0.14583333333333301</v>
      </c>
      <c r="H17" s="36" t="s">
        <v>54</v>
      </c>
      <c r="I17" s="36" t="s">
        <v>55</v>
      </c>
      <c r="J17" s="36" t="s">
        <v>56</v>
      </c>
      <c r="K17" s="34">
        <v>19.260000000000002</v>
      </c>
      <c r="L17" s="34">
        <v>5.66</v>
      </c>
      <c r="M17" s="34">
        <v>48.249180000000003</v>
      </c>
      <c r="N17" s="34">
        <v>0</v>
      </c>
    </row>
    <row r="18" spans="1:14" ht="15.75" thickBot="1" x14ac:dyDescent="0.3">
      <c r="A18" s="33">
        <v>391</v>
      </c>
      <c r="B18" s="34">
        <v>1</v>
      </c>
      <c r="C18" s="34">
        <v>2011</v>
      </c>
      <c r="D18" s="35">
        <v>40548</v>
      </c>
      <c r="E18" s="34">
        <v>4</v>
      </c>
      <c r="F18" s="34">
        <v>4</v>
      </c>
      <c r="G18" s="37">
        <v>0.15625</v>
      </c>
      <c r="H18" s="36" t="s">
        <v>54</v>
      </c>
      <c r="I18" s="36" t="s">
        <v>55</v>
      </c>
      <c r="J18" s="36" t="s">
        <v>56</v>
      </c>
      <c r="K18" s="34">
        <v>19.43</v>
      </c>
      <c r="L18" s="34">
        <v>5.66</v>
      </c>
      <c r="M18" s="34">
        <v>48.249180000000003</v>
      </c>
      <c r="N18" s="34">
        <v>0</v>
      </c>
    </row>
    <row r="19" spans="1:14" ht="15.75" thickBot="1" x14ac:dyDescent="0.3">
      <c r="A19" s="33">
        <v>392</v>
      </c>
      <c r="B19" s="34">
        <v>1</v>
      </c>
      <c r="C19" s="34">
        <v>2011</v>
      </c>
      <c r="D19" s="35">
        <v>40548</v>
      </c>
      <c r="E19" s="34">
        <v>5</v>
      </c>
      <c r="F19" s="34">
        <v>1</v>
      </c>
      <c r="G19" s="37">
        <v>0.16666666666666699</v>
      </c>
      <c r="H19" s="36" t="s">
        <v>54</v>
      </c>
      <c r="I19" s="36" t="s">
        <v>55</v>
      </c>
      <c r="J19" s="36" t="s">
        <v>56</v>
      </c>
      <c r="K19" s="34">
        <v>20.97</v>
      </c>
      <c r="L19" s="34">
        <v>5.66</v>
      </c>
      <c r="M19" s="34">
        <v>48.249180000000003</v>
      </c>
      <c r="N19" s="34">
        <v>0</v>
      </c>
    </row>
    <row r="20" spans="1:14" ht="15.75" thickBot="1" x14ac:dyDescent="0.3">
      <c r="A20" s="33">
        <v>393</v>
      </c>
      <c r="B20" s="34">
        <v>1</v>
      </c>
      <c r="C20" s="34">
        <v>2011</v>
      </c>
      <c r="D20" s="35">
        <v>40548</v>
      </c>
      <c r="E20" s="34">
        <v>5</v>
      </c>
      <c r="F20" s="34">
        <v>2</v>
      </c>
      <c r="G20" s="37">
        <v>0.17708333333333301</v>
      </c>
      <c r="H20" s="36" t="s">
        <v>54</v>
      </c>
      <c r="I20" s="36" t="s">
        <v>55</v>
      </c>
      <c r="J20" s="36" t="s">
        <v>56</v>
      </c>
      <c r="K20" s="34">
        <v>21.21</v>
      </c>
      <c r="L20" s="34">
        <v>5.66</v>
      </c>
      <c r="M20" s="34">
        <v>48.249180000000003</v>
      </c>
      <c r="N20" s="34">
        <v>0</v>
      </c>
    </row>
    <row r="21" spans="1:14" ht="15.75" thickBot="1" x14ac:dyDescent="0.3">
      <c r="A21" s="33">
        <v>394</v>
      </c>
      <c r="B21" s="34">
        <v>1</v>
      </c>
      <c r="C21" s="34">
        <v>2011</v>
      </c>
      <c r="D21" s="35">
        <v>40548</v>
      </c>
      <c r="E21" s="34">
        <v>5</v>
      </c>
      <c r="F21" s="34">
        <v>3</v>
      </c>
      <c r="G21" s="37">
        <v>0.1875</v>
      </c>
      <c r="H21" s="36" t="s">
        <v>54</v>
      </c>
      <c r="I21" s="36" t="s">
        <v>55</v>
      </c>
      <c r="J21" s="36" t="s">
        <v>56</v>
      </c>
      <c r="K21" s="34">
        <v>21.08</v>
      </c>
      <c r="L21" s="34">
        <v>5.66</v>
      </c>
      <c r="M21" s="34">
        <v>48.249180000000003</v>
      </c>
      <c r="N21" s="34">
        <v>0</v>
      </c>
    </row>
    <row r="22" spans="1:14" ht="15.75" thickBot="1" x14ac:dyDescent="0.3">
      <c r="A22" s="33">
        <v>395</v>
      </c>
      <c r="B22" s="34">
        <v>1</v>
      </c>
      <c r="C22" s="34">
        <v>2011</v>
      </c>
      <c r="D22" s="35">
        <v>40548</v>
      </c>
      <c r="E22" s="34">
        <v>5</v>
      </c>
      <c r="F22" s="34">
        <v>4</v>
      </c>
      <c r="G22" s="37">
        <v>0.19791666666666699</v>
      </c>
      <c r="H22" s="36" t="s">
        <v>54</v>
      </c>
      <c r="I22" s="36" t="s">
        <v>55</v>
      </c>
      <c r="J22" s="36" t="s">
        <v>56</v>
      </c>
      <c r="K22" s="34">
        <v>21.56</v>
      </c>
      <c r="L22" s="34">
        <v>5.66</v>
      </c>
      <c r="M22" s="34">
        <v>48.249180000000003</v>
      </c>
      <c r="N22" s="34">
        <v>0</v>
      </c>
    </row>
    <row r="23" spans="1:14" ht="15.75" thickBot="1" x14ac:dyDescent="0.3">
      <c r="A23" s="33">
        <v>396</v>
      </c>
      <c r="B23" s="34">
        <v>1</v>
      </c>
      <c r="C23" s="34">
        <v>2011</v>
      </c>
      <c r="D23" s="35">
        <v>40548</v>
      </c>
      <c r="E23" s="34">
        <v>6</v>
      </c>
      <c r="F23" s="34">
        <v>1</v>
      </c>
      <c r="G23" s="37">
        <v>0.20833333333333301</v>
      </c>
      <c r="H23" s="36" t="s">
        <v>54</v>
      </c>
      <c r="I23" s="36" t="s">
        <v>55</v>
      </c>
      <c r="J23" s="36" t="s">
        <v>56</v>
      </c>
      <c r="K23" s="34">
        <v>21.59</v>
      </c>
      <c r="L23" s="34">
        <v>5.66</v>
      </c>
      <c r="M23" s="34">
        <v>48.249180000000003</v>
      </c>
      <c r="N23" s="34">
        <v>0</v>
      </c>
    </row>
    <row r="24" spans="1:14" ht="15.75" thickBot="1" x14ac:dyDescent="0.3">
      <c r="A24" s="33">
        <v>397</v>
      </c>
      <c r="B24" s="34">
        <v>1</v>
      </c>
      <c r="C24" s="34">
        <v>2011</v>
      </c>
      <c r="D24" s="35">
        <v>40548</v>
      </c>
      <c r="E24" s="34">
        <v>6</v>
      </c>
      <c r="F24" s="34">
        <v>2</v>
      </c>
      <c r="G24" s="37">
        <v>0.21875</v>
      </c>
      <c r="H24" s="36" t="s">
        <v>54</v>
      </c>
      <c r="I24" s="36" t="s">
        <v>55</v>
      </c>
      <c r="J24" s="36" t="s">
        <v>56</v>
      </c>
      <c r="K24" s="34">
        <v>22.33</v>
      </c>
      <c r="L24" s="34">
        <v>5.66</v>
      </c>
      <c r="M24" s="34">
        <v>48.249180000000003</v>
      </c>
      <c r="N24" s="34">
        <v>0</v>
      </c>
    </row>
    <row r="25" spans="1:14" ht="15.75" thickBot="1" x14ac:dyDescent="0.3">
      <c r="A25" s="33">
        <v>398</v>
      </c>
      <c r="B25" s="34">
        <v>1</v>
      </c>
      <c r="C25" s="34">
        <v>2011</v>
      </c>
      <c r="D25" s="35">
        <v>40548</v>
      </c>
      <c r="E25" s="34">
        <v>6</v>
      </c>
      <c r="F25" s="34">
        <v>3</v>
      </c>
      <c r="G25" s="37">
        <v>0.22916666666666699</v>
      </c>
      <c r="H25" s="36" t="s">
        <v>54</v>
      </c>
      <c r="I25" s="36" t="s">
        <v>55</v>
      </c>
      <c r="J25" s="36" t="s">
        <v>56</v>
      </c>
      <c r="K25" s="34">
        <v>25.19</v>
      </c>
      <c r="L25" s="34">
        <v>5.66</v>
      </c>
      <c r="M25" s="34">
        <v>48.249180000000003</v>
      </c>
      <c r="N25" s="34">
        <v>0</v>
      </c>
    </row>
    <row r="26" spans="1:14" ht="15.75" thickBot="1" x14ac:dyDescent="0.3">
      <c r="A26" s="33">
        <v>399</v>
      </c>
      <c r="B26" s="34">
        <v>1</v>
      </c>
      <c r="C26" s="34">
        <v>2011</v>
      </c>
      <c r="D26" s="35">
        <v>40548</v>
      </c>
      <c r="E26" s="34">
        <v>6</v>
      </c>
      <c r="F26" s="34">
        <v>4</v>
      </c>
      <c r="G26" s="37">
        <v>0.23958333333333301</v>
      </c>
      <c r="H26" s="36" t="s">
        <v>54</v>
      </c>
      <c r="I26" s="36" t="s">
        <v>55</v>
      </c>
      <c r="J26" s="36" t="s">
        <v>56</v>
      </c>
      <c r="K26" s="34">
        <v>25.55</v>
      </c>
      <c r="L26" s="34">
        <v>5.66</v>
      </c>
      <c r="M26" s="34">
        <v>48.249180000000003</v>
      </c>
      <c r="N26" s="34">
        <v>0</v>
      </c>
    </row>
    <row r="27" spans="1:14" ht="15.75" thickBot="1" x14ac:dyDescent="0.3">
      <c r="A27" s="33">
        <v>400</v>
      </c>
      <c r="B27" s="34">
        <v>1</v>
      </c>
      <c r="C27" s="34">
        <v>2011</v>
      </c>
      <c r="D27" s="35">
        <v>40548</v>
      </c>
      <c r="E27" s="34">
        <v>7</v>
      </c>
      <c r="F27" s="34">
        <v>1</v>
      </c>
      <c r="G27" s="37">
        <v>0.25</v>
      </c>
      <c r="H27" s="36" t="s">
        <v>54</v>
      </c>
      <c r="I27" s="36" t="s">
        <v>55</v>
      </c>
      <c r="J27" s="36" t="s">
        <v>56</v>
      </c>
      <c r="K27" s="34">
        <v>28.81</v>
      </c>
      <c r="L27" s="34">
        <v>5.66</v>
      </c>
      <c r="M27" s="34">
        <v>48.249180000000003</v>
      </c>
      <c r="N27" s="34">
        <v>0</v>
      </c>
    </row>
    <row r="28" spans="1:14" ht="15.75" thickBot="1" x14ac:dyDescent="0.3">
      <c r="A28" s="33">
        <v>401</v>
      </c>
      <c r="B28" s="34">
        <v>1</v>
      </c>
      <c r="C28" s="34">
        <v>2011</v>
      </c>
      <c r="D28" s="35">
        <v>40548</v>
      </c>
      <c r="E28" s="34">
        <v>7</v>
      </c>
      <c r="F28" s="34">
        <v>2</v>
      </c>
      <c r="G28" s="37">
        <v>0.26041666666666702</v>
      </c>
      <c r="H28" s="36" t="s">
        <v>54</v>
      </c>
      <c r="I28" s="36" t="s">
        <v>55</v>
      </c>
      <c r="J28" s="36" t="s">
        <v>56</v>
      </c>
      <c r="K28" s="34">
        <v>32.909999999999997</v>
      </c>
      <c r="L28" s="34">
        <v>5.66</v>
      </c>
      <c r="M28" s="34">
        <v>48.249180000000003</v>
      </c>
      <c r="N28" s="34">
        <v>0</v>
      </c>
    </row>
    <row r="29" spans="1:14" ht="15.75" thickBot="1" x14ac:dyDescent="0.3">
      <c r="A29" s="33">
        <v>402</v>
      </c>
      <c r="B29" s="34">
        <v>1</v>
      </c>
      <c r="C29" s="34">
        <v>2011</v>
      </c>
      <c r="D29" s="35">
        <v>40548</v>
      </c>
      <c r="E29" s="34">
        <v>7</v>
      </c>
      <c r="F29" s="34">
        <v>3</v>
      </c>
      <c r="G29" s="37">
        <v>0.27083333333333298</v>
      </c>
      <c r="H29" s="36" t="s">
        <v>54</v>
      </c>
      <c r="I29" s="36" t="s">
        <v>55</v>
      </c>
      <c r="J29" s="36" t="s">
        <v>56</v>
      </c>
      <c r="K29" s="34">
        <v>61.63</v>
      </c>
      <c r="L29" s="34">
        <v>5.66</v>
      </c>
      <c r="M29" s="34">
        <v>48.249180000000003</v>
      </c>
      <c r="N29" s="34">
        <v>1</v>
      </c>
    </row>
    <row r="30" spans="1:14" ht="15.75" thickBot="1" x14ac:dyDescent="0.3">
      <c r="A30" s="33">
        <v>403</v>
      </c>
      <c r="B30" s="34">
        <v>1</v>
      </c>
      <c r="C30" s="34">
        <v>2011</v>
      </c>
      <c r="D30" s="35">
        <v>40548</v>
      </c>
      <c r="E30" s="34">
        <v>7</v>
      </c>
      <c r="F30" s="34">
        <v>4</v>
      </c>
      <c r="G30" s="37">
        <v>0.28125</v>
      </c>
      <c r="H30" s="36" t="s">
        <v>54</v>
      </c>
      <c r="I30" s="36" t="s">
        <v>55</v>
      </c>
      <c r="J30" s="36" t="s">
        <v>56</v>
      </c>
      <c r="K30" s="34">
        <v>1560.06</v>
      </c>
      <c r="L30" s="34">
        <v>5.66</v>
      </c>
      <c r="M30" s="34">
        <v>48.249180000000003</v>
      </c>
      <c r="N30" s="34">
        <v>1</v>
      </c>
    </row>
    <row r="31" spans="1:14" ht="15.75" thickBot="1" x14ac:dyDescent="0.3">
      <c r="A31" s="33">
        <v>404</v>
      </c>
      <c r="B31" s="34">
        <v>1</v>
      </c>
      <c r="C31" s="34">
        <v>2011</v>
      </c>
      <c r="D31" s="35">
        <v>40548</v>
      </c>
      <c r="E31" s="34">
        <v>8</v>
      </c>
      <c r="F31" s="34">
        <v>1</v>
      </c>
      <c r="G31" s="37">
        <v>0.29166666666666702</v>
      </c>
      <c r="H31" s="36" t="s">
        <v>54</v>
      </c>
      <c r="I31" s="36" t="s">
        <v>55</v>
      </c>
      <c r="J31" s="36" t="s">
        <v>56</v>
      </c>
      <c r="K31" s="34">
        <v>753.77</v>
      </c>
      <c r="L31" s="34">
        <v>5.66</v>
      </c>
      <c r="M31" s="34">
        <v>48.249180000000003</v>
      </c>
      <c r="N31" s="34">
        <v>1</v>
      </c>
    </row>
    <row r="32" spans="1:14" ht="15.75" thickBot="1" x14ac:dyDescent="0.3">
      <c r="A32" s="33">
        <v>405</v>
      </c>
      <c r="B32" s="34">
        <v>1</v>
      </c>
      <c r="C32" s="34">
        <v>2011</v>
      </c>
      <c r="D32" s="35">
        <v>40548</v>
      </c>
      <c r="E32" s="34">
        <v>8</v>
      </c>
      <c r="F32" s="34">
        <v>2</v>
      </c>
      <c r="G32" s="37">
        <v>0.30208333333333298</v>
      </c>
      <c r="H32" s="36" t="s">
        <v>54</v>
      </c>
      <c r="I32" s="36" t="s">
        <v>55</v>
      </c>
      <c r="J32" s="36" t="s">
        <v>56</v>
      </c>
      <c r="K32" s="34">
        <v>114.93</v>
      </c>
      <c r="L32" s="34">
        <v>5.66</v>
      </c>
      <c r="M32" s="34">
        <v>48.249180000000003</v>
      </c>
      <c r="N32" s="34">
        <v>1</v>
      </c>
    </row>
    <row r="33" spans="1:14" ht="15.75" thickBot="1" x14ac:dyDescent="0.3">
      <c r="A33" s="33">
        <v>406</v>
      </c>
      <c r="B33" s="34">
        <v>1</v>
      </c>
      <c r="C33" s="34">
        <v>2011</v>
      </c>
      <c r="D33" s="35">
        <v>40548</v>
      </c>
      <c r="E33" s="34">
        <v>8</v>
      </c>
      <c r="F33" s="34">
        <v>3</v>
      </c>
      <c r="G33" s="37">
        <v>0.3125</v>
      </c>
      <c r="H33" s="36" t="s">
        <v>54</v>
      </c>
      <c r="I33" s="36" t="s">
        <v>55</v>
      </c>
      <c r="J33" s="36" t="s">
        <v>56</v>
      </c>
      <c r="K33" s="34">
        <v>37.15</v>
      </c>
      <c r="L33" s="34">
        <v>5.66</v>
      </c>
      <c r="M33" s="34">
        <v>48.249180000000003</v>
      </c>
      <c r="N33" s="34">
        <v>0</v>
      </c>
    </row>
    <row r="34" spans="1:14" ht="15.75" thickBot="1" x14ac:dyDescent="0.3">
      <c r="A34" s="33">
        <v>407</v>
      </c>
      <c r="B34" s="34">
        <v>1</v>
      </c>
      <c r="C34" s="34">
        <v>2011</v>
      </c>
      <c r="D34" s="35">
        <v>40548</v>
      </c>
      <c r="E34" s="34">
        <v>8</v>
      </c>
      <c r="F34" s="34">
        <v>4</v>
      </c>
      <c r="G34" s="37">
        <v>0.32291666666666702</v>
      </c>
      <c r="H34" s="36" t="s">
        <v>54</v>
      </c>
      <c r="I34" s="36" t="s">
        <v>55</v>
      </c>
      <c r="J34" s="36" t="s">
        <v>56</v>
      </c>
      <c r="K34" s="34">
        <v>32.520000000000003</v>
      </c>
      <c r="L34" s="34">
        <v>5.66</v>
      </c>
      <c r="M34" s="34">
        <v>48.249180000000003</v>
      </c>
      <c r="N34" s="34">
        <v>0</v>
      </c>
    </row>
    <row r="35" spans="1:14" ht="15.75" thickBot="1" x14ac:dyDescent="0.3">
      <c r="A35" s="33">
        <v>408</v>
      </c>
      <c r="B35" s="34">
        <v>1</v>
      </c>
      <c r="C35" s="34">
        <v>2011</v>
      </c>
      <c r="D35" s="35">
        <v>40548</v>
      </c>
      <c r="E35" s="34">
        <v>9</v>
      </c>
      <c r="F35" s="34">
        <v>1</v>
      </c>
      <c r="G35" s="37">
        <v>0.33333333333333298</v>
      </c>
      <c r="H35" s="36" t="s">
        <v>54</v>
      </c>
      <c r="I35" s="36" t="s">
        <v>55</v>
      </c>
      <c r="J35" s="36" t="s">
        <v>56</v>
      </c>
      <c r="K35" s="34">
        <v>31.6</v>
      </c>
      <c r="L35" s="34">
        <v>5.66</v>
      </c>
      <c r="M35" s="34">
        <v>48.249180000000003</v>
      </c>
      <c r="N35" s="34">
        <v>0</v>
      </c>
    </row>
    <row r="36" spans="1:14" ht="15.75" thickBot="1" x14ac:dyDescent="0.3">
      <c r="A36" s="33">
        <v>410</v>
      </c>
      <c r="B36" s="34">
        <v>1</v>
      </c>
      <c r="C36" s="34">
        <v>2011</v>
      </c>
      <c r="D36" s="35">
        <v>40548</v>
      </c>
      <c r="E36" s="34">
        <v>9</v>
      </c>
      <c r="F36" s="34">
        <v>3</v>
      </c>
      <c r="G36" s="37">
        <v>0.34375</v>
      </c>
      <c r="H36" s="36" t="s">
        <v>54</v>
      </c>
      <c r="I36" s="36" t="s">
        <v>55</v>
      </c>
      <c r="J36" s="36" t="s">
        <v>56</v>
      </c>
      <c r="K36" s="34">
        <v>31.56</v>
      </c>
      <c r="L36" s="34">
        <v>5.66</v>
      </c>
      <c r="M36" s="34">
        <v>48.249180000000003</v>
      </c>
      <c r="N36" s="34">
        <v>0</v>
      </c>
    </row>
    <row r="37" spans="1:14" ht="15.75" thickBot="1" x14ac:dyDescent="0.3">
      <c r="A37" s="33">
        <v>411</v>
      </c>
      <c r="B37" s="34">
        <v>1</v>
      </c>
      <c r="C37" s="34">
        <v>2011</v>
      </c>
      <c r="D37" s="35">
        <v>40548</v>
      </c>
      <c r="E37" s="34">
        <v>9</v>
      </c>
      <c r="F37" s="34">
        <v>4</v>
      </c>
      <c r="G37" s="37">
        <v>0.35416666666666702</v>
      </c>
      <c r="H37" s="36" t="s">
        <v>54</v>
      </c>
      <c r="I37" s="36" t="s">
        <v>55</v>
      </c>
      <c r="J37" s="36" t="s">
        <v>56</v>
      </c>
      <c r="K37" s="34">
        <v>33.729999999999997</v>
      </c>
      <c r="L37" s="34">
        <v>5.66</v>
      </c>
      <c r="M37" s="34">
        <v>48.249180000000003</v>
      </c>
      <c r="N37" s="34">
        <v>0</v>
      </c>
    </row>
    <row r="38" spans="1:14" ht="15.75" thickBot="1" x14ac:dyDescent="0.3">
      <c r="A38" s="33">
        <v>412</v>
      </c>
      <c r="B38" s="34">
        <v>1</v>
      </c>
      <c r="C38" s="34">
        <v>2011</v>
      </c>
      <c r="D38" s="35">
        <v>40548</v>
      </c>
      <c r="E38" s="34">
        <v>10</v>
      </c>
      <c r="F38" s="34">
        <v>1</v>
      </c>
      <c r="G38" s="37">
        <v>0.36458333333333298</v>
      </c>
      <c r="H38" s="36" t="s">
        <v>54</v>
      </c>
      <c r="I38" s="36" t="s">
        <v>55</v>
      </c>
      <c r="J38" s="36" t="s">
        <v>56</v>
      </c>
      <c r="K38" s="34">
        <v>34.47</v>
      </c>
      <c r="L38" s="34">
        <v>5.66</v>
      </c>
      <c r="M38" s="34">
        <v>48.249180000000003</v>
      </c>
      <c r="N38" s="34">
        <v>0</v>
      </c>
    </row>
    <row r="39" spans="1:14" ht="15.75" thickBot="1" x14ac:dyDescent="0.3">
      <c r="A39" s="33">
        <v>413</v>
      </c>
      <c r="B39" s="34">
        <v>1</v>
      </c>
      <c r="C39" s="34">
        <v>2011</v>
      </c>
      <c r="D39" s="35">
        <v>40548</v>
      </c>
      <c r="E39" s="34">
        <v>10</v>
      </c>
      <c r="F39" s="34">
        <v>2</v>
      </c>
      <c r="G39" s="37">
        <v>0.375</v>
      </c>
      <c r="H39" s="36" t="s">
        <v>54</v>
      </c>
      <c r="I39" s="36" t="s">
        <v>55</v>
      </c>
      <c r="J39" s="36" t="s">
        <v>56</v>
      </c>
      <c r="K39" s="34">
        <v>35.26</v>
      </c>
      <c r="L39" s="34">
        <v>5.66</v>
      </c>
      <c r="M39" s="34">
        <v>48.249180000000003</v>
      </c>
      <c r="N39" s="34">
        <v>0</v>
      </c>
    </row>
    <row r="40" spans="1:14" ht="15.75" thickBot="1" x14ac:dyDescent="0.3">
      <c r="A40" s="33">
        <v>414</v>
      </c>
      <c r="B40" s="34">
        <v>1</v>
      </c>
      <c r="C40" s="34">
        <v>2011</v>
      </c>
      <c r="D40" s="35">
        <v>40548</v>
      </c>
      <c r="E40" s="34">
        <v>10</v>
      </c>
      <c r="F40" s="34">
        <v>3</v>
      </c>
      <c r="G40" s="37">
        <v>0.38541666666666702</v>
      </c>
      <c r="H40" s="36" t="s">
        <v>54</v>
      </c>
      <c r="I40" s="36" t="s">
        <v>55</v>
      </c>
      <c r="J40" s="36" t="s">
        <v>56</v>
      </c>
      <c r="K40" s="34">
        <v>38.85</v>
      </c>
      <c r="L40" s="34">
        <v>5.66</v>
      </c>
      <c r="M40" s="34">
        <v>48.249180000000003</v>
      </c>
      <c r="N40" s="34">
        <v>0</v>
      </c>
    </row>
    <row r="41" spans="1:14" ht="15.75" thickBot="1" x14ac:dyDescent="0.3">
      <c r="A41" s="33">
        <v>415</v>
      </c>
      <c r="B41" s="34">
        <v>1</v>
      </c>
      <c r="C41" s="34">
        <v>2011</v>
      </c>
      <c r="D41" s="35">
        <v>40548</v>
      </c>
      <c r="E41" s="34">
        <v>10</v>
      </c>
      <c r="F41" s="34">
        <v>4</v>
      </c>
      <c r="G41" s="37">
        <v>0.39583333333333298</v>
      </c>
      <c r="H41" s="36" t="s">
        <v>54</v>
      </c>
      <c r="I41" s="36" t="s">
        <v>55</v>
      </c>
      <c r="J41" s="36" t="s">
        <v>56</v>
      </c>
      <c r="K41" s="34">
        <v>40.36</v>
      </c>
      <c r="L41" s="34">
        <v>5.66</v>
      </c>
      <c r="M41" s="34">
        <v>48.249180000000003</v>
      </c>
      <c r="N41" s="34">
        <v>0</v>
      </c>
    </row>
    <row r="42" spans="1:14" ht="15.75" thickBot="1" x14ac:dyDescent="0.3">
      <c r="A42" s="33">
        <v>416</v>
      </c>
      <c r="B42" s="34">
        <v>1</v>
      </c>
      <c r="C42" s="34">
        <v>2011</v>
      </c>
      <c r="D42" s="35">
        <v>40548</v>
      </c>
      <c r="E42" s="34">
        <v>11</v>
      </c>
      <c r="F42" s="34">
        <v>1</v>
      </c>
      <c r="G42" s="37">
        <v>0.40625</v>
      </c>
      <c r="H42" s="36" t="s">
        <v>54</v>
      </c>
      <c r="I42" s="36" t="s">
        <v>55</v>
      </c>
      <c r="J42" s="36" t="s">
        <v>56</v>
      </c>
      <c r="K42" s="34">
        <v>45.56</v>
      </c>
      <c r="L42" s="34">
        <v>5.66</v>
      </c>
      <c r="M42" s="34">
        <v>48.249180000000003</v>
      </c>
      <c r="N42" s="34">
        <v>0</v>
      </c>
    </row>
    <row r="43" spans="1:14" ht="15.75" thickBot="1" x14ac:dyDescent="0.3">
      <c r="A43" s="33">
        <v>417</v>
      </c>
      <c r="B43" s="34">
        <v>1</v>
      </c>
      <c r="C43" s="34">
        <v>2011</v>
      </c>
      <c r="D43" s="35">
        <v>40548</v>
      </c>
      <c r="E43" s="34">
        <v>11</v>
      </c>
      <c r="F43" s="34">
        <v>2</v>
      </c>
      <c r="G43" s="37">
        <v>0.41666666666666702</v>
      </c>
      <c r="H43" s="36" t="s">
        <v>54</v>
      </c>
      <c r="I43" s="36" t="s">
        <v>55</v>
      </c>
      <c r="J43" s="36" t="s">
        <v>56</v>
      </c>
      <c r="K43" s="34">
        <v>57.62</v>
      </c>
      <c r="L43" s="34">
        <v>5.66</v>
      </c>
      <c r="M43" s="34">
        <v>48.249180000000003</v>
      </c>
      <c r="N43" s="34">
        <v>1</v>
      </c>
    </row>
    <row r="44" spans="1:14" ht="15.75" thickBot="1" x14ac:dyDescent="0.3">
      <c r="A44" s="33">
        <v>418</v>
      </c>
      <c r="B44" s="34">
        <v>1</v>
      </c>
      <c r="C44" s="34">
        <v>2011</v>
      </c>
      <c r="D44" s="35">
        <v>40548</v>
      </c>
      <c r="E44" s="34">
        <v>11</v>
      </c>
      <c r="F44" s="34">
        <v>3</v>
      </c>
      <c r="G44" s="37">
        <v>0.42708333333333298</v>
      </c>
      <c r="H44" s="36" t="s">
        <v>54</v>
      </c>
      <c r="I44" s="36" t="s">
        <v>55</v>
      </c>
      <c r="J44" s="36" t="s">
        <v>56</v>
      </c>
      <c r="K44" s="34">
        <v>44.31</v>
      </c>
      <c r="L44" s="34">
        <v>5.66</v>
      </c>
      <c r="M44" s="34">
        <v>48.249180000000003</v>
      </c>
      <c r="N44" s="34">
        <v>0</v>
      </c>
    </row>
    <row r="45" spans="1:14" ht="15.75" thickBot="1" x14ac:dyDescent="0.3">
      <c r="A45" s="33">
        <v>419</v>
      </c>
      <c r="B45" s="34">
        <v>1</v>
      </c>
      <c r="C45" s="34">
        <v>2011</v>
      </c>
      <c r="D45" s="35">
        <v>40548</v>
      </c>
      <c r="E45" s="34">
        <v>11</v>
      </c>
      <c r="F45" s="34">
        <v>4</v>
      </c>
      <c r="G45" s="37">
        <v>0.4375</v>
      </c>
      <c r="H45" s="36" t="s">
        <v>54</v>
      </c>
      <c r="I45" s="36" t="s">
        <v>55</v>
      </c>
      <c r="J45" s="36" t="s">
        <v>56</v>
      </c>
      <c r="K45" s="34">
        <v>51.72</v>
      </c>
      <c r="L45" s="34">
        <v>5.66</v>
      </c>
      <c r="M45" s="34">
        <v>48.249180000000003</v>
      </c>
      <c r="N45" s="34">
        <v>1</v>
      </c>
    </row>
    <row r="46" spans="1:14" ht="15.75" thickBot="1" x14ac:dyDescent="0.3">
      <c r="A46" s="33">
        <v>420</v>
      </c>
      <c r="B46" s="34">
        <v>1</v>
      </c>
      <c r="C46" s="34">
        <v>2011</v>
      </c>
      <c r="D46" s="35">
        <v>40548</v>
      </c>
      <c r="E46" s="34">
        <v>12</v>
      </c>
      <c r="F46" s="34">
        <v>1</v>
      </c>
      <c r="G46" s="37">
        <v>0.44791666666666702</v>
      </c>
      <c r="H46" s="36" t="s">
        <v>54</v>
      </c>
      <c r="I46" s="36" t="s">
        <v>55</v>
      </c>
      <c r="J46" s="36" t="s">
        <v>56</v>
      </c>
      <c r="K46" s="34">
        <v>50.57</v>
      </c>
      <c r="L46" s="34">
        <v>5.66</v>
      </c>
      <c r="M46" s="34">
        <v>48.249180000000003</v>
      </c>
      <c r="N46" s="34">
        <v>1</v>
      </c>
    </row>
    <row r="47" spans="1:14" ht="15.75" thickBot="1" x14ac:dyDescent="0.3">
      <c r="A47" s="33">
        <v>421</v>
      </c>
      <c r="B47" s="34">
        <v>1</v>
      </c>
      <c r="C47" s="34">
        <v>2011</v>
      </c>
      <c r="D47" s="35">
        <v>40548</v>
      </c>
      <c r="E47" s="34">
        <v>12</v>
      </c>
      <c r="F47" s="34">
        <v>2</v>
      </c>
      <c r="G47" s="37">
        <v>0.45833333333333298</v>
      </c>
      <c r="H47" s="36" t="s">
        <v>54</v>
      </c>
      <c r="I47" s="36" t="s">
        <v>55</v>
      </c>
      <c r="J47" s="36" t="s">
        <v>56</v>
      </c>
      <c r="K47" s="34">
        <v>44.46</v>
      </c>
      <c r="L47" s="34">
        <v>5.66</v>
      </c>
      <c r="M47" s="34">
        <v>48.249180000000003</v>
      </c>
      <c r="N47" s="34">
        <v>0</v>
      </c>
    </row>
    <row r="48" spans="1:14" ht="15.75" thickBot="1" x14ac:dyDescent="0.3">
      <c r="A48" s="33">
        <v>422</v>
      </c>
      <c r="B48" s="34">
        <v>1</v>
      </c>
      <c r="C48" s="34">
        <v>2011</v>
      </c>
      <c r="D48" s="35">
        <v>40548</v>
      </c>
      <c r="E48" s="34">
        <v>12</v>
      </c>
      <c r="F48" s="34">
        <v>3</v>
      </c>
      <c r="G48" s="37">
        <v>0.46875</v>
      </c>
      <c r="H48" s="36" t="s">
        <v>54</v>
      </c>
      <c r="I48" s="36" t="s">
        <v>55</v>
      </c>
      <c r="J48" s="36" t="s">
        <v>56</v>
      </c>
      <c r="K48" s="34">
        <v>36.9</v>
      </c>
      <c r="L48" s="34">
        <v>5.66</v>
      </c>
      <c r="M48" s="34">
        <v>48.249180000000003</v>
      </c>
      <c r="N48" s="34">
        <v>0</v>
      </c>
    </row>
    <row r="49" spans="1:14" ht="15.75" thickBot="1" x14ac:dyDescent="0.3">
      <c r="A49" s="33">
        <v>423</v>
      </c>
      <c r="B49" s="34">
        <v>1</v>
      </c>
      <c r="C49" s="34">
        <v>2011</v>
      </c>
      <c r="D49" s="35">
        <v>40548</v>
      </c>
      <c r="E49" s="34">
        <v>12</v>
      </c>
      <c r="F49" s="34">
        <v>4</v>
      </c>
      <c r="G49" s="37">
        <v>0.47916666666666702</v>
      </c>
      <c r="H49" s="36" t="s">
        <v>54</v>
      </c>
      <c r="I49" s="36" t="s">
        <v>55</v>
      </c>
      <c r="J49" s="36" t="s">
        <v>56</v>
      </c>
      <c r="K49" s="34">
        <v>33.97</v>
      </c>
      <c r="L49" s="34">
        <v>5.66</v>
      </c>
      <c r="M49" s="34">
        <v>48.249180000000003</v>
      </c>
      <c r="N49" s="34">
        <v>0</v>
      </c>
    </row>
    <row r="50" spans="1:14" ht="15.75" thickBot="1" x14ac:dyDescent="0.3">
      <c r="A50" s="33">
        <v>424</v>
      </c>
      <c r="B50" s="34">
        <v>1</v>
      </c>
      <c r="C50" s="34">
        <v>2011</v>
      </c>
      <c r="D50" s="35">
        <v>40548</v>
      </c>
      <c r="E50" s="34">
        <v>13</v>
      </c>
      <c r="F50" s="34">
        <v>1</v>
      </c>
      <c r="G50" s="37">
        <v>0.48958333333333298</v>
      </c>
      <c r="H50" s="36" t="s">
        <v>54</v>
      </c>
      <c r="I50" s="36" t="s">
        <v>55</v>
      </c>
      <c r="J50" s="36" t="s">
        <v>56</v>
      </c>
      <c r="K50" s="34">
        <v>33.56</v>
      </c>
      <c r="L50" s="34">
        <v>5.66</v>
      </c>
      <c r="M50" s="34">
        <v>48.249180000000003</v>
      </c>
      <c r="N50" s="34">
        <v>0</v>
      </c>
    </row>
    <row r="51" spans="1:14" ht="15.75" thickBot="1" x14ac:dyDescent="0.3">
      <c r="A51" s="33">
        <v>425</v>
      </c>
      <c r="B51" s="34">
        <v>1</v>
      </c>
      <c r="C51" s="34">
        <v>2011</v>
      </c>
      <c r="D51" s="35">
        <v>40548</v>
      </c>
      <c r="E51" s="34">
        <v>13</v>
      </c>
      <c r="F51" s="34">
        <v>2</v>
      </c>
      <c r="G51" s="37">
        <v>0.5</v>
      </c>
      <c r="H51" s="36" t="s">
        <v>54</v>
      </c>
      <c r="I51" s="36" t="s">
        <v>55</v>
      </c>
      <c r="J51" s="36" t="s">
        <v>56</v>
      </c>
      <c r="K51" s="34">
        <v>33.99</v>
      </c>
      <c r="L51" s="34">
        <v>5.66</v>
      </c>
      <c r="M51" s="34">
        <v>48.249180000000003</v>
      </c>
      <c r="N51" s="34">
        <v>0</v>
      </c>
    </row>
    <row r="52" spans="1:14" ht="15.75" thickBot="1" x14ac:dyDescent="0.3">
      <c r="A52" s="33">
        <v>426</v>
      </c>
      <c r="B52" s="34">
        <v>1</v>
      </c>
      <c r="C52" s="34">
        <v>2011</v>
      </c>
      <c r="D52" s="35">
        <v>40548</v>
      </c>
      <c r="E52" s="34">
        <v>13</v>
      </c>
      <c r="F52" s="34">
        <v>3</v>
      </c>
      <c r="G52" s="37">
        <v>0.51041666666666696</v>
      </c>
      <c r="H52" s="36" t="s">
        <v>54</v>
      </c>
      <c r="I52" s="36" t="s">
        <v>55</v>
      </c>
      <c r="J52" s="36" t="s">
        <v>56</v>
      </c>
      <c r="K52" s="34">
        <v>34</v>
      </c>
      <c r="L52" s="34">
        <v>5.66</v>
      </c>
      <c r="M52" s="34">
        <v>48.249180000000003</v>
      </c>
      <c r="N52" s="34">
        <v>0</v>
      </c>
    </row>
    <row r="53" spans="1:14" ht="15.75" thickBot="1" x14ac:dyDescent="0.3">
      <c r="A53" s="33">
        <v>427</v>
      </c>
      <c r="B53" s="34">
        <v>1</v>
      </c>
      <c r="C53" s="34">
        <v>2011</v>
      </c>
      <c r="D53" s="35">
        <v>40548</v>
      </c>
      <c r="E53" s="34">
        <v>13</v>
      </c>
      <c r="F53" s="34">
        <v>4</v>
      </c>
      <c r="G53" s="37">
        <v>0.52083333333333304</v>
      </c>
      <c r="H53" s="36" t="s">
        <v>54</v>
      </c>
      <c r="I53" s="36" t="s">
        <v>55</v>
      </c>
      <c r="J53" s="36" t="s">
        <v>56</v>
      </c>
      <c r="K53" s="34">
        <v>31.84</v>
      </c>
      <c r="L53" s="34">
        <v>5.66</v>
      </c>
      <c r="M53" s="34">
        <v>48.249180000000003</v>
      </c>
      <c r="N53" s="34">
        <v>0</v>
      </c>
    </row>
    <row r="54" spans="1:14" ht="15.75" thickBot="1" x14ac:dyDescent="0.3">
      <c r="A54" s="33">
        <v>428</v>
      </c>
      <c r="B54" s="34">
        <v>1</v>
      </c>
      <c r="C54" s="34">
        <v>2011</v>
      </c>
      <c r="D54" s="35">
        <v>40548</v>
      </c>
      <c r="E54" s="34">
        <v>14</v>
      </c>
      <c r="F54" s="34">
        <v>1</v>
      </c>
      <c r="G54" s="37">
        <v>0.53125</v>
      </c>
      <c r="H54" s="36" t="s">
        <v>54</v>
      </c>
      <c r="I54" s="36" t="s">
        <v>55</v>
      </c>
      <c r="J54" s="36" t="s">
        <v>56</v>
      </c>
      <c r="K54" s="34">
        <v>30.64</v>
      </c>
      <c r="L54" s="34">
        <v>5.66</v>
      </c>
      <c r="M54" s="34">
        <v>48.249180000000003</v>
      </c>
      <c r="N54" s="34">
        <v>0</v>
      </c>
    </row>
    <row r="55" spans="1:14" ht="15.75" thickBot="1" x14ac:dyDescent="0.3">
      <c r="A55" s="33">
        <v>429</v>
      </c>
      <c r="B55" s="34">
        <v>1</v>
      </c>
      <c r="C55" s="34">
        <v>2011</v>
      </c>
      <c r="D55" s="35">
        <v>40548</v>
      </c>
      <c r="E55" s="34">
        <v>14</v>
      </c>
      <c r="F55" s="34">
        <v>2</v>
      </c>
      <c r="G55" s="37">
        <v>0.54166666666666696</v>
      </c>
      <c r="H55" s="36" t="s">
        <v>54</v>
      </c>
      <c r="I55" s="36" t="s">
        <v>55</v>
      </c>
      <c r="J55" s="36" t="s">
        <v>56</v>
      </c>
      <c r="K55" s="34">
        <v>30.69</v>
      </c>
      <c r="L55" s="34">
        <v>5.66</v>
      </c>
      <c r="M55" s="34">
        <v>48.249180000000003</v>
      </c>
      <c r="N55" s="34">
        <v>0</v>
      </c>
    </row>
    <row r="56" spans="1:14" ht="15.75" thickBot="1" x14ac:dyDescent="0.3">
      <c r="A56" s="33">
        <v>430</v>
      </c>
      <c r="B56" s="34">
        <v>1</v>
      </c>
      <c r="C56" s="34">
        <v>2011</v>
      </c>
      <c r="D56" s="35">
        <v>40548</v>
      </c>
      <c r="E56" s="34">
        <v>14</v>
      </c>
      <c r="F56" s="34">
        <v>3</v>
      </c>
      <c r="G56" s="37">
        <v>0.55208333333333304</v>
      </c>
      <c r="H56" s="36" t="s">
        <v>54</v>
      </c>
      <c r="I56" s="36" t="s">
        <v>55</v>
      </c>
      <c r="J56" s="36" t="s">
        <v>56</v>
      </c>
      <c r="K56" s="34">
        <v>30.75</v>
      </c>
      <c r="L56" s="34">
        <v>5.66</v>
      </c>
      <c r="M56" s="34">
        <v>48.249180000000003</v>
      </c>
      <c r="N56" s="34">
        <v>0</v>
      </c>
    </row>
    <row r="57" spans="1:14" ht="15.75" thickBot="1" x14ac:dyDescent="0.3">
      <c r="A57" s="33">
        <v>431</v>
      </c>
      <c r="B57" s="34">
        <v>1</v>
      </c>
      <c r="C57" s="34">
        <v>2011</v>
      </c>
      <c r="D57" s="35">
        <v>40548</v>
      </c>
      <c r="E57" s="34">
        <v>14</v>
      </c>
      <c r="F57" s="34">
        <v>4</v>
      </c>
      <c r="G57" s="37">
        <v>0.5625</v>
      </c>
      <c r="H57" s="36" t="s">
        <v>54</v>
      </c>
      <c r="I57" s="36" t="s">
        <v>55</v>
      </c>
      <c r="J57" s="36" t="s">
        <v>56</v>
      </c>
      <c r="K57" s="34">
        <v>30.75</v>
      </c>
      <c r="L57" s="34">
        <v>5.66</v>
      </c>
      <c r="M57" s="34">
        <v>48.249180000000003</v>
      </c>
      <c r="N57" s="34">
        <v>0</v>
      </c>
    </row>
    <row r="58" spans="1:14" ht="15.75" thickBot="1" x14ac:dyDescent="0.3">
      <c r="A58" s="33">
        <v>432</v>
      </c>
      <c r="B58" s="34">
        <v>1</v>
      </c>
      <c r="C58" s="34">
        <v>2011</v>
      </c>
      <c r="D58" s="35">
        <v>40548</v>
      </c>
      <c r="E58" s="34">
        <v>15</v>
      </c>
      <c r="F58" s="34">
        <v>1</v>
      </c>
      <c r="G58" s="37">
        <v>0.57291666666666696</v>
      </c>
      <c r="H58" s="36" t="s">
        <v>54</v>
      </c>
      <c r="I58" s="36" t="s">
        <v>55</v>
      </c>
      <c r="J58" s="36" t="s">
        <v>56</v>
      </c>
      <c r="K58" s="34">
        <v>30.31</v>
      </c>
      <c r="L58" s="34">
        <v>5.66</v>
      </c>
      <c r="M58" s="34">
        <v>48.249180000000003</v>
      </c>
      <c r="N58" s="34">
        <v>0</v>
      </c>
    </row>
    <row r="59" spans="1:14" ht="15.75" thickBot="1" x14ac:dyDescent="0.3">
      <c r="B59" s="31"/>
      <c r="G59" s="37">
        <v>0.58333333333333304</v>
      </c>
    </row>
    <row r="60" spans="1:14" x14ac:dyDescent="0.25">
      <c r="B60" s="31"/>
    </row>
    <row r="61" spans="1:14" x14ac:dyDescent="0.25">
      <c r="B61" s="31"/>
    </row>
    <row r="62" spans="1:14" x14ac:dyDescent="0.25">
      <c r="B62" s="31"/>
    </row>
    <row r="63" spans="1:14" x14ac:dyDescent="0.25">
      <c r="B63" s="31"/>
    </row>
    <row r="64" spans="1:14" x14ac:dyDescent="0.25">
      <c r="B64" s="31"/>
    </row>
    <row r="65" spans="2:2" x14ac:dyDescent="0.25">
      <c r="B65" s="31"/>
    </row>
    <row r="66" spans="2:2" x14ac:dyDescent="0.25">
      <c r="B66" s="31"/>
    </row>
    <row r="67" spans="2:2" x14ac:dyDescent="0.25">
      <c r="B67" s="31"/>
    </row>
    <row r="68" spans="2:2" x14ac:dyDescent="0.25">
      <c r="B68" s="31"/>
    </row>
    <row r="69" spans="2:2" x14ac:dyDescent="0.25">
      <c r="B69" s="31"/>
    </row>
    <row r="70" spans="2:2" x14ac:dyDescent="0.25">
      <c r="B70" s="31"/>
    </row>
    <row r="71" spans="2:2" x14ac:dyDescent="0.25">
      <c r="B71" s="31"/>
    </row>
    <row r="72" spans="2:2" x14ac:dyDescent="0.25">
      <c r="B72" s="31"/>
    </row>
    <row r="73" spans="2:2" x14ac:dyDescent="0.25">
      <c r="B73" s="31"/>
    </row>
    <row r="74" spans="2:2" x14ac:dyDescent="0.25">
      <c r="B74" s="31"/>
    </row>
    <row r="75" spans="2:2" x14ac:dyDescent="0.25">
      <c r="B75" s="31"/>
    </row>
    <row r="76" spans="2:2" x14ac:dyDescent="0.25">
      <c r="B76" s="31"/>
    </row>
    <row r="77" spans="2:2" x14ac:dyDescent="0.25">
      <c r="B77" s="31"/>
    </row>
    <row r="78" spans="2:2" x14ac:dyDescent="0.25">
      <c r="B78" s="31"/>
    </row>
    <row r="79" spans="2:2" x14ac:dyDescent="0.25">
      <c r="B79" s="31"/>
    </row>
    <row r="80" spans="2:2" x14ac:dyDescent="0.25">
      <c r="B80" s="31"/>
    </row>
    <row r="81" spans="2:2" x14ac:dyDescent="0.25">
      <c r="B81" s="31"/>
    </row>
    <row r="82" spans="2:2" x14ac:dyDescent="0.25">
      <c r="B82" s="31"/>
    </row>
    <row r="83" spans="2:2" x14ac:dyDescent="0.25">
      <c r="B83" s="31"/>
    </row>
    <row r="84" spans="2:2" x14ac:dyDescent="0.25">
      <c r="B84" s="31"/>
    </row>
    <row r="85" spans="2:2" x14ac:dyDescent="0.25">
      <c r="B85" s="31"/>
    </row>
    <row r="86" spans="2:2" x14ac:dyDescent="0.25">
      <c r="B86" s="31"/>
    </row>
    <row r="87" spans="2:2" x14ac:dyDescent="0.25">
      <c r="B87" s="31"/>
    </row>
    <row r="88" spans="2:2" x14ac:dyDescent="0.25">
      <c r="B88" s="31"/>
    </row>
    <row r="89" spans="2:2" x14ac:dyDescent="0.25">
      <c r="B89" s="31"/>
    </row>
    <row r="90" spans="2:2" x14ac:dyDescent="0.25">
      <c r="B90" s="31"/>
    </row>
    <row r="91" spans="2:2" x14ac:dyDescent="0.25">
      <c r="B91" s="31"/>
    </row>
    <row r="92" spans="2:2" x14ac:dyDescent="0.25">
      <c r="B92" s="31"/>
    </row>
    <row r="93" spans="2:2" x14ac:dyDescent="0.25">
      <c r="B93" s="31"/>
    </row>
    <row r="94" spans="2:2" x14ac:dyDescent="0.25">
      <c r="B94" s="31"/>
    </row>
    <row r="95" spans="2:2" x14ac:dyDescent="0.25">
      <c r="B95" s="31"/>
    </row>
    <row r="96" spans="2:2" x14ac:dyDescent="0.25">
      <c r="B96" s="31"/>
    </row>
    <row r="97" spans="2:2" x14ac:dyDescent="0.25">
      <c r="B97" s="31"/>
    </row>
    <row r="98" spans="2:2" x14ac:dyDescent="0.25">
      <c r="B98" s="31"/>
    </row>
    <row r="99" spans="2:2" x14ac:dyDescent="0.25">
      <c r="B99" s="31"/>
    </row>
    <row r="100" spans="2:2" x14ac:dyDescent="0.25">
      <c r="B100" s="31"/>
    </row>
    <row r="101" spans="2:2" x14ac:dyDescent="0.25">
      <c r="B101" s="31"/>
    </row>
    <row r="102" spans="2:2" x14ac:dyDescent="0.25">
      <c r="B102" s="31"/>
    </row>
    <row r="103" spans="2:2" x14ac:dyDescent="0.25">
      <c r="B103" s="31"/>
    </row>
    <row r="104" spans="2:2" x14ac:dyDescent="0.25">
      <c r="B104" s="31"/>
    </row>
    <row r="105" spans="2:2" x14ac:dyDescent="0.25">
      <c r="B105" s="31"/>
    </row>
    <row r="106" spans="2:2" x14ac:dyDescent="0.25">
      <c r="B106" s="31"/>
    </row>
    <row r="107" spans="2:2" x14ac:dyDescent="0.25">
      <c r="B107" s="31"/>
    </row>
    <row r="108" spans="2:2" x14ac:dyDescent="0.25">
      <c r="B108" s="31"/>
    </row>
    <row r="109" spans="2:2" x14ac:dyDescent="0.25">
      <c r="B109" s="31"/>
    </row>
    <row r="110" spans="2:2" x14ac:dyDescent="0.25">
      <c r="B110" s="31"/>
    </row>
    <row r="111" spans="2:2" x14ac:dyDescent="0.25">
      <c r="B111" s="31"/>
    </row>
    <row r="112" spans="2:2" x14ac:dyDescent="0.25">
      <c r="B112" s="31"/>
    </row>
    <row r="113" spans="2:2" x14ac:dyDescent="0.25">
      <c r="B113" s="31"/>
    </row>
    <row r="114" spans="2:2" x14ac:dyDescent="0.25">
      <c r="B114" s="31"/>
    </row>
    <row r="115" spans="2:2" x14ac:dyDescent="0.25">
      <c r="B115" s="31"/>
    </row>
    <row r="116" spans="2:2" x14ac:dyDescent="0.25">
      <c r="B116" s="31"/>
    </row>
    <row r="117" spans="2:2" x14ac:dyDescent="0.25">
      <c r="B117" s="31"/>
    </row>
    <row r="118" spans="2:2" x14ac:dyDescent="0.25">
      <c r="B118" s="31"/>
    </row>
    <row r="119" spans="2:2" x14ac:dyDescent="0.25">
      <c r="B119" s="31"/>
    </row>
    <row r="120" spans="2:2" x14ac:dyDescent="0.25">
      <c r="B120" s="31"/>
    </row>
    <row r="121" spans="2:2" x14ac:dyDescent="0.25">
      <c r="B121" s="31"/>
    </row>
    <row r="122" spans="2:2" x14ac:dyDescent="0.25">
      <c r="B122" s="31"/>
    </row>
    <row r="123" spans="2:2" x14ac:dyDescent="0.25">
      <c r="B123" s="31"/>
    </row>
    <row r="124" spans="2:2" x14ac:dyDescent="0.25">
      <c r="B124" s="31"/>
    </row>
    <row r="125" spans="2:2" x14ac:dyDescent="0.25">
      <c r="B125" s="31"/>
    </row>
    <row r="126" spans="2:2" x14ac:dyDescent="0.25">
      <c r="B126" s="31"/>
    </row>
    <row r="127" spans="2:2" x14ac:dyDescent="0.25">
      <c r="B127" s="31"/>
    </row>
    <row r="128" spans="2:2" x14ac:dyDescent="0.25">
      <c r="B128" s="31"/>
    </row>
    <row r="129" spans="2:2" x14ac:dyDescent="0.25">
      <c r="B129" s="31"/>
    </row>
    <row r="130" spans="2:2" x14ac:dyDescent="0.25">
      <c r="B130" s="31"/>
    </row>
    <row r="131" spans="2:2" x14ac:dyDescent="0.25">
      <c r="B131" s="31"/>
    </row>
    <row r="132" spans="2:2" x14ac:dyDescent="0.25">
      <c r="B132" s="31"/>
    </row>
    <row r="133" spans="2:2" x14ac:dyDescent="0.25">
      <c r="B133" s="31"/>
    </row>
    <row r="134" spans="2:2" x14ac:dyDescent="0.25">
      <c r="B134" s="31"/>
    </row>
    <row r="135" spans="2:2" x14ac:dyDescent="0.25">
      <c r="B135" s="31"/>
    </row>
    <row r="136" spans="2:2" x14ac:dyDescent="0.25">
      <c r="B136" s="31"/>
    </row>
    <row r="137" spans="2:2" x14ac:dyDescent="0.25">
      <c r="B137" s="31"/>
    </row>
    <row r="138" spans="2:2" x14ac:dyDescent="0.25">
      <c r="B138" s="31"/>
    </row>
    <row r="139" spans="2:2" x14ac:dyDescent="0.25">
      <c r="B139" s="31"/>
    </row>
    <row r="140" spans="2:2" x14ac:dyDescent="0.25">
      <c r="B140" s="31"/>
    </row>
    <row r="141" spans="2:2" x14ac:dyDescent="0.25">
      <c r="B141" s="31"/>
    </row>
    <row r="142" spans="2:2" x14ac:dyDescent="0.25">
      <c r="B142" s="31"/>
    </row>
    <row r="143" spans="2:2" x14ac:dyDescent="0.25">
      <c r="B143" s="31"/>
    </row>
    <row r="144" spans="2:2" x14ac:dyDescent="0.25">
      <c r="B144" s="31"/>
    </row>
    <row r="145" spans="2:2" x14ac:dyDescent="0.25">
      <c r="B145" s="31"/>
    </row>
    <row r="146" spans="2:2" x14ac:dyDescent="0.25">
      <c r="B146" s="31"/>
    </row>
    <row r="147" spans="2:2" x14ac:dyDescent="0.25">
      <c r="B147" s="31"/>
    </row>
    <row r="148" spans="2:2" x14ac:dyDescent="0.25">
      <c r="B148" s="31"/>
    </row>
    <row r="149" spans="2:2" x14ac:dyDescent="0.25">
      <c r="B149" s="31"/>
    </row>
    <row r="150" spans="2:2" x14ac:dyDescent="0.25">
      <c r="B150" s="31"/>
    </row>
    <row r="151" spans="2:2" x14ac:dyDescent="0.25">
      <c r="B151" s="31"/>
    </row>
    <row r="152" spans="2:2" x14ac:dyDescent="0.25">
      <c r="B152" s="31"/>
    </row>
    <row r="153" spans="2:2" x14ac:dyDescent="0.25">
      <c r="B153" s="31"/>
    </row>
    <row r="154" spans="2:2" x14ac:dyDescent="0.25">
      <c r="B154" s="31"/>
    </row>
    <row r="155" spans="2:2" x14ac:dyDescent="0.25">
      <c r="B155" s="31"/>
    </row>
    <row r="156" spans="2:2" x14ac:dyDescent="0.25">
      <c r="B156" s="31"/>
    </row>
    <row r="157" spans="2:2" x14ac:dyDescent="0.25">
      <c r="B157" s="31"/>
    </row>
    <row r="158" spans="2:2" x14ac:dyDescent="0.25">
      <c r="B158" s="31"/>
    </row>
    <row r="159" spans="2:2" x14ac:dyDescent="0.25">
      <c r="B159" s="31"/>
    </row>
    <row r="160" spans="2:2" x14ac:dyDescent="0.25">
      <c r="B160" s="31"/>
    </row>
    <row r="161" spans="2:2" x14ac:dyDescent="0.25">
      <c r="B161" s="31"/>
    </row>
    <row r="162" spans="2:2" x14ac:dyDescent="0.25">
      <c r="B162" s="31"/>
    </row>
    <row r="163" spans="2:2" x14ac:dyDescent="0.25">
      <c r="B163" s="31"/>
    </row>
    <row r="164" spans="2:2" x14ac:dyDescent="0.25">
      <c r="B164" s="31"/>
    </row>
    <row r="165" spans="2:2" x14ac:dyDescent="0.25">
      <c r="B165" s="31"/>
    </row>
    <row r="166" spans="2:2" x14ac:dyDescent="0.25">
      <c r="B166" s="31"/>
    </row>
    <row r="167" spans="2:2" x14ac:dyDescent="0.25">
      <c r="B167" s="31"/>
    </row>
    <row r="168" spans="2:2" x14ac:dyDescent="0.25">
      <c r="B168" s="31"/>
    </row>
    <row r="169" spans="2:2" x14ac:dyDescent="0.25">
      <c r="B169" s="31"/>
    </row>
    <row r="170" spans="2:2" x14ac:dyDescent="0.25">
      <c r="B170" s="31"/>
    </row>
    <row r="171" spans="2:2" x14ac:dyDescent="0.25">
      <c r="B171" s="31"/>
    </row>
    <row r="172" spans="2:2" x14ac:dyDescent="0.25">
      <c r="B172" s="31"/>
    </row>
    <row r="173" spans="2:2" x14ac:dyDescent="0.25">
      <c r="B173" s="31"/>
    </row>
    <row r="174" spans="2:2" x14ac:dyDescent="0.25">
      <c r="B174" s="31"/>
    </row>
    <row r="175" spans="2:2" x14ac:dyDescent="0.25">
      <c r="B175" s="31"/>
    </row>
    <row r="176" spans="2:2" x14ac:dyDescent="0.25">
      <c r="B176" s="31"/>
    </row>
    <row r="177" spans="2:2" x14ac:dyDescent="0.25">
      <c r="B177" s="31"/>
    </row>
    <row r="178" spans="2:2" x14ac:dyDescent="0.25">
      <c r="B178" s="31"/>
    </row>
    <row r="179" spans="2:2" x14ac:dyDescent="0.25">
      <c r="B179" s="31"/>
    </row>
    <row r="180" spans="2:2" x14ac:dyDescent="0.25">
      <c r="B180" s="31"/>
    </row>
    <row r="181" spans="2:2" x14ac:dyDescent="0.25">
      <c r="B181" s="31"/>
    </row>
    <row r="182" spans="2:2" x14ac:dyDescent="0.25">
      <c r="B182" s="31"/>
    </row>
    <row r="183" spans="2:2" x14ac:dyDescent="0.25">
      <c r="B183" s="31"/>
    </row>
    <row r="184" spans="2:2" x14ac:dyDescent="0.25">
      <c r="B184" s="31"/>
    </row>
    <row r="185" spans="2:2" x14ac:dyDescent="0.25">
      <c r="B185" s="31"/>
    </row>
    <row r="186" spans="2:2" x14ac:dyDescent="0.25">
      <c r="B186" s="31"/>
    </row>
    <row r="187" spans="2:2" x14ac:dyDescent="0.25">
      <c r="B187" s="31"/>
    </row>
    <row r="188" spans="2:2" x14ac:dyDescent="0.25">
      <c r="B188" s="31"/>
    </row>
    <row r="189" spans="2:2" x14ac:dyDescent="0.25">
      <c r="B189" s="31"/>
    </row>
    <row r="190" spans="2:2" x14ac:dyDescent="0.25">
      <c r="B190" s="31"/>
    </row>
    <row r="191" spans="2:2" x14ac:dyDescent="0.25">
      <c r="B191" s="31"/>
    </row>
    <row r="192" spans="2:2" x14ac:dyDescent="0.25">
      <c r="B192" s="31"/>
    </row>
    <row r="193" spans="2:2" x14ac:dyDescent="0.25">
      <c r="B193" s="31"/>
    </row>
    <row r="194" spans="2:2" x14ac:dyDescent="0.25">
      <c r="B194" s="31"/>
    </row>
    <row r="195" spans="2:2" x14ac:dyDescent="0.25">
      <c r="B195" s="31"/>
    </row>
    <row r="196" spans="2:2" x14ac:dyDescent="0.25">
      <c r="B196" s="31"/>
    </row>
    <row r="197" spans="2:2" x14ac:dyDescent="0.25">
      <c r="B197" s="31"/>
    </row>
    <row r="198" spans="2:2" x14ac:dyDescent="0.25">
      <c r="B198" s="31"/>
    </row>
    <row r="199" spans="2:2" x14ac:dyDescent="0.25">
      <c r="B199" s="31"/>
    </row>
    <row r="200" spans="2:2" x14ac:dyDescent="0.25">
      <c r="B200" s="31"/>
    </row>
    <row r="201" spans="2:2" x14ac:dyDescent="0.25">
      <c r="B201" s="31"/>
    </row>
    <row r="202" spans="2:2" x14ac:dyDescent="0.25">
      <c r="B202" s="31"/>
    </row>
    <row r="203" spans="2:2" x14ac:dyDescent="0.25">
      <c r="B203" s="31"/>
    </row>
    <row r="204" spans="2:2" x14ac:dyDescent="0.25">
      <c r="B204" s="31"/>
    </row>
    <row r="205" spans="2:2" x14ac:dyDescent="0.25">
      <c r="B205" s="31"/>
    </row>
    <row r="206" spans="2:2" x14ac:dyDescent="0.25">
      <c r="B206" s="31"/>
    </row>
    <row r="207" spans="2:2" x14ac:dyDescent="0.25">
      <c r="B207" s="31"/>
    </row>
    <row r="208" spans="2:2" x14ac:dyDescent="0.25">
      <c r="B208" s="31"/>
    </row>
    <row r="209" spans="2:2" x14ac:dyDescent="0.25">
      <c r="B209" s="31"/>
    </row>
    <row r="210" spans="2:2" x14ac:dyDescent="0.25">
      <c r="B210" s="31"/>
    </row>
    <row r="211" spans="2:2" x14ac:dyDescent="0.25">
      <c r="B211" s="31"/>
    </row>
    <row r="212" spans="2:2" x14ac:dyDescent="0.25">
      <c r="B212" s="31"/>
    </row>
    <row r="213" spans="2:2" x14ac:dyDescent="0.25">
      <c r="B213" s="31"/>
    </row>
    <row r="214" spans="2:2" x14ac:dyDescent="0.25">
      <c r="B214" s="31"/>
    </row>
    <row r="215" spans="2:2" x14ac:dyDescent="0.25">
      <c r="B215" s="31"/>
    </row>
    <row r="216" spans="2:2" x14ac:dyDescent="0.25">
      <c r="B216" s="31"/>
    </row>
    <row r="217" spans="2:2" x14ac:dyDescent="0.25">
      <c r="B217" s="31"/>
    </row>
    <row r="218" spans="2:2" x14ac:dyDescent="0.25">
      <c r="B218" s="31"/>
    </row>
    <row r="219" spans="2:2" x14ac:dyDescent="0.25">
      <c r="B219" s="31"/>
    </row>
    <row r="220" spans="2:2" x14ac:dyDescent="0.25">
      <c r="B220" s="31"/>
    </row>
    <row r="221" spans="2:2" x14ac:dyDescent="0.25">
      <c r="B221" s="31"/>
    </row>
    <row r="222" spans="2:2" x14ac:dyDescent="0.25">
      <c r="B222" s="31"/>
    </row>
    <row r="223" spans="2:2" x14ac:dyDescent="0.25">
      <c r="B223" s="31"/>
    </row>
    <row r="224" spans="2:2" x14ac:dyDescent="0.25">
      <c r="B224" s="31"/>
    </row>
    <row r="225" spans="2:2" x14ac:dyDescent="0.25">
      <c r="B225" s="31"/>
    </row>
    <row r="226" spans="2:2" x14ac:dyDescent="0.25">
      <c r="B226" s="31"/>
    </row>
    <row r="227" spans="2:2" x14ac:dyDescent="0.25">
      <c r="B227" s="31"/>
    </row>
    <row r="228" spans="2:2" x14ac:dyDescent="0.25">
      <c r="B228" s="31"/>
    </row>
    <row r="229" spans="2:2" x14ac:dyDescent="0.25">
      <c r="B229" s="31"/>
    </row>
    <row r="230" spans="2:2" x14ac:dyDescent="0.25">
      <c r="B230" s="31"/>
    </row>
    <row r="231" spans="2:2" x14ac:dyDescent="0.25">
      <c r="B231" s="31"/>
    </row>
    <row r="232" spans="2:2" x14ac:dyDescent="0.25">
      <c r="B232" s="31"/>
    </row>
    <row r="233" spans="2:2" x14ac:dyDescent="0.25">
      <c r="B233" s="31"/>
    </row>
    <row r="234" spans="2:2" x14ac:dyDescent="0.25">
      <c r="B234" s="31"/>
    </row>
    <row r="235" spans="2:2" x14ac:dyDescent="0.25">
      <c r="B235" s="31"/>
    </row>
    <row r="236" spans="2:2" x14ac:dyDescent="0.25">
      <c r="B236" s="31"/>
    </row>
    <row r="237" spans="2:2" x14ac:dyDescent="0.25">
      <c r="B237" s="31"/>
    </row>
    <row r="238" spans="2:2" x14ac:dyDescent="0.25">
      <c r="B238" s="31"/>
    </row>
    <row r="239" spans="2:2" x14ac:dyDescent="0.25">
      <c r="B239" s="31"/>
    </row>
    <row r="240" spans="2:2" x14ac:dyDescent="0.25">
      <c r="B240" s="31"/>
    </row>
    <row r="241" spans="2:2" x14ac:dyDescent="0.25">
      <c r="B241" s="31"/>
    </row>
    <row r="242" spans="2:2" x14ac:dyDescent="0.25">
      <c r="B242" s="31"/>
    </row>
    <row r="243" spans="2:2" x14ac:dyDescent="0.25">
      <c r="B243" s="31"/>
    </row>
    <row r="244" spans="2:2" x14ac:dyDescent="0.25">
      <c r="B244" s="31"/>
    </row>
    <row r="245" spans="2:2" x14ac:dyDescent="0.25">
      <c r="B245" s="31"/>
    </row>
    <row r="246" spans="2:2" x14ac:dyDescent="0.25">
      <c r="B246" s="31"/>
    </row>
    <row r="247" spans="2:2" x14ac:dyDescent="0.25">
      <c r="B247" s="31"/>
    </row>
    <row r="248" spans="2:2" x14ac:dyDescent="0.25">
      <c r="B248" s="31"/>
    </row>
    <row r="249" spans="2:2" x14ac:dyDescent="0.25">
      <c r="B249" s="31"/>
    </row>
    <row r="250" spans="2:2" x14ac:dyDescent="0.25">
      <c r="B250" s="31"/>
    </row>
    <row r="251" spans="2:2" x14ac:dyDescent="0.25">
      <c r="B251" s="31"/>
    </row>
    <row r="252" spans="2:2" x14ac:dyDescent="0.25">
      <c r="B252" s="31"/>
    </row>
    <row r="253" spans="2:2" x14ac:dyDescent="0.25">
      <c r="B253" s="31"/>
    </row>
    <row r="254" spans="2:2" x14ac:dyDescent="0.25">
      <c r="B254" s="31"/>
    </row>
    <row r="255" spans="2:2" x14ac:dyDescent="0.25">
      <c r="B255" s="31"/>
    </row>
    <row r="256" spans="2:2" x14ac:dyDescent="0.25">
      <c r="B256" s="31"/>
    </row>
    <row r="257" spans="2:2" x14ac:dyDescent="0.25">
      <c r="B257" s="31"/>
    </row>
    <row r="258" spans="2:2" x14ac:dyDescent="0.25">
      <c r="B258" s="31"/>
    </row>
    <row r="259" spans="2:2" x14ac:dyDescent="0.25">
      <c r="B259" s="31"/>
    </row>
    <row r="260" spans="2:2" x14ac:dyDescent="0.25">
      <c r="B260" s="31"/>
    </row>
    <row r="261" spans="2:2" x14ac:dyDescent="0.25">
      <c r="B261" s="31"/>
    </row>
    <row r="262" spans="2:2" x14ac:dyDescent="0.25">
      <c r="B262" s="31"/>
    </row>
    <row r="263" spans="2:2" x14ac:dyDescent="0.25">
      <c r="B263" s="31"/>
    </row>
    <row r="264" spans="2:2" x14ac:dyDescent="0.25">
      <c r="B264" s="31"/>
    </row>
    <row r="265" spans="2:2" x14ac:dyDescent="0.25">
      <c r="B265" s="31"/>
    </row>
    <row r="266" spans="2:2" x14ac:dyDescent="0.25">
      <c r="B266" s="31"/>
    </row>
    <row r="267" spans="2:2" x14ac:dyDescent="0.25">
      <c r="B267" s="31"/>
    </row>
    <row r="268" spans="2:2" x14ac:dyDescent="0.25">
      <c r="B268" s="31"/>
    </row>
    <row r="269" spans="2:2" x14ac:dyDescent="0.25">
      <c r="B269" s="31"/>
    </row>
    <row r="270" spans="2:2" x14ac:dyDescent="0.25">
      <c r="B270" s="31"/>
    </row>
    <row r="271" spans="2:2" x14ac:dyDescent="0.25">
      <c r="B271" s="31"/>
    </row>
    <row r="272" spans="2:2" x14ac:dyDescent="0.25">
      <c r="B272" s="31"/>
    </row>
    <row r="273" spans="2:2" x14ac:dyDescent="0.25">
      <c r="B273" s="31"/>
    </row>
    <row r="274" spans="2:2" x14ac:dyDescent="0.25">
      <c r="B274" s="31"/>
    </row>
    <row r="275" spans="2:2" x14ac:dyDescent="0.25">
      <c r="B275" s="31"/>
    </row>
    <row r="276" spans="2:2" x14ac:dyDescent="0.25">
      <c r="B276" s="31"/>
    </row>
    <row r="277" spans="2:2" x14ac:dyDescent="0.25">
      <c r="B277" s="31"/>
    </row>
    <row r="278" spans="2:2" x14ac:dyDescent="0.25">
      <c r="B278" s="31"/>
    </row>
    <row r="279" spans="2:2" x14ac:dyDescent="0.25">
      <c r="B279" s="31"/>
    </row>
    <row r="280" spans="2:2" x14ac:dyDescent="0.25">
      <c r="B280" s="31"/>
    </row>
    <row r="281" spans="2:2" x14ac:dyDescent="0.25">
      <c r="B281" s="31"/>
    </row>
    <row r="282" spans="2:2" x14ac:dyDescent="0.25">
      <c r="B282" s="31"/>
    </row>
    <row r="283" spans="2:2" x14ac:dyDescent="0.25">
      <c r="B283" s="31"/>
    </row>
    <row r="284" spans="2:2" x14ac:dyDescent="0.25">
      <c r="B284" s="31"/>
    </row>
    <row r="285" spans="2:2" x14ac:dyDescent="0.25">
      <c r="B285" s="31"/>
    </row>
    <row r="286" spans="2:2" x14ac:dyDescent="0.25">
      <c r="B286" s="31"/>
    </row>
    <row r="287" spans="2:2" x14ac:dyDescent="0.25">
      <c r="B287" s="31"/>
    </row>
    <row r="288" spans="2:2" x14ac:dyDescent="0.25">
      <c r="B288" s="31"/>
    </row>
    <row r="289" spans="2:2" x14ac:dyDescent="0.25">
      <c r="B289" s="31"/>
    </row>
    <row r="290" spans="2:2" x14ac:dyDescent="0.25">
      <c r="B290" s="31"/>
    </row>
    <row r="291" spans="2:2" x14ac:dyDescent="0.25">
      <c r="B291" s="31"/>
    </row>
    <row r="292" spans="2:2" x14ac:dyDescent="0.25">
      <c r="B292" s="31"/>
    </row>
    <row r="293" spans="2:2" x14ac:dyDescent="0.25">
      <c r="B293" s="31"/>
    </row>
    <row r="294" spans="2:2" x14ac:dyDescent="0.25">
      <c r="B294" s="31"/>
    </row>
    <row r="295" spans="2:2" x14ac:dyDescent="0.25">
      <c r="B295" s="31"/>
    </row>
    <row r="296" spans="2:2" x14ac:dyDescent="0.25">
      <c r="B296" s="31"/>
    </row>
    <row r="297" spans="2:2" x14ac:dyDescent="0.25">
      <c r="B297" s="31"/>
    </row>
    <row r="298" spans="2:2" x14ac:dyDescent="0.25">
      <c r="B298" s="31"/>
    </row>
    <row r="299" spans="2:2" x14ac:dyDescent="0.25">
      <c r="B299" s="31"/>
    </row>
    <row r="300" spans="2:2" x14ac:dyDescent="0.25">
      <c r="B300" s="31"/>
    </row>
    <row r="301" spans="2:2" x14ac:dyDescent="0.25">
      <c r="B301" s="31"/>
    </row>
    <row r="302" spans="2:2" x14ac:dyDescent="0.25">
      <c r="B302" s="31"/>
    </row>
    <row r="303" spans="2:2" x14ac:dyDescent="0.25">
      <c r="B303" s="31"/>
    </row>
    <row r="304" spans="2:2" x14ac:dyDescent="0.25">
      <c r="B304" s="31"/>
    </row>
    <row r="305" spans="2:2" x14ac:dyDescent="0.25">
      <c r="B305" s="31"/>
    </row>
    <row r="306" spans="2:2" x14ac:dyDescent="0.25">
      <c r="B306" s="31"/>
    </row>
    <row r="307" spans="2:2" x14ac:dyDescent="0.25">
      <c r="B307" s="31"/>
    </row>
    <row r="308" spans="2:2" x14ac:dyDescent="0.25">
      <c r="B308" s="31"/>
    </row>
    <row r="309" spans="2:2" x14ac:dyDescent="0.25">
      <c r="B309" s="31"/>
    </row>
    <row r="310" spans="2:2" x14ac:dyDescent="0.25">
      <c r="B310" s="31"/>
    </row>
    <row r="311" spans="2:2" x14ac:dyDescent="0.25">
      <c r="B311" s="31"/>
    </row>
    <row r="312" spans="2:2" x14ac:dyDescent="0.25">
      <c r="B312" s="31"/>
    </row>
    <row r="313" spans="2:2" x14ac:dyDescent="0.25">
      <c r="B313" s="31"/>
    </row>
    <row r="314" spans="2:2" x14ac:dyDescent="0.25">
      <c r="B314" s="31"/>
    </row>
    <row r="315" spans="2:2" x14ac:dyDescent="0.25">
      <c r="B315" s="31"/>
    </row>
    <row r="316" spans="2:2" x14ac:dyDescent="0.25">
      <c r="B316" s="31"/>
    </row>
    <row r="317" spans="2:2" x14ac:dyDescent="0.25">
      <c r="B317" s="31"/>
    </row>
    <row r="318" spans="2:2" x14ac:dyDescent="0.25">
      <c r="B318" s="31"/>
    </row>
    <row r="319" spans="2:2" x14ac:dyDescent="0.25">
      <c r="B319" s="31"/>
    </row>
    <row r="320" spans="2:2" x14ac:dyDescent="0.25">
      <c r="B320" s="31"/>
    </row>
    <row r="321" spans="2:2" x14ac:dyDescent="0.25">
      <c r="B321" s="31"/>
    </row>
    <row r="322" spans="2:2" x14ac:dyDescent="0.25">
      <c r="B322" s="31"/>
    </row>
    <row r="323" spans="2:2" x14ac:dyDescent="0.25">
      <c r="B323" s="31"/>
    </row>
    <row r="324" spans="2:2" x14ac:dyDescent="0.25">
      <c r="B324" s="31"/>
    </row>
    <row r="325" spans="2:2" x14ac:dyDescent="0.25">
      <c r="B325" s="31"/>
    </row>
    <row r="326" spans="2:2" x14ac:dyDescent="0.25">
      <c r="B326" s="31"/>
    </row>
    <row r="327" spans="2:2" x14ac:dyDescent="0.25">
      <c r="B327" s="31"/>
    </row>
    <row r="328" spans="2:2" x14ac:dyDescent="0.25">
      <c r="B328" s="31"/>
    </row>
    <row r="329" spans="2:2" x14ac:dyDescent="0.25">
      <c r="B329" s="31"/>
    </row>
    <row r="330" spans="2:2" x14ac:dyDescent="0.25">
      <c r="B330" s="31"/>
    </row>
    <row r="331" spans="2:2" x14ac:dyDescent="0.25">
      <c r="B331" s="31"/>
    </row>
    <row r="332" spans="2:2" x14ac:dyDescent="0.25">
      <c r="B332" s="31"/>
    </row>
    <row r="333" spans="2:2" x14ac:dyDescent="0.25">
      <c r="B333" s="31"/>
    </row>
    <row r="334" spans="2:2" x14ac:dyDescent="0.25">
      <c r="B334" s="31"/>
    </row>
    <row r="335" spans="2:2" x14ac:dyDescent="0.25">
      <c r="B335" s="31"/>
    </row>
    <row r="336" spans="2:2" x14ac:dyDescent="0.25">
      <c r="B336" s="31"/>
    </row>
    <row r="337" spans="2:2" x14ac:dyDescent="0.25">
      <c r="B337" s="31"/>
    </row>
    <row r="338" spans="2:2" x14ac:dyDescent="0.25">
      <c r="B338" s="31"/>
    </row>
    <row r="339" spans="2:2" x14ac:dyDescent="0.25">
      <c r="B339" s="31"/>
    </row>
    <row r="340" spans="2:2" x14ac:dyDescent="0.25">
      <c r="B340" s="31"/>
    </row>
    <row r="341" spans="2:2" x14ac:dyDescent="0.25">
      <c r="B341" s="31"/>
    </row>
    <row r="342" spans="2:2" x14ac:dyDescent="0.25">
      <c r="B342" s="31"/>
    </row>
    <row r="343" spans="2:2" x14ac:dyDescent="0.25">
      <c r="B343" s="31"/>
    </row>
    <row r="344" spans="2:2" x14ac:dyDescent="0.25">
      <c r="B344" s="31"/>
    </row>
    <row r="345" spans="2:2" x14ac:dyDescent="0.25">
      <c r="B345" s="31"/>
    </row>
    <row r="346" spans="2:2" x14ac:dyDescent="0.25">
      <c r="B346" s="31"/>
    </row>
    <row r="347" spans="2:2" x14ac:dyDescent="0.25">
      <c r="B347" s="31"/>
    </row>
    <row r="348" spans="2:2" x14ac:dyDescent="0.25">
      <c r="B348" s="31"/>
    </row>
    <row r="349" spans="2:2" x14ac:dyDescent="0.25">
      <c r="B349" s="31"/>
    </row>
    <row r="350" spans="2:2" x14ac:dyDescent="0.25">
      <c r="B350" s="31"/>
    </row>
    <row r="351" spans="2:2" x14ac:dyDescent="0.25">
      <c r="B351" s="31"/>
    </row>
    <row r="352" spans="2:2" x14ac:dyDescent="0.25">
      <c r="B352" s="31"/>
    </row>
    <row r="353" spans="2:2" x14ac:dyDescent="0.25">
      <c r="B353" s="31"/>
    </row>
    <row r="354" spans="2:2" x14ac:dyDescent="0.25">
      <c r="B354" s="31"/>
    </row>
    <row r="355" spans="2:2" x14ac:dyDescent="0.25">
      <c r="B355" s="31"/>
    </row>
    <row r="356" spans="2:2" x14ac:dyDescent="0.25">
      <c r="B356" s="31"/>
    </row>
    <row r="357" spans="2:2" x14ac:dyDescent="0.25">
      <c r="B357" s="31"/>
    </row>
    <row r="358" spans="2:2" x14ac:dyDescent="0.25">
      <c r="B358" s="31"/>
    </row>
    <row r="359" spans="2:2" x14ac:dyDescent="0.25">
      <c r="B359" s="31"/>
    </row>
    <row r="360" spans="2:2" x14ac:dyDescent="0.25">
      <c r="B360" s="31"/>
    </row>
    <row r="361" spans="2:2" x14ac:dyDescent="0.25">
      <c r="B361" s="31"/>
    </row>
    <row r="362" spans="2:2" x14ac:dyDescent="0.25">
      <c r="B362" s="31"/>
    </row>
    <row r="363" spans="2:2" x14ac:dyDescent="0.25">
      <c r="B363" s="31"/>
    </row>
    <row r="364" spans="2:2" x14ac:dyDescent="0.25">
      <c r="B364" s="31"/>
    </row>
    <row r="365" spans="2:2" x14ac:dyDescent="0.25">
      <c r="B365" s="31"/>
    </row>
    <row r="366" spans="2:2" x14ac:dyDescent="0.25">
      <c r="B366" s="31"/>
    </row>
    <row r="367" spans="2:2" x14ac:dyDescent="0.25">
      <c r="B367" s="31"/>
    </row>
    <row r="368" spans="2:2" x14ac:dyDescent="0.25">
      <c r="B368" s="31"/>
    </row>
    <row r="369" spans="2:2" x14ac:dyDescent="0.25">
      <c r="B369" s="31"/>
    </row>
    <row r="370" spans="2:2" x14ac:dyDescent="0.25">
      <c r="B370" s="31"/>
    </row>
    <row r="371" spans="2:2" x14ac:dyDescent="0.25">
      <c r="B371" s="31"/>
    </row>
    <row r="372" spans="2:2" x14ac:dyDescent="0.25">
      <c r="B372" s="31"/>
    </row>
    <row r="373" spans="2:2" x14ac:dyDescent="0.25">
      <c r="B373" s="31"/>
    </row>
    <row r="374" spans="2:2" x14ac:dyDescent="0.25">
      <c r="B374" s="31"/>
    </row>
    <row r="375" spans="2:2" x14ac:dyDescent="0.25">
      <c r="B375" s="31"/>
    </row>
    <row r="376" spans="2:2" x14ac:dyDescent="0.25">
      <c r="B376" s="31"/>
    </row>
    <row r="377" spans="2:2" x14ac:dyDescent="0.25">
      <c r="B377" s="31"/>
    </row>
    <row r="378" spans="2:2" x14ac:dyDescent="0.25">
      <c r="B378" s="31"/>
    </row>
    <row r="379" spans="2:2" x14ac:dyDescent="0.25">
      <c r="B379" s="31"/>
    </row>
    <row r="380" spans="2:2" x14ac:dyDescent="0.25">
      <c r="B380" s="31"/>
    </row>
    <row r="381" spans="2:2" x14ac:dyDescent="0.25">
      <c r="B381" s="31"/>
    </row>
    <row r="382" spans="2:2" x14ac:dyDescent="0.25">
      <c r="B382" s="31"/>
    </row>
    <row r="383" spans="2:2" x14ac:dyDescent="0.25">
      <c r="B383" s="31"/>
    </row>
    <row r="384" spans="2:2" x14ac:dyDescent="0.25">
      <c r="B384" s="31"/>
    </row>
    <row r="385" spans="2:2" x14ac:dyDescent="0.25">
      <c r="B385" s="31"/>
    </row>
    <row r="386" spans="2:2" x14ac:dyDescent="0.25">
      <c r="B386" s="31"/>
    </row>
    <row r="387" spans="2:2" x14ac:dyDescent="0.25">
      <c r="B387" s="31"/>
    </row>
    <row r="388" spans="2:2" x14ac:dyDescent="0.25">
      <c r="B388" s="31"/>
    </row>
    <row r="389" spans="2:2" x14ac:dyDescent="0.25">
      <c r="B389" s="31"/>
    </row>
    <row r="390" spans="2:2" x14ac:dyDescent="0.25">
      <c r="B390" s="31"/>
    </row>
    <row r="391" spans="2:2" x14ac:dyDescent="0.25">
      <c r="B391" s="31"/>
    </row>
    <row r="392" spans="2:2" x14ac:dyDescent="0.25">
      <c r="B392" s="31"/>
    </row>
    <row r="393" spans="2:2" x14ac:dyDescent="0.25">
      <c r="B393" s="31"/>
    </row>
    <row r="394" spans="2:2" x14ac:dyDescent="0.25">
      <c r="B394" s="31"/>
    </row>
    <row r="395" spans="2:2" x14ac:dyDescent="0.25">
      <c r="B395" s="31"/>
    </row>
    <row r="396" spans="2:2" x14ac:dyDescent="0.25">
      <c r="B396" s="31"/>
    </row>
    <row r="397" spans="2:2" x14ac:dyDescent="0.25">
      <c r="B397" s="31"/>
    </row>
    <row r="398" spans="2:2" x14ac:dyDescent="0.25">
      <c r="B398" s="31"/>
    </row>
    <row r="399" spans="2:2" x14ac:dyDescent="0.25">
      <c r="B399" s="31"/>
    </row>
    <row r="400" spans="2:2" x14ac:dyDescent="0.25">
      <c r="B400" s="31"/>
    </row>
    <row r="401" spans="2:2" x14ac:dyDescent="0.25">
      <c r="B401" s="31"/>
    </row>
    <row r="402" spans="2:2" x14ac:dyDescent="0.25">
      <c r="B402" s="31"/>
    </row>
    <row r="403" spans="2:2" x14ac:dyDescent="0.25">
      <c r="B403" s="31"/>
    </row>
    <row r="404" spans="2:2" x14ac:dyDescent="0.25">
      <c r="B404" s="31"/>
    </row>
    <row r="405" spans="2:2" x14ac:dyDescent="0.25">
      <c r="B405" s="31"/>
    </row>
    <row r="406" spans="2:2" x14ac:dyDescent="0.25">
      <c r="B406" s="31"/>
    </row>
    <row r="407" spans="2:2" x14ac:dyDescent="0.25">
      <c r="B407" s="31"/>
    </row>
    <row r="408" spans="2:2" x14ac:dyDescent="0.25">
      <c r="B408" s="31"/>
    </row>
    <row r="409" spans="2:2" x14ac:dyDescent="0.25">
      <c r="B409" s="31"/>
    </row>
    <row r="410" spans="2:2" x14ac:dyDescent="0.25">
      <c r="B410" s="31"/>
    </row>
    <row r="411" spans="2:2" x14ac:dyDescent="0.25">
      <c r="B411" s="31"/>
    </row>
    <row r="412" spans="2:2" x14ac:dyDescent="0.25">
      <c r="B412" s="31"/>
    </row>
    <row r="413" spans="2:2" x14ac:dyDescent="0.25">
      <c r="B413" s="31"/>
    </row>
    <row r="414" spans="2:2" x14ac:dyDescent="0.25">
      <c r="B414" s="31"/>
    </row>
    <row r="415" spans="2:2" x14ac:dyDescent="0.25">
      <c r="B415" s="31"/>
    </row>
    <row r="416" spans="2:2" x14ac:dyDescent="0.25">
      <c r="B416" s="31"/>
    </row>
    <row r="417" spans="2:2" x14ac:dyDescent="0.25">
      <c r="B417" s="31"/>
    </row>
    <row r="418" spans="2:2" x14ac:dyDescent="0.25">
      <c r="B418" s="31"/>
    </row>
    <row r="419" spans="2:2" x14ac:dyDescent="0.25">
      <c r="B419" s="31"/>
    </row>
    <row r="420" spans="2:2" x14ac:dyDescent="0.25">
      <c r="B420" s="31"/>
    </row>
    <row r="421" spans="2:2" x14ac:dyDescent="0.25">
      <c r="B421" s="31"/>
    </row>
    <row r="422" spans="2:2" x14ac:dyDescent="0.25">
      <c r="B422" s="31"/>
    </row>
    <row r="423" spans="2:2" x14ac:dyDescent="0.25">
      <c r="B423" s="31"/>
    </row>
    <row r="424" spans="2:2" x14ac:dyDescent="0.25">
      <c r="B424" s="31"/>
    </row>
    <row r="425" spans="2:2" x14ac:dyDescent="0.25">
      <c r="B425" s="31"/>
    </row>
    <row r="426" spans="2:2" x14ac:dyDescent="0.25">
      <c r="B426" s="31"/>
    </row>
    <row r="427" spans="2:2" x14ac:dyDescent="0.25">
      <c r="B427" s="31"/>
    </row>
    <row r="428" spans="2:2" x14ac:dyDescent="0.25">
      <c r="B428" s="31"/>
    </row>
    <row r="429" spans="2:2" x14ac:dyDescent="0.25">
      <c r="B429" s="31"/>
    </row>
    <row r="430" spans="2:2" x14ac:dyDescent="0.25">
      <c r="B430" s="31"/>
    </row>
    <row r="431" spans="2:2" x14ac:dyDescent="0.25">
      <c r="B431" s="31"/>
    </row>
    <row r="432" spans="2:2" x14ac:dyDescent="0.25">
      <c r="B432" s="31"/>
    </row>
    <row r="433" spans="2:2" x14ac:dyDescent="0.25">
      <c r="B433" s="31"/>
    </row>
    <row r="434" spans="2:2" x14ac:dyDescent="0.25">
      <c r="B434" s="31"/>
    </row>
    <row r="435" spans="2:2" x14ac:dyDescent="0.25">
      <c r="B435" s="31"/>
    </row>
    <row r="436" spans="2:2" x14ac:dyDescent="0.25">
      <c r="B436" s="31"/>
    </row>
    <row r="437" spans="2:2" x14ac:dyDescent="0.25">
      <c r="B437" s="31"/>
    </row>
    <row r="438" spans="2:2" x14ac:dyDescent="0.25">
      <c r="B438" s="31"/>
    </row>
    <row r="439" spans="2:2" x14ac:dyDescent="0.25">
      <c r="B439" s="31"/>
    </row>
    <row r="440" spans="2:2" x14ac:dyDescent="0.25">
      <c r="B440" s="31"/>
    </row>
    <row r="441" spans="2:2" x14ac:dyDescent="0.25">
      <c r="B441" s="31"/>
    </row>
    <row r="442" spans="2:2" x14ac:dyDescent="0.25">
      <c r="B442" s="31"/>
    </row>
    <row r="443" spans="2:2" x14ac:dyDescent="0.25">
      <c r="B443" s="31"/>
    </row>
    <row r="444" spans="2:2" x14ac:dyDescent="0.25">
      <c r="B444" s="31"/>
    </row>
    <row r="445" spans="2:2" x14ac:dyDescent="0.25">
      <c r="B445" s="31"/>
    </row>
    <row r="446" spans="2:2" x14ac:dyDescent="0.25">
      <c r="B446" s="31"/>
    </row>
    <row r="447" spans="2:2" x14ac:dyDescent="0.25">
      <c r="B447" s="31"/>
    </row>
    <row r="448" spans="2:2" x14ac:dyDescent="0.25">
      <c r="B448" s="31"/>
    </row>
    <row r="449" spans="2:2" x14ac:dyDescent="0.25">
      <c r="B449" s="31"/>
    </row>
    <row r="450" spans="2:2" x14ac:dyDescent="0.25">
      <c r="B450" s="31"/>
    </row>
    <row r="451" spans="2:2" x14ac:dyDescent="0.25">
      <c r="B451" s="31"/>
    </row>
    <row r="452" spans="2:2" x14ac:dyDescent="0.25">
      <c r="B452" s="31"/>
    </row>
    <row r="453" spans="2:2" x14ac:dyDescent="0.25">
      <c r="B453" s="31"/>
    </row>
    <row r="454" spans="2:2" x14ac:dyDescent="0.25">
      <c r="B454" s="31"/>
    </row>
    <row r="455" spans="2:2" x14ac:dyDescent="0.25">
      <c r="B455" s="31"/>
    </row>
    <row r="456" spans="2:2" x14ac:dyDescent="0.25">
      <c r="B456" s="31"/>
    </row>
    <row r="457" spans="2:2" x14ac:dyDescent="0.25">
      <c r="B457" s="31"/>
    </row>
    <row r="458" spans="2:2" x14ac:dyDescent="0.25">
      <c r="B458" s="31"/>
    </row>
    <row r="459" spans="2:2" x14ac:dyDescent="0.25">
      <c r="B459" s="31"/>
    </row>
    <row r="460" spans="2:2" x14ac:dyDescent="0.25">
      <c r="B460" s="31"/>
    </row>
    <row r="461" spans="2:2" x14ac:dyDescent="0.25">
      <c r="B461" s="31"/>
    </row>
    <row r="462" spans="2:2" x14ac:dyDescent="0.25">
      <c r="B462" s="31"/>
    </row>
    <row r="463" spans="2:2" x14ac:dyDescent="0.25">
      <c r="B463" s="31"/>
    </row>
    <row r="464" spans="2:2" x14ac:dyDescent="0.25">
      <c r="B464" s="31"/>
    </row>
    <row r="465" spans="2:2" x14ac:dyDescent="0.25">
      <c r="B465" s="31"/>
    </row>
    <row r="466" spans="2:2" x14ac:dyDescent="0.25">
      <c r="B466" s="31"/>
    </row>
    <row r="467" spans="2:2" x14ac:dyDescent="0.25">
      <c r="B467" s="31"/>
    </row>
    <row r="468" spans="2:2" x14ac:dyDescent="0.25">
      <c r="B468" s="31"/>
    </row>
    <row r="469" spans="2:2" x14ac:dyDescent="0.25">
      <c r="B469" s="31"/>
    </row>
    <row r="470" spans="2:2" x14ac:dyDescent="0.25">
      <c r="B470" s="31"/>
    </row>
    <row r="471" spans="2:2" x14ac:dyDescent="0.25">
      <c r="B471" s="31"/>
    </row>
    <row r="472" spans="2:2" x14ac:dyDescent="0.25">
      <c r="B472" s="31"/>
    </row>
    <row r="473" spans="2:2" x14ac:dyDescent="0.25">
      <c r="B473" s="31"/>
    </row>
    <row r="474" spans="2:2" x14ac:dyDescent="0.25">
      <c r="B474" s="31"/>
    </row>
    <row r="475" spans="2:2" x14ac:dyDescent="0.25">
      <c r="B475" s="31"/>
    </row>
    <row r="476" spans="2:2" x14ac:dyDescent="0.25">
      <c r="B476" s="31"/>
    </row>
    <row r="477" spans="2:2" x14ac:dyDescent="0.25">
      <c r="B477" s="31"/>
    </row>
    <row r="478" spans="2:2" x14ac:dyDescent="0.25">
      <c r="B478" s="31"/>
    </row>
    <row r="479" spans="2:2" x14ac:dyDescent="0.25">
      <c r="B479" s="31"/>
    </row>
    <row r="480" spans="2:2" x14ac:dyDescent="0.25">
      <c r="B480" s="31"/>
    </row>
    <row r="481" spans="2:2" x14ac:dyDescent="0.25">
      <c r="B481" s="31"/>
    </row>
    <row r="482" spans="2:2" x14ac:dyDescent="0.25">
      <c r="B482" s="31"/>
    </row>
    <row r="483" spans="2:2" x14ac:dyDescent="0.25">
      <c r="B483" s="31"/>
    </row>
    <row r="484" spans="2:2" x14ac:dyDescent="0.25">
      <c r="B484" s="31"/>
    </row>
    <row r="485" spans="2:2" x14ac:dyDescent="0.25">
      <c r="B485" s="31"/>
    </row>
    <row r="486" spans="2:2" x14ac:dyDescent="0.25">
      <c r="B486" s="31"/>
    </row>
    <row r="487" spans="2:2" x14ac:dyDescent="0.25">
      <c r="B487" s="31"/>
    </row>
    <row r="488" spans="2:2" x14ac:dyDescent="0.25">
      <c r="B488" s="31"/>
    </row>
    <row r="489" spans="2:2" x14ac:dyDescent="0.25">
      <c r="B489" s="31"/>
    </row>
    <row r="490" spans="2:2" x14ac:dyDescent="0.25">
      <c r="B490" s="31"/>
    </row>
    <row r="491" spans="2:2" x14ac:dyDescent="0.25">
      <c r="B491" s="31"/>
    </row>
    <row r="492" spans="2:2" x14ac:dyDescent="0.25">
      <c r="B492" s="31"/>
    </row>
    <row r="493" spans="2:2" x14ac:dyDescent="0.25">
      <c r="B493" s="31"/>
    </row>
    <row r="494" spans="2:2" x14ac:dyDescent="0.25">
      <c r="B494" s="31"/>
    </row>
    <row r="495" spans="2:2" x14ac:dyDescent="0.25">
      <c r="B495" s="31"/>
    </row>
    <row r="496" spans="2:2" x14ac:dyDescent="0.25">
      <c r="B496" s="31"/>
    </row>
    <row r="497" spans="2:2" x14ac:dyDescent="0.25">
      <c r="B497" s="31"/>
    </row>
    <row r="498" spans="2:2" x14ac:dyDescent="0.25">
      <c r="B498" s="31"/>
    </row>
    <row r="499" spans="2:2" x14ac:dyDescent="0.25">
      <c r="B499" s="31"/>
    </row>
    <row r="500" spans="2:2" x14ac:dyDescent="0.25">
      <c r="B500" s="31"/>
    </row>
    <row r="501" spans="2:2" x14ac:dyDescent="0.25">
      <c r="B501" s="31"/>
    </row>
    <row r="502" spans="2:2" x14ac:dyDescent="0.25">
      <c r="B502" s="31"/>
    </row>
    <row r="503" spans="2:2" x14ac:dyDescent="0.25">
      <c r="B503" s="31"/>
    </row>
    <row r="504" spans="2:2" x14ac:dyDescent="0.25">
      <c r="B504" s="31"/>
    </row>
    <row r="505" spans="2:2" x14ac:dyDescent="0.25">
      <c r="B505" s="31"/>
    </row>
    <row r="506" spans="2:2" x14ac:dyDescent="0.25">
      <c r="B506" s="31"/>
    </row>
    <row r="507" spans="2:2" x14ac:dyDescent="0.25">
      <c r="B507" s="31"/>
    </row>
    <row r="508" spans="2:2" x14ac:dyDescent="0.25">
      <c r="B508" s="31"/>
    </row>
    <row r="509" spans="2:2" x14ac:dyDescent="0.25">
      <c r="B509" s="31"/>
    </row>
    <row r="510" spans="2:2" x14ac:dyDescent="0.25">
      <c r="B510" s="31"/>
    </row>
    <row r="511" spans="2:2" x14ac:dyDescent="0.25">
      <c r="B511" s="31"/>
    </row>
    <row r="512" spans="2:2" x14ac:dyDescent="0.25">
      <c r="B512" s="31"/>
    </row>
    <row r="513" spans="2:2" x14ac:dyDescent="0.25">
      <c r="B513" s="31"/>
    </row>
    <row r="514" spans="2:2" x14ac:dyDescent="0.25">
      <c r="B514" s="31"/>
    </row>
    <row r="515" spans="2:2" x14ac:dyDescent="0.25">
      <c r="B515" s="31"/>
    </row>
    <row r="516" spans="2:2" x14ac:dyDescent="0.25">
      <c r="B516" s="31"/>
    </row>
    <row r="517" spans="2:2" x14ac:dyDescent="0.25">
      <c r="B517" s="31"/>
    </row>
    <row r="518" spans="2:2" x14ac:dyDescent="0.25">
      <c r="B518" s="31"/>
    </row>
    <row r="519" spans="2:2" x14ac:dyDescent="0.25">
      <c r="B519" s="31"/>
    </row>
    <row r="520" spans="2:2" x14ac:dyDescent="0.25">
      <c r="B520" s="31"/>
    </row>
    <row r="521" spans="2:2" x14ac:dyDescent="0.25">
      <c r="B521" s="31"/>
    </row>
    <row r="522" spans="2:2" x14ac:dyDescent="0.25">
      <c r="B522" s="31"/>
    </row>
    <row r="523" spans="2:2" x14ac:dyDescent="0.25">
      <c r="B523" s="31"/>
    </row>
    <row r="524" spans="2:2" x14ac:dyDescent="0.25">
      <c r="B524" s="31"/>
    </row>
    <row r="525" spans="2:2" x14ac:dyDescent="0.25">
      <c r="B525" s="31"/>
    </row>
    <row r="526" spans="2:2" x14ac:dyDescent="0.25">
      <c r="B526" s="31"/>
    </row>
    <row r="527" spans="2:2" x14ac:dyDescent="0.25">
      <c r="B527" s="31"/>
    </row>
    <row r="528" spans="2:2" x14ac:dyDescent="0.25">
      <c r="B528" s="31"/>
    </row>
    <row r="529" spans="2:2" x14ac:dyDescent="0.25">
      <c r="B529" s="31"/>
    </row>
    <row r="530" spans="2:2" x14ac:dyDescent="0.25">
      <c r="B530" s="31"/>
    </row>
    <row r="531" spans="2:2" x14ac:dyDescent="0.25">
      <c r="B531" s="31"/>
    </row>
    <row r="532" spans="2:2" x14ac:dyDescent="0.25">
      <c r="B532" s="31"/>
    </row>
    <row r="533" spans="2:2" x14ac:dyDescent="0.25">
      <c r="B533" s="31"/>
    </row>
    <row r="534" spans="2:2" x14ac:dyDescent="0.25">
      <c r="B534" s="31"/>
    </row>
    <row r="535" spans="2:2" x14ac:dyDescent="0.25">
      <c r="B535" s="31"/>
    </row>
    <row r="536" spans="2:2" x14ac:dyDescent="0.25">
      <c r="B536" s="31"/>
    </row>
    <row r="537" spans="2:2" x14ac:dyDescent="0.25">
      <c r="B537" s="31"/>
    </row>
    <row r="538" spans="2:2" x14ac:dyDescent="0.25">
      <c r="B538" s="31"/>
    </row>
    <row r="539" spans="2:2" x14ac:dyDescent="0.25">
      <c r="B539" s="31"/>
    </row>
    <row r="540" spans="2:2" x14ac:dyDescent="0.25">
      <c r="B540" s="31"/>
    </row>
    <row r="541" spans="2:2" x14ac:dyDescent="0.25">
      <c r="B541" s="31"/>
    </row>
    <row r="542" spans="2:2" x14ac:dyDescent="0.25">
      <c r="B542" s="31"/>
    </row>
    <row r="543" spans="2:2" x14ac:dyDescent="0.25">
      <c r="B543" s="31"/>
    </row>
    <row r="544" spans="2:2" x14ac:dyDescent="0.25">
      <c r="B544" s="31"/>
    </row>
    <row r="545" spans="2:2" x14ac:dyDescent="0.25">
      <c r="B545" s="31"/>
    </row>
    <row r="546" spans="2:2" x14ac:dyDescent="0.25">
      <c r="B546" s="31"/>
    </row>
    <row r="547" spans="2:2" x14ac:dyDescent="0.25">
      <c r="B547" s="31"/>
    </row>
    <row r="548" spans="2:2" x14ac:dyDescent="0.25">
      <c r="B548" s="31"/>
    </row>
    <row r="549" spans="2:2" x14ac:dyDescent="0.25">
      <c r="B549" s="31"/>
    </row>
    <row r="550" spans="2:2" x14ac:dyDescent="0.25">
      <c r="B550" s="31"/>
    </row>
    <row r="551" spans="2:2" x14ac:dyDescent="0.25">
      <c r="B551" s="31"/>
    </row>
    <row r="552" spans="2:2" x14ac:dyDescent="0.25">
      <c r="B552" s="31"/>
    </row>
    <row r="553" spans="2:2" x14ac:dyDescent="0.25">
      <c r="B553" s="31"/>
    </row>
    <row r="554" spans="2:2" x14ac:dyDescent="0.25">
      <c r="B554" s="31"/>
    </row>
    <row r="555" spans="2:2" x14ac:dyDescent="0.25">
      <c r="B555" s="31"/>
    </row>
    <row r="556" spans="2:2" x14ac:dyDescent="0.25">
      <c r="B556" s="31"/>
    </row>
    <row r="557" spans="2:2" x14ac:dyDescent="0.25">
      <c r="B557" s="31"/>
    </row>
    <row r="558" spans="2:2" x14ac:dyDescent="0.25">
      <c r="B558" s="31"/>
    </row>
    <row r="559" spans="2:2" x14ac:dyDescent="0.25">
      <c r="B559" s="31"/>
    </row>
    <row r="560" spans="2:2" x14ac:dyDescent="0.25">
      <c r="B560" s="31"/>
    </row>
    <row r="561" spans="2:2" x14ac:dyDescent="0.25">
      <c r="B561" s="31"/>
    </row>
    <row r="562" spans="2:2" x14ac:dyDescent="0.25">
      <c r="B562" s="31"/>
    </row>
    <row r="563" spans="2:2" x14ac:dyDescent="0.25">
      <c r="B563" s="31"/>
    </row>
    <row r="564" spans="2:2" x14ac:dyDescent="0.25">
      <c r="B564" s="31"/>
    </row>
    <row r="565" spans="2:2" x14ac:dyDescent="0.25">
      <c r="B565" s="31"/>
    </row>
    <row r="566" spans="2:2" x14ac:dyDescent="0.25">
      <c r="B566" s="31"/>
    </row>
    <row r="567" spans="2:2" x14ac:dyDescent="0.25">
      <c r="B567" s="31"/>
    </row>
    <row r="568" spans="2:2" x14ac:dyDescent="0.25">
      <c r="B568" s="31"/>
    </row>
    <row r="569" spans="2:2" x14ac:dyDescent="0.25">
      <c r="B569" s="31"/>
    </row>
    <row r="570" spans="2:2" x14ac:dyDescent="0.25">
      <c r="B570" s="31"/>
    </row>
    <row r="571" spans="2:2" x14ac:dyDescent="0.25">
      <c r="B571" s="31"/>
    </row>
    <row r="572" spans="2:2" x14ac:dyDescent="0.25">
      <c r="B572" s="31"/>
    </row>
    <row r="573" spans="2:2" x14ac:dyDescent="0.25">
      <c r="B573" s="31"/>
    </row>
    <row r="574" spans="2:2" x14ac:dyDescent="0.25">
      <c r="B574" s="31"/>
    </row>
    <row r="575" spans="2:2" x14ac:dyDescent="0.25">
      <c r="B575" s="31"/>
    </row>
    <row r="576" spans="2:2" x14ac:dyDescent="0.25">
      <c r="B576" s="31"/>
    </row>
    <row r="577" spans="2:2" x14ac:dyDescent="0.25">
      <c r="B577" s="31"/>
    </row>
    <row r="578" spans="2:2" x14ac:dyDescent="0.25">
      <c r="B578" s="31"/>
    </row>
    <row r="579" spans="2:2" x14ac:dyDescent="0.25">
      <c r="B579" s="31"/>
    </row>
    <row r="580" spans="2:2" x14ac:dyDescent="0.25">
      <c r="B580" s="31"/>
    </row>
    <row r="581" spans="2:2" x14ac:dyDescent="0.25">
      <c r="B581" s="31"/>
    </row>
    <row r="582" spans="2:2" x14ac:dyDescent="0.25">
      <c r="B582" s="31"/>
    </row>
    <row r="583" spans="2:2" x14ac:dyDescent="0.25">
      <c r="B583" s="31"/>
    </row>
    <row r="584" spans="2:2" x14ac:dyDescent="0.25">
      <c r="B584" s="31"/>
    </row>
    <row r="585" spans="2:2" x14ac:dyDescent="0.25">
      <c r="B585" s="31"/>
    </row>
    <row r="586" spans="2:2" x14ac:dyDescent="0.25">
      <c r="B586" s="31"/>
    </row>
    <row r="587" spans="2:2" x14ac:dyDescent="0.25">
      <c r="B587" s="31"/>
    </row>
    <row r="588" spans="2:2" x14ac:dyDescent="0.25">
      <c r="B588" s="31"/>
    </row>
    <row r="589" spans="2:2" x14ac:dyDescent="0.25">
      <c r="B589" s="31"/>
    </row>
    <row r="590" spans="2:2" x14ac:dyDescent="0.25">
      <c r="B590" s="31"/>
    </row>
    <row r="591" spans="2:2" x14ac:dyDescent="0.25">
      <c r="B591" s="31"/>
    </row>
    <row r="592" spans="2:2" x14ac:dyDescent="0.25">
      <c r="B592" s="31"/>
    </row>
    <row r="593" spans="2:2" x14ac:dyDescent="0.25">
      <c r="B593" s="31"/>
    </row>
    <row r="594" spans="2:2" x14ac:dyDescent="0.25">
      <c r="B594" s="31"/>
    </row>
    <row r="595" spans="2:2" x14ac:dyDescent="0.25">
      <c r="B595" s="31"/>
    </row>
    <row r="596" spans="2:2" x14ac:dyDescent="0.25">
      <c r="B596" s="31"/>
    </row>
    <row r="597" spans="2:2" x14ac:dyDescent="0.25">
      <c r="B597" s="31"/>
    </row>
    <row r="598" spans="2:2" x14ac:dyDescent="0.25">
      <c r="B598" s="31"/>
    </row>
    <row r="599" spans="2:2" x14ac:dyDescent="0.25">
      <c r="B599" s="31"/>
    </row>
    <row r="600" spans="2:2" x14ac:dyDescent="0.25">
      <c r="B600" s="31"/>
    </row>
    <row r="601" spans="2:2" x14ac:dyDescent="0.25">
      <c r="B601" s="31"/>
    </row>
    <row r="602" spans="2:2" x14ac:dyDescent="0.25">
      <c r="B602" s="31"/>
    </row>
    <row r="603" spans="2:2" x14ac:dyDescent="0.25">
      <c r="B603" s="31"/>
    </row>
    <row r="604" spans="2:2" x14ac:dyDescent="0.25">
      <c r="B604" s="31"/>
    </row>
    <row r="605" spans="2:2" x14ac:dyDescent="0.25">
      <c r="B605" s="31"/>
    </row>
    <row r="606" spans="2:2" x14ac:dyDescent="0.25">
      <c r="B606" s="31"/>
    </row>
    <row r="607" spans="2:2" x14ac:dyDescent="0.25">
      <c r="B607" s="31"/>
    </row>
    <row r="608" spans="2:2" x14ac:dyDescent="0.25">
      <c r="B608" s="31"/>
    </row>
    <row r="609" spans="2:2" x14ac:dyDescent="0.25">
      <c r="B609" s="31"/>
    </row>
    <row r="610" spans="2:2" x14ac:dyDescent="0.25">
      <c r="B610" s="31"/>
    </row>
    <row r="611" spans="2:2" x14ac:dyDescent="0.25">
      <c r="B611" s="31"/>
    </row>
    <row r="612" spans="2:2" x14ac:dyDescent="0.25">
      <c r="B612" s="31"/>
    </row>
    <row r="613" spans="2:2" x14ac:dyDescent="0.25">
      <c r="B613" s="31"/>
    </row>
    <row r="614" spans="2:2" x14ac:dyDescent="0.25">
      <c r="B614" s="31"/>
    </row>
    <row r="615" spans="2:2" x14ac:dyDescent="0.25">
      <c r="B615" s="31"/>
    </row>
    <row r="616" spans="2:2" x14ac:dyDescent="0.25">
      <c r="B616" s="31"/>
    </row>
    <row r="617" spans="2:2" x14ac:dyDescent="0.25">
      <c r="B617" s="31"/>
    </row>
    <row r="618" spans="2:2" x14ac:dyDescent="0.25">
      <c r="B618" s="31"/>
    </row>
    <row r="619" spans="2:2" x14ac:dyDescent="0.25">
      <c r="B619" s="31"/>
    </row>
    <row r="620" spans="2:2" x14ac:dyDescent="0.25">
      <c r="B620" s="31"/>
    </row>
    <row r="621" spans="2:2" x14ac:dyDescent="0.25">
      <c r="B621" s="31"/>
    </row>
    <row r="622" spans="2:2" x14ac:dyDescent="0.25">
      <c r="B622" s="31"/>
    </row>
    <row r="623" spans="2:2" x14ac:dyDescent="0.25">
      <c r="B623" s="31"/>
    </row>
    <row r="624" spans="2:2" x14ac:dyDescent="0.25">
      <c r="B624" s="31"/>
    </row>
    <row r="625" spans="2:2" x14ac:dyDescent="0.25">
      <c r="B625" s="31"/>
    </row>
    <row r="626" spans="2:2" x14ac:dyDescent="0.25">
      <c r="B626" s="31"/>
    </row>
    <row r="627" spans="2:2" x14ac:dyDescent="0.25">
      <c r="B627" s="31"/>
    </row>
    <row r="628" spans="2:2" x14ac:dyDescent="0.25">
      <c r="B628" s="31"/>
    </row>
    <row r="629" spans="2:2" x14ac:dyDescent="0.25">
      <c r="B629" s="31"/>
    </row>
    <row r="630" spans="2:2" x14ac:dyDescent="0.25">
      <c r="B630" s="31"/>
    </row>
    <row r="631" spans="2:2" x14ac:dyDescent="0.25">
      <c r="B631" s="31"/>
    </row>
    <row r="632" spans="2:2" x14ac:dyDescent="0.25">
      <c r="B632" s="31"/>
    </row>
    <row r="633" spans="2:2" x14ac:dyDescent="0.25">
      <c r="B633" s="31"/>
    </row>
    <row r="634" spans="2:2" x14ac:dyDescent="0.25">
      <c r="B634" s="31"/>
    </row>
    <row r="635" spans="2:2" x14ac:dyDescent="0.25">
      <c r="B635" s="31"/>
    </row>
    <row r="636" spans="2:2" x14ac:dyDescent="0.25">
      <c r="B636" s="31"/>
    </row>
    <row r="637" spans="2:2" x14ac:dyDescent="0.25">
      <c r="B637" s="31"/>
    </row>
    <row r="638" spans="2:2" x14ac:dyDescent="0.25">
      <c r="B638" s="31"/>
    </row>
    <row r="639" spans="2:2" x14ac:dyDescent="0.25">
      <c r="B639" s="31"/>
    </row>
    <row r="640" spans="2:2" x14ac:dyDescent="0.25">
      <c r="B640" s="31"/>
    </row>
    <row r="641" spans="2:2" x14ac:dyDescent="0.25">
      <c r="B641" s="31"/>
    </row>
    <row r="642" spans="2:2" x14ac:dyDescent="0.25">
      <c r="B642" s="31"/>
    </row>
    <row r="643" spans="2:2" x14ac:dyDescent="0.25">
      <c r="B643" s="31"/>
    </row>
    <row r="644" spans="2:2" x14ac:dyDescent="0.25">
      <c r="B644" s="31"/>
    </row>
    <row r="645" spans="2:2" x14ac:dyDescent="0.25">
      <c r="B645" s="31"/>
    </row>
    <row r="646" spans="2:2" x14ac:dyDescent="0.25">
      <c r="B646" s="31"/>
    </row>
    <row r="647" spans="2:2" x14ac:dyDescent="0.25">
      <c r="B647" s="31"/>
    </row>
    <row r="648" spans="2:2" x14ac:dyDescent="0.25">
      <c r="B648" s="31"/>
    </row>
    <row r="649" spans="2:2" x14ac:dyDescent="0.25">
      <c r="B649" s="31"/>
    </row>
    <row r="650" spans="2:2" x14ac:dyDescent="0.25">
      <c r="B650" s="31"/>
    </row>
    <row r="651" spans="2:2" x14ac:dyDescent="0.25">
      <c r="B651" s="31"/>
    </row>
    <row r="652" spans="2:2" x14ac:dyDescent="0.25">
      <c r="B652" s="31"/>
    </row>
    <row r="653" spans="2:2" x14ac:dyDescent="0.25">
      <c r="B653" s="31"/>
    </row>
    <row r="654" spans="2:2" x14ac:dyDescent="0.25">
      <c r="B654" s="31"/>
    </row>
    <row r="655" spans="2:2" x14ac:dyDescent="0.25">
      <c r="B655" s="31"/>
    </row>
    <row r="656" spans="2:2" x14ac:dyDescent="0.25">
      <c r="B656" s="31"/>
    </row>
    <row r="657" spans="2:2" x14ac:dyDescent="0.25">
      <c r="B657" s="31"/>
    </row>
    <row r="658" spans="2:2" x14ac:dyDescent="0.25">
      <c r="B658" s="31"/>
    </row>
    <row r="659" spans="2:2" x14ac:dyDescent="0.25">
      <c r="B659" s="31"/>
    </row>
    <row r="660" spans="2:2" x14ac:dyDescent="0.25">
      <c r="B660" s="31"/>
    </row>
    <row r="661" spans="2:2" x14ac:dyDescent="0.25">
      <c r="B661" s="31"/>
    </row>
    <row r="662" spans="2:2" x14ac:dyDescent="0.25">
      <c r="B662" s="31"/>
    </row>
    <row r="663" spans="2:2" x14ac:dyDescent="0.25">
      <c r="B663" s="31"/>
    </row>
    <row r="664" spans="2:2" x14ac:dyDescent="0.25">
      <c r="B664" s="31"/>
    </row>
    <row r="665" spans="2:2" x14ac:dyDescent="0.25">
      <c r="B665" s="31"/>
    </row>
    <row r="666" spans="2:2" x14ac:dyDescent="0.25">
      <c r="B666" s="31"/>
    </row>
    <row r="667" spans="2:2" x14ac:dyDescent="0.25">
      <c r="B667" s="31"/>
    </row>
    <row r="668" spans="2:2" x14ac:dyDescent="0.25">
      <c r="B668" s="31"/>
    </row>
    <row r="669" spans="2:2" x14ac:dyDescent="0.25">
      <c r="B669" s="31"/>
    </row>
    <row r="670" spans="2:2" x14ac:dyDescent="0.25">
      <c r="B670" s="31"/>
    </row>
    <row r="671" spans="2:2" x14ac:dyDescent="0.25">
      <c r="B671" s="31"/>
    </row>
    <row r="672" spans="2:2" x14ac:dyDescent="0.25">
      <c r="B672" s="31"/>
    </row>
    <row r="673" spans="2:2" x14ac:dyDescent="0.25">
      <c r="B673" s="31"/>
    </row>
    <row r="674" spans="2:2" x14ac:dyDescent="0.25">
      <c r="B674" s="31"/>
    </row>
    <row r="675" spans="2:2" x14ac:dyDescent="0.25">
      <c r="B675" s="31"/>
    </row>
    <row r="676" spans="2:2" x14ac:dyDescent="0.25">
      <c r="B676" s="31"/>
    </row>
    <row r="677" spans="2:2" x14ac:dyDescent="0.25">
      <c r="B677" s="31"/>
    </row>
    <row r="678" spans="2:2" x14ac:dyDescent="0.25">
      <c r="B678" s="31"/>
    </row>
    <row r="679" spans="2:2" x14ac:dyDescent="0.25">
      <c r="B679" s="31"/>
    </row>
    <row r="680" spans="2:2" x14ac:dyDescent="0.25">
      <c r="B680" s="31"/>
    </row>
    <row r="681" spans="2:2" x14ac:dyDescent="0.25">
      <c r="B681" s="31"/>
    </row>
    <row r="682" spans="2:2" x14ac:dyDescent="0.25">
      <c r="B682" s="31"/>
    </row>
    <row r="683" spans="2:2" x14ac:dyDescent="0.25">
      <c r="B683" s="31"/>
    </row>
    <row r="684" spans="2:2" x14ac:dyDescent="0.25">
      <c r="B684" s="31"/>
    </row>
    <row r="685" spans="2:2" x14ac:dyDescent="0.25">
      <c r="B685" s="31"/>
    </row>
    <row r="686" spans="2:2" x14ac:dyDescent="0.25">
      <c r="B686" s="31"/>
    </row>
    <row r="687" spans="2:2" x14ac:dyDescent="0.25">
      <c r="B687" s="31"/>
    </row>
    <row r="688" spans="2:2" x14ac:dyDescent="0.25">
      <c r="B688" s="31"/>
    </row>
    <row r="689" spans="2:2" x14ac:dyDescent="0.25">
      <c r="B689" s="31"/>
    </row>
    <row r="690" spans="2:2" x14ac:dyDescent="0.25">
      <c r="B690" s="31"/>
    </row>
    <row r="691" spans="2:2" x14ac:dyDescent="0.25">
      <c r="B691" s="31"/>
    </row>
    <row r="692" spans="2:2" x14ac:dyDescent="0.25">
      <c r="B692" s="31"/>
    </row>
    <row r="693" spans="2:2" x14ac:dyDescent="0.25">
      <c r="B693" s="31"/>
    </row>
    <row r="694" spans="2:2" x14ac:dyDescent="0.25">
      <c r="B694" s="31"/>
    </row>
    <row r="695" spans="2:2" x14ac:dyDescent="0.25">
      <c r="B695" s="31"/>
    </row>
    <row r="696" spans="2:2" x14ac:dyDescent="0.25">
      <c r="B696" s="31"/>
    </row>
    <row r="697" spans="2:2" x14ac:dyDescent="0.25">
      <c r="B697" s="31"/>
    </row>
    <row r="698" spans="2:2" x14ac:dyDescent="0.25">
      <c r="B698" s="31"/>
    </row>
    <row r="699" spans="2:2" x14ac:dyDescent="0.25">
      <c r="B699" s="31"/>
    </row>
    <row r="700" spans="2:2" x14ac:dyDescent="0.25">
      <c r="B700" s="31"/>
    </row>
    <row r="701" spans="2:2" x14ac:dyDescent="0.25">
      <c r="B701" s="31"/>
    </row>
    <row r="702" spans="2:2" x14ac:dyDescent="0.25">
      <c r="B702" s="31"/>
    </row>
    <row r="703" spans="2:2" x14ac:dyDescent="0.25">
      <c r="B703" s="31"/>
    </row>
    <row r="704" spans="2:2" x14ac:dyDescent="0.25">
      <c r="B704" s="31"/>
    </row>
    <row r="705" spans="2:2" x14ac:dyDescent="0.25">
      <c r="B705" s="31"/>
    </row>
    <row r="706" spans="2:2" x14ac:dyDescent="0.25">
      <c r="B706" s="31"/>
    </row>
    <row r="707" spans="2:2" x14ac:dyDescent="0.25">
      <c r="B707" s="31"/>
    </row>
    <row r="708" spans="2:2" x14ac:dyDescent="0.25">
      <c r="B708" s="31"/>
    </row>
    <row r="709" spans="2:2" x14ac:dyDescent="0.25">
      <c r="B709" s="31"/>
    </row>
    <row r="710" spans="2:2" x14ac:dyDescent="0.25">
      <c r="B710" s="31"/>
    </row>
    <row r="711" spans="2:2" x14ac:dyDescent="0.25">
      <c r="B711" s="31"/>
    </row>
    <row r="712" spans="2:2" x14ac:dyDescent="0.25">
      <c r="B712" s="31"/>
    </row>
    <row r="713" spans="2:2" x14ac:dyDescent="0.25">
      <c r="B713" s="31"/>
    </row>
    <row r="714" spans="2:2" x14ac:dyDescent="0.25">
      <c r="B714" s="31"/>
    </row>
    <row r="715" spans="2:2" x14ac:dyDescent="0.25">
      <c r="B715" s="31"/>
    </row>
    <row r="716" spans="2:2" x14ac:dyDescent="0.25">
      <c r="B716" s="31"/>
    </row>
    <row r="717" spans="2:2" x14ac:dyDescent="0.25">
      <c r="B717" s="31"/>
    </row>
    <row r="718" spans="2:2" x14ac:dyDescent="0.25">
      <c r="B718" s="31"/>
    </row>
    <row r="719" spans="2:2" x14ac:dyDescent="0.25">
      <c r="B719" s="31"/>
    </row>
    <row r="720" spans="2:2" x14ac:dyDescent="0.25">
      <c r="B720" s="31"/>
    </row>
    <row r="721" spans="2:2" x14ac:dyDescent="0.25">
      <c r="B721" s="31"/>
    </row>
    <row r="722" spans="2:2" x14ac:dyDescent="0.25">
      <c r="B722" s="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LCA</vt:lpstr>
      <vt:lpstr>Capacity Factors</vt:lpstr>
      <vt:lpstr>Graphing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2020-10-26T01:07:51Z</dcterms:created>
  <dcterms:modified xsi:type="dcterms:W3CDTF">2020-11-04T21:03:55Z</dcterms:modified>
</cp:coreProperties>
</file>