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ergyDevelopment_Policy\data\"/>
    </mc:Choice>
  </mc:AlternateContent>
  <xr:revisionPtr revIDLastSave="0" documentId="13_ncr:1_{42D6674A-6F38-48EE-9B5C-87D7AD3F5799}" xr6:coauthVersionLast="45" xr6:coauthVersionMax="45" xr10:uidLastSave="{00000000-0000-0000-0000-000000000000}"/>
  <bookViews>
    <workbookView xWindow="-120" yWindow="-120" windowWidth="20730" windowHeight="11160" xr2:uid="{DB39A55B-965A-4C48-890F-EBD6380D77B8}"/>
  </bookViews>
  <sheets>
    <sheet name="L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H26" i="1" l="1"/>
  <c r="H27" i="1"/>
  <c r="H28" i="1"/>
  <c r="H25" i="1"/>
  <c r="I16" i="1"/>
  <c r="I17" i="1"/>
  <c r="I18" i="1"/>
  <c r="I15" i="1"/>
  <c r="G16" i="1"/>
  <c r="G17" i="1"/>
  <c r="G18" i="1"/>
  <c r="G15" i="1"/>
  <c r="R6" i="1"/>
  <c r="R7" i="1"/>
  <c r="R8" i="1"/>
  <c r="R5" i="1"/>
  <c r="Q6" i="1"/>
  <c r="Q7" i="1"/>
  <c r="Q8" i="1"/>
  <c r="Q5" i="1"/>
  <c r="P6" i="1"/>
  <c r="P7" i="1"/>
  <c r="P8" i="1"/>
  <c r="D28" i="1"/>
  <c r="D27" i="1"/>
  <c r="D26" i="1"/>
  <c r="R21" i="1"/>
  <c r="R18" i="1"/>
  <c r="R19" i="1"/>
  <c r="R20" i="1"/>
  <c r="D25" i="1"/>
</calcChain>
</file>

<file path=xl/sharedStrings.xml><?xml version="1.0" encoding="utf-8"?>
<sst xmlns="http://schemas.openxmlformats.org/spreadsheetml/2006/main" count="96" uniqueCount="54">
  <si>
    <t>Table 1: CCGT Life Cycle Analysis Emissions Rate</t>
  </si>
  <si>
    <t>Turbine</t>
  </si>
  <si>
    <t>Location</t>
  </si>
  <si>
    <t>Capacity Factor</t>
  </si>
  <si>
    <t>(2011-2019)</t>
  </si>
  <si>
    <r>
      <t xml:space="preserve">Heat Rate </t>
    </r>
    <r>
      <rPr>
        <b/>
        <sz val="10"/>
        <color theme="1"/>
        <rFont val="Calibri"/>
        <family val="2"/>
        <scheme val="minor"/>
      </rPr>
      <t>(BTU/ kWh)</t>
    </r>
  </si>
  <si>
    <r>
      <t xml:space="preserve">Capacity </t>
    </r>
    <r>
      <rPr>
        <b/>
        <sz val="10"/>
        <color theme="1"/>
        <rFont val="Calibri"/>
        <family val="2"/>
        <scheme val="minor"/>
      </rPr>
      <t>(MW)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</si>
  <si>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</si>
  <si>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</si>
  <si>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</t>
    </r>
  </si>
  <si>
    <t>GE 7FA.05</t>
  </si>
  <si>
    <t>Houston</t>
  </si>
  <si>
    <t>Mitsubishi 501J</t>
  </si>
  <si>
    <t>Mitsubishi 501GAC</t>
  </si>
  <si>
    <t>GE 207FA.04</t>
  </si>
  <si>
    <t>San Antonio</t>
  </si>
  <si>
    <r>
      <t xml:space="preserve">8840 </t>
    </r>
    <r>
      <rPr>
        <vertAlign val="superscript"/>
        <sz val="11"/>
        <color theme="1"/>
        <rFont val="Calibri"/>
        <family val="2"/>
        <scheme val="minor"/>
      </rPr>
      <t>[2]</t>
    </r>
  </si>
  <si>
    <t>Table 2: CCGT Life Cycle Analysis Annual Emissions</t>
  </si>
  <si>
    <t>(gal/MWh)</t>
  </si>
  <si>
    <t>Slide 23</t>
  </si>
  <si>
    <t>slide 24</t>
  </si>
  <si>
    <t>Water Consumption*</t>
  </si>
  <si>
    <t>Water Withdrawl*</t>
  </si>
  <si>
    <t>* Assumed recirculating cooling (cooling towers)</t>
  </si>
  <si>
    <t>(10^6 gal/year)</t>
  </si>
  <si>
    <t>Table 3: CCGT Life Cycle Analysis Water Consumption and Withdrawl [3]</t>
  </si>
  <si>
    <t>Big Sky</t>
  </si>
  <si>
    <t>Development</t>
  </si>
  <si>
    <t>Source</t>
  </si>
  <si>
    <t>Solar</t>
  </si>
  <si>
    <t>Capacity</t>
  </si>
  <si>
    <t>(MW)</t>
  </si>
  <si>
    <t>XIT Ranch</t>
  </si>
  <si>
    <t>Onshore Wind</t>
  </si>
  <si>
    <t>Project Area</t>
  </si>
  <si>
    <t>(acres)</t>
  </si>
  <si>
    <t>Season Factors</t>
  </si>
  <si>
    <t>Summer</t>
  </si>
  <si>
    <t>Non-Summer</t>
  </si>
  <si>
    <t>Category</t>
  </si>
  <si>
    <t>Rest of Year</t>
  </si>
  <si>
    <t>Summer Peak</t>
  </si>
  <si>
    <t>Summer Off-peak</t>
  </si>
  <si>
    <t>WTC</t>
  </si>
  <si>
    <t>Lavaca</t>
  </si>
  <si>
    <t>Coastal Wind</t>
  </si>
  <si>
    <t>CO2-eq</t>
  </si>
  <si>
    <t>(g CO2 eq/ kWh)</t>
  </si>
  <si>
    <t>slide 38/ 39</t>
  </si>
  <si>
    <t>(kg CO2 eq/year)</t>
  </si>
  <si>
    <t>Table 4: Renewables Life Cycle Analysis [4]</t>
  </si>
  <si>
    <t>(s.t./year)</t>
  </si>
  <si>
    <t>(lb/MMBtu)</t>
  </si>
  <si>
    <t>0.15 / 0.0075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</si>
</sst>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Border="1" applyAlignment="1">
      <alignment horizontal="right" vertical="center" wrapText="1"/>
    </xf>
    <xf numFmtId="0" fontId="0" fillId="0" borderId="11" xfId="0" applyBorder="1"/>
    <xf numFmtId="2" fontId="0" fillId="0" borderId="11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/>
    <xf numFmtId="3" fontId="5" fillId="0" borderId="0" xfId="0" applyNumberFormat="1" applyFont="1"/>
    <xf numFmtId="167" fontId="5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1372-5872-4E4D-8E46-0ACC3C9C1CC7}">
  <dimension ref="B1:R28"/>
  <sheetViews>
    <sheetView tabSelected="1" workbookViewId="0">
      <selection activeCell="H6" sqref="H6"/>
    </sheetView>
  </sheetViews>
  <sheetFormatPr defaultRowHeight="15" x14ac:dyDescent="0.25"/>
  <cols>
    <col min="2" max="2" width="10.140625" customWidth="1"/>
    <col min="7" max="7" width="10.5703125" bestFit="1" customWidth="1"/>
    <col min="8" max="8" width="10.7109375" customWidth="1"/>
    <col min="9" max="9" width="10.5703125" bestFit="1" customWidth="1"/>
    <col min="11" max="11" width="10.7109375" customWidth="1"/>
    <col min="16" max="16" width="13.7109375" bestFit="1" customWidth="1"/>
    <col min="17" max="17" width="11.5703125" bestFit="1" customWidth="1"/>
    <col min="18" max="18" width="16.7109375" bestFit="1" customWidth="1"/>
  </cols>
  <sheetData>
    <row r="1" spans="2:18" ht="15.75" thickBot="1" x14ac:dyDescent="0.3"/>
    <row r="2" spans="2:18" ht="15.75" thickBot="1" x14ac:dyDescent="0.3">
      <c r="B2" s="8" t="s">
        <v>0</v>
      </c>
      <c r="C2" s="9"/>
      <c r="D2" s="9"/>
      <c r="E2" s="9"/>
      <c r="F2" s="9"/>
      <c r="G2" s="9"/>
      <c r="H2" s="9"/>
      <c r="I2" s="10"/>
      <c r="K2" s="8" t="s">
        <v>17</v>
      </c>
      <c r="L2" s="9"/>
      <c r="M2" s="9"/>
      <c r="N2" s="9"/>
      <c r="O2" s="9"/>
      <c r="P2" s="9"/>
      <c r="Q2" s="9"/>
      <c r="R2" s="10"/>
    </row>
    <row r="3" spans="2:18" ht="30" x14ac:dyDescent="0.25">
      <c r="B3" s="11" t="s">
        <v>1</v>
      </c>
      <c r="C3" s="11" t="s">
        <v>2</v>
      </c>
      <c r="D3" s="1" t="s">
        <v>3</v>
      </c>
      <c r="E3" s="11" t="s">
        <v>5</v>
      </c>
      <c r="F3" s="11" t="s">
        <v>6</v>
      </c>
      <c r="G3" s="1" t="s">
        <v>7</v>
      </c>
      <c r="H3" s="1" t="s">
        <v>8</v>
      </c>
      <c r="I3" s="1" t="s">
        <v>9</v>
      </c>
      <c r="K3" s="11" t="s">
        <v>1</v>
      </c>
      <c r="L3" s="11" t="s">
        <v>2</v>
      </c>
      <c r="M3" s="1" t="s">
        <v>3</v>
      </c>
      <c r="N3" s="11" t="s">
        <v>5</v>
      </c>
      <c r="O3" s="11" t="s">
        <v>6</v>
      </c>
      <c r="P3" s="1" t="s">
        <v>7</v>
      </c>
      <c r="Q3" s="1" t="s">
        <v>8</v>
      </c>
      <c r="R3" s="1" t="s">
        <v>9</v>
      </c>
    </row>
    <row r="4" spans="2:18" ht="30.75" thickBot="1" x14ac:dyDescent="0.3">
      <c r="B4" s="12"/>
      <c r="C4" s="12"/>
      <c r="D4" s="2" t="s">
        <v>4</v>
      </c>
      <c r="E4" s="12"/>
      <c r="F4" s="12"/>
      <c r="G4" s="3" t="s">
        <v>52</v>
      </c>
      <c r="H4" s="3" t="s">
        <v>52</v>
      </c>
      <c r="I4" s="3" t="s">
        <v>52</v>
      </c>
      <c r="K4" s="12"/>
      <c r="L4" s="12"/>
      <c r="M4" s="2" t="s">
        <v>4</v>
      </c>
      <c r="N4" s="12"/>
      <c r="O4" s="12"/>
      <c r="P4" s="3" t="s">
        <v>51</v>
      </c>
      <c r="Q4" s="3" t="s">
        <v>51</v>
      </c>
      <c r="R4" s="3" t="s">
        <v>51</v>
      </c>
    </row>
    <row r="5" spans="2:18" ht="15.75" thickBot="1" x14ac:dyDescent="0.3">
      <c r="B5" s="4" t="s">
        <v>10</v>
      </c>
      <c r="C5" s="5" t="s">
        <v>11</v>
      </c>
      <c r="D5" s="6">
        <v>0.26700000000000002</v>
      </c>
      <c r="E5" s="5">
        <v>6800</v>
      </c>
      <c r="F5" s="5">
        <v>600</v>
      </c>
      <c r="G5" s="5">
        <v>7.4999999999999997E-3</v>
      </c>
      <c r="H5" s="5">
        <v>7.3999999999999999E-4</v>
      </c>
      <c r="I5" s="5">
        <v>117</v>
      </c>
      <c r="K5" s="4" t="s">
        <v>10</v>
      </c>
      <c r="L5" s="5" t="s">
        <v>11</v>
      </c>
      <c r="M5" s="6">
        <v>0.26700000000000002</v>
      </c>
      <c r="N5" s="5">
        <v>6800</v>
      </c>
      <c r="O5" s="5">
        <v>600</v>
      </c>
      <c r="P5" s="7">
        <f>$D5*8760*$F5*G5/2000</f>
        <v>5.2625699999999993</v>
      </c>
      <c r="Q5" s="7">
        <f>$D5*8760*$F5*H5/2000</f>
        <v>0.51924024000000002</v>
      </c>
      <c r="R5" s="7">
        <f>$D5*8760*$F5*I5/2000</f>
        <v>82096.092000000004</v>
      </c>
    </row>
    <row r="6" spans="2:18" ht="30.75" thickBot="1" x14ac:dyDescent="0.3">
      <c r="B6" s="4" t="s">
        <v>12</v>
      </c>
      <c r="C6" s="5" t="s">
        <v>11</v>
      </c>
      <c r="D6" s="6">
        <v>0.314</v>
      </c>
      <c r="E6" s="5">
        <v>6400</v>
      </c>
      <c r="F6" s="5">
        <v>460</v>
      </c>
      <c r="G6" s="5">
        <v>7.4999999999999997E-3</v>
      </c>
      <c r="H6" s="5">
        <v>7.3999999999999999E-4</v>
      </c>
      <c r="I6" s="5">
        <v>117</v>
      </c>
      <c r="K6" s="4" t="s">
        <v>12</v>
      </c>
      <c r="L6" s="5" t="s">
        <v>11</v>
      </c>
      <c r="M6" s="6">
        <v>0.314</v>
      </c>
      <c r="N6" s="5">
        <v>6400</v>
      </c>
      <c r="O6" s="5">
        <v>460</v>
      </c>
      <c r="P6" s="7">
        <f t="shared" ref="P6:P8" si="0">$D6*8760*$F6*G6/2000</f>
        <v>4.7448539999999992</v>
      </c>
      <c r="Q6" s="7">
        <f t="shared" ref="Q6:Q8" si="1">$D6*8760*$F6*H6/2000</f>
        <v>0.46815892799999992</v>
      </c>
      <c r="R6" s="7">
        <f t="shared" ref="R6:R8" si="2">$D6*8760*$F6*I6/2000</f>
        <v>74019.722399999984</v>
      </c>
    </row>
    <row r="7" spans="2:18" ht="30.75" thickBot="1" x14ac:dyDescent="0.3">
      <c r="B7" s="4" t="s">
        <v>13</v>
      </c>
      <c r="C7" s="5" t="s">
        <v>11</v>
      </c>
      <c r="D7" s="6">
        <v>0.34399999999999997</v>
      </c>
      <c r="E7" s="5">
        <v>6200</v>
      </c>
      <c r="F7" s="5">
        <v>405</v>
      </c>
      <c r="G7" s="5">
        <v>7.4999999999999997E-3</v>
      </c>
      <c r="H7" s="5">
        <v>7.3999999999999999E-4</v>
      </c>
      <c r="I7" s="5">
        <v>117</v>
      </c>
      <c r="K7" s="4" t="s">
        <v>13</v>
      </c>
      <c r="L7" s="5" t="s">
        <v>11</v>
      </c>
      <c r="M7" s="6">
        <v>0.34399999999999997</v>
      </c>
      <c r="N7" s="5">
        <v>6200</v>
      </c>
      <c r="O7" s="5">
        <v>405</v>
      </c>
      <c r="P7" s="7">
        <f t="shared" si="0"/>
        <v>4.5766619999999998</v>
      </c>
      <c r="Q7" s="7">
        <f t="shared" si="1"/>
        <v>0.45156398399999997</v>
      </c>
      <c r="R7" s="7">
        <f t="shared" si="2"/>
        <v>71395.927200000006</v>
      </c>
    </row>
    <row r="8" spans="2:18" ht="30.75" thickBot="1" x14ac:dyDescent="0.3">
      <c r="B8" s="4" t="s">
        <v>14</v>
      </c>
      <c r="C8" s="5" t="s">
        <v>15</v>
      </c>
      <c r="D8" s="6">
        <v>0.105</v>
      </c>
      <c r="E8" s="18" t="s">
        <v>16</v>
      </c>
      <c r="F8" s="5">
        <v>942</v>
      </c>
      <c r="G8" s="18" t="s">
        <v>53</v>
      </c>
      <c r="H8" s="5">
        <v>7.3999999999999999E-4</v>
      </c>
      <c r="I8" s="5">
        <v>117</v>
      </c>
      <c r="K8" s="4" t="s">
        <v>14</v>
      </c>
      <c r="L8" s="5" t="s">
        <v>15</v>
      </c>
      <c r="M8" s="6">
        <v>0.105</v>
      </c>
      <c r="N8" s="18" t="s">
        <v>16</v>
      </c>
      <c r="O8" s="5">
        <v>942</v>
      </c>
      <c r="P8" s="7" t="e">
        <f t="shared" si="0"/>
        <v>#VALUE!</v>
      </c>
      <c r="Q8" s="7">
        <f t="shared" si="1"/>
        <v>0.32058709199999996</v>
      </c>
      <c r="R8" s="7">
        <f t="shared" si="2"/>
        <v>50687.418600000005</v>
      </c>
    </row>
    <row r="11" spans="2:18" ht="15.75" thickBot="1" x14ac:dyDescent="0.3">
      <c r="F11" t="s">
        <v>19</v>
      </c>
      <c r="H11" t="s">
        <v>20</v>
      </c>
    </row>
    <row r="12" spans="2:18" ht="15.75" thickBot="1" x14ac:dyDescent="0.3">
      <c r="B12" s="8" t="s">
        <v>25</v>
      </c>
      <c r="C12" s="9"/>
      <c r="D12" s="9"/>
      <c r="E12" s="9"/>
      <c r="F12" s="9"/>
      <c r="G12" s="9"/>
      <c r="H12" s="9"/>
      <c r="I12" s="10"/>
      <c r="K12" s="36"/>
    </row>
    <row r="13" spans="2:18" ht="45" customHeight="1" thickBot="1" x14ac:dyDescent="0.3">
      <c r="B13" s="11" t="s">
        <v>1</v>
      </c>
      <c r="C13" s="11" t="s">
        <v>2</v>
      </c>
      <c r="D13" s="1" t="s">
        <v>3</v>
      </c>
      <c r="E13" s="11" t="s">
        <v>6</v>
      </c>
      <c r="F13" s="13" t="s">
        <v>21</v>
      </c>
      <c r="G13" s="14"/>
      <c r="H13" s="13" t="s">
        <v>22</v>
      </c>
      <c r="I13" s="14"/>
      <c r="Q13" s="33" t="s">
        <v>36</v>
      </c>
      <c r="R13" s="34"/>
    </row>
    <row r="14" spans="2:18" ht="30.75" thickBot="1" x14ac:dyDescent="0.3">
      <c r="B14" s="12"/>
      <c r="C14" s="12"/>
      <c r="D14" s="2" t="s">
        <v>4</v>
      </c>
      <c r="E14" s="12"/>
      <c r="F14" s="3" t="s">
        <v>18</v>
      </c>
      <c r="G14" s="3" t="s">
        <v>24</v>
      </c>
      <c r="H14" s="3" t="s">
        <v>18</v>
      </c>
      <c r="I14" s="3" t="s">
        <v>24</v>
      </c>
      <c r="K14" s="37"/>
      <c r="L14" s="38"/>
      <c r="Q14" s="29" t="s">
        <v>37</v>
      </c>
      <c r="R14" s="30">
        <v>0.25</v>
      </c>
    </row>
    <row r="15" spans="2:18" ht="15.75" thickBot="1" x14ac:dyDescent="0.3">
      <c r="B15" s="4" t="s">
        <v>10</v>
      </c>
      <c r="C15" s="5" t="s">
        <v>11</v>
      </c>
      <c r="D15" s="6">
        <v>0.26700000000000002</v>
      </c>
      <c r="E15" s="5">
        <v>600</v>
      </c>
      <c r="F15" s="5">
        <v>200</v>
      </c>
      <c r="G15" s="7">
        <f>$D15*8760*$E15*F15/10^6</f>
        <v>280.67039999999997</v>
      </c>
      <c r="H15" s="5">
        <v>250</v>
      </c>
      <c r="I15" s="7">
        <f>$D15*8760*$E15*H15/10^6</f>
        <v>350.83800000000002</v>
      </c>
      <c r="Q15" s="31" t="s">
        <v>38</v>
      </c>
      <c r="R15" s="32">
        <v>0.75</v>
      </c>
    </row>
    <row r="16" spans="2:18" ht="30.75" thickBot="1" x14ac:dyDescent="0.3">
      <c r="B16" s="4" t="s">
        <v>12</v>
      </c>
      <c r="C16" s="5" t="s">
        <v>11</v>
      </c>
      <c r="D16" s="6">
        <v>0.314</v>
      </c>
      <c r="E16" s="5">
        <v>460</v>
      </c>
      <c r="F16" s="5">
        <v>200</v>
      </c>
      <c r="G16" s="7">
        <f t="shared" ref="G16:G18" si="3">$D16*8760*$E16*F16/10^6</f>
        <v>253.05887999999996</v>
      </c>
      <c r="H16" s="5">
        <v>250</v>
      </c>
      <c r="I16" s="7">
        <f t="shared" ref="I16:I18" si="4">$D16*8760*$E16*H16/10^6</f>
        <v>316.3236</v>
      </c>
    </row>
    <row r="17" spans="2:18" ht="30.75" thickBot="1" x14ac:dyDescent="0.3">
      <c r="B17" s="4" t="s">
        <v>13</v>
      </c>
      <c r="C17" s="5" t="s">
        <v>11</v>
      </c>
      <c r="D17" s="6">
        <v>0.34399999999999997</v>
      </c>
      <c r="E17" s="5">
        <v>405</v>
      </c>
      <c r="F17" s="5">
        <v>200</v>
      </c>
      <c r="G17" s="7">
        <f t="shared" si="3"/>
        <v>244.08864</v>
      </c>
      <c r="H17" s="5">
        <v>250</v>
      </c>
      <c r="I17" s="7">
        <f t="shared" si="4"/>
        <v>305.11079999999998</v>
      </c>
      <c r="Q17" s="33" t="s">
        <v>39</v>
      </c>
      <c r="R17" s="34"/>
    </row>
    <row r="18" spans="2:18" ht="30.75" thickBot="1" x14ac:dyDescent="0.3">
      <c r="B18" s="4" t="s">
        <v>14</v>
      </c>
      <c r="C18" s="5" t="s">
        <v>15</v>
      </c>
      <c r="D18" s="6">
        <v>0.105</v>
      </c>
      <c r="E18" s="5">
        <v>942</v>
      </c>
      <c r="F18" s="5">
        <v>200</v>
      </c>
      <c r="G18" s="7">
        <f t="shared" si="3"/>
        <v>173.29032000000001</v>
      </c>
      <c r="H18" s="5">
        <v>250</v>
      </c>
      <c r="I18" s="7">
        <f t="shared" si="4"/>
        <v>216.6129</v>
      </c>
      <c r="Q18" s="29" t="s">
        <v>40</v>
      </c>
      <c r="R18" s="30">
        <f>R15*(22/24)</f>
        <v>0.6875</v>
      </c>
    </row>
    <row r="19" spans="2:18" ht="16.5" customHeight="1" thickBot="1" x14ac:dyDescent="0.3">
      <c r="B19" s="15" t="s">
        <v>23</v>
      </c>
      <c r="C19" s="16"/>
      <c r="D19" s="16"/>
      <c r="E19" s="16"/>
      <c r="F19" s="16"/>
      <c r="G19" s="16"/>
      <c r="H19" s="16"/>
      <c r="I19" s="17"/>
      <c r="Q19" s="29" t="s">
        <v>41</v>
      </c>
      <c r="R19" s="30">
        <f>R14-R20</f>
        <v>0.16666666666666669</v>
      </c>
    </row>
    <row r="20" spans="2:18" x14ac:dyDescent="0.25">
      <c r="Q20" s="29" t="s">
        <v>42</v>
      </c>
      <c r="R20" s="30">
        <f>R14*(8/24)</f>
        <v>8.3333333333333329E-2</v>
      </c>
    </row>
    <row r="21" spans="2:18" ht="15.75" thickBot="1" x14ac:dyDescent="0.3">
      <c r="G21" t="s">
        <v>48</v>
      </c>
      <c r="Q21" s="31" t="s">
        <v>43</v>
      </c>
      <c r="R21" s="32">
        <f>R15-R18</f>
        <v>6.25E-2</v>
      </c>
    </row>
    <row r="22" spans="2:18" ht="15.75" thickBot="1" x14ac:dyDescent="0.3">
      <c r="B22" s="21" t="s">
        <v>50</v>
      </c>
      <c r="C22" s="22"/>
      <c r="D22" s="22"/>
      <c r="E22" s="22"/>
      <c r="F22" s="22"/>
      <c r="G22" s="22"/>
      <c r="H22" s="23"/>
    </row>
    <row r="23" spans="2:18" ht="15.75" thickBot="1" x14ac:dyDescent="0.3">
      <c r="B23" s="24" t="s">
        <v>27</v>
      </c>
      <c r="C23" s="24" t="s">
        <v>28</v>
      </c>
      <c r="D23" s="24" t="s">
        <v>3</v>
      </c>
      <c r="E23" s="25" t="s">
        <v>30</v>
      </c>
      <c r="F23" s="25" t="s">
        <v>34</v>
      </c>
      <c r="G23" s="26" t="s">
        <v>46</v>
      </c>
      <c r="H23" s="27"/>
    </row>
    <row r="24" spans="2:18" ht="15.75" thickBot="1" x14ac:dyDescent="0.3">
      <c r="B24" s="28"/>
      <c r="C24" s="28"/>
      <c r="D24" s="28"/>
      <c r="E24" s="25" t="s">
        <v>31</v>
      </c>
      <c r="F24" s="25" t="s">
        <v>35</v>
      </c>
      <c r="G24" s="25" t="s">
        <v>47</v>
      </c>
      <c r="H24" s="25" t="s">
        <v>49</v>
      </c>
    </row>
    <row r="25" spans="2:18" ht="15.75" thickBot="1" x14ac:dyDescent="0.3">
      <c r="B25" s="19" t="s">
        <v>26</v>
      </c>
      <c r="C25" s="19" t="s">
        <v>29</v>
      </c>
      <c r="D25" s="35">
        <f>R15*0.203+R14*0.702</f>
        <v>0.32774999999999999</v>
      </c>
      <c r="E25" s="19">
        <v>250</v>
      </c>
      <c r="F25" s="19">
        <v>8000</v>
      </c>
      <c r="G25" s="19">
        <v>55</v>
      </c>
      <c r="H25" s="20">
        <f>D25*E25*8760*G25/(10^6)</f>
        <v>39.477487500000002</v>
      </c>
    </row>
    <row r="26" spans="2:18" ht="15.75" thickBot="1" x14ac:dyDescent="0.3">
      <c r="B26" s="19" t="s">
        <v>32</v>
      </c>
      <c r="C26" s="19" t="s">
        <v>33</v>
      </c>
      <c r="D26" s="35">
        <f>0.53*R18+0.342*R19+0.49*R20+0.53*R21</f>
        <v>0.49533333333333335</v>
      </c>
      <c r="E26" s="19">
        <v>250</v>
      </c>
      <c r="F26" s="19">
        <v>38000</v>
      </c>
      <c r="G26" s="19">
        <v>13</v>
      </c>
      <c r="H26" s="20">
        <f t="shared" ref="H26:H28" si="5">D26*E26*8760*G26/(10^6)</f>
        <v>14.10214</v>
      </c>
    </row>
    <row r="27" spans="2:18" ht="15.75" thickBot="1" x14ac:dyDescent="0.3">
      <c r="B27" s="19" t="s">
        <v>44</v>
      </c>
      <c r="C27" s="19" t="s">
        <v>45</v>
      </c>
      <c r="D27" s="35">
        <f>0.498*R15+0.435*R19+0.456*R20</f>
        <v>0.48399999999999999</v>
      </c>
      <c r="E27" s="19">
        <v>200</v>
      </c>
      <c r="F27" s="19">
        <v>20000</v>
      </c>
      <c r="G27" s="19">
        <v>13</v>
      </c>
      <c r="H27" s="20">
        <f t="shared" si="5"/>
        <v>11.023584</v>
      </c>
    </row>
    <row r="28" spans="2:18" ht="15.75" thickBot="1" x14ac:dyDescent="0.3">
      <c r="B28" s="19" t="s">
        <v>44</v>
      </c>
      <c r="C28" s="19" t="s">
        <v>45</v>
      </c>
      <c r="D28" s="35">
        <f>0.454*R15+0.419*R19+0.428*R20</f>
        <v>0.44600000000000006</v>
      </c>
      <c r="E28" s="19">
        <v>150</v>
      </c>
      <c r="F28" s="19">
        <v>20000</v>
      </c>
      <c r="G28" s="19">
        <v>13</v>
      </c>
      <c r="H28" s="20">
        <f t="shared" si="5"/>
        <v>7.6185720000000003</v>
      </c>
    </row>
  </sheetData>
  <mergeCells count="24">
    <mergeCell ref="Q17:R17"/>
    <mergeCell ref="Q13:R13"/>
    <mergeCell ref="B19:I19"/>
    <mergeCell ref="B23:B24"/>
    <mergeCell ref="C23:C24"/>
    <mergeCell ref="D23:D24"/>
    <mergeCell ref="G23:H23"/>
    <mergeCell ref="B22:H22"/>
    <mergeCell ref="B12:I12"/>
    <mergeCell ref="B13:B14"/>
    <mergeCell ref="C13:C14"/>
    <mergeCell ref="E13:E14"/>
    <mergeCell ref="F13:G13"/>
    <mergeCell ref="H13:I13"/>
    <mergeCell ref="K2:R2"/>
    <mergeCell ref="K3:K4"/>
    <mergeCell ref="L3:L4"/>
    <mergeCell ref="N3:N4"/>
    <mergeCell ref="O3:O4"/>
    <mergeCell ref="B2:I2"/>
    <mergeCell ref="B3:B4"/>
    <mergeCell ref="C3:C4"/>
    <mergeCell ref="E3:E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2020-10-26T01:07:51Z</dcterms:created>
  <dcterms:modified xsi:type="dcterms:W3CDTF">2020-10-29T01:31:11Z</dcterms:modified>
</cp:coreProperties>
</file>