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868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S5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J60" i="2"/>
  <c r="L60" i="2" s="1"/>
  <c r="H60" i="2"/>
  <c r="H61" i="2" s="1"/>
  <c r="J61" i="2" s="1"/>
  <c r="J59" i="2"/>
  <c r="H59" i="2"/>
  <c r="H58" i="2"/>
  <c r="J58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A2" i="2"/>
  <c r="A3" i="2" s="1"/>
  <c r="K59" i="2" l="1"/>
  <c r="P59" i="2" s="1"/>
  <c r="L59" i="2"/>
  <c r="K60" i="2"/>
  <c r="P60" i="2" s="1"/>
  <c r="H57" i="2"/>
  <c r="K61" i="2"/>
  <c r="P61" i="2" s="1"/>
  <c r="L61" i="2"/>
  <c r="J57" i="2" l="1"/>
  <c r="H56" i="2"/>
  <c r="J56" i="2" l="1"/>
  <c r="H55" i="2"/>
  <c r="L57" i="2"/>
  <c r="K57" i="2"/>
  <c r="P57" i="2" s="1"/>
  <c r="L58" i="2"/>
  <c r="K58" i="2"/>
  <c r="P58" i="2" s="1"/>
  <c r="J55" i="2" l="1"/>
  <c r="H54" i="2"/>
  <c r="L56" i="2"/>
  <c r="K56" i="2"/>
  <c r="P56" i="2" s="1"/>
  <c r="H53" i="2" l="1"/>
  <c r="J54" i="2"/>
  <c r="K55" i="2"/>
  <c r="P55" i="2" s="1"/>
  <c r="L55" i="2"/>
  <c r="H52" i="2" l="1"/>
  <c r="J53" i="2"/>
  <c r="J52" i="2" l="1"/>
  <c r="H51" i="2"/>
  <c r="L54" i="2"/>
  <c r="K54" i="2"/>
  <c r="P54" i="2" s="1"/>
  <c r="J51" i="2" l="1"/>
  <c r="H50" i="2"/>
  <c r="K52" i="2"/>
  <c r="P52" i="2" s="1"/>
  <c r="L52" i="2"/>
  <c r="L53" i="2"/>
  <c r="K53" i="2"/>
  <c r="P53" i="2" s="1"/>
  <c r="H49" i="2" l="1"/>
  <c r="J50" i="2"/>
  <c r="K51" i="2"/>
  <c r="P51" i="2" s="1"/>
  <c r="L51" i="2"/>
  <c r="H48" i="2" l="1"/>
  <c r="J49" i="2"/>
  <c r="H47" i="2" l="1"/>
  <c r="J48" i="2"/>
  <c r="K50" i="2"/>
  <c r="P50" i="2" s="1"/>
  <c r="L50" i="2"/>
  <c r="J47" i="2" l="1"/>
  <c r="H46" i="2"/>
  <c r="L48" i="2"/>
  <c r="K48" i="2"/>
  <c r="P48" i="2" s="1"/>
  <c r="K49" i="2"/>
  <c r="P49" i="2" s="1"/>
  <c r="L49" i="2"/>
  <c r="H45" i="2" l="1"/>
  <c r="J46" i="2"/>
  <c r="L47" i="2" s="1"/>
  <c r="K47" i="2"/>
  <c r="P47" i="2" s="1"/>
  <c r="H44" i="2" l="1"/>
  <c r="J45" i="2"/>
  <c r="J44" i="2" l="1"/>
  <c r="H43" i="2"/>
  <c r="K46" i="2"/>
  <c r="P46" i="2" s="1"/>
  <c r="L46" i="2"/>
  <c r="J43" i="2" l="1"/>
  <c r="H42" i="2"/>
  <c r="K44" i="2"/>
  <c r="P44" i="2" s="1"/>
  <c r="L44" i="2"/>
  <c r="K45" i="2"/>
  <c r="P45" i="2" s="1"/>
  <c r="L45" i="2"/>
  <c r="J42" i="2" l="1"/>
  <c r="H41" i="2"/>
  <c r="K43" i="2"/>
  <c r="P43" i="2" s="1"/>
  <c r="L43" i="2"/>
  <c r="J41" i="2" l="1"/>
  <c r="H40" i="2"/>
  <c r="K42" i="2"/>
  <c r="P42" i="2" s="1"/>
  <c r="L42" i="2"/>
  <c r="J40" i="2" l="1"/>
  <c r="H39" i="2"/>
  <c r="L41" i="2"/>
  <c r="K41" i="2"/>
  <c r="P41" i="2" s="1"/>
  <c r="J39" i="2" l="1"/>
  <c r="H38" i="2"/>
  <c r="L40" i="2"/>
  <c r="K40" i="2"/>
  <c r="P40" i="2" s="1"/>
  <c r="H37" i="2" l="1"/>
  <c r="J38" i="2"/>
  <c r="L39" i="2"/>
  <c r="K39" i="2"/>
  <c r="P39" i="2" s="1"/>
  <c r="H36" i="2" l="1"/>
  <c r="J37" i="2"/>
  <c r="J36" i="2" l="1"/>
  <c r="H35" i="2"/>
  <c r="K38" i="2"/>
  <c r="P38" i="2" s="1"/>
  <c r="L38" i="2"/>
  <c r="J35" i="2" l="1"/>
  <c r="H34" i="2"/>
  <c r="K36" i="2"/>
  <c r="P36" i="2" s="1"/>
  <c r="L36" i="2"/>
  <c r="K37" i="2"/>
  <c r="P37" i="2" s="1"/>
  <c r="L37" i="2"/>
  <c r="J34" i="2" l="1"/>
  <c r="H33" i="2"/>
  <c r="K35" i="2"/>
  <c r="P35" i="2" s="1"/>
  <c r="L35" i="2"/>
  <c r="H32" i="2" l="1"/>
  <c r="J33" i="2"/>
  <c r="L34" i="2"/>
  <c r="K34" i="2"/>
  <c r="P34" i="2" s="1"/>
  <c r="H31" i="2" l="1"/>
  <c r="J32" i="2"/>
  <c r="J31" i="2" l="1"/>
  <c r="H30" i="2"/>
  <c r="K33" i="2"/>
  <c r="P33" i="2" s="1"/>
  <c r="L33" i="2"/>
  <c r="H29" i="2" l="1"/>
  <c r="J30" i="2"/>
  <c r="K31" i="2"/>
  <c r="P31" i="2" s="1"/>
  <c r="L31" i="2"/>
  <c r="K32" i="2"/>
  <c r="P32" i="2" s="1"/>
  <c r="L32" i="2"/>
  <c r="H28" i="2" l="1"/>
  <c r="J29" i="2"/>
  <c r="H27" i="2" l="1"/>
  <c r="J28" i="2"/>
  <c r="L30" i="2"/>
  <c r="K30" i="2"/>
  <c r="P30" i="2" s="1"/>
  <c r="J27" i="2" l="1"/>
  <c r="H26" i="2"/>
  <c r="K29" i="2"/>
  <c r="P29" i="2" s="1"/>
  <c r="L29" i="2"/>
  <c r="J26" i="2" l="1"/>
  <c r="H25" i="2"/>
  <c r="K27" i="2"/>
  <c r="P27" i="2" s="1"/>
  <c r="L27" i="2"/>
  <c r="L28" i="2"/>
  <c r="K28" i="2"/>
  <c r="P28" i="2" s="1"/>
  <c r="J25" i="2" l="1"/>
  <c r="H24" i="2"/>
  <c r="L26" i="2"/>
  <c r="K26" i="2"/>
  <c r="P26" i="2" s="1"/>
  <c r="J24" i="2" l="1"/>
  <c r="H23" i="2"/>
  <c r="L25" i="2"/>
  <c r="K25" i="2"/>
  <c r="P25" i="2" s="1"/>
  <c r="J23" i="2" l="1"/>
  <c r="H22" i="2"/>
  <c r="L24" i="2"/>
  <c r="K24" i="2"/>
  <c r="P24" i="2" s="1"/>
  <c r="H21" i="2" l="1"/>
  <c r="J22" i="2"/>
  <c r="K23" i="2"/>
  <c r="P23" i="2" s="1"/>
  <c r="L23" i="2"/>
  <c r="H20" i="2" l="1"/>
  <c r="J21" i="2"/>
  <c r="H19" i="2" l="1"/>
  <c r="J20" i="2"/>
  <c r="L22" i="2"/>
  <c r="K22" i="2"/>
  <c r="P22" i="2" s="1"/>
  <c r="H18" i="2" l="1"/>
  <c r="J19" i="2"/>
  <c r="L21" i="2"/>
  <c r="K21" i="2"/>
  <c r="P21" i="2" s="1"/>
  <c r="H17" i="2" l="1"/>
  <c r="J18" i="2"/>
  <c r="L20" i="2"/>
  <c r="K20" i="2"/>
  <c r="P20" i="2" s="1"/>
  <c r="H16" i="2" l="1"/>
  <c r="J17" i="2"/>
  <c r="L19" i="2"/>
  <c r="K19" i="2"/>
  <c r="P19" i="2" s="1"/>
  <c r="H15" i="2" l="1"/>
  <c r="J16" i="2"/>
  <c r="K18" i="2"/>
  <c r="P18" i="2" s="1"/>
  <c r="L18" i="2"/>
  <c r="J15" i="2" l="1"/>
  <c r="H14" i="2"/>
  <c r="K17" i="2"/>
  <c r="P17" i="2" s="1"/>
  <c r="L17" i="2"/>
  <c r="H13" i="2" l="1"/>
  <c r="J14" i="2"/>
  <c r="L15" i="2"/>
  <c r="K15" i="2"/>
  <c r="P15" i="2" s="1"/>
  <c r="K16" i="2"/>
  <c r="P16" i="2" s="1"/>
  <c r="L16" i="2"/>
  <c r="H12" i="2" l="1"/>
  <c r="J13" i="2"/>
  <c r="J12" i="2" l="1"/>
  <c r="H11" i="2"/>
  <c r="K14" i="2"/>
  <c r="P14" i="2" s="1"/>
  <c r="L14" i="2"/>
  <c r="J11" i="2" l="1"/>
  <c r="H10" i="2"/>
  <c r="K12" i="2"/>
  <c r="P12" i="2" s="1"/>
  <c r="L12" i="2"/>
  <c r="K13" i="2"/>
  <c r="P13" i="2" s="1"/>
  <c r="L13" i="2"/>
  <c r="J10" i="2" l="1"/>
  <c r="H9" i="2"/>
  <c r="K11" i="2"/>
  <c r="P11" i="2" s="1"/>
  <c r="L11" i="2"/>
  <c r="J9" i="2" l="1"/>
  <c r="H8" i="2"/>
  <c r="L9" i="2" l="1"/>
  <c r="L10" i="2"/>
  <c r="K10" i="2"/>
  <c r="P10" i="2" s="1"/>
  <c r="J8" i="2"/>
  <c r="H7" i="2"/>
  <c r="J7" i="2" l="1"/>
  <c r="H6" i="2"/>
  <c r="K9" i="2"/>
  <c r="P9" i="2" s="1"/>
  <c r="L8" i="2" l="1"/>
  <c r="K8" i="2"/>
  <c r="P8" i="2" s="1"/>
  <c r="H5" i="2"/>
  <c r="J6" i="2"/>
  <c r="J5" i="2" l="1"/>
  <c r="H4" i="2"/>
  <c r="K6" i="2"/>
  <c r="P6" i="2" s="1"/>
  <c r="L6" i="2"/>
  <c r="K7" i="2"/>
  <c r="P7" i="2" s="1"/>
  <c r="L7" i="2"/>
  <c r="J4" i="2" l="1"/>
  <c r="H3" i="2"/>
  <c r="L5" i="2"/>
  <c r="K5" i="2"/>
  <c r="P5" i="2" s="1"/>
  <c r="J3" i="2" l="1"/>
  <c r="H2" i="2"/>
  <c r="J2" i="2" s="1"/>
  <c r="K4" i="2"/>
  <c r="P4" i="2" s="1"/>
  <c r="L4" i="2"/>
  <c r="Q2" i="2" l="1"/>
  <c r="O2" i="2"/>
  <c r="N2" i="2"/>
  <c r="M2" i="2"/>
  <c r="K3" i="2"/>
  <c r="L3" i="2"/>
  <c r="S4" i="2" s="1"/>
  <c r="S3" i="2" l="1"/>
  <c r="P3" i="2"/>
  <c r="S6" i="2" s="1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</calcChain>
</file>

<file path=xl/sharedStrings.xml><?xml version="1.0" encoding="utf-8"?>
<sst xmlns="http://schemas.openxmlformats.org/spreadsheetml/2006/main" count="21" uniqueCount="21">
  <si>
    <t>قیمت ثابت ۹۰</t>
  </si>
  <si>
    <t>جاری از ۸۳ تا۹۰</t>
  </si>
  <si>
    <t>ثابت ۸۳</t>
  </si>
  <si>
    <t>جاری ۳۸ تا ۸۳</t>
  </si>
  <si>
    <t>نرخ حقیقی ۹۰</t>
  </si>
  <si>
    <t>نرخ حقیقی ۸۳</t>
  </si>
  <si>
    <t>قیمت ثابت ۹۰ *</t>
  </si>
  <si>
    <t>تولید (ه.م.ت، ۹۳)</t>
  </si>
  <si>
    <t>متوسط (عددی، گسسته)</t>
  </si>
  <si>
    <t>متوسط (عددی،پیوسته)</t>
  </si>
  <si>
    <t>نرخ رشد (عددی،گسسته،+۱)</t>
  </si>
  <si>
    <t>متوسط (هندسی،گسسته)</t>
  </si>
  <si>
    <t>بازتولید (عددی،پیوسته)</t>
  </si>
  <si>
    <t>نرخ رشد (گسسته)</t>
  </si>
  <si>
    <t>نرخ رشد (پیوسته)</t>
  </si>
  <si>
    <t>بلندمدت،پیوسته</t>
  </si>
  <si>
    <t>گسسته ۳٫۹۸</t>
  </si>
  <si>
    <t>پیوسته ۳٫۹۱</t>
  </si>
  <si>
    <t>متوسط عددی ۴٫۳۲ (اشتباه)</t>
  </si>
  <si>
    <t>بلندمدت گسسته</t>
  </si>
  <si>
    <t>بلندمدت پیوسته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</si>
</sst>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7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تولید (ه.م.ت، ۹۳)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[$-3000401]0</c:formatCode>
                <c:ptCount val="60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</c:numCache>
            </c:numRef>
          </c:cat>
          <c:val>
            <c:numRef>
              <c:f>Sheet1!$J$2:$J$61</c:f>
              <c:numCache>
                <c:formatCode>[$-3000401]0</c:formatCode>
                <c:ptCount val="60"/>
                <c:pt idx="0">
                  <c:v>65.570451141291343</c:v>
                </c:pt>
                <c:pt idx="1">
                  <c:v>73.132554518247076</c:v>
                </c:pt>
                <c:pt idx="2">
                  <c:v>81.099787823770257</c:v>
                </c:pt>
                <c:pt idx="3">
                  <c:v>87.650908010796812</c:v>
                </c:pt>
                <c:pt idx="4">
                  <c:v>93.514000629131189</c:v>
                </c:pt>
                <c:pt idx="5">
                  <c:v>101.83560363599042</c:v>
                </c:pt>
                <c:pt idx="6">
                  <c:v>118.86393811496305</c:v>
                </c:pt>
                <c:pt idx="7">
                  <c:v>131.33925220974126</c:v>
                </c:pt>
                <c:pt idx="8">
                  <c:v>146.40676254897801</c:v>
                </c:pt>
                <c:pt idx="9">
                  <c:v>167.16671571531961</c:v>
                </c:pt>
                <c:pt idx="10">
                  <c:v>192.92978979236744</c:v>
                </c:pt>
                <c:pt idx="11">
                  <c:v>214.23149773529005</c:v>
                </c:pt>
                <c:pt idx="12">
                  <c:v>244.93282359377253</c:v>
                </c:pt>
                <c:pt idx="13">
                  <c:v>281.4662012005453</c:v>
                </c:pt>
                <c:pt idx="14">
                  <c:v>307.46852073448144</c:v>
                </c:pt>
                <c:pt idx="15">
                  <c:v>334.10213733190352</c:v>
                </c:pt>
                <c:pt idx="16">
                  <c:v>330.38268020089146</c:v>
                </c:pt>
                <c:pt idx="17">
                  <c:v>390.31119253208169</c:v>
                </c:pt>
                <c:pt idx="18">
                  <c:v>375.79193009976439</c:v>
                </c:pt>
                <c:pt idx="19">
                  <c:v>327.76473441750647</c:v>
                </c:pt>
                <c:pt idx="20">
                  <c:v>296.80523652357925</c:v>
                </c:pt>
                <c:pt idx="21">
                  <c:v>227.81551116549912</c:v>
                </c:pt>
                <c:pt idx="22">
                  <c:v>216.49708469206169</c:v>
                </c:pt>
                <c:pt idx="23">
                  <c:v>265.76146378684297</c:v>
                </c:pt>
                <c:pt idx="24">
                  <c:v>291.55041023039786</c:v>
                </c:pt>
                <c:pt idx="25">
                  <c:v>269.4893726514091</c:v>
                </c:pt>
                <c:pt idx="26">
                  <c:v>274.31663230473094</c:v>
                </c:pt>
                <c:pt idx="27">
                  <c:v>247.50862697098901</c:v>
                </c:pt>
                <c:pt idx="28">
                  <c:v>248.02151214940073</c:v>
                </c:pt>
                <c:pt idx="29">
                  <c:v>234.92112448341973</c:v>
                </c:pt>
                <c:pt idx="30">
                  <c:v>248.71828084538322</c:v>
                </c:pt>
                <c:pt idx="31">
                  <c:v>283.65012087498798</c:v>
                </c:pt>
                <c:pt idx="32">
                  <c:v>318.5204970980206</c:v>
                </c:pt>
                <c:pt idx="33">
                  <c:v>328.28115839810289</c:v>
                </c:pt>
                <c:pt idx="34">
                  <c:v>332.73138023214813</c:v>
                </c:pt>
                <c:pt idx="35">
                  <c:v>329.66586182544182</c:v>
                </c:pt>
                <c:pt idx="36">
                  <c:v>338.51635477796538</c:v>
                </c:pt>
                <c:pt idx="37">
                  <c:v>356.76576048690902</c:v>
                </c:pt>
                <c:pt idx="38">
                  <c:v>359.71563601966488</c:v>
                </c:pt>
                <c:pt idx="39">
                  <c:v>367.61740571376288</c:v>
                </c:pt>
                <c:pt idx="40">
                  <c:v>373.85838606356532</c:v>
                </c:pt>
                <c:pt idx="41">
                  <c:v>395.06837697879132</c:v>
                </c:pt>
                <c:pt idx="42">
                  <c:v>403.1749629088049</c:v>
                </c:pt>
                <c:pt idx="43">
                  <c:v>435.92942147153997</c:v>
                </c:pt>
                <c:pt idx="44">
                  <c:v>472.61992116461909</c:v>
                </c:pt>
                <c:pt idx="45">
                  <c:v>494.53694997160443</c:v>
                </c:pt>
                <c:pt idx="46">
                  <c:v>519.9769441578934</c:v>
                </c:pt>
                <c:pt idx="47">
                  <c:v>547.63374284024849</c:v>
                </c:pt>
                <c:pt idx="48">
                  <c:v>584.4885233101686</c:v>
                </c:pt>
                <c:pt idx="49">
                  <c:v>584.04805082582709</c:v>
                </c:pt>
                <c:pt idx="50">
                  <c:v>584.08003928681012</c:v>
                </c:pt>
                <c:pt idx="51">
                  <c:v>617.52741566513112</c:v>
                </c:pt>
                <c:pt idx="52">
                  <c:v>636.43685576859752</c:v>
                </c:pt>
                <c:pt idx="53">
                  <c:v>587.34234859090509</c:v>
                </c:pt>
                <c:pt idx="54">
                  <c:v>585.43290265540259</c:v>
                </c:pt>
                <c:pt idx="55">
                  <c:v>604.25350115865831</c:v>
                </c:pt>
                <c:pt idx="56">
                  <c:v>594.66804425840678</c:v>
                </c:pt>
                <c:pt idx="57">
                  <c:v>669.11086658175213</c:v>
                </c:pt>
                <c:pt idx="58">
                  <c:v>694.08339540766997</c:v>
                </c:pt>
                <c:pt idx="59">
                  <c:v>659.37922563728648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5-4CE3-A522-76502904BF8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متوسط عددی ۴٫۳۲ (اشتباه)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Sheet1!$M$2:$M$61</c:f>
              <c:numCache>
                <c:formatCode>General</c:formatCode>
                <c:ptCount val="60"/>
                <c:pt idx="0">
                  <c:v>65.570451141291343</c:v>
                </c:pt>
                <c:pt idx="1">
                  <c:v>68.409171282507629</c:v>
                </c:pt>
                <c:pt idx="2">
                  <c:v>71.370787208332473</c:v>
                </c:pt>
                <c:pt idx="3">
                  <c:v>74.460619405859802</c:v>
                </c:pt>
                <c:pt idx="4">
                  <c:v>77.684218700294835</c:v>
                </c:pt>
                <c:pt idx="5">
                  <c:v>81.04737622690682</c:v>
                </c:pt>
                <c:pt idx="6">
                  <c:v>84.556133834694151</c:v>
                </c:pt>
                <c:pt idx="7">
                  <c:v>88.216794940452075</c:v>
                </c:pt>
                <c:pt idx="8">
                  <c:v>92.035935852741915</c:v>
                </c:pt>
                <c:pt idx="9">
                  <c:v>96.020417586105239</c:v>
                </c:pt>
                <c:pt idx="10">
                  <c:v>100.17739818674697</c:v>
                </c:pt>
                <c:pt idx="11">
                  <c:v>104.51434559183022</c:v>
                </c:pt>
                <c:pt idx="12">
                  <c:v>109.03905104548443</c:v>
                </c:pt>
                <c:pt idx="13">
                  <c:v>113.75964309562829</c:v>
                </c:pt>
                <c:pt idx="14">
                  <c:v>118.68460219675269</c:v>
                </c:pt>
                <c:pt idx="15">
                  <c:v>123.82277594489702</c:v>
                </c:pt>
                <c:pt idx="16">
                  <c:v>129.18339497218844</c:v>
                </c:pt>
                <c:pt idx="17">
                  <c:v>134.77608952949825</c:v>
                </c:pt>
                <c:pt idx="18">
                  <c:v>140.61090678700569</c:v>
                </c:pt>
                <c:pt idx="19">
                  <c:v>146.6983288837495</c:v>
                </c:pt>
                <c:pt idx="20">
                  <c:v>153.04929175859283</c:v>
                </c:pt>
                <c:pt idx="21">
                  <c:v>159.67520479643088</c:v>
                </c:pt>
                <c:pt idx="22">
                  <c:v>166.58797132493544</c:v>
                </c:pt>
                <c:pt idx="23">
                  <c:v>173.8000099986584</c:v>
                </c:pt>
                <c:pt idx="24">
                  <c:v>181.32427710891005</c:v>
                </c:pt>
                <c:pt idx="25">
                  <c:v>189.17428985949195</c:v>
                </c:pt>
                <c:pt idx="26">
                  <c:v>197.36415065009822</c:v>
                </c:pt>
                <c:pt idx="27">
                  <c:v>205.9085724110104</c:v>
                </c:pt>
                <c:pt idx="28">
                  <c:v>214.82290503459885</c:v>
                </c:pt>
                <c:pt idx="29">
                  <c:v>224.12316295111467</c:v>
                </c:pt>
                <c:pt idx="30">
                  <c:v>233.82605389831119</c:v>
                </c:pt>
                <c:pt idx="31">
                  <c:v>243.94900893657947</c:v>
                </c:pt>
                <c:pt idx="32">
                  <c:v>254.51021376351915</c:v>
                </c:pt>
                <c:pt idx="33">
                  <c:v>265.5286413842008</c:v>
                </c:pt>
                <c:pt idx="34">
                  <c:v>277.02408619581144</c:v>
                </c:pt>
                <c:pt idx="35">
                  <c:v>289.01719954791514</c:v>
                </c:pt>
                <c:pt idx="36">
                  <c:v>301.52952684221282</c:v>
                </c:pt>
                <c:pt idx="37">
                  <c:v>314.58354623844946</c:v>
                </c:pt>
                <c:pt idx="38">
                  <c:v>328.2027090360038</c:v>
                </c:pt>
                <c:pt idx="39">
                  <c:v>342.41148180370482</c:v>
                </c:pt>
                <c:pt idx="40">
                  <c:v>357.2353903335607</c:v>
                </c:pt>
                <c:pt idx="41">
                  <c:v>372.70106549736232</c:v>
                </c:pt>
                <c:pt idx="42">
                  <c:v>388.83629108854154</c:v>
                </c:pt>
                <c:pt idx="43">
                  <c:v>405.67005373523148</c:v>
                </c:pt>
                <c:pt idx="44">
                  <c:v>423.23259497419684</c:v>
                </c:pt>
                <c:pt idx="45">
                  <c:v>441.55546557918353</c:v>
                </c:pt>
                <c:pt idx="46">
                  <c:v>460.67158224128821</c:v>
                </c:pt>
                <c:pt idx="47">
                  <c:v>480.61528670317216</c:v>
                </c:pt>
                <c:pt idx="48">
                  <c:v>501.42240745335374</c:v>
                </c:pt>
                <c:pt idx="49">
                  <c:v>523.13032409141147</c:v>
                </c:pt>
                <c:pt idx="50">
                  <c:v>545.77803447972894</c:v>
                </c:pt>
                <c:pt idx="51">
                  <c:v>569.40622480241836</c:v>
                </c:pt>
                <c:pt idx="52">
                  <c:v>594.05734265728199</c:v>
                </c:pt>
                <c:pt idx="53">
                  <c:v>619.77567331212026</c:v>
                </c:pt>
                <c:pt idx="54">
                  <c:v>646.60741926237915</c:v>
                </c:pt>
                <c:pt idx="55">
                  <c:v>674.60078323306118</c:v>
                </c:pt>
                <c:pt idx="56">
                  <c:v>703.80605477401059</c:v>
                </c:pt>
                <c:pt idx="57">
                  <c:v>734.27570060413996</c:v>
                </c:pt>
                <c:pt idx="58">
                  <c:v>766.06445886690062</c:v>
                </c:pt>
                <c:pt idx="59">
                  <c:v>799.22943746632336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5-4CE3-A522-76502904BF8D}"/>
            </c:ext>
          </c:extLst>
        </c:ser>
        <c:ser>
          <c:idx val="3"/>
          <c:order val="2"/>
          <c:tx>
            <c:strRef>
              <c:f>Sheet1!$O$1</c:f>
              <c:strCache>
                <c:ptCount val="1"/>
                <c:pt idx="0">
                  <c:v>پیوسته ۳٫۹۱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Sheet1!$O$2:$O$61</c:f>
              <c:numCache>
                <c:formatCode>General</c:formatCode>
                <c:ptCount val="60"/>
                <c:pt idx="0">
                  <c:v>65.570451141291343</c:v>
                </c:pt>
                <c:pt idx="1">
                  <c:v>68.186509829013119</c:v>
                </c:pt>
                <c:pt idx="2">
                  <c:v>70.906941186717859</c:v>
                </c:pt>
                <c:pt idx="3">
                  <c:v>73.73590936190368</c:v>
                </c:pt>
                <c:pt idx="4">
                  <c:v>76.67774463870569</c:v>
                </c:pt>
                <c:pt idx="5">
                  <c:v>79.73695006623521</c:v>
                </c:pt>
                <c:pt idx="6">
                  <c:v>82.918208351369273</c:v>
                </c:pt>
                <c:pt idx="7">
                  <c:v>86.226389026541185</c:v>
                </c:pt>
                <c:pt idx="8">
                  <c:v>89.666555903503721</c:v>
                </c:pt>
                <c:pt idx="9">
                  <c:v>93.243974824474577</c:v>
                </c:pt>
                <c:pt idx="10">
                  <c:v>96.964121722528589</c:v>
                </c:pt>
                <c:pt idx="11">
                  <c:v>100.83269100357467</c:v>
                </c:pt>
                <c:pt idx="12">
                  <c:v>104.85560426274782</c:v>
                </c:pt>
                <c:pt idx="13">
                  <c:v>109.0390193485583</c:v>
                </c:pt>
                <c:pt idx="14">
                  <c:v>113.38933978867233</c:v>
                </c:pt>
                <c:pt idx="15">
                  <c:v>117.9132245917524</c:v>
                </c:pt>
                <c:pt idx="16">
                  <c:v>122.61759844036074</c:v>
                </c:pt>
                <c:pt idx="17">
                  <c:v>127.50966229052823</c:v>
                </c:pt>
                <c:pt idx="18">
                  <c:v>132.59690439421334</c:v>
                </c:pt>
                <c:pt idx="19">
                  <c:v>137.88711176152327</c:v>
                </c:pt>
                <c:pt idx="20">
                  <c:v>143.3883820802422</c:v>
                </c:pt>
                <c:pt idx="21">
                  <c:v>149.10913611091209</c:v>
                </c:pt>
                <c:pt idx="22">
                  <c:v>155.05813057643891</c:v>
                </c:pt>
                <c:pt idx="23">
                  <c:v>161.24447156595434</c:v>
                </c:pt>
                <c:pt idx="24">
                  <c:v>167.67762847345026</c:v>
                </c:pt>
                <c:pt idx="25">
                  <c:v>174.36744849252165</c:v>
                </c:pt>
                <c:pt idx="26">
                  <c:v>181.32417168940518</c:v>
                </c:pt>
                <c:pt idx="27">
                  <c:v>188.55844667738538</c:v>
                </c:pt>
                <c:pt idx="28">
                  <c:v>196.08134691656133</c:v>
                </c:pt>
                <c:pt idx="29">
                  <c:v>203.90438766392373</c:v>
                </c:pt>
                <c:pt idx="30">
                  <c:v>212.03954359968768</c:v>
                </c:pt>
                <c:pt idx="31">
                  <c:v>220.49926715686189</c:v>
                </c:pt>
                <c:pt idx="32">
                  <c:v>229.29650758211105</c:v>
                </c:pt>
                <c:pt idx="33">
                  <c:v>238.4447307570878</c:v>
                </c:pt>
                <c:pt idx="34">
                  <c:v>247.95793981057477</c:v>
                </c:pt>
                <c:pt idx="35">
                  <c:v>257.85069655298736</c:v>
                </c:pt>
                <c:pt idx="36">
                  <c:v>268.13814376604716</c:v>
                </c:pt>
                <c:pt idx="37">
                  <c:v>278.83602838174454</c:v>
                </c:pt>
                <c:pt idx="38">
                  <c:v>289.96072558607023</c:v>
                </c:pt>
                <c:pt idx="39">
                  <c:v>301.52926388441153</c:v>
                </c:pt>
                <c:pt idx="40">
                  <c:v>313.5593511669806</c:v>
                </c:pt>
                <c:pt idx="41">
                  <c:v>326.06940181417258</c:v>
                </c:pt>
                <c:pt idx="42">
                  <c:v>339.07856488334414</c:v>
                </c:pt>
                <c:pt idx="43">
                  <c:v>352.60675342015759</c:v>
                </c:pt>
                <c:pt idx="44">
                  <c:v>366.67467493935681</c:v>
                </c:pt>
                <c:pt idx="45">
                  <c:v>381.30386312163245</c:v>
                </c:pt>
                <c:pt idx="46">
                  <c:v>396.51671077509417</c:v>
                </c:pt>
                <c:pt idx="47">
                  <c:v>412.33650411180383</c:v>
                </c:pt>
                <c:pt idx="48">
                  <c:v>428.78745839183665</c:v>
                </c:pt>
                <c:pt idx="49">
                  <c:v>445.89475498943045</c:v>
                </c:pt>
                <c:pt idx="50">
                  <c:v>463.68457993795982</c:v>
                </c:pt>
                <c:pt idx="51">
                  <c:v>482.18416401273595</c:v>
                </c:pt>
                <c:pt idx="52">
                  <c:v>501.42182441298638</c:v>
                </c:pt>
                <c:pt idx="53">
                  <c:v>521.4270081068172</c:v>
                </c:pt>
                <c:pt idx="54">
                  <c:v>542.23033690550551</c:v>
                </c:pt>
                <c:pt idx="55">
                  <c:v>563.86365433611695</c:v>
                </c:pt>
                <c:pt idx="56">
                  <c:v>586.3600743841962</c:v>
                </c:pt>
                <c:pt idx="57">
                  <c:v>609.75403218114036</c:v>
                </c:pt>
                <c:pt idx="58">
                  <c:v>634.08133671384235</c:v>
                </c:pt>
                <c:pt idx="59">
                  <c:v>659.37922563728603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5-4CE3-A522-76502904BF8D}"/>
            </c:ext>
          </c:extLst>
        </c:ser>
        <c:ser>
          <c:idx val="4"/>
          <c:order val="3"/>
          <c:tx>
            <c:strRef>
              <c:f>Sheet1!$Q$1</c:f>
              <c:strCache>
                <c:ptCount val="1"/>
                <c:pt idx="0">
                  <c:v>گسسته ۳٫۹۸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Sheet1!$Q$2:$Q$61</c:f>
              <c:numCache>
                <c:formatCode>General</c:formatCode>
                <c:ptCount val="60"/>
                <c:pt idx="0">
                  <c:v>65.570451141291343</c:v>
                </c:pt>
                <c:pt idx="1">
                  <c:v>68.186509829013119</c:v>
                </c:pt>
                <c:pt idx="2">
                  <c:v>70.906941186717859</c:v>
                </c:pt>
                <c:pt idx="3">
                  <c:v>73.73590936190368</c:v>
                </c:pt>
                <c:pt idx="4">
                  <c:v>76.67774463870569</c:v>
                </c:pt>
                <c:pt idx="5">
                  <c:v>79.73695006623521</c:v>
                </c:pt>
                <c:pt idx="6">
                  <c:v>82.918208351369273</c:v>
                </c:pt>
                <c:pt idx="7">
                  <c:v>86.226389026541185</c:v>
                </c:pt>
                <c:pt idx="8">
                  <c:v>89.666555903503721</c:v>
                </c:pt>
                <c:pt idx="9">
                  <c:v>93.243974824474577</c:v>
                </c:pt>
                <c:pt idx="10">
                  <c:v>96.964121722528589</c:v>
                </c:pt>
                <c:pt idx="11">
                  <c:v>100.83269100357467</c:v>
                </c:pt>
                <c:pt idx="12">
                  <c:v>104.85560426274782</c:v>
                </c:pt>
                <c:pt idx="13">
                  <c:v>109.0390193485583</c:v>
                </c:pt>
                <c:pt idx="14">
                  <c:v>113.38933978867233</c:v>
                </c:pt>
                <c:pt idx="15">
                  <c:v>117.9132245917524</c:v>
                </c:pt>
                <c:pt idx="16">
                  <c:v>122.61759844036074</c:v>
                </c:pt>
                <c:pt idx="17">
                  <c:v>127.50966229052823</c:v>
                </c:pt>
                <c:pt idx="18">
                  <c:v>132.59690439421334</c:v>
                </c:pt>
                <c:pt idx="19">
                  <c:v>137.88711176152327</c:v>
                </c:pt>
                <c:pt idx="20">
                  <c:v>143.3883820802422</c:v>
                </c:pt>
                <c:pt idx="21">
                  <c:v>149.10913611091209</c:v>
                </c:pt>
                <c:pt idx="22">
                  <c:v>155.05813057643891</c:v>
                </c:pt>
                <c:pt idx="23">
                  <c:v>161.24447156595434</c:v>
                </c:pt>
                <c:pt idx="24">
                  <c:v>167.67762847345026</c:v>
                </c:pt>
                <c:pt idx="25">
                  <c:v>174.36744849252165</c:v>
                </c:pt>
                <c:pt idx="26">
                  <c:v>181.32417168940518</c:v>
                </c:pt>
                <c:pt idx="27">
                  <c:v>188.55844667738538</c:v>
                </c:pt>
                <c:pt idx="28">
                  <c:v>196.08134691656133</c:v>
                </c:pt>
                <c:pt idx="29">
                  <c:v>203.90438766392373</c:v>
                </c:pt>
                <c:pt idx="30">
                  <c:v>212.03954359968768</c:v>
                </c:pt>
                <c:pt idx="31">
                  <c:v>220.49926715686189</c:v>
                </c:pt>
                <c:pt idx="32">
                  <c:v>229.29650758211105</c:v>
                </c:pt>
                <c:pt idx="33">
                  <c:v>238.4447307570878</c:v>
                </c:pt>
                <c:pt idx="34">
                  <c:v>247.95793981057477</c:v>
                </c:pt>
                <c:pt idx="35">
                  <c:v>257.85069655298736</c:v>
                </c:pt>
                <c:pt idx="36">
                  <c:v>268.13814376604716</c:v>
                </c:pt>
                <c:pt idx="37">
                  <c:v>278.83602838174454</c:v>
                </c:pt>
                <c:pt idx="38">
                  <c:v>289.96072558607023</c:v>
                </c:pt>
                <c:pt idx="39">
                  <c:v>301.52926388441153</c:v>
                </c:pt>
                <c:pt idx="40">
                  <c:v>313.5593511669806</c:v>
                </c:pt>
                <c:pt idx="41">
                  <c:v>326.06940181417258</c:v>
                </c:pt>
                <c:pt idx="42">
                  <c:v>339.07856488334414</c:v>
                </c:pt>
                <c:pt idx="43">
                  <c:v>352.60675342015759</c:v>
                </c:pt>
                <c:pt idx="44">
                  <c:v>366.67467493935681</c:v>
                </c:pt>
                <c:pt idx="45">
                  <c:v>381.30386312163245</c:v>
                </c:pt>
                <c:pt idx="46">
                  <c:v>396.51671077509417</c:v>
                </c:pt>
                <c:pt idx="47">
                  <c:v>412.33650411180383</c:v>
                </c:pt>
                <c:pt idx="48">
                  <c:v>428.78745839183665</c:v>
                </c:pt>
                <c:pt idx="49">
                  <c:v>445.89475498943045</c:v>
                </c:pt>
                <c:pt idx="50">
                  <c:v>463.68457993795982</c:v>
                </c:pt>
                <c:pt idx="51">
                  <c:v>482.18416401273595</c:v>
                </c:pt>
                <c:pt idx="52">
                  <c:v>501.42182441298638</c:v>
                </c:pt>
                <c:pt idx="53">
                  <c:v>521.4270081068172</c:v>
                </c:pt>
                <c:pt idx="54">
                  <c:v>542.23033690550551</c:v>
                </c:pt>
                <c:pt idx="55">
                  <c:v>563.86365433611695</c:v>
                </c:pt>
                <c:pt idx="56">
                  <c:v>586.3600743841962</c:v>
                </c:pt>
                <c:pt idx="57">
                  <c:v>609.75403218114036</c:v>
                </c:pt>
                <c:pt idx="58">
                  <c:v>634.08133671384235</c:v>
                </c:pt>
                <c:pt idx="59">
                  <c:v>659.37922563728603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5-4CE3-A522-76502904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69824"/>
        <c:axId val="1853970240"/>
      </c:lineChart>
      <c:catAx>
        <c:axId val="1853969824"/>
        <c:scaling>
          <c:orientation val="minMax"/>
        </c:scaling>
        <c:delete val="0"/>
        <c:axPos val="b"/>
        <c:numFmt formatCode="[$-3000401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1853970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8539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18539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XB Kayhan" panose="02000503080000020003" pitchFamily="2" charset="-78"/>
              <a:ea typeface="+mn-ea"/>
              <a:cs typeface="XB Kayhan" panose="02000503080000020003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XB Kayhan" panose="02000503080000020003" pitchFamily="2" charset="-78"/>
          <a:cs typeface="XB Kayhan" panose="02000503080000020003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بلندمدت گسسته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[$-3000401]0</c:formatCode>
                <c:ptCount val="60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</c:numCache>
            </c:numRef>
          </c:cat>
          <c:val>
            <c:numRef>
              <c:f>Sheet1!$V$2:$V$61</c:f>
              <c:numCache>
                <c:formatCode>[$-3000401]0</c:formatCode>
                <c:ptCount val="60"/>
                <c:pt idx="1">
                  <c:v>11.532791440859391</c:v>
                </c:pt>
                <c:pt idx="2">
                  <c:v>11.213055572910879</c:v>
                </c:pt>
                <c:pt idx="3">
                  <c:v>10.158010196847588</c:v>
                </c:pt>
                <c:pt idx="4">
                  <c:v>9.2803598198571322</c:v>
                </c:pt>
                <c:pt idx="5">
                  <c:v>9.2039365742967014</c:v>
                </c:pt>
                <c:pt idx="6">
                  <c:v>10.422351271945374</c:v>
                </c:pt>
                <c:pt idx="7">
                  <c:v>10.432792055165274</c:v>
                </c:pt>
                <c:pt idx="8">
                  <c:v>10.562186980417199</c:v>
                </c:pt>
                <c:pt idx="9">
                  <c:v>10.958399073604564</c:v>
                </c:pt>
                <c:pt idx="10">
                  <c:v>11.395875710329694</c:v>
                </c:pt>
                <c:pt idx="11">
                  <c:v>11.363583058792393</c:v>
                </c:pt>
                <c:pt idx="12">
                  <c:v>11.607890970663171</c:v>
                </c:pt>
                <c:pt idx="13">
                  <c:v>11.858919908857368</c:v>
                </c:pt>
                <c:pt idx="14">
                  <c:v>11.669655827882131</c:v>
                </c:pt>
                <c:pt idx="15">
                  <c:v>11.466596024740028</c:v>
                </c:pt>
                <c:pt idx="16">
                  <c:v>10.635453087653834</c:v>
                </c:pt>
                <c:pt idx="17">
                  <c:v>11.063346411904273</c:v>
                </c:pt>
                <c:pt idx="18">
                  <c:v>10.18548923857554</c:v>
                </c:pt>
                <c:pt idx="19">
                  <c:v>8.8383106601483306</c:v>
                </c:pt>
                <c:pt idx="20">
                  <c:v>7.8420585576773671</c:v>
                </c:pt>
                <c:pt idx="21">
                  <c:v>6.1099128961253024</c:v>
                </c:pt>
                <c:pt idx="22">
                  <c:v>5.579418890295651</c:v>
                </c:pt>
                <c:pt idx="23">
                  <c:v>6.2735979616158621</c:v>
                </c:pt>
                <c:pt idx="24">
                  <c:v>6.4143578226264486</c:v>
                </c:pt>
                <c:pt idx="25">
                  <c:v>5.8164868946195547</c:v>
                </c:pt>
                <c:pt idx="26">
                  <c:v>5.6587667418729559</c:v>
                </c:pt>
                <c:pt idx="27">
                  <c:v>5.0427314455787631</c:v>
                </c:pt>
                <c:pt idx="28">
                  <c:v>4.8660819740300898</c:v>
                </c:pt>
                <c:pt idx="29">
                  <c:v>4.4986846980180184</c:v>
                </c:pt>
                <c:pt idx="30">
                  <c:v>4.5442098417966648</c:v>
                </c:pt>
                <c:pt idx="31">
                  <c:v>4.8379552641429679</c:v>
                </c:pt>
                <c:pt idx="32">
                  <c:v>5.0632698079101868</c:v>
                </c:pt>
                <c:pt idx="33">
                  <c:v>5.0021313921357446</c:v>
                </c:pt>
                <c:pt idx="34">
                  <c:v>4.8930309959015039</c:v>
                </c:pt>
                <c:pt idx="35">
                  <c:v>4.7222640725089304</c:v>
                </c:pt>
                <c:pt idx="36">
                  <c:v>4.6651223999028435</c:v>
                </c:pt>
                <c:pt idx="37">
                  <c:v>4.6846747364866159</c:v>
                </c:pt>
                <c:pt idx="38">
                  <c:v>4.5812859001522765</c:v>
                </c:pt>
                <c:pt idx="39">
                  <c:v>4.5194523501403738</c:v>
                </c:pt>
                <c:pt idx="40">
                  <c:v>4.4479628367001478</c:v>
                </c:pt>
                <c:pt idx="41">
                  <c:v>4.4776786343655672</c:v>
                </c:pt>
                <c:pt idx="42">
                  <c:v>4.419258373395496</c:v>
                </c:pt>
                <c:pt idx="43">
                  <c:v>4.503959228620813</c:v>
                </c:pt>
                <c:pt idx="44">
                  <c:v>4.5912954392018701</c:v>
                </c:pt>
                <c:pt idx="45">
                  <c:v>4.592318601431078</c:v>
                </c:pt>
                <c:pt idx="46">
                  <c:v>4.6042852730805661</c:v>
                </c:pt>
                <c:pt idx="47">
                  <c:v>4.619438202374293</c:v>
                </c:pt>
                <c:pt idx="48">
                  <c:v>4.6629760346396765</c:v>
                </c:pt>
                <c:pt idx="49">
                  <c:v>4.5640647330010831</c:v>
                </c:pt>
                <c:pt idx="50">
                  <c:v>4.4708874333610815</c:v>
                </c:pt>
                <c:pt idx="51">
                  <c:v>4.4953634881583326</c:v>
                </c:pt>
                <c:pt idx="52">
                  <c:v>4.4676140617159188</c:v>
                </c:pt>
                <c:pt idx="53">
                  <c:v>4.2235159062636862</c:v>
                </c:pt>
                <c:pt idx="54">
                  <c:v>4.1374244745984834</c:v>
                </c:pt>
                <c:pt idx="55">
                  <c:v>4.1205764130043399</c:v>
                </c:pt>
                <c:pt idx="56">
                  <c:v>4.0158208102120119</c:v>
                </c:pt>
                <c:pt idx="57">
                  <c:v>4.159303849488305</c:v>
                </c:pt>
                <c:pt idx="58">
                  <c:v>4.1519250425911869</c:v>
                </c:pt>
                <c:pt idx="59">
                  <c:v>3.9896914573375186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9-44A6-9FF8-B1AB0124382A}"/>
            </c:ext>
          </c:extLst>
        </c:ser>
        <c:ser>
          <c:idx val="4"/>
          <c:order val="1"/>
          <c:tx>
            <c:strRef>
              <c:f>Sheet1!$W$1</c:f>
              <c:strCache>
                <c:ptCount val="1"/>
                <c:pt idx="0">
                  <c:v>بلندمدت پیوسته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Sheet1!$W$2:$W$61</c:f>
              <c:numCache>
                <c:formatCode>[$-3000401]0</c:formatCode>
                <c:ptCount val="60"/>
                <c:pt idx="1">
                  <c:v>10.914845531501904</c:v>
                </c:pt>
                <c:pt idx="2">
                  <c:v>10.627759516803129</c:v>
                </c:pt>
                <c:pt idx="3">
                  <c:v>9.6745605422836451</c:v>
                </c:pt>
                <c:pt idx="4">
                  <c:v>8.8746502470412896</c:v>
                </c:pt>
                <c:pt idx="5">
                  <c:v>8.8046925888127081</c:v>
                </c:pt>
                <c:pt idx="6">
                  <c:v>9.9142384536634065</c:v>
                </c:pt>
                <c:pt idx="7">
                  <c:v>9.9236933235572025</c:v>
                </c:pt>
                <c:pt idx="8">
                  <c:v>10.040795477283147</c:v>
                </c:pt>
                <c:pt idx="9">
                  <c:v>10.398516195481676</c:v>
                </c:pt>
                <c:pt idx="10">
                  <c:v>10.792011847082259</c:v>
                </c:pt>
                <c:pt idx="11">
                  <c:v>10.763018553650896</c:v>
                </c:pt>
                <c:pt idx="12">
                  <c:v>10.982156908188289</c:v>
                </c:pt>
                <c:pt idx="13">
                  <c:v>11.206824761814151</c:v>
                </c:pt>
                <c:pt idx="14">
                  <c:v>11.037482541849226</c:v>
                </c:pt>
                <c:pt idx="15">
                  <c:v>10.855477280480276</c:v>
                </c:pt>
                <c:pt idx="16">
                  <c:v>10.107040406382248</c:v>
                </c:pt>
                <c:pt idx="17">
                  <c:v>10.493054093908283</c:v>
                </c:pt>
                <c:pt idx="18">
                  <c:v>9.6995025459650108</c:v>
                </c:pt>
                <c:pt idx="19">
                  <c:v>8.4693206492167352</c:v>
                </c:pt>
                <c:pt idx="20">
                  <c:v>7.5497549992946515</c:v>
                </c:pt>
                <c:pt idx="21">
                  <c:v>5.9305285014263216</c:v>
                </c:pt>
                <c:pt idx="22">
                  <c:v>5.4293269417006007</c:v>
                </c:pt>
                <c:pt idx="23">
                  <c:v>6.0846695618489663</c:v>
                </c:pt>
                <c:pt idx="24">
                  <c:v>6.217032375758559</c:v>
                </c:pt>
                <c:pt idx="25">
                  <c:v>5.6536152057755302</c:v>
                </c:pt>
                <c:pt idx="26">
                  <c:v>5.5044533731001355</c:v>
                </c:pt>
                <c:pt idx="27">
                  <c:v>4.9197047529538684</c:v>
                </c:pt>
                <c:pt idx="28">
                  <c:v>4.7513940371028669</c:v>
                </c:pt>
                <c:pt idx="29">
                  <c:v>4.4004298715725003</c:v>
                </c:pt>
                <c:pt idx="30">
                  <c:v>4.4439856638883111</c:v>
                </c:pt>
                <c:pt idx="31">
                  <c:v>4.7245688882633718</c:v>
                </c:pt>
                <c:pt idx="32">
                  <c:v>4.9392552296411711</c:v>
                </c:pt>
                <c:pt idx="33">
                  <c:v>4.8810462936131929</c:v>
                </c:pt>
                <c:pt idx="34">
                  <c:v>4.7770892468490649</c:v>
                </c:pt>
                <c:pt idx="35">
                  <c:v>4.6141555629160331</c:v>
                </c:pt>
                <c:pt idx="36">
                  <c:v>4.5595757002153148</c:v>
                </c:pt>
                <c:pt idx="37">
                  <c:v>4.5782548075352958</c:v>
                </c:pt>
                <c:pt idx="38">
                  <c:v>4.4794438547822848</c:v>
                </c:pt>
                <c:pt idx="39">
                  <c:v>4.4203014984886924</c:v>
                </c:pt>
                <c:pt idx="40">
                  <c:v>4.3518798106716634</c:v>
                </c:pt>
                <c:pt idx="41">
                  <c:v>4.3803261015688078</c:v>
                </c:pt>
                <c:pt idx="42">
                  <c:v>4.3243939626586911</c:v>
                </c:pt>
                <c:pt idx="43">
                  <c:v>4.4054772054289719</c:v>
                </c:pt>
                <c:pt idx="44">
                  <c:v>4.4890144581502298</c:v>
                </c:pt>
                <c:pt idx="45">
                  <c:v>4.4899927013399754</c:v>
                </c:pt>
                <c:pt idx="46">
                  <c:v>4.5014332997444377</c:v>
                </c:pt>
                <c:pt idx="47">
                  <c:v>4.5159182052499194</c:v>
                </c:pt>
                <c:pt idx="48">
                  <c:v>4.5575249814830601</c:v>
                </c:pt>
                <c:pt idx="49">
                  <c:v>4.4629757218422244</c:v>
                </c:pt>
                <c:pt idx="50">
                  <c:v>4.3738257449167603</c:v>
                </c:pt>
                <c:pt idx="51">
                  <c:v>4.3972515898091702</c:v>
                </c:pt>
                <c:pt idx="52">
                  <c:v>4.3706924098712756</c:v>
                </c:pt>
                <c:pt idx="53">
                  <c:v>4.1367598351542938</c:v>
                </c:pt>
                <c:pt idx="54">
                  <c:v>4.0541230065749634</c:v>
                </c:pt>
                <c:pt idx="55">
                  <c:v>4.0379430167939301</c:v>
                </c:pt>
                <c:pt idx="56">
                  <c:v>3.9372824758839835</c:v>
                </c:pt>
                <c:pt idx="57">
                  <c:v>4.075130897717866</c:v>
                </c:pt>
                <c:pt idx="58">
                  <c:v>4.0680464914288228</c:v>
                </c:pt>
                <c:pt idx="59">
                  <c:v>3.9121587637985877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9-44A6-9FF8-B1AB0124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69824"/>
        <c:axId val="1853970240"/>
      </c:lineChart>
      <c:catAx>
        <c:axId val="1853969824"/>
        <c:scaling>
          <c:orientation val="minMax"/>
        </c:scaling>
        <c:delete val="0"/>
        <c:axPos val="b"/>
        <c:numFmt formatCode="[$-3000401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1853970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8539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XB Kayhan" panose="02000503080000020003" pitchFamily="2" charset="-78"/>
                <a:ea typeface="+mn-ea"/>
                <a:cs typeface="XB Kayhan" panose="02000503080000020003" pitchFamily="2" charset="-78"/>
              </a:defRPr>
            </a:pPr>
            <a:endParaRPr lang="en-US"/>
          </a:p>
        </c:txPr>
        <c:crossAx val="18539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XB Kayhan" panose="02000503080000020003" pitchFamily="2" charset="-78"/>
              <a:ea typeface="+mn-ea"/>
              <a:cs typeface="XB Kayhan" panose="02000503080000020003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XB Kayhan" panose="02000503080000020003" pitchFamily="2" charset="-78"/>
          <a:cs typeface="XB Kayhan" panose="02000503080000020003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499219</xdr:colOff>
      <xdr:row>13</xdr:row>
      <xdr:rowOff>123263</xdr:rowOff>
    </xdr:from>
    <xdr:to>
      <xdr:col>9</xdr:col>
      <xdr:colOff>537881</xdr:colOff>
      <xdr:row>31</xdr:row>
      <xdr:rowOff>78440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78443</xdr:colOff>
      <xdr:row>12</xdr:row>
      <xdr:rowOff>168087</xdr:rowOff>
    </xdr:from>
    <xdr:to>
      <xdr:col>20</xdr:col>
      <xdr:colOff>587752</xdr:colOff>
      <xdr:row>30</xdr:row>
      <xdr:rowOff>123264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zoomScale="85" zoomScaleNormal="85" workbookViewId="0">
      <selection activeCell="I11" sqref="I11"/>
    </sheetView>
  </sheetViews>
  <sheetFormatPr defaultRowHeight="15" x14ac:dyDescent="0.25"/>
  <cols>
    <col min="2" max="2" width="12.85546875" customWidth="1"/>
    <col min="3" max="3" width="13.140625" customWidth="1"/>
    <col min="4" max="4" width="10.85546875" customWidth="1"/>
    <col min="5" max="5" width="12.7109375" customWidth="1"/>
    <col min="8" max="8" width="11.710937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13</v>
      </c>
      <c r="L1" t="s">
        <v>14</v>
      </c>
      <c r="M1" t="s">
        <v>18</v>
      </c>
      <c r="N1" t="s">
        <v>12</v>
      </c>
      <c r="O1" t="s">
        <v>17</v>
      </c>
      <c r="P1" t="s">
        <v>10</v>
      </c>
      <c r="Q1" t="s">
        <v>16</v>
      </c>
      <c r="V1" t="s">
        <v>19</v>
      </c>
      <c r="W1" t="s">
        <v>20</v>
      </c>
    </row>
    <row r="2" spans="1:23" x14ac:dyDescent="0.25">
      <c r="A2" s="1">
        <f>38</f>
        <v>38</v>
      </c>
      <c r="D2">
        <v>208041.839895304</v>
      </c>
      <c r="E2">
        <v>275.05683316746064</v>
      </c>
      <c r="H2" s="2">
        <f t="shared" ref="H2:H44" si="0">H3/(1+G3/100)</f>
        <v>655704.51141291345</v>
      </c>
      <c r="I2">
        <f>D2</f>
        <v>208041.839895304</v>
      </c>
      <c r="J2" s="1">
        <f>H2/10^4</f>
        <v>65.570451141291343</v>
      </c>
      <c r="M2">
        <f>J2</f>
        <v>65.570451141291343</v>
      </c>
      <c r="N2">
        <f>J2</f>
        <v>65.570451141291343</v>
      </c>
      <c r="O2">
        <f>J2</f>
        <v>65.570451141291343</v>
      </c>
      <c r="Q2">
        <f>J2</f>
        <v>65.570451141291343</v>
      </c>
    </row>
    <row r="3" spans="1:23" x14ac:dyDescent="0.25">
      <c r="A3" s="1">
        <f t="shared" ref="A3:A61" si="1">A2+1</f>
        <v>39</v>
      </c>
      <c r="D3">
        <v>232034.87140015565</v>
      </c>
      <c r="E3">
        <v>299.86846273275285</v>
      </c>
      <c r="G3">
        <v>11.53279144085937</v>
      </c>
      <c r="H3" s="2">
        <f t="shared" si="0"/>
        <v>731325.5451824707</v>
      </c>
      <c r="I3">
        <f>I2*(1+G3/100)</f>
        <v>232034.87140015597</v>
      </c>
      <c r="J3" s="1">
        <f t="shared" ref="J3:J61" si="2">H3/10^4</f>
        <v>73.132554518247076</v>
      </c>
      <c r="K3">
        <f>(J3/J2-1)*100</f>
        <v>11.532791440859391</v>
      </c>
      <c r="L3">
        <f>LN(J3/J2)*100</f>
        <v>10.914845531501904</v>
      </c>
      <c r="M3">
        <f>M2*(1+$S$3/100)</f>
        <v>68.409171282507629</v>
      </c>
      <c r="N3">
        <f>N2*EXP($S$4/100)</f>
        <v>68.186509829013119</v>
      </c>
      <c r="O3">
        <f>O2*EXP($S$5/100)</f>
        <v>68.186509829013119</v>
      </c>
      <c r="P3">
        <f>(1+K3/100)</f>
        <v>1.1153279144085939</v>
      </c>
      <c r="Q3">
        <f>Q2*(1+$S$6/100)</f>
        <v>68.186509829013119</v>
      </c>
      <c r="S3">
        <f>AVERAGE(K3:K61)</f>
        <v>4.3292673632813736</v>
      </c>
      <c r="T3" t="s">
        <v>8</v>
      </c>
      <c r="V3" s="1">
        <f>(GEOMEAN(P$3:P3)-1)*100</f>
        <v>11.532791440859391</v>
      </c>
      <c r="W3" s="1">
        <f>LN(J3/J$2)*100/(COUNT(J$2:J3)-1)</f>
        <v>10.914845531501904</v>
      </c>
    </row>
    <row r="4" spans="1:23" x14ac:dyDescent="0.25">
      <c r="A4" s="1">
        <f t="shared" si="1"/>
        <v>40</v>
      </c>
      <c r="D4">
        <v>257313.29860183163</v>
      </c>
      <c r="E4">
        <v>317.57856014668755</v>
      </c>
      <c r="G4">
        <v>10.894236305577579</v>
      </c>
      <c r="H4" s="2">
        <f t="shared" si="0"/>
        <v>810997.87823770253</v>
      </c>
      <c r="I4">
        <f t="shared" ref="I4:I57" si="3">I3*(1+G4/100)</f>
        <v>257313.29860183201</v>
      </c>
      <c r="J4" s="1">
        <f t="shared" si="2"/>
        <v>81.099787823770257</v>
      </c>
      <c r="K4">
        <f t="shared" ref="K4:K61" si="4">(J4/J3-1)*100</f>
        <v>10.894236305577575</v>
      </c>
      <c r="L4">
        <f t="shared" ref="L4:L61" si="5">LN(J4/J3)*100</f>
        <v>10.340673502104362</v>
      </c>
      <c r="M4">
        <f t="shared" ref="M4:M61" si="6">M3*(1+$S$3/100)</f>
        <v>71.370787208332473</v>
      </c>
      <c r="N4">
        <f t="shared" ref="N4:N61" si="7">N3*EXP($S$4/100)</f>
        <v>70.906941186717859</v>
      </c>
      <c r="O4">
        <f t="shared" ref="O4:O61" si="8">O3*EXP($S$5/100)</f>
        <v>70.906941186717859</v>
      </c>
      <c r="P4">
        <f t="shared" ref="P4:P61" si="9">(1+K4/100)</f>
        <v>1.1089423630557758</v>
      </c>
      <c r="Q4">
        <f t="shared" ref="Q4:Q61" si="10">Q3*(1+$S$6/100)</f>
        <v>70.906941186717859</v>
      </c>
      <c r="S4">
        <f>AVERAGE(L3:L61)</f>
        <v>3.9121587637985873</v>
      </c>
      <c r="T4" t="s">
        <v>9</v>
      </c>
      <c r="V4" s="1">
        <f>(GEOMEAN(P$3:P4)-1)*100</f>
        <v>11.213055572910879</v>
      </c>
      <c r="W4" s="1">
        <f>LN(J4/J$2)*100/(COUNT(J$2:J4)-1)</f>
        <v>10.627759516803129</v>
      </c>
    </row>
    <row r="5" spans="1:23" x14ac:dyDescent="0.25">
      <c r="A5" s="1">
        <f t="shared" si="1"/>
        <v>41</v>
      </c>
      <c r="D5">
        <v>278098.68399055616</v>
      </c>
      <c r="E5">
        <v>337.23106204317213</v>
      </c>
      <c r="G5">
        <v>8.07785120383069</v>
      </c>
      <c r="H5" s="2">
        <f t="shared" si="0"/>
        <v>876509.08010796807</v>
      </c>
      <c r="I5">
        <f t="shared" si="3"/>
        <v>278098.68399055657</v>
      </c>
      <c r="J5" s="1">
        <f t="shared" si="2"/>
        <v>87.650908010796812</v>
      </c>
      <c r="K5">
        <f t="shared" si="4"/>
        <v>8.0778512038306882</v>
      </c>
      <c r="L5">
        <f t="shared" si="5"/>
        <v>7.7681625932446821</v>
      </c>
      <c r="M5">
        <f t="shared" si="6"/>
        <v>74.460619405859802</v>
      </c>
      <c r="N5">
        <f t="shared" si="7"/>
        <v>73.73590936190368</v>
      </c>
      <c r="O5">
        <f t="shared" si="8"/>
        <v>73.73590936190368</v>
      </c>
      <c r="P5">
        <f t="shared" si="9"/>
        <v>1.0807785120383069</v>
      </c>
      <c r="Q5">
        <f t="shared" si="10"/>
        <v>73.73590936190368</v>
      </c>
      <c r="S5">
        <f>LN(J61/J2)*100/(COUNT(J2:J61)-1)</f>
        <v>3.9121587637985877</v>
      </c>
      <c r="T5" t="s">
        <v>15</v>
      </c>
      <c r="V5" s="1">
        <f>(GEOMEAN(P$3:P5)-1)*100</f>
        <v>10.158010196847588</v>
      </c>
      <c r="W5" s="1">
        <f>LN(J5/J$2)*100/(COUNT(J$2:J5)-1)</f>
        <v>9.6745605422836451</v>
      </c>
    </row>
    <row r="6" spans="1:23" x14ac:dyDescent="0.25">
      <c r="A6" s="1">
        <f t="shared" si="1"/>
        <v>42</v>
      </c>
      <c r="D6">
        <v>296701.09642731823</v>
      </c>
      <c r="E6">
        <v>352.95256421847273</v>
      </c>
      <c r="G6">
        <v>6.6891407646480587</v>
      </c>
      <c r="H6" s="2">
        <f t="shared" si="0"/>
        <v>935140.00629131193</v>
      </c>
      <c r="I6">
        <f t="shared" si="3"/>
        <v>296701.0964273187</v>
      </c>
      <c r="J6" s="1">
        <f t="shared" si="2"/>
        <v>93.514000629131189</v>
      </c>
      <c r="K6">
        <f t="shared" si="4"/>
        <v>6.6891407646480605</v>
      </c>
      <c r="L6">
        <f t="shared" si="5"/>
        <v>6.47491936131423</v>
      </c>
      <c r="M6">
        <f t="shared" si="6"/>
        <v>77.684218700294835</v>
      </c>
      <c r="N6">
        <f t="shared" si="7"/>
        <v>76.67774463870569</v>
      </c>
      <c r="O6">
        <f t="shared" si="8"/>
        <v>76.67774463870569</v>
      </c>
      <c r="P6">
        <f t="shared" si="9"/>
        <v>1.0668914076464806</v>
      </c>
      <c r="Q6">
        <f t="shared" si="10"/>
        <v>76.67774463870569</v>
      </c>
      <c r="S6">
        <f>(GEOMEAN(P3:P61)-1)*100</f>
        <v>3.9896914573375186</v>
      </c>
      <c r="T6" t="s">
        <v>11</v>
      </c>
      <c r="V6" s="1">
        <f>(GEOMEAN(P$3:P6)-1)*100</f>
        <v>9.2803598198571322</v>
      </c>
      <c r="W6" s="1">
        <f>LN(J6/J$2)*100/(COUNT(J$2:J6)-1)</f>
        <v>8.8746502470412896</v>
      </c>
    </row>
    <row r="7" spans="1:23" x14ac:dyDescent="0.25">
      <c r="A7" s="1">
        <f t="shared" si="1"/>
        <v>43</v>
      </c>
      <c r="D7">
        <v>323103.86734458402</v>
      </c>
      <c r="E7">
        <v>386.76979282700387</v>
      </c>
      <c r="G7">
        <v>8.8987776705886148</v>
      </c>
      <c r="H7" s="2">
        <f t="shared" si="0"/>
        <v>1018356.0363599042</v>
      </c>
      <c r="I7">
        <f t="shared" si="3"/>
        <v>323103.86734458455</v>
      </c>
      <c r="J7" s="1">
        <f t="shared" si="2"/>
        <v>101.83560363599042</v>
      </c>
      <c r="K7">
        <f t="shared" si="4"/>
        <v>8.8987776705886201</v>
      </c>
      <c r="L7">
        <f t="shared" si="5"/>
        <v>8.5248619558983698</v>
      </c>
      <c r="M7">
        <f t="shared" si="6"/>
        <v>81.04737622690682</v>
      </c>
      <c r="N7">
        <f t="shared" si="7"/>
        <v>79.73695006623521</v>
      </c>
      <c r="O7">
        <f t="shared" si="8"/>
        <v>79.73695006623521</v>
      </c>
      <c r="P7">
        <f t="shared" si="9"/>
        <v>1.0889877767058862</v>
      </c>
      <c r="Q7">
        <f t="shared" si="10"/>
        <v>79.73695006623521</v>
      </c>
      <c r="V7" s="1">
        <f>(GEOMEAN(P$3:P7)-1)*100</f>
        <v>9.2039365742967014</v>
      </c>
      <c r="W7" s="1">
        <f>LN(J7/J$2)*100/(COUNT(J$2:J7)-1)</f>
        <v>8.8046925888127081</v>
      </c>
    </row>
    <row r="8" spans="1:23" x14ac:dyDescent="0.25">
      <c r="A8" s="1">
        <f t="shared" si="1"/>
        <v>44</v>
      </c>
      <c r="D8">
        <v>377131.34425982577</v>
      </c>
      <c r="E8">
        <v>444.34338789456331</v>
      </c>
      <c r="G8">
        <v>16.721395927341987</v>
      </c>
      <c r="H8" s="2">
        <f t="shared" si="0"/>
        <v>1188639.3811496305</v>
      </c>
      <c r="I8">
        <f t="shared" si="3"/>
        <v>377131.34425982635</v>
      </c>
      <c r="J8" s="1">
        <f t="shared" si="2"/>
        <v>118.86393811496305</v>
      </c>
      <c r="K8">
        <f t="shared" si="4"/>
        <v>16.721395927341987</v>
      </c>
      <c r="L8">
        <f t="shared" si="5"/>
        <v>15.461967777916904</v>
      </c>
      <c r="M8">
        <f t="shared" si="6"/>
        <v>84.556133834694151</v>
      </c>
      <c r="N8">
        <f t="shared" si="7"/>
        <v>82.918208351369273</v>
      </c>
      <c r="O8">
        <f t="shared" si="8"/>
        <v>82.918208351369273</v>
      </c>
      <c r="P8">
        <f t="shared" si="9"/>
        <v>1.1672139592734199</v>
      </c>
      <c r="Q8">
        <f t="shared" si="10"/>
        <v>82.918208351369273</v>
      </c>
      <c r="V8" s="1">
        <f>(GEOMEAN(P$3:P8)-1)*100</f>
        <v>10.422351271945374</v>
      </c>
      <c r="W8" s="1">
        <f>LN(J8/J$2)*100/(COUNT(J$2:J8)-1)</f>
        <v>9.9142384536634065</v>
      </c>
    </row>
    <row r="9" spans="1:23" x14ac:dyDescent="0.25">
      <c r="A9" s="1">
        <f t="shared" si="1"/>
        <v>45</v>
      </c>
      <c r="D9">
        <v>416713.00417485257</v>
      </c>
      <c r="E9">
        <v>482.43725493009322</v>
      </c>
      <c r="G9">
        <v>10.49545748914386</v>
      </c>
      <c r="H9" s="2">
        <f t="shared" si="0"/>
        <v>1313392.5220974127</v>
      </c>
      <c r="I9">
        <f t="shared" si="3"/>
        <v>416713.00417485321</v>
      </c>
      <c r="J9" s="1">
        <f t="shared" si="2"/>
        <v>131.33925220974126</v>
      </c>
      <c r="K9">
        <f t="shared" si="4"/>
        <v>10.495457489143867</v>
      </c>
      <c r="L9">
        <f t="shared" si="5"/>
        <v>9.9804225429199942</v>
      </c>
      <c r="M9">
        <f t="shared" si="6"/>
        <v>88.216794940452075</v>
      </c>
      <c r="N9">
        <f t="shared" si="7"/>
        <v>86.226389026541185</v>
      </c>
      <c r="O9">
        <f t="shared" si="8"/>
        <v>86.226389026541185</v>
      </c>
      <c r="P9">
        <f t="shared" si="9"/>
        <v>1.1049545748914387</v>
      </c>
      <c r="Q9">
        <f t="shared" si="10"/>
        <v>86.226389026541185</v>
      </c>
      <c r="V9" s="1">
        <f>(GEOMEAN(P$3:P9)-1)*100</f>
        <v>10.432792055165274</v>
      </c>
      <c r="W9" s="1">
        <f>LN(J9/J$2)*100/(COUNT(J$2:J9)-1)</f>
        <v>9.9236933235572025</v>
      </c>
    </row>
    <row r="10" spans="1:23" x14ac:dyDescent="0.25">
      <c r="A10" s="1">
        <f t="shared" si="1"/>
        <v>46</v>
      </c>
      <c r="D10">
        <v>464519.18087572232</v>
      </c>
      <c r="E10">
        <v>537.88216739065513</v>
      </c>
      <c r="G10">
        <v>11.472206583889161</v>
      </c>
      <c r="H10" s="2">
        <f t="shared" si="0"/>
        <v>1464067.6254897802</v>
      </c>
      <c r="I10">
        <f t="shared" si="3"/>
        <v>464519.18087572308</v>
      </c>
      <c r="J10" s="1">
        <f t="shared" si="2"/>
        <v>146.40676254897801</v>
      </c>
      <c r="K10">
        <f t="shared" si="4"/>
        <v>11.472206583889166</v>
      </c>
      <c r="L10">
        <f t="shared" si="5"/>
        <v>10.860510553364746</v>
      </c>
      <c r="M10">
        <f t="shared" si="6"/>
        <v>92.035935852741915</v>
      </c>
      <c r="N10">
        <f t="shared" si="7"/>
        <v>89.666555903503721</v>
      </c>
      <c r="O10">
        <f t="shared" si="8"/>
        <v>89.666555903503721</v>
      </c>
      <c r="P10">
        <f t="shared" si="9"/>
        <v>1.1147220658388917</v>
      </c>
      <c r="Q10">
        <f t="shared" si="10"/>
        <v>89.666555903503721</v>
      </c>
      <c r="V10" s="1">
        <f>(GEOMEAN(P$3:P10)-1)*100</f>
        <v>10.562186980417199</v>
      </c>
      <c r="W10" s="1">
        <f>LN(J10/J$2)*100/(COUNT(J$2:J10)-1)</f>
        <v>10.040795477283147</v>
      </c>
    </row>
    <row r="11" spans="1:23" x14ac:dyDescent="0.25">
      <c r="A11" s="1">
        <f t="shared" si="1"/>
        <v>47</v>
      </c>
      <c r="D11">
        <v>530386.3325834265</v>
      </c>
      <c r="E11">
        <v>612.69521547249383</v>
      </c>
      <c r="G11">
        <v>14.179640888785229</v>
      </c>
      <c r="H11" s="2">
        <f t="shared" si="0"/>
        <v>1671667.1571531962</v>
      </c>
      <c r="I11">
        <f t="shared" si="3"/>
        <v>530386.33258342731</v>
      </c>
      <c r="J11" s="1">
        <f t="shared" si="2"/>
        <v>167.16671571531961</v>
      </c>
      <c r="K11">
        <f t="shared" si="4"/>
        <v>14.179640888785251</v>
      </c>
      <c r="L11">
        <f t="shared" si="5"/>
        <v>13.260281941069929</v>
      </c>
      <c r="M11">
        <f t="shared" si="6"/>
        <v>96.020417586105239</v>
      </c>
      <c r="N11">
        <f t="shared" si="7"/>
        <v>93.243974824474577</v>
      </c>
      <c r="O11">
        <f t="shared" si="8"/>
        <v>93.243974824474577</v>
      </c>
      <c r="P11">
        <f t="shared" si="9"/>
        <v>1.1417964088878525</v>
      </c>
      <c r="Q11">
        <f t="shared" si="10"/>
        <v>93.243974824474577</v>
      </c>
      <c r="V11" s="1">
        <f>(GEOMEAN(P$3:P11)-1)*100</f>
        <v>10.958399073604564</v>
      </c>
      <c r="W11" s="1">
        <f>LN(J11/J$2)*100/(COUNT(J$2:J11)-1)</f>
        <v>10.398516195481676</v>
      </c>
    </row>
    <row r="12" spans="1:23" x14ac:dyDescent="0.25">
      <c r="A12" s="1">
        <f t="shared" si="1"/>
        <v>48</v>
      </c>
      <c r="D12">
        <v>612127.37964132649</v>
      </c>
      <c r="E12">
        <v>691.63816583320704</v>
      </c>
      <c r="G12">
        <v>15.411605095431582</v>
      </c>
      <c r="H12" s="2">
        <f t="shared" si="0"/>
        <v>1929297.8979236744</v>
      </c>
      <c r="I12">
        <f t="shared" si="3"/>
        <v>612127.37964132742</v>
      </c>
      <c r="J12" s="1">
        <f t="shared" si="2"/>
        <v>192.92978979236744</v>
      </c>
      <c r="K12">
        <f t="shared" si="4"/>
        <v>15.411605095431579</v>
      </c>
      <c r="L12">
        <f t="shared" si="5"/>
        <v>14.333472711487486</v>
      </c>
      <c r="M12">
        <f t="shared" si="6"/>
        <v>100.17739818674697</v>
      </c>
      <c r="N12">
        <f t="shared" si="7"/>
        <v>96.964121722528589</v>
      </c>
      <c r="O12">
        <f t="shared" si="8"/>
        <v>96.964121722528589</v>
      </c>
      <c r="P12">
        <f t="shared" si="9"/>
        <v>1.1541160509543158</v>
      </c>
      <c r="Q12">
        <f t="shared" si="10"/>
        <v>96.964121722528589</v>
      </c>
      <c r="V12" s="1">
        <f>(GEOMEAN(P$3:P12)-1)*100</f>
        <v>11.395875710329694</v>
      </c>
      <c r="W12" s="1">
        <f>LN(J12/J$2)*100/(COUNT(J$2:J12)-1)</f>
        <v>10.792011847082259</v>
      </c>
    </row>
    <row r="13" spans="1:23" x14ac:dyDescent="0.25">
      <c r="A13" s="1">
        <f t="shared" si="1"/>
        <v>49</v>
      </c>
      <c r="D13">
        <v>679713.41018134367</v>
      </c>
      <c r="E13">
        <v>779.97460308194377</v>
      </c>
      <c r="G13">
        <v>11.041170969940751</v>
      </c>
      <c r="H13" s="2">
        <f t="shared" si="0"/>
        <v>2142314.9773529004</v>
      </c>
      <c r="I13">
        <f t="shared" si="3"/>
        <v>679713.41018134472</v>
      </c>
      <c r="J13" s="1">
        <f t="shared" si="2"/>
        <v>214.23149773529005</v>
      </c>
      <c r="K13">
        <f t="shared" si="4"/>
        <v>11.041170969940751</v>
      </c>
      <c r="L13">
        <f t="shared" si="5"/>
        <v>10.473085619337287</v>
      </c>
      <c r="M13">
        <f t="shared" si="6"/>
        <v>104.51434559183022</v>
      </c>
      <c r="N13">
        <f t="shared" si="7"/>
        <v>100.83269100357467</v>
      </c>
      <c r="O13">
        <f t="shared" si="8"/>
        <v>100.83269100357467</v>
      </c>
      <c r="P13">
        <f t="shared" si="9"/>
        <v>1.1104117096994075</v>
      </c>
      <c r="Q13">
        <f t="shared" si="10"/>
        <v>100.83269100357467</v>
      </c>
      <c r="V13" s="1">
        <f>(GEOMEAN(P$3:P13)-1)*100</f>
        <v>11.363583058792393</v>
      </c>
      <c r="W13" s="1">
        <f>LN(J13/J$2)*100/(COUNT(J$2:J13)-1)</f>
        <v>10.763018553650896</v>
      </c>
    </row>
    <row r="14" spans="1:23" x14ac:dyDescent="0.25">
      <c r="A14" s="1">
        <f t="shared" si="1"/>
        <v>50</v>
      </c>
      <c r="D14">
        <v>777122.53590263694</v>
      </c>
      <c r="E14">
        <v>981.18598482865514</v>
      </c>
      <c r="G14">
        <v>14.33091127263549</v>
      </c>
      <c r="H14" s="2">
        <f t="shared" si="0"/>
        <v>2449328.2359377253</v>
      </c>
      <c r="I14">
        <f t="shared" si="3"/>
        <v>777122.5359026381</v>
      </c>
      <c r="J14" s="1">
        <f t="shared" si="2"/>
        <v>244.93282359377253</v>
      </c>
      <c r="K14">
        <f t="shared" si="4"/>
        <v>14.330911272635461</v>
      </c>
      <c r="L14">
        <f t="shared" si="5"/>
        <v>13.392678808099587</v>
      </c>
      <c r="M14">
        <f t="shared" si="6"/>
        <v>109.03905104548443</v>
      </c>
      <c r="N14">
        <f t="shared" si="7"/>
        <v>104.85560426274782</v>
      </c>
      <c r="O14">
        <f t="shared" si="8"/>
        <v>104.85560426274782</v>
      </c>
      <c r="P14">
        <f t="shared" si="9"/>
        <v>1.1433091127263546</v>
      </c>
      <c r="Q14">
        <f t="shared" si="10"/>
        <v>104.85560426274782</v>
      </c>
      <c r="V14" s="1">
        <f>(GEOMEAN(P$3:P14)-1)*100</f>
        <v>11.607890970663171</v>
      </c>
      <c r="W14" s="1">
        <f>LN(J14/J$2)*100/(COUNT(J$2:J14)-1)</f>
        <v>10.982156908188289</v>
      </c>
    </row>
    <row r="15" spans="1:23" x14ac:dyDescent="0.25">
      <c r="A15" s="1">
        <f t="shared" si="1"/>
        <v>51</v>
      </c>
      <c r="D15">
        <v>893035.58762963186</v>
      </c>
      <c r="E15">
        <v>1230.1360410905654</v>
      </c>
      <c r="G15">
        <v>14.915672416108805</v>
      </c>
      <c r="H15" s="2">
        <f t="shared" si="0"/>
        <v>2814662.012005453</v>
      </c>
      <c r="I15">
        <f t="shared" si="3"/>
        <v>893035.58762963314</v>
      </c>
      <c r="J15" s="1">
        <f t="shared" si="2"/>
        <v>281.4662012005453</v>
      </c>
      <c r="K15">
        <f t="shared" si="4"/>
        <v>14.915672416108805</v>
      </c>
      <c r="L15">
        <f t="shared" si="5"/>
        <v>13.902839005324513</v>
      </c>
      <c r="M15">
        <f t="shared" si="6"/>
        <v>113.75964309562829</v>
      </c>
      <c r="N15">
        <f t="shared" si="7"/>
        <v>109.0390193485583</v>
      </c>
      <c r="O15">
        <f t="shared" si="8"/>
        <v>109.0390193485583</v>
      </c>
      <c r="P15">
        <f t="shared" si="9"/>
        <v>1.1491567241610881</v>
      </c>
      <c r="Q15">
        <f t="shared" si="10"/>
        <v>109.0390193485583</v>
      </c>
      <c r="V15" s="1">
        <f>(GEOMEAN(P$3:P15)-1)*100</f>
        <v>11.858919908857368</v>
      </c>
      <c r="W15" s="1">
        <f>LN(J15/J$2)*100/(COUNT(J$2:J15)-1)</f>
        <v>11.206824761814151</v>
      </c>
    </row>
    <row r="16" spans="1:23" x14ac:dyDescent="0.25">
      <c r="A16" s="1">
        <f t="shared" si="1"/>
        <v>52</v>
      </c>
      <c r="D16">
        <v>975535.71235393954</v>
      </c>
      <c r="E16">
        <v>1795.5683508117336</v>
      </c>
      <c r="G16">
        <v>9.238167646071787</v>
      </c>
      <c r="H16" s="2">
        <f t="shared" si="0"/>
        <v>3074685.2073448142</v>
      </c>
      <c r="I16">
        <f t="shared" si="3"/>
        <v>975535.71235394105</v>
      </c>
      <c r="J16" s="1">
        <f t="shared" si="2"/>
        <v>307.46852073448144</v>
      </c>
      <c r="K16">
        <f t="shared" si="4"/>
        <v>9.2381676460718154</v>
      </c>
      <c r="L16">
        <f t="shared" si="5"/>
        <v>8.8360336823051924</v>
      </c>
      <c r="M16">
        <f t="shared" si="6"/>
        <v>118.68460219675269</v>
      </c>
      <c r="N16">
        <f t="shared" si="7"/>
        <v>113.38933978867233</v>
      </c>
      <c r="O16">
        <f t="shared" si="8"/>
        <v>113.38933978867233</v>
      </c>
      <c r="P16">
        <f t="shared" si="9"/>
        <v>1.0923816764607182</v>
      </c>
      <c r="Q16">
        <f t="shared" si="10"/>
        <v>113.38933978867233</v>
      </c>
      <c r="V16" s="1">
        <f>(GEOMEAN(P$3:P16)-1)*100</f>
        <v>11.669655827882131</v>
      </c>
      <c r="W16" s="1">
        <f>LN(J16/J$2)*100/(COUNT(J$2:J16)-1)</f>
        <v>11.037482541849226</v>
      </c>
    </row>
    <row r="17" spans="1:23" x14ac:dyDescent="0.25">
      <c r="A17" s="1">
        <f t="shared" si="1"/>
        <v>53</v>
      </c>
      <c r="D17">
        <v>1060038.8155589828</v>
      </c>
      <c r="E17">
        <v>3089.1829303974278</v>
      </c>
      <c r="G17">
        <v>8.6622254967109029</v>
      </c>
      <c r="H17" s="2">
        <f t="shared" si="0"/>
        <v>3341021.3733190349</v>
      </c>
      <c r="I17">
        <f t="shared" si="3"/>
        <v>1060038.8155589844</v>
      </c>
      <c r="J17" s="1">
        <f t="shared" si="2"/>
        <v>334.10213733190352</v>
      </c>
      <c r="K17">
        <f t="shared" si="4"/>
        <v>8.6622254967108958</v>
      </c>
      <c r="L17">
        <f t="shared" si="5"/>
        <v>8.3074036213149522</v>
      </c>
      <c r="M17">
        <f t="shared" si="6"/>
        <v>123.82277594489702</v>
      </c>
      <c r="N17">
        <f t="shared" si="7"/>
        <v>117.9132245917524</v>
      </c>
      <c r="O17">
        <f t="shared" si="8"/>
        <v>117.9132245917524</v>
      </c>
      <c r="P17">
        <f t="shared" si="9"/>
        <v>1.086622254967109</v>
      </c>
      <c r="Q17">
        <f t="shared" si="10"/>
        <v>117.9132245917524</v>
      </c>
      <c r="V17" s="1">
        <f>(GEOMEAN(P$3:P17)-1)*100</f>
        <v>11.466596024740028</v>
      </c>
      <c r="W17" s="1">
        <f>LN(J17/J$2)*100/(COUNT(J$2:J17)-1)</f>
        <v>10.855477280480276</v>
      </c>
    </row>
    <row r="18" spans="1:23" x14ac:dyDescent="0.25">
      <c r="A18" s="1">
        <f t="shared" si="1"/>
        <v>54</v>
      </c>
      <c r="D18">
        <v>1048237.7269363033</v>
      </c>
      <c r="E18">
        <v>3461.4985721574267</v>
      </c>
      <c r="G18">
        <v>-1.1132694812176709</v>
      </c>
      <c r="H18" s="2">
        <f t="shared" si="0"/>
        <v>3303826.8020089148</v>
      </c>
      <c r="I18">
        <f t="shared" si="3"/>
        <v>1048237.7269363049</v>
      </c>
      <c r="J18" s="1">
        <f t="shared" si="2"/>
        <v>330.38268020089146</v>
      </c>
      <c r="K18">
        <f t="shared" si="4"/>
        <v>-1.1132694812176824</v>
      </c>
      <c r="L18">
        <f t="shared" si="5"/>
        <v>-1.1195127050881348</v>
      </c>
      <c r="M18">
        <f t="shared" si="6"/>
        <v>129.18339497218844</v>
      </c>
      <c r="N18">
        <f t="shared" si="7"/>
        <v>122.61759844036074</v>
      </c>
      <c r="O18">
        <f t="shared" si="8"/>
        <v>122.61759844036074</v>
      </c>
      <c r="P18">
        <f t="shared" si="9"/>
        <v>0.98886730518782318</v>
      </c>
      <c r="Q18">
        <f t="shared" si="10"/>
        <v>122.61759844036074</v>
      </c>
      <c r="V18" s="1">
        <f>(GEOMEAN(P$3:P18)-1)*100</f>
        <v>10.635453087653834</v>
      </c>
      <c r="W18" s="1">
        <f>LN(J18/J$2)*100/(COUNT(J$2:J18)-1)</f>
        <v>10.107040406382248</v>
      </c>
    </row>
    <row r="19" spans="1:23" x14ac:dyDescent="0.25">
      <c r="A19" s="1">
        <f t="shared" si="1"/>
        <v>55</v>
      </c>
      <c r="D19">
        <v>1238378.8309025383</v>
      </c>
      <c r="E19">
        <v>4703.1284129078904</v>
      </c>
      <c r="G19">
        <v>18.139120457146916</v>
      </c>
      <c r="H19" s="2">
        <f t="shared" si="0"/>
        <v>3903111.9253208167</v>
      </c>
      <c r="I19">
        <f t="shared" si="3"/>
        <v>1238378.8309025401</v>
      </c>
      <c r="J19" s="1">
        <f t="shared" si="2"/>
        <v>390.31119253208169</v>
      </c>
      <c r="K19">
        <f t="shared" si="4"/>
        <v>18.139120457146941</v>
      </c>
      <c r="L19">
        <f t="shared" si="5"/>
        <v>16.669273094324819</v>
      </c>
      <c r="M19">
        <f t="shared" si="6"/>
        <v>134.77608952949825</v>
      </c>
      <c r="N19">
        <f t="shared" si="7"/>
        <v>127.50966229052823</v>
      </c>
      <c r="O19">
        <f t="shared" si="8"/>
        <v>127.50966229052823</v>
      </c>
      <c r="P19">
        <f t="shared" si="9"/>
        <v>1.1813912045714694</v>
      </c>
      <c r="Q19">
        <f t="shared" si="10"/>
        <v>127.50966229052823</v>
      </c>
      <c r="V19" s="1">
        <f>(GEOMEAN(P$3:P19)-1)*100</f>
        <v>11.063346411904273</v>
      </c>
      <c r="W19" s="1">
        <f>LN(J19/J$2)*100/(COUNT(J$2:J19)-1)</f>
        <v>10.493054093908283</v>
      </c>
    </row>
    <row r="20" spans="1:23" x14ac:dyDescent="0.25">
      <c r="A20" s="1">
        <f t="shared" si="1"/>
        <v>56</v>
      </c>
      <c r="D20">
        <v>1192312.134429256</v>
      </c>
      <c r="E20">
        <v>5519.2947522799477</v>
      </c>
      <c r="G20">
        <v>-3.719919569337975</v>
      </c>
      <c r="H20" s="2">
        <f t="shared" si="0"/>
        <v>3757919.3009976437</v>
      </c>
      <c r="I20">
        <f t="shared" si="3"/>
        <v>1192312.1344292578</v>
      </c>
      <c r="J20" s="1">
        <f t="shared" si="2"/>
        <v>375.79193009976439</v>
      </c>
      <c r="K20">
        <f t="shared" si="4"/>
        <v>-3.7199195693379705</v>
      </c>
      <c r="L20">
        <f t="shared" si="5"/>
        <v>-3.7908737690706311</v>
      </c>
      <c r="M20">
        <f t="shared" si="6"/>
        <v>140.61090678700569</v>
      </c>
      <c r="N20">
        <f t="shared" si="7"/>
        <v>132.59690439421334</v>
      </c>
      <c r="O20">
        <f t="shared" si="8"/>
        <v>132.59690439421334</v>
      </c>
      <c r="P20">
        <f t="shared" si="9"/>
        <v>0.96280080430662029</v>
      </c>
      <c r="Q20">
        <f t="shared" si="10"/>
        <v>132.59690439421334</v>
      </c>
      <c r="V20" s="1">
        <f>(GEOMEAN(P$3:P20)-1)*100</f>
        <v>10.18548923857554</v>
      </c>
      <c r="W20" s="1">
        <f>LN(J20/J$2)*100/(COUNT(J$2:J20)-1)</f>
        <v>9.6995025459650108</v>
      </c>
    </row>
    <row r="21" spans="1:23" x14ac:dyDescent="0.25">
      <c r="A21" s="1">
        <f t="shared" si="1"/>
        <v>57</v>
      </c>
      <c r="D21">
        <v>1039931.5120477104</v>
      </c>
      <c r="E21">
        <v>5336.6933331087084</v>
      </c>
      <c r="G21">
        <v>-12.780262649468739</v>
      </c>
      <c r="H21" s="2">
        <f t="shared" si="0"/>
        <v>3277647.3441750649</v>
      </c>
      <c r="I21">
        <f t="shared" si="3"/>
        <v>1039931.5120477119</v>
      </c>
      <c r="J21" s="1">
        <f t="shared" si="2"/>
        <v>327.76473441750647</v>
      </c>
      <c r="K21">
        <f t="shared" si="4"/>
        <v>-12.780262649468755</v>
      </c>
      <c r="L21">
        <f t="shared" si="5"/>
        <v>-13.673953492252187</v>
      </c>
      <c r="M21">
        <f t="shared" si="6"/>
        <v>146.6983288837495</v>
      </c>
      <c r="N21">
        <f t="shared" si="7"/>
        <v>137.88711176152327</v>
      </c>
      <c r="O21">
        <f t="shared" si="8"/>
        <v>137.88711176152327</v>
      </c>
      <c r="P21">
        <f t="shared" si="9"/>
        <v>0.87219737350531246</v>
      </c>
      <c r="Q21">
        <f t="shared" si="10"/>
        <v>137.88711176152327</v>
      </c>
      <c r="V21" s="1">
        <f>(GEOMEAN(P$3:P21)-1)*100</f>
        <v>8.8383106601483306</v>
      </c>
      <c r="W21" s="1">
        <f>LN(J21/J$2)*100/(COUNT(J$2:J21)-1)</f>
        <v>8.4693206492167352</v>
      </c>
    </row>
    <row r="22" spans="1:23" x14ac:dyDescent="0.25">
      <c r="A22" s="1">
        <f t="shared" si="1"/>
        <v>58</v>
      </c>
      <c r="D22">
        <v>941703.25843681791</v>
      </c>
      <c r="E22">
        <v>6366.0174728009433</v>
      </c>
      <c r="G22">
        <v>-9.4456464173754142</v>
      </c>
      <c r="H22" s="2">
        <f t="shared" si="0"/>
        <v>2968052.3652357925</v>
      </c>
      <c r="I22">
        <f t="shared" si="3"/>
        <v>941703.25843681919</v>
      </c>
      <c r="J22" s="1">
        <f t="shared" si="2"/>
        <v>296.80523652357925</v>
      </c>
      <c r="K22">
        <f t="shared" si="4"/>
        <v>-9.4456464173754089</v>
      </c>
      <c r="L22">
        <f t="shared" si="5"/>
        <v>-9.9219923492249382</v>
      </c>
      <c r="M22">
        <f t="shared" si="6"/>
        <v>153.04929175859283</v>
      </c>
      <c r="N22">
        <f t="shared" si="7"/>
        <v>143.3883820802422</v>
      </c>
      <c r="O22">
        <f t="shared" si="8"/>
        <v>143.3883820802422</v>
      </c>
      <c r="P22">
        <f t="shared" si="9"/>
        <v>0.90554353582624592</v>
      </c>
      <c r="Q22">
        <f t="shared" si="10"/>
        <v>143.3883820802422</v>
      </c>
      <c r="V22" s="1">
        <f>(GEOMEAN(P$3:P22)-1)*100</f>
        <v>7.8420585576773671</v>
      </c>
      <c r="W22" s="1">
        <f>LN(J22/J$2)*100/(COUNT(J$2:J22)-1)</f>
        <v>7.5497549992946515</v>
      </c>
    </row>
    <row r="23" spans="1:23" x14ac:dyDescent="0.25">
      <c r="A23" s="1">
        <f t="shared" si="1"/>
        <v>59</v>
      </c>
      <c r="D23">
        <v>722812.74986857036</v>
      </c>
      <c r="E23">
        <v>6607.7990027055357</v>
      </c>
      <c r="G23">
        <v>-23.244106527951828</v>
      </c>
      <c r="H23" s="2">
        <f t="shared" si="0"/>
        <v>2278155.1116549913</v>
      </c>
      <c r="I23">
        <f t="shared" si="3"/>
        <v>722812.74986857141</v>
      </c>
      <c r="J23" s="1">
        <f t="shared" si="2"/>
        <v>227.81551116549912</v>
      </c>
      <c r="K23">
        <f t="shared" si="4"/>
        <v>-23.244106527951825</v>
      </c>
      <c r="L23">
        <f t="shared" si="5"/>
        <v>-26.454001455940297</v>
      </c>
      <c r="M23">
        <f t="shared" si="6"/>
        <v>159.67520479643088</v>
      </c>
      <c r="N23">
        <f t="shared" si="7"/>
        <v>149.10913611091209</v>
      </c>
      <c r="O23">
        <f t="shared" si="8"/>
        <v>149.10913611091209</v>
      </c>
      <c r="P23">
        <f t="shared" si="9"/>
        <v>0.76755893472048176</v>
      </c>
      <c r="Q23">
        <f t="shared" si="10"/>
        <v>149.10913611091209</v>
      </c>
      <c r="V23" s="1">
        <f>(GEOMEAN(P$3:P23)-1)*100</f>
        <v>6.1099128961253024</v>
      </c>
      <c r="W23" s="1">
        <f>LN(J23/J$2)*100/(COUNT(J$2:J23)-1)</f>
        <v>5.9305285014263216</v>
      </c>
    </row>
    <row r="24" spans="1:23" x14ac:dyDescent="0.25">
      <c r="A24" s="1">
        <f t="shared" si="1"/>
        <v>60</v>
      </c>
      <c r="D24">
        <v>686901.66145498422</v>
      </c>
      <c r="E24">
        <v>7929.3751226914601</v>
      </c>
      <c r="G24">
        <v>-4.9682422480947963</v>
      </c>
      <c r="H24" s="2">
        <f t="shared" si="0"/>
        <v>2164970.8469206169</v>
      </c>
      <c r="I24">
        <f t="shared" si="3"/>
        <v>686901.66145498527</v>
      </c>
      <c r="J24" s="1">
        <f t="shared" si="2"/>
        <v>216.49708469206169</v>
      </c>
      <c r="K24">
        <f t="shared" si="4"/>
        <v>-4.9682422480947892</v>
      </c>
      <c r="L24">
        <f t="shared" si="5"/>
        <v>-5.0959058125395664</v>
      </c>
      <c r="M24">
        <f t="shared" si="6"/>
        <v>166.58797132493544</v>
      </c>
      <c r="N24">
        <f t="shared" si="7"/>
        <v>155.05813057643891</v>
      </c>
      <c r="O24">
        <f t="shared" si="8"/>
        <v>155.05813057643891</v>
      </c>
      <c r="P24">
        <f t="shared" si="9"/>
        <v>0.9503175775190521</v>
      </c>
      <c r="Q24">
        <f t="shared" si="10"/>
        <v>155.05813057643891</v>
      </c>
      <c r="V24" s="1">
        <f>(GEOMEAN(P$3:P24)-1)*100</f>
        <v>5.579418890295651</v>
      </c>
      <c r="W24" s="1">
        <f>LN(J24/J$2)*100/(COUNT(J$2:J24)-1)</f>
        <v>5.4293269417006007</v>
      </c>
    </row>
    <row r="25" spans="1:23" x14ac:dyDescent="0.25">
      <c r="A25" s="1">
        <f t="shared" si="1"/>
        <v>61</v>
      </c>
      <c r="D25">
        <v>843207.61771710205</v>
      </c>
      <c r="E25">
        <v>10451.383397900965</v>
      </c>
      <c r="G25">
        <v>22.755215925818703</v>
      </c>
      <c r="H25" s="2">
        <f t="shared" si="0"/>
        <v>2657614.6378684295</v>
      </c>
      <c r="I25">
        <f t="shared" si="3"/>
        <v>843207.61771710333</v>
      </c>
      <c r="J25" s="1">
        <f t="shared" si="2"/>
        <v>265.76146378684297</v>
      </c>
      <c r="K25">
        <f t="shared" si="4"/>
        <v>22.755215925818728</v>
      </c>
      <c r="L25">
        <f t="shared" si="5"/>
        <v>20.502207205113013</v>
      </c>
      <c r="M25">
        <f t="shared" si="6"/>
        <v>173.8000099986584</v>
      </c>
      <c r="N25">
        <f t="shared" si="7"/>
        <v>161.24447156595434</v>
      </c>
      <c r="O25">
        <f t="shared" si="8"/>
        <v>161.24447156595434</v>
      </c>
      <c r="P25">
        <f t="shared" si="9"/>
        <v>1.2275521592581873</v>
      </c>
      <c r="Q25">
        <f t="shared" si="10"/>
        <v>161.24447156595434</v>
      </c>
      <c r="V25" s="1">
        <f>(GEOMEAN(P$3:P25)-1)*100</f>
        <v>6.2735979616158621</v>
      </c>
      <c r="W25" s="1">
        <f>LN(J25/J$2)*100/(COUNT(J$2:J25)-1)</f>
        <v>6.0846695618489663</v>
      </c>
    </row>
    <row r="26" spans="1:23" x14ac:dyDescent="0.25">
      <c r="A26" s="1">
        <f t="shared" si="1"/>
        <v>62</v>
      </c>
      <c r="D26">
        <v>925030.7525849361</v>
      </c>
      <c r="E26">
        <v>13235.043532722022</v>
      </c>
      <c r="G26">
        <v>9.7037945517335089</v>
      </c>
      <c r="H26" s="2">
        <f t="shared" si="0"/>
        <v>2915504.1023039785</v>
      </c>
      <c r="I26">
        <f t="shared" si="3"/>
        <v>925030.75258493761</v>
      </c>
      <c r="J26" s="1">
        <f t="shared" si="2"/>
        <v>291.55041023039786</v>
      </c>
      <c r="K26">
        <f t="shared" si="4"/>
        <v>9.7037945517335125</v>
      </c>
      <c r="L26">
        <f t="shared" si="5"/>
        <v>9.2613770956791992</v>
      </c>
      <c r="M26">
        <f t="shared" si="6"/>
        <v>181.32427710891005</v>
      </c>
      <c r="N26">
        <f t="shared" si="7"/>
        <v>167.67762847345026</v>
      </c>
      <c r="O26">
        <f t="shared" si="8"/>
        <v>167.67762847345026</v>
      </c>
      <c r="P26">
        <f t="shared" si="9"/>
        <v>1.0970379455173351</v>
      </c>
      <c r="Q26">
        <f t="shared" si="10"/>
        <v>167.67762847345026</v>
      </c>
      <c r="V26" s="1">
        <f>(GEOMEAN(P$3:P26)-1)*100</f>
        <v>6.4143578226264486</v>
      </c>
      <c r="W26" s="1">
        <f>LN(J26/J$2)*100/(COUNT(J$2:J26)-1)</f>
        <v>6.217032375758559</v>
      </c>
    </row>
    <row r="27" spans="1:23" x14ac:dyDescent="0.25">
      <c r="A27" s="1">
        <f t="shared" si="1"/>
        <v>63</v>
      </c>
      <c r="D27">
        <v>855035.52198872541</v>
      </c>
      <c r="E27">
        <v>14404.86822966732</v>
      </c>
      <c r="G27">
        <v>-7.5668003902155476</v>
      </c>
      <c r="H27" s="2">
        <f t="shared" si="0"/>
        <v>2694893.7265140908</v>
      </c>
      <c r="I27">
        <f t="shared" si="3"/>
        <v>855035.5219887268</v>
      </c>
      <c r="J27" s="1">
        <f t="shared" si="2"/>
        <v>269.4893726514091</v>
      </c>
      <c r="K27">
        <f t="shared" si="4"/>
        <v>-7.5668003902155441</v>
      </c>
      <c r="L27">
        <f t="shared" si="5"/>
        <v>-7.8683968738171632</v>
      </c>
      <c r="M27">
        <f t="shared" si="6"/>
        <v>189.17428985949195</v>
      </c>
      <c r="N27">
        <f t="shared" si="7"/>
        <v>174.36744849252165</v>
      </c>
      <c r="O27">
        <f t="shared" si="8"/>
        <v>174.36744849252165</v>
      </c>
      <c r="P27">
        <f t="shared" si="9"/>
        <v>0.92433199609784455</v>
      </c>
      <c r="Q27">
        <f t="shared" si="10"/>
        <v>174.36744849252165</v>
      </c>
      <c r="V27" s="1">
        <f>(GEOMEAN(P$3:P27)-1)*100</f>
        <v>5.8164868946195547</v>
      </c>
      <c r="W27" s="1">
        <f>LN(J27/J$2)*100/(COUNT(J$2:J27)-1)</f>
        <v>5.6536152057755302</v>
      </c>
    </row>
    <row r="28" spans="1:23" x14ac:dyDescent="0.25">
      <c r="A28" s="1">
        <f t="shared" si="1"/>
        <v>64</v>
      </c>
      <c r="D28">
        <v>870351.44497613073</v>
      </c>
      <c r="E28">
        <v>15257.40252825764</v>
      </c>
      <c r="G28">
        <v>1.7912616018316925</v>
      </c>
      <c r="H28" s="2">
        <f t="shared" si="0"/>
        <v>2743166.3230473092</v>
      </c>
      <c r="I28">
        <f t="shared" si="3"/>
        <v>870351.44497613201</v>
      </c>
      <c r="J28" s="1">
        <f t="shared" si="2"/>
        <v>274.31663230473094</v>
      </c>
      <c r="K28">
        <f t="shared" si="4"/>
        <v>1.7912616018316951</v>
      </c>
      <c r="L28">
        <f t="shared" si="5"/>
        <v>1.775407556215288</v>
      </c>
      <c r="M28">
        <f t="shared" si="6"/>
        <v>197.36415065009822</v>
      </c>
      <c r="N28">
        <f t="shared" si="7"/>
        <v>181.32417168940518</v>
      </c>
      <c r="O28">
        <f t="shared" si="8"/>
        <v>181.32417168940518</v>
      </c>
      <c r="P28">
        <f t="shared" si="9"/>
        <v>1.017912616018317</v>
      </c>
      <c r="Q28">
        <f t="shared" si="10"/>
        <v>181.32417168940518</v>
      </c>
      <c r="V28" s="1">
        <f>(GEOMEAN(P$3:P28)-1)*100</f>
        <v>5.6587667418729559</v>
      </c>
      <c r="W28" s="1">
        <f>LN(J28/J$2)*100/(COUNT(J$2:J28)-1)</f>
        <v>5.5044533731001355</v>
      </c>
    </row>
    <row r="29" spans="1:23" x14ac:dyDescent="0.25">
      <c r="A29" s="1">
        <f t="shared" si="1"/>
        <v>65</v>
      </c>
      <c r="D29">
        <v>785295.04142116592</v>
      </c>
      <c r="E29">
        <v>15450.737645682577</v>
      </c>
      <c r="G29">
        <v>-9.7726503524444013</v>
      </c>
      <c r="H29" s="2">
        <f t="shared" si="0"/>
        <v>2475086.2697098902</v>
      </c>
      <c r="I29">
        <f t="shared" si="3"/>
        <v>785295.04142116709</v>
      </c>
      <c r="J29" s="1">
        <f t="shared" si="2"/>
        <v>247.50862697098901</v>
      </c>
      <c r="K29">
        <f t="shared" si="4"/>
        <v>-9.7726503524444119</v>
      </c>
      <c r="L29">
        <f t="shared" si="5"/>
        <v>-10.283759370849094</v>
      </c>
      <c r="M29">
        <f t="shared" si="6"/>
        <v>205.9085724110104</v>
      </c>
      <c r="N29">
        <f t="shared" si="7"/>
        <v>188.55844667738538</v>
      </c>
      <c r="O29">
        <f t="shared" si="8"/>
        <v>188.55844667738538</v>
      </c>
      <c r="P29">
        <f t="shared" si="9"/>
        <v>0.90227349647555588</v>
      </c>
      <c r="Q29">
        <f t="shared" si="10"/>
        <v>188.55844667738538</v>
      </c>
      <c r="V29" s="1">
        <f>(GEOMEAN(P$3:P29)-1)*100</f>
        <v>5.0427314455787631</v>
      </c>
      <c r="W29" s="1">
        <f>LN(J29/J$2)*100/(COUNT(J$2:J29)-1)</f>
        <v>4.9197047529538684</v>
      </c>
    </row>
    <row r="30" spans="1:23" x14ac:dyDescent="0.25">
      <c r="A30" s="1">
        <f t="shared" si="1"/>
        <v>66</v>
      </c>
      <c r="D30">
        <v>786922.32283092593</v>
      </c>
      <c r="E30">
        <v>18816.720934294557</v>
      </c>
      <c r="G30">
        <v>0.20721911178951302</v>
      </c>
      <c r="H30" s="2">
        <f t="shared" si="0"/>
        <v>2480215.1214940073</v>
      </c>
      <c r="I30">
        <f t="shared" si="3"/>
        <v>786922.32283092709</v>
      </c>
      <c r="J30" s="1">
        <f t="shared" si="2"/>
        <v>248.02151214940073</v>
      </c>
      <c r="K30">
        <f t="shared" si="4"/>
        <v>0.20721911178951391</v>
      </c>
      <c r="L30">
        <f t="shared" si="5"/>
        <v>0.2070047091258331</v>
      </c>
      <c r="M30">
        <f t="shared" si="6"/>
        <v>214.82290503459885</v>
      </c>
      <c r="N30">
        <f t="shared" si="7"/>
        <v>196.08134691656133</v>
      </c>
      <c r="O30">
        <f t="shared" si="8"/>
        <v>196.08134691656133</v>
      </c>
      <c r="P30">
        <f t="shared" si="9"/>
        <v>1.0020721911178951</v>
      </c>
      <c r="Q30">
        <f t="shared" si="10"/>
        <v>196.08134691656133</v>
      </c>
      <c r="V30" s="1">
        <f>(GEOMEAN(P$3:P30)-1)*100</f>
        <v>4.8660819740300898</v>
      </c>
      <c r="W30" s="1">
        <f>LN(J30/J$2)*100/(COUNT(J$2:J30)-1)</f>
        <v>4.7513940371028669</v>
      </c>
    </row>
    <row r="31" spans="1:23" x14ac:dyDescent="0.25">
      <c r="A31" s="1">
        <f t="shared" si="1"/>
        <v>67</v>
      </c>
      <c r="D31">
        <v>745357.4303231762</v>
      </c>
      <c r="E31">
        <v>21401.707581595605</v>
      </c>
      <c r="G31">
        <v>-5.2819562111570946</v>
      </c>
      <c r="H31" s="2">
        <f t="shared" si="0"/>
        <v>2349211.2448341972</v>
      </c>
      <c r="I31">
        <f t="shared" si="3"/>
        <v>745357.43032317725</v>
      </c>
      <c r="J31" s="1">
        <f t="shared" si="2"/>
        <v>234.92112448341973</v>
      </c>
      <c r="K31">
        <f t="shared" si="4"/>
        <v>-5.281956211157091</v>
      </c>
      <c r="L31">
        <f t="shared" si="5"/>
        <v>-5.4265667632777568</v>
      </c>
      <c r="M31">
        <f t="shared" si="6"/>
        <v>224.12316295111467</v>
      </c>
      <c r="N31">
        <f t="shared" si="7"/>
        <v>203.90438766392373</v>
      </c>
      <c r="O31">
        <f t="shared" si="8"/>
        <v>203.90438766392373</v>
      </c>
      <c r="P31">
        <f t="shared" si="9"/>
        <v>0.94718043788842909</v>
      </c>
      <c r="Q31">
        <f t="shared" si="10"/>
        <v>203.90438766392373</v>
      </c>
      <c r="V31" s="1">
        <f>(GEOMEAN(P$3:P31)-1)*100</f>
        <v>4.4986846980180184</v>
      </c>
      <c r="W31" s="1">
        <f>LN(J31/J$2)*100/(COUNT(J$2:J31)-1)</f>
        <v>4.4004298715725003</v>
      </c>
    </row>
    <row r="32" spans="1:23" x14ac:dyDescent="0.25">
      <c r="A32" s="1">
        <f t="shared" si="1"/>
        <v>68</v>
      </c>
      <c r="D32">
        <v>789133.02961989248</v>
      </c>
      <c r="E32">
        <v>26546.878019077336</v>
      </c>
      <c r="G32">
        <v>5.8731016175334503</v>
      </c>
      <c r="H32" s="2">
        <f t="shared" si="0"/>
        <v>2487182.8084538323</v>
      </c>
      <c r="I32">
        <f t="shared" si="3"/>
        <v>789133.02961989352</v>
      </c>
      <c r="J32" s="1">
        <f t="shared" si="2"/>
        <v>248.71828084538322</v>
      </c>
      <c r="K32">
        <f t="shared" si="4"/>
        <v>5.8731016175334494</v>
      </c>
      <c r="L32">
        <f t="shared" si="5"/>
        <v>5.7071036410468112</v>
      </c>
      <c r="M32">
        <f t="shared" si="6"/>
        <v>233.82605389831119</v>
      </c>
      <c r="N32">
        <f t="shared" si="7"/>
        <v>212.03954359968768</v>
      </c>
      <c r="O32">
        <f t="shared" si="8"/>
        <v>212.03954359968768</v>
      </c>
      <c r="P32">
        <f t="shared" si="9"/>
        <v>1.0587310161753345</v>
      </c>
      <c r="Q32">
        <f t="shared" si="10"/>
        <v>212.03954359968768</v>
      </c>
      <c r="V32" s="1">
        <f>(GEOMEAN(P$3:P32)-1)*100</f>
        <v>4.5442098417966648</v>
      </c>
      <c r="W32" s="1">
        <f>LN(J32/J$2)*100/(COUNT(J$2:J32)-1)</f>
        <v>4.4439856638883111</v>
      </c>
    </row>
    <row r="33" spans="1:23" x14ac:dyDescent="0.25">
      <c r="A33" s="1">
        <f t="shared" si="1"/>
        <v>69</v>
      </c>
      <c r="D33">
        <v>899964.72505886131</v>
      </c>
      <c r="E33">
        <v>37177.242436154796</v>
      </c>
      <c r="G33">
        <v>14.044741669519766</v>
      </c>
      <c r="H33" s="2">
        <f t="shared" si="0"/>
        <v>2836501.2087498796</v>
      </c>
      <c r="I33">
        <f t="shared" si="3"/>
        <v>899964.72505886247</v>
      </c>
      <c r="J33" s="1">
        <f t="shared" si="2"/>
        <v>283.65012087498798</v>
      </c>
      <c r="K33">
        <f t="shared" si="4"/>
        <v>14.044741669519766</v>
      </c>
      <c r="L33">
        <f t="shared" si="5"/>
        <v>13.142065619515183</v>
      </c>
      <c r="M33">
        <f t="shared" si="6"/>
        <v>243.94900893657947</v>
      </c>
      <c r="N33">
        <f t="shared" si="7"/>
        <v>220.49926715686189</v>
      </c>
      <c r="O33">
        <f t="shared" si="8"/>
        <v>220.49926715686189</v>
      </c>
      <c r="P33">
        <f t="shared" si="9"/>
        <v>1.1404474166951977</v>
      </c>
      <c r="Q33">
        <f t="shared" si="10"/>
        <v>220.49926715686189</v>
      </c>
      <c r="V33" s="1">
        <f>(GEOMEAN(P$3:P33)-1)*100</f>
        <v>4.8379552641429679</v>
      </c>
      <c r="W33" s="1">
        <f>LN(J33/J$2)*100/(COUNT(J$2:J33)-1)</f>
        <v>4.7245688882633718</v>
      </c>
    </row>
    <row r="34" spans="1:23" x14ac:dyDescent="0.25">
      <c r="A34" s="1">
        <f t="shared" si="1"/>
        <v>70</v>
      </c>
      <c r="D34">
        <v>1010601.4082143449</v>
      </c>
      <c r="E34">
        <v>52442.138612155111</v>
      </c>
      <c r="G34">
        <v>12.293446629060639</v>
      </c>
      <c r="H34" s="2">
        <f t="shared" si="0"/>
        <v>3185204.970980206</v>
      </c>
      <c r="I34">
        <f t="shared" si="3"/>
        <v>1010601.4082143462</v>
      </c>
      <c r="J34" s="1">
        <f t="shared" si="2"/>
        <v>318.5204970980206</v>
      </c>
      <c r="K34">
        <f t="shared" si="4"/>
        <v>12.293446629060622</v>
      </c>
      <c r="L34">
        <f t="shared" si="5"/>
        <v>11.594531812352923</v>
      </c>
      <c r="M34">
        <f t="shared" si="6"/>
        <v>254.51021376351915</v>
      </c>
      <c r="N34">
        <f t="shared" si="7"/>
        <v>229.29650758211105</v>
      </c>
      <c r="O34">
        <f t="shared" si="8"/>
        <v>229.29650758211105</v>
      </c>
      <c r="P34">
        <f t="shared" si="9"/>
        <v>1.1229344662906062</v>
      </c>
      <c r="Q34">
        <f t="shared" si="10"/>
        <v>229.29650758211105</v>
      </c>
      <c r="V34" s="1">
        <f>(GEOMEAN(P$3:P34)-1)*100</f>
        <v>5.0632698079101868</v>
      </c>
      <c r="W34" s="1">
        <f>LN(J34/J$2)*100/(COUNT(J$2:J34)-1)</f>
        <v>4.9392552296411711</v>
      </c>
    </row>
    <row r="35" spans="1:23" x14ac:dyDescent="0.25">
      <c r="A35" s="1">
        <f t="shared" si="1"/>
        <v>71</v>
      </c>
      <c r="D35">
        <v>1041570.02136432</v>
      </c>
      <c r="E35">
        <v>69908.01472995308</v>
      </c>
      <c r="G35">
        <v>3.0643746286376512</v>
      </c>
      <c r="H35" s="2">
        <f t="shared" si="0"/>
        <v>3282811.5839810288</v>
      </c>
      <c r="I35">
        <f t="shared" si="3"/>
        <v>1041570.0213643214</v>
      </c>
      <c r="J35" s="1">
        <f t="shared" si="2"/>
        <v>328.28115839810289</v>
      </c>
      <c r="K35">
        <f t="shared" si="4"/>
        <v>3.0643746286376672</v>
      </c>
      <c r="L35">
        <f t="shared" si="5"/>
        <v>3.0183603407178938</v>
      </c>
      <c r="M35">
        <f t="shared" si="6"/>
        <v>265.5286413842008</v>
      </c>
      <c r="N35">
        <f t="shared" si="7"/>
        <v>238.4447307570878</v>
      </c>
      <c r="O35">
        <f t="shared" si="8"/>
        <v>238.4447307570878</v>
      </c>
      <c r="P35">
        <f t="shared" si="9"/>
        <v>1.0306437462863767</v>
      </c>
      <c r="Q35">
        <f t="shared" si="10"/>
        <v>238.4447307570878</v>
      </c>
      <c r="V35" s="1">
        <f>(GEOMEAN(P$3:P35)-1)*100</f>
        <v>5.0021313921357446</v>
      </c>
      <c r="W35" s="1">
        <f>LN(J35/J$2)*100/(COUNT(J$2:J35)-1)</f>
        <v>4.8810462936131929</v>
      </c>
    </row>
    <row r="36" spans="1:23" x14ac:dyDescent="0.25">
      <c r="A36" s="1">
        <f t="shared" si="1"/>
        <v>72</v>
      </c>
      <c r="D36">
        <v>1055689.679261778</v>
      </c>
      <c r="E36">
        <v>106210.43268133413</v>
      </c>
      <c r="G36">
        <v>1.355612931232713</v>
      </c>
      <c r="H36" s="2">
        <f t="shared" si="0"/>
        <v>3327313.8023214811</v>
      </c>
      <c r="I36">
        <f t="shared" si="3"/>
        <v>1055689.6792617794</v>
      </c>
      <c r="J36" s="1">
        <f t="shared" si="2"/>
        <v>332.73138023214813</v>
      </c>
      <c r="K36">
        <f t="shared" si="4"/>
        <v>1.3556129312327192</v>
      </c>
      <c r="L36">
        <f t="shared" si="5"/>
        <v>1.346506703632846</v>
      </c>
      <c r="M36">
        <f t="shared" si="6"/>
        <v>277.02408619581144</v>
      </c>
      <c r="N36">
        <f t="shared" si="7"/>
        <v>247.95793981057477</v>
      </c>
      <c r="O36">
        <f t="shared" si="8"/>
        <v>247.95793981057477</v>
      </c>
      <c r="P36">
        <f t="shared" si="9"/>
        <v>1.0135561293123272</v>
      </c>
      <c r="Q36">
        <f t="shared" si="10"/>
        <v>247.95793981057477</v>
      </c>
      <c r="V36" s="1">
        <f>(GEOMEAN(P$3:P36)-1)*100</f>
        <v>4.8930309959015039</v>
      </c>
      <c r="W36" s="1">
        <f>LN(J36/J$2)*100/(COUNT(J$2:J36)-1)</f>
        <v>4.7770892468490649</v>
      </c>
    </row>
    <row r="37" spans="1:23" x14ac:dyDescent="0.25">
      <c r="A37" s="1">
        <f t="shared" si="1"/>
        <v>73</v>
      </c>
      <c r="D37">
        <v>1045963.4065510739</v>
      </c>
      <c r="E37">
        <v>140938.64198065549</v>
      </c>
      <c r="G37">
        <v>-0.92131929503237586</v>
      </c>
      <c r="H37" s="2">
        <f t="shared" si="0"/>
        <v>3296658.618254418</v>
      </c>
      <c r="I37">
        <f t="shared" si="3"/>
        <v>1045963.4065510753</v>
      </c>
      <c r="J37" s="1">
        <f t="shared" si="2"/>
        <v>329.66586182544182</v>
      </c>
      <c r="K37">
        <f t="shared" si="4"/>
        <v>-0.92131929503237453</v>
      </c>
      <c r="L37">
        <f t="shared" si="5"/>
        <v>-0.92558969080706066</v>
      </c>
      <c r="M37">
        <f t="shared" si="6"/>
        <v>289.01719954791514</v>
      </c>
      <c r="N37">
        <f t="shared" si="7"/>
        <v>257.85069655298736</v>
      </c>
      <c r="O37">
        <f t="shared" si="8"/>
        <v>257.85069655298736</v>
      </c>
      <c r="P37">
        <f t="shared" si="9"/>
        <v>0.99078680704967625</v>
      </c>
      <c r="Q37">
        <f t="shared" si="10"/>
        <v>257.85069655298736</v>
      </c>
      <c r="V37" s="1">
        <f>(GEOMEAN(P$3:P37)-1)*100</f>
        <v>4.7222640725089304</v>
      </c>
      <c r="W37" s="1">
        <f>LN(J37/J$2)*100/(COUNT(J$2:J37)-1)</f>
        <v>4.6141555629160331</v>
      </c>
    </row>
    <row r="38" spans="1:23" x14ac:dyDescent="0.25">
      <c r="A38" s="1">
        <f t="shared" si="1"/>
        <v>74</v>
      </c>
      <c r="D38">
        <v>1074044.238782285</v>
      </c>
      <c r="E38">
        <v>199626.45509726118</v>
      </c>
      <c r="G38">
        <v>2.6846859130381802</v>
      </c>
      <c r="H38" s="2">
        <f t="shared" si="0"/>
        <v>3385163.5477796537</v>
      </c>
      <c r="I38">
        <f t="shared" si="3"/>
        <v>1074044.2387822864</v>
      </c>
      <c r="J38" s="1">
        <f t="shared" si="2"/>
        <v>338.51635477796538</v>
      </c>
      <c r="K38">
        <f t="shared" si="4"/>
        <v>2.6846859130381873</v>
      </c>
      <c r="L38">
        <f t="shared" si="5"/>
        <v>2.6492805056902062</v>
      </c>
      <c r="M38">
        <f t="shared" si="6"/>
        <v>301.52952684221282</v>
      </c>
      <c r="N38">
        <f t="shared" si="7"/>
        <v>268.13814376604716</v>
      </c>
      <c r="O38">
        <f t="shared" si="8"/>
        <v>268.13814376604716</v>
      </c>
      <c r="P38">
        <f t="shared" si="9"/>
        <v>1.0268468591303819</v>
      </c>
      <c r="Q38">
        <f t="shared" si="10"/>
        <v>268.13814376604716</v>
      </c>
      <c r="V38" s="1">
        <f>(GEOMEAN(P$3:P38)-1)*100</f>
        <v>4.6651223999028435</v>
      </c>
      <c r="W38" s="1">
        <f>LN(J38/J$2)*100/(COUNT(J$2:J38)-1)</f>
        <v>4.5595757002153148</v>
      </c>
    </row>
    <row r="39" spans="1:23" x14ac:dyDescent="0.25">
      <c r="A39" s="1">
        <f t="shared" si="1"/>
        <v>75</v>
      </c>
      <c r="D39">
        <v>1131945.9288667941</v>
      </c>
      <c r="E39">
        <v>271050.93101465632</v>
      </c>
      <c r="G39">
        <v>5.3909967572803197</v>
      </c>
      <c r="H39" s="2">
        <f t="shared" si="0"/>
        <v>3567657.60486909</v>
      </c>
      <c r="I39">
        <f t="shared" si="3"/>
        <v>1131945.9288667955</v>
      </c>
      <c r="J39" s="1">
        <f t="shared" si="2"/>
        <v>356.76576048690902</v>
      </c>
      <c r="K39">
        <f t="shared" si="4"/>
        <v>5.3909967572803197</v>
      </c>
      <c r="L39">
        <f t="shared" si="5"/>
        <v>5.2507026710546336</v>
      </c>
      <c r="M39">
        <f t="shared" si="6"/>
        <v>314.58354623844946</v>
      </c>
      <c r="N39">
        <f t="shared" si="7"/>
        <v>278.83602838174454</v>
      </c>
      <c r="O39">
        <f t="shared" si="8"/>
        <v>278.83602838174454</v>
      </c>
      <c r="P39">
        <f t="shared" si="9"/>
        <v>1.0539099675728032</v>
      </c>
      <c r="Q39">
        <f t="shared" si="10"/>
        <v>278.83602838174454</v>
      </c>
      <c r="V39" s="1">
        <f>(GEOMEAN(P$3:P39)-1)*100</f>
        <v>4.6846747364866159</v>
      </c>
      <c r="W39" s="1">
        <f>LN(J39/J$2)*100/(COUNT(J$2:J39)-1)</f>
        <v>4.5782548075352958</v>
      </c>
    </row>
    <row r="40" spans="1:23" x14ac:dyDescent="0.25">
      <c r="A40" s="1">
        <f t="shared" si="1"/>
        <v>76</v>
      </c>
      <c r="D40">
        <v>1141305.290021322</v>
      </c>
      <c r="E40">
        <v>315729.11472905404</v>
      </c>
      <c r="G40">
        <v>0.82683818333069325</v>
      </c>
      <c r="H40" s="2">
        <f t="shared" si="0"/>
        <v>3597156.3601966491</v>
      </c>
      <c r="I40">
        <f t="shared" si="3"/>
        <v>1141305.2900213234</v>
      </c>
      <c r="J40" s="1">
        <f t="shared" si="2"/>
        <v>359.71563601966488</v>
      </c>
      <c r="K40">
        <f t="shared" si="4"/>
        <v>0.82683818333069148</v>
      </c>
      <c r="L40">
        <f t="shared" si="5"/>
        <v>0.82343860292085158</v>
      </c>
      <c r="M40">
        <f t="shared" si="6"/>
        <v>328.2027090360038</v>
      </c>
      <c r="N40">
        <f t="shared" si="7"/>
        <v>289.96072558607023</v>
      </c>
      <c r="O40">
        <f t="shared" si="8"/>
        <v>289.96072558607023</v>
      </c>
      <c r="P40">
        <f t="shared" si="9"/>
        <v>1.0082683818333069</v>
      </c>
      <c r="Q40">
        <f t="shared" si="10"/>
        <v>289.96072558607023</v>
      </c>
      <c r="V40" s="1">
        <f>(GEOMEAN(P$3:P40)-1)*100</f>
        <v>4.5812859001522765</v>
      </c>
      <c r="W40" s="1">
        <f>LN(J40/J$2)*100/(COUNT(J$2:J40)-1)</f>
        <v>4.4794438547822848</v>
      </c>
    </row>
    <row r="41" spans="1:23" x14ac:dyDescent="0.25">
      <c r="A41" s="1">
        <f t="shared" si="1"/>
        <v>77</v>
      </c>
      <c r="D41">
        <v>1166376.0143640114</v>
      </c>
      <c r="E41">
        <v>352935.48424024077</v>
      </c>
      <c r="G41">
        <v>2.1966711765807077</v>
      </c>
      <c r="H41" s="2">
        <f t="shared" si="0"/>
        <v>3676174.0571376286</v>
      </c>
      <c r="I41">
        <f t="shared" si="3"/>
        <v>1166376.0143640127</v>
      </c>
      <c r="J41" s="1">
        <f t="shared" si="2"/>
        <v>367.61740571376288</v>
      </c>
      <c r="K41">
        <f t="shared" si="4"/>
        <v>2.1966711765807112</v>
      </c>
      <c r="L41">
        <f t="shared" si="5"/>
        <v>2.1728919593321749</v>
      </c>
      <c r="M41">
        <f t="shared" si="6"/>
        <v>342.41148180370482</v>
      </c>
      <c r="N41">
        <f t="shared" si="7"/>
        <v>301.52926388441153</v>
      </c>
      <c r="O41">
        <f t="shared" si="8"/>
        <v>301.52926388441153</v>
      </c>
      <c r="P41">
        <f t="shared" si="9"/>
        <v>1.0219667117658071</v>
      </c>
      <c r="Q41">
        <f t="shared" si="10"/>
        <v>301.52926388441153</v>
      </c>
      <c r="V41" s="1">
        <f>(GEOMEAN(P$3:P41)-1)*100</f>
        <v>4.5194523501403738</v>
      </c>
      <c r="W41" s="1">
        <f>LN(J41/J$2)*100/(COUNT(J$2:J41)-1)</f>
        <v>4.4203014984886924</v>
      </c>
    </row>
    <row r="42" spans="1:23" x14ac:dyDescent="0.25">
      <c r="A42" s="1">
        <f t="shared" si="1"/>
        <v>78</v>
      </c>
      <c r="D42">
        <v>1186177.3884909877</v>
      </c>
      <c r="E42">
        <v>472735.30376858648</v>
      </c>
      <c r="G42">
        <v>1.6976835842919371</v>
      </c>
      <c r="H42" s="2">
        <f t="shared" si="0"/>
        <v>3738583.8606356531</v>
      </c>
      <c r="I42">
        <f t="shared" si="3"/>
        <v>1186177.3884909893</v>
      </c>
      <c r="J42" s="1">
        <f t="shared" si="2"/>
        <v>373.85838606356532</v>
      </c>
      <c r="K42">
        <f t="shared" si="4"/>
        <v>1.6976835842919424</v>
      </c>
      <c r="L42">
        <f t="shared" si="5"/>
        <v>1.6834339858075804</v>
      </c>
      <c r="M42">
        <f t="shared" si="6"/>
        <v>357.2353903335607</v>
      </c>
      <c r="N42">
        <f t="shared" si="7"/>
        <v>313.5593511669806</v>
      </c>
      <c r="O42">
        <f t="shared" si="8"/>
        <v>313.5593511669806</v>
      </c>
      <c r="P42">
        <f t="shared" si="9"/>
        <v>1.0169768358429194</v>
      </c>
      <c r="Q42">
        <f t="shared" si="10"/>
        <v>313.5593511669806</v>
      </c>
      <c r="V42" s="1">
        <f>(GEOMEAN(P$3:P42)-1)*100</f>
        <v>4.4479628367001478</v>
      </c>
      <c r="W42" s="1">
        <f>LN(J42/J$2)*100/(COUNT(J$2:J42)-1)</f>
        <v>4.3518798106716634</v>
      </c>
    </row>
    <row r="43" spans="1:23" x14ac:dyDescent="0.25">
      <c r="A43" s="1">
        <f t="shared" si="1"/>
        <v>79</v>
      </c>
      <c r="D43">
        <v>1253472.4193679004</v>
      </c>
      <c r="E43">
        <v>624090.17741449748</v>
      </c>
      <c r="G43">
        <v>5.6732687311231729</v>
      </c>
      <c r="H43" s="2">
        <f t="shared" si="0"/>
        <v>3950683.7697879132</v>
      </c>
      <c r="I43">
        <f t="shared" si="3"/>
        <v>1253472.419367902</v>
      </c>
      <c r="J43" s="1">
        <f t="shared" si="2"/>
        <v>395.06837697879132</v>
      </c>
      <c r="K43">
        <f t="shared" si="4"/>
        <v>5.6732687311231711</v>
      </c>
      <c r="L43">
        <f t="shared" si="5"/>
        <v>5.5181777374545682</v>
      </c>
      <c r="M43">
        <f t="shared" si="6"/>
        <v>372.70106549736232</v>
      </c>
      <c r="N43">
        <f t="shared" si="7"/>
        <v>326.06940181417258</v>
      </c>
      <c r="O43">
        <f t="shared" si="8"/>
        <v>326.06940181417258</v>
      </c>
      <c r="P43">
        <f t="shared" si="9"/>
        <v>1.0567326873112317</v>
      </c>
      <c r="Q43">
        <f t="shared" si="10"/>
        <v>326.06940181417258</v>
      </c>
      <c r="V43" s="1">
        <f>(GEOMEAN(P$3:P43)-1)*100</f>
        <v>4.4776786343655672</v>
      </c>
      <c r="W43" s="1">
        <f>LN(J43/J$2)*100/(COUNT(J$2:J43)-1)</f>
        <v>4.3803261015688078</v>
      </c>
    </row>
    <row r="44" spans="1:23" x14ac:dyDescent="0.25">
      <c r="A44" s="1">
        <f t="shared" si="1"/>
        <v>80</v>
      </c>
      <c r="D44">
        <v>1279192.9843906318</v>
      </c>
      <c r="E44">
        <v>731191.31028511818</v>
      </c>
      <c r="G44">
        <v>2.0519450308848093</v>
      </c>
      <c r="H44" s="2">
        <f t="shared" si="0"/>
        <v>4031749.6290880493</v>
      </c>
      <c r="I44">
        <f t="shared" si="3"/>
        <v>1279192.9843906334</v>
      </c>
      <c r="J44" s="1">
        <f t="shared" si="2"/>
        <v>403.1749629088049</v>
      </c>
      <c r="K44">
        <f t="shared" si="4"/>
        <v>2.0519450308848164</v>
      </c>
      <c r="L44">
        <f t="shared" si="5"/>
        <v>2.0311762673439149</v>
      </c>
      <c r="M44">
        <f t="shared" si="6"/>
        <v>388.83629108854154</v>
      </c>
      <c r="N44">
        <f t="shared" si="7"/>
        <v>339.07856488334414</v>
      </c>
      <c r="O44">
        <f t="shared" si="8"/>
        <v>339.07856488334414</v>
      </c>
      <c r="P44">
        <f t="shared" si="9"/>
        <v>1.0205194503088482</v>
      </c>
      <c r="Q44">
        <f t="shared" si="10"/>
        <v>339.07856488334414</v>
      </c>
      <c r="V44" s="1">
        <f>(GEOMEAN(P$3:P44)-1)*100</f>
        <v>4.419258373395496</v>
      </c>
      <c r="W44" s="1">
        <f>LN(J44/J$2)*100/(COUNT(J$2:J44)-1)</f>
        <v>4.3243939626586911</v>
      </c>
    </row>
    <row r="45" spans="1:23" x14ac:dyDescent="0.25">
      <c r="A45" s="1">
        <f t="shared" si="1"/>
        <v>81</v>
      </c>
      <c r="D45">
        <v>1383116.2868166349</v>
      </c>
      <c r="E45">
        <v>1014171.8772870004</v>
      </c>
      <c r="G45">
        <v>8.1241301112598734</v>
      </c>
      <c r="H45" s="2">
        <f>H46/(1+G46/100)</f>
        <v>4359294.2147153998</v>
      </c>
      <c r="I45">
        <f t="shared" si="3"/>
        <v>1383116.2868166368</v>
      </c>
      <c r="J45" s="1">
        <f t="shared" si="2"/>
        <v>435.92942147153997</v>
      </c>
      <c r="K45">
        <f t="shared" si="4"/>
        <v>8.1241301112598752</v>
      </c>
      <c r="L45">
        <f t="shared" si="5"/>
        <v>7.8109734017807613</v>
      </c>
      <c r="M45">
        <f t="shared" si="6"/>
        <v>405.67005373523148</v>
      </c>
      <c r="N45">
        <f t="shared" si="7"/>
        <v>352.60675342015759</v>
      </c>
      <c r="O45">
        <f t="shared" si="8"/>
        <v>352.60675342015759</v>
      </c>
      <c r="P45">
        <f t="shared" si="9"/>
        <v>1.0812413011125988</v>
      </c>
      <c r="Q45">
        <f t="shared" si="10"/>
        <v>352.60675342015759</v>
      </c>
      <c r="V45" s="1">
        <f>(GEOMEAN(P$3:P45)-1)*100</f>
        <v>4.503959228620813</v>
      </c>
      <c r="W45" s="1">
        <f>LN(J45/J$2)*100/(COUNT(J$2:J45)-1)</f>
        <v>4.4054772054289719</v>
      </c>
    </row>
    <row r="46" spans="1:23" x14ac:dyDescent="0.25">
      <c r="A46" s="1">
        <f t="shared" si="1"/>
        <v>82</v>
      </c>
      <c r="D46">
        <v>1499527.8552894262</v>
      </c>
      <c r="E46">
        <v>1243969.5233658853</v>
      </c>
      <c r="G46">
        <v>8.4166146825385795</v>
      </c>
      <c r="H46" s="2">
        <f>H47/(1+G47/100)</f>
        <v>4726199.2116461908</v>
      </c>
      <c r="I46">
        <f t="shared" si="3"/>
        <v>1499527.8552894283</v>
      </c>
      <c r="J46" s="1">
        <f t="shared" si="2"/>
        <v>472.61992116461909</v>
      </c>
      <c r="K46">
        <f t="shared" si="4"/>
        <v>8.4166146825385812</v>
      </c>
      <c r="L46">
        <f t="shared" si="5"/>
        <v>8.081116325164297</v>
      </c>
      <c r="M46">
        <f t="shared" si="6"/>
        <v>423.23259497419684</v>
      </c>
      <c r="N46">
        <f t="shared" si="7"/>
        <v>366.67467493935681</v>
      </c>
      <c r="O46">
        <f t="shared" si="8"/>
        <v>366.67467493935681</v>
      </c>
      <c r="P46">
        <f t="shared" si="9"/>
        <v>1.0841661468253858</v>
      </c>
      <c r="Q46">
        <f t="shared" si="10"/>
        <v>366.67467493935681</v>
      </c>
      <c r="V46" s="1">
        <f>(GEOMEAN(P$3:P46)-1)*100</f>
        <v>4.5912954392018701</v>
      </c>
      <c r="W46" s="1">
        <f>LN(J46/J$2)*100/(COUNT(J$2:J46)-1)</f>
        <v>4.4890144581502298</v>
      </c>
    </row>
    <row r="47" spans="1:23" x14ac:dyDescent="0.25">
      <c r="A47" s="1">
        <f t="shared" si="1"/>
        <v>83</v>
      </c>
      <c r="B47">
        <v>4945369.4997160435</v>
      </c>
      <c r="C47">
        <v>1631019.7869684587</v>
      </c>
      <c r="D47">
        <v>1569066.1750459645</v>
      </c>
      <c r="E47">
        <v>1569066.1508855366</v>
      </c>
      <c r="G47">
        <v>4.6373476498785493</v>
      </c>
      <c r="H47">
        <f t="shared" ref="H47:H58" si="11">H48/(1+F48/100)</f>
        <v>4945369.4997160444</v>
      </c>
      <c r="I47">
        <f t="shared" si="3"/>
        <v>1569066.1750459669</v>
      </c>
      <c r="J47" s="1">
        <f t="shared" si="2"/>
        <v>494.53694997160443</v>
      </c>
      <c r="K47">
        <f t="shared" si="4"/>
        <v>4.6373476498785537</v>
      </c>
      <c r="L47">
        <f t="shared" si="5"/>
        <v>4.5330354016887782</v>
      </c>
      <c r="M47">
        <f t="shared" si="6"/>
        <v>441.55546557918353</v>
      </c>
      <c r="N47">
        <f t="shared" si="7"/>
        <v>381.30386312163245</v>
      </c>
      <c r="O47">
        <f t="shared" si="8"/>
        <v>381.30386312163245</v>
      </c>
      <c r="P47">
        <f t="shared" si="9"/>
        <v>1.0463734764987855</v>
      </c>
      <c r="Q47">
        <f t="shared" si="10"/>
        <v>381.30386312163245</v>
      </c>
      <c r="V47" s="1">
        <f>(GEOMEAN(P$3:P47)-1)*100</f>
        <v>4.592318601431078</v>
      </c>
      <c r="W47" s="1">
        <f>LN(J47/J$2)*100/(COUNT(J$2:J47)-1)</f>
        <v>4.4899927013399754</v>
      </c>
    </row>
    <row r="48" spans="1:23" x14ac:dyDescent="0.25">
      <c r="A48" s="1">
        <f t="shared" si="1"/>
        <v>84</v>
      </c>
      <c r="B48">
        <v>5199769.441578933</v>
      </c>
      <c r="C48">
        <v>2060757.4024066527</v>
      </c>
      <c r="D48">
        <v>1668186.1186997336</v>
      </c>
      <c r="E48">
        <v>1993664.6050935134</v>
      </c>
      <c r="F48">
        <v>5.1442049350912384</v>
      </c>
      <c r="G48">
        <v>6.317129591482356</v>
      </c>
      <c r="H48">
        <f t="shared" si="11"/>
        <v>5199769.441578934</v>
      </c>
      <c r="I48">
        <f t="shared" si="3"/>
        <v>1668186.1186997362</v>
      </c>
      <c r="J48" s="1">
        <f t="shared" si="2"/>
        <v>519.9769441578934</v>
      </c>
      <c r="K48">
        <f t="shared" si="4"/>
        <v>5.1442049350912455</v>
      </c>
      <c r="L48">
        <f t="shared" si="5"/>
        <v>5.0162602279452599</v>
      </c>
      <c r="M48">
        <f t="shared" si="6"/>
        <v>460.67158224128821</v>
      </c>
      <c r="N48">
        <f t="shared" si="7"/>
        <v>396.51671077509417</v>
      </c>
      <c r="O48">
        <f t="shared" si="8"/>
        <v>396.51671077509417</v>
      </c>
      <c r="P48">
        <f t="shared" si="9"/>
        <v>1.0514420493509125</v>
      </c>
      <c r="Q48">
        <f t="shared" si="10"/>
        <v>396.51671077509417</v>
      </c>
      <c r="V48" s="1">
        <f>(GEOMEAN(P$3:P48)-1)*100</f>
        <v>4.6042852730805661</v>
      </c>
      <c r="W48" s="1">
        <f>LN(J48/J$2)*100/(COUNT(J$2:J48)-1)</f>
        <v>4.5014332997444377</v>
      </c>
    </row>
    <row r="49" spans="1:23" x14ac:dyDescent="0.25">
      <c r="A49" s="1">
        <f t="shared" si="1"/>
        <v>85</v>
      </c>
      <c r="B49">
        <v>5476337.4284024844</v>
      </c>
      <c r="C49">
        <v>2486861.660913127</v>
      </c>
      <c r="D49">
        <v>1769425.9614003121</v>
      </c>
      <c r="E49">
        <v>2407955.6852066964</v>
      </c>
      <c r="F49">
        <v>5.3188509592758066</v>
      </c>
      <c r="G49">
        <v>6.0688577590784547</v>
      </c>
      <c r="H49">
        <f t="shared" si="11"/>
        <v>5476337.4284024853</v>
      </c>
      <c r="I49">
        <f t="shared" si="3"/>
        <v>1769425.9614003149</v>
      </c>
      <c r="J49" s="1">
        <f t="shared" si="2"/>
        <v>547.63374284024849</v>
      </c>
      <c r="K49">
        <f t="shared" si="4"/>
        <v>5.3188509592758004</v>
      </c>
      <c r="L49">
        <f t="shared" si="5"/>
        <v>5.1822238585020521</v>
      </c>
      <c r="M49">
        <f t="shared" si="6"/>
        <v>480.61528670317216</v>
      </c>
      <c r="N49">
        <f t="shared" si="7"/>
        <v>412.33650411180383</v>
      </c>
      <c r="O49">
        <f t="shared" si="8"/>
        <v>412.33650411180383</v>
      </c>
      <c r="P49">
        <f t="shared" si="9"/>
        <v>1.053188509592758</v>
      </c>
      <c r="Q49">
        <f t="shared" si="10"/>
        <v>412.33650411180383</v>
      </c>
      <c r="V49" s="1">
        <f>(GEOMEAN(P$3:P49)-1)*100</f>
        <v>4.619438202374293</v>
      </c>
      <c r="W49" s="1">
        <f>LN(J49/J$2)*100/(COUNT(J$2:J49)-1)</f>
        <v>4.5159182052499194</v>
      </c>
    </row>
    <row r="50" spans="1:23" x14ac:dyDescent="0.25">
      <c r="A50" s="1">
        <f t="shared" si="1"/>
        <v>86</v>
      </c>
      <c r="B50">
        <v>5844885.2331016846</v>
      </c>
      <c r="C50">
        <v>3263076.8963767677</v>
      </c>
      <c r="D50">
        <v>1906446.6924802293</v>
      </c>
      <c r="E50">
        <v>3139606.0069985176</v>
      </c>
      <c r="F50">
        <v>6.7298227970351832</v>
      </c>
      <c r="G50">
        <v>7.7437956754901336</v>
      </c>
      <c r="H50">
        <f t="shared" si="11"/>
        <v>5844885.2331016855</v>
      </c>
      <c r="I50">
        <f t="shared" si="3"/>
        <v>1906446.6924802321</v>
      </c>
      <c r="J50" s="1">
        <f t="shared" si="2"/>
        <v>584.4885233101686</v>
      </c>
      <c r="K50">
        <f t="shared" si="4"/>
        <v>6.7298227970352009</v>
      </c>
      <c r="L50">
        <f t="shared" si="5"/>
        <v>6.5130434644407318</v>
      </c>
      <c r="M50">
        <f t="shared" si="6"/>
        <v>501.42240745335374</v>
      </c>
      <c r="N50">
        <f t="shared" si="7"/>
        <v>428.78745839183665</v>
      </c>
      <c r="O50">
        <f t="shared" si="8"/>
        <v>428.78745839183665</v>
      </c>
      <c r="P50">
        <f t="shared" si="9"/>
        <v>1.067298227970352</v>
      </c>
      <c r="Q50">
        <f t="shared" si="10"/>
        <v>428.78745839183665</v>
      </c>
      <c r="V50" s="1">
        <f>(GEOMEAN(P$3:P50)-1)*100</f>
        <v>4.6629760346396765</v>
      </c>
      <c r="W50" s="1">
        <f>LN(J50/J$2)*100/(COUNT(J$2:J50)-1)</f>
        <v>4.5575249814830601</v>
      </c>
    </row>
    <row r="51" spans="1:23" x14ac:dyDescent="0.25">
      <c r="A51" s="1">
        <f t="shared" si="1"/>
        <v>87</v>
      </c>
      <c r="B51">
        <v>5840480.5082582701</v>
      </c>
      <c r="C51">
        <v>3893894.4020514726</v>
      </c>
      <c r="D51">
        <v>1918680.9545187873</v>
      </c>
      <c r="E51">
        <v>3743337.8373981244</v>
      </c>
      <c r="F51">
        <v>-7.5360330746434556E-2</v>
      </c>
      <c r="G51">
        <v>0.64173113713667362</v>
      </c>
      <c r="H51">
        <f t="shared" si="11"/>
        <v>5840480.508258271</v>
      </c>
      <c r="I51">
        <f t="shared" si="3"/>
        <v>1918680.9545187901</v>
      </c>
      <c r="J51" s="1">
        <f t="shared" si="2"/>
        <v>584.04805082582709</v>
      </c>
      <c r="K51">
        <f t="shared" si="4"/>
        <v>-7.5360330746432336E-2</v>
      </c>
      <c r="L51">
        <f t="shared" si="5"/>
        <v>-7.5388740917912922E-2</v>
      </c>
      <c r="M51">
        <f t="shared" si="6"/>
        <v>523.13032409141147</v>
      </c>
      <c r="N51">
        <f t="shared" si="7"/>
        <v>445.89475498943045</v>
      </c>
      <c r="O51">
        <f t="shared" si="8"/>
        <v>445.89475498943045</v>
      </c>
      <c r="P51">
        <f t="shared" si="9"/>
        <v>0.99924639669253568</v>
      </c>
      <c r="Q51">
        <f t="shared" si="10"/>
        <v>445.89475498943045</v>
      </c>
      <c r="V51" s="1">
        <f>(GEOMEAN(P$3:P51)-1)*100</f>
        <v>4.5640647330010831</v>
      </c>
      <c r="W51" s="1">
        <f>LN(J51/J$2)*100/(COUNT(J$2:J51)-1)</f>
        <v>4.4629757218422244</v>
      </c>
    </row>
    <row r="52" spans="1:23" x14ac:dyDescent="0.25">
      <c r="A52" s="1">
        <f t="shared" si="1"/>
        <v>88</v>
      </c>
      <c r="B52">
        <v>5840800.3928681007</v>
      </c>
      <c r="C52">
        <v>4073178.871706659</v>
      </c>
      <c r="D52">
        <v>1942989.5429356056</v>
      </c>
      <c r="E52">
        <v>3893698.7501098039</v>
      </c>
      <c r="F52">
        <v>5.4770255525795619E-3</v>
      </c>
      <c r="G52">
        <v>1.2669427066322783</v>
      </c>
      <c r="H52">
        <f t="shared" si="11"/>
        <v>5840800.3928681016</v>
      </c>
      <c r="I52">
        <f t="shared" si="3"/>
        <v>1942989.5429356084</v>
      </c>
      <c r="J52" s="1">
        <f t="shared" si="2"/>
        <v>584.08003928681012</v>
      </c>
      <c r="K52">
        <f t="shared" si="4"/>
        <v>5.4770255525804501E-3</v>
      </c>
      <c r="L52">
        <f t="shared" si="5"/>
        <v>5.4768755690123329E-3</v>
      </c>
      <c r="M52">
        <f t="shared" si="6"/>
        <v>545.77803447972894</v>
      </c>
      <c r="N52">
        <f t="shared" si="7"/>
        <v>463.68457993795982</v>
      </c>
      <c r="O52">
        <f t="shared" si="8"/>
        <v>463.68457993795982</v>
      </c>
      <c r="P52">
        <f t="shared" si="9"/>
        <v>1.0000547702555258</v>
      </c>
      <c r="Q52">
        <f t="shared" si="10"/>
        <v>463.68457993795982</v>
      </c>
      <c r="V52" s="1">
        <f>(GEOMEAN(P$3:P52)-1)*100</f>
        <v>4.4708874333610815</v>
      </c>
      <c r="W52" s="1">
        <f>LN(J52/J$2)*100/(COUNT(J$2:J52)-1)</f>
        <v>4.3738257449167603</v>
      </c>
    </row>
    <row r="53" spans="1:23" x14ac:dyDescent="0.25">
      <c r="A53" s="1">
        <f t="shared" si="1"/>
        <v>89</v>
      </c>
      <c r="B53">
        <v>6175274.1566513097</v>
      </c>
      <c r="C53">
        <v>4990403.8097686553</v>
      </c>
      <c r="D53">
        <v>2068911.8531843482</v>
      </c>
      <c r="E53">
        <v>4741386.2218105085</v>
      </c>
      <c r="F53">
        <v>5.7265056376796935</v>
      </c>
      <c r="G53">
        <v>6.4808537290679453</v>
      </c>
      <c r="H53">
        <f t="shared" si="11"/>
        <v>6175274.1566513106</v>
      </c>
      <c r="I53">
        <f t="shared" si="3"/>
        <v>2068911.853184351</v>
      </c>
      <c r="J53" s="1">
        <f t="shared" si="2"/>
        <v>617.52741566513112</v>
      </c>
      <c r="K53">
        <f t="shared" si="4"/>
        <v>5.7265056376796908</v>
      </c>
      <c r="L53">
        <f t="shared" si="5"/>
        <v>5.5685438344297209</v>
      </c>
      <c r="M53">
        <f t="shared" si="6"/>
        <v>569.40622480241836</v>
      </c>
      <c r="N53">
        <f t="shared" si="7"/>
        <v>482.18416401273595</v>
      </c>
      <c r="O53">
        <f t="shared" si="8"/>
        <v>482.18416401273595</v>
      </c>
      <c r="P53">
        <f t="shared" si="9"/>
        <v>1.0572650563767969</v>
      </c>
      <c r="Q53">
        <f t="shared" si="10"/>
        <v>482.18416401273595</v>
      </c>
      <c r="V53" s="1">
        <f>(GEOMEAN(P$3:P53)-1)*100</f>
        <v>4.4953634881583326</v>
      </c>
      <c r="W53" s="1">
        <f>LN(J53/J$2)*100/(COUNT(J$2:J53)-1)</f>
        <v>4.3972515898091702</v>
      </c>
    </row>
    <row r="54" spans="1:23" x14ac:dyDescent="0.25">
      <c r="A54" s="1">
        <f t="shared" si="1"/>
        <v>90</v>
      </c>
      <c r="B54">
        <v>6364368.5576859731</v>
      </c>
      <c r="C54">
        <v>6364368.5584362922</v>
      </c>
      <c r="D54">
        <v>2157934.1306340219</v>
      </c>
      <c r="E54">
        <v>6245765.6674844362</v>
      </c>
      <c r="F54">
        <v>3.0621215550566774</v>
      </c>
      <c r="G54">
        <v>4.3028550159184249</v>
      </c>
      <c r="H54">
        <f t="shared" si="11"/>
        <v>6364368.557685975</v>
      </c>
      <c r="I54">
        <f t="shared" si="3"/>
        <v>2157934.1306340247</v>
      </c>
      <c r="J54" s="1">
        <f t="shared" si="2"/>
        <v>636.43685576859752</v>
      </c>
      <c r="K54">
        <f t="shared" si="4"/>
        <v>3.0621215550566738</v>
      </c>
      <c r="L54">
        <f t="shared" si="5"/>
        <v>3.016174233038583</v>
      </c>
      <c r="M54">
        <f t="shared" si="6"/>
        <v>594.05734265728199</v>
      </c>
      <c r="N54">
        <f t="shared" si="7"/>
        <v>501.42182441298638</v>
      </c>
      <c r="O54">
        <f t="shared" si="8"/>
        <v>501.42182441298638</v>
      </c>
      <c r="P54">
        <f t="shared" si="9"/>
        <v>1.0306212155505667</v>
      </c>
      <c r="Q54">
        <f t="shared" si="10"/>
        <v>501.42182441298638</v>
      </c>
      <c r="V54" s="1">
        <f>(GEOMEAN(P$3:P54)-1)*100</f>
        <v>4.4676140617159188</v>
      </c>
      <c r="W54" s="1">
        <f>LN(J54/J$2)*100/(COUNT(J$2:J54)-1)</f>
        <v>4.3706924098712756</v>
      </c>
    </row>
    <row r="55" spans="1:23" x14ac:dyDescent="0.25">
      <c r="A55" s="1">
        <f t="shared" si="1"/>
        <v>91</v>
      </c>
      <c r="B55">
        <v>5873423.4859090494</v>
      </c>
      <c r="C55">
        <v>7283991.2992307991</v>
      </c>
      <c r="D55">
        <v>2011554.0083949738</v>
      </c>
      <c r="E55">
        <v>7091388.7817911087</v>
      </c>
      <c r="F55">
        <v>-7.713963566488161</v>
      </c>
      <c r="G55">
        <v>-6.7833452449283129</v>
      </c>
      <c r="H55">
        <f t="shared" si="11"/>
        <v>5873423.4859090513</v>
      </c>
      <c r="I55">
        <f t="shared" si="3"/>
        <v>2011554.0083949764</v>
      </c>
      <c r="J55" s="1">
        <f t="shared" si="2"/>
        <v>587.34234859090509</v>
      </c>
      <c r="K55">
        <f t="shared" si="4"/>
        <v>-7.7139635664881689</v>
      </c>
      <c r="L55">
        <f t="shared" si="5"/>
        <v>-8.0277340501287462</v>
      </c>
      <c r="M55">
        <f t="shared" si="6"/>
        <v>619.77567331212026</v>
      </c>
      <c r="N55">
        <f t="shared" si="7"/>
        <v>521.4270081068172</v>
      </c>
      <c r="O55">
        <f t="shared" si="8"/>
        <v>521.4270081068172</v>
      </c>
      <c r="P55">
        <f t="shared" si="9"/>
        <v>0.92286036433511831</v>
      </c>
      <c r="Q55">
        <f t="shared" si="10"/>
        <v>521.4270081068172</v>
      </c>
      <c r="V55" s="1">
        <f>(GEOMEAN(P$3:P55)-1)*100</f>
        <v>4.2235159062636862</v>
      </c>
      <c r="W55" s="1">
        <f>LN(J55/J$2)*100/(COUNT(J$2:J55)-1)</f>
        <v>4.1367598351542938</v>
      </c>
    </row>
    <row r="56" spans="1:23" x14ac:dyDescent="0.25">
      <c r="A56" s="1">
        <f t="shared" si="1"/>
        <v>92</v>
      </c>
      <c r="B56">
        <v>5854329.0265540238</v>
      </c>
      <c r="C56">
        <v>9842618.6521157548</v>
      </c>
      <c r="D56">
        <v>1972852.2605777096</v>
      </c>
      <c r="E56">
        <v>9343070.0460079331</v>
      </c>
      <c r="F56">
        <v>-0.32509931219560428</v>
      </c>
      <c r="G56">
        <v>-1.9239727055213365</v>
      </c>
      <c r="H56">
        <f t="shared" si="11"/>
        <v>5854329.0265540257</v>
      </c>
      <c r="I56">
        <f t="shared" si="3"/>
        <v>1972852.2583166366</v>
      </c>
      <c r="J56" s="1">
        <f t="shared" si="2"/>
        <v>585.43290265540259</v>
      </c>
      <c r="K56">
        <f t="shared" si="4"/>
        <v>-0.32509931219559807</v>
      </c>
      <c r="L56">
        <f t="shared" si="5"/>
        <v>-0.32562890812954087</v>
      </c>
      <c r="M56">
        <f t="shared" si="6"/>
        <v>646.60741926237915</v>
      </c>
      <c r="N56">
        <f t="shared" si="7"/>
        <v>542.23033690550551</v>
      </c>
      <c r="O56">
        <f t="shared" si="8"/>
        <v>542.23033690550551</v>
      </c>
      <c r="P56">
        <f t="shared" si="9"/>
        <v>0.99674900687804402</v>
      </c>
      <c r="Q56">
        <f t="shared" si="10"/>
        <v>542.23033690550551</v>
      </c>
      <c r="V56" s="1">
        <f>(GEOMEAN(P$3:P56)-1)*100</f>
        <v>4.1374244745984834</v>
      </c>
      <c r="W56" s="1">
        <f>LN(J56/J$2)*100/(COUNT(J$2:J56)-1)</f>
        <v>4.0541230065749634</v>
      </c>
    </row>
    <row r="57" spans="1:23" x14ac:dyDescent="0.25">
      <c r="A57" s="1">
        <f t="shared" si="1"/>
        <v>93</v>
      </c>
      <c r="B57">
        <v>6042535.0115865814</v>
      </c>
      <c r="C57">
        <v>11260089.21777726</v>
      </c>
      <c r="D57">
        <v>2031596.0328310316</v>
      </c>
      <c r="E57">
        <v>10807477.401098391</v>
      </c>
      <c r="F57">
        <v>3.214817345914355</v>
      </c>
      <c r="G57">
        <v>2.9776062519815838</v>
      </c>
      <c r="H57">
        <f t="shared" si="11"/>
        <v>6042535.0115865832</v>
      </c>
      <c r="I57">
        <f t="shared" si="3"/>
        <v>2031596.0305026325</v>
      </c>
      <c r="J57" s="1">
        <f t="shared" si="2"/>
        <v>604.25350115865831</v>
      </c>
      <c r="K57">
        <f t="shared" si="4"/>
        <v>3.2148173459143559</v>
      </c>
      <c r="L57">
        <f t="shared" si="5"/>
        <v>3.164223568618111</v>
      </c>
      <c r="M57">
        <f t="shared" si="6"/>
        <v>674.60078323306118</v>
      </c>
      <c r="N57">
        <f t="shared" si="7"/>
        <v>563.86365433611695</v>
      </c>
      <c r="O57">
        <f t="shared" si="8"/>
        <v>563.86365433611695</v>
      </c>
      <c r="P57">
        <f t="shared" si="9"/>
        <v>1.0321481734591436</v>
      </c>
      <c r="Q57">
        <f t="shared" si="10"/>
        <v>563.86365433611695</v>
      </c>
      <c r="V57" s="1">
        <f>(GEOMEAN(P$3:P57)-1)*100</f>
        <v>4.1205764130043399</v>
      </c>
      <c r="W57" s="1">
        <f>LN(J57/J$2)*100/(COUNT(J$2:J57)-1)</f>
        <v>4.0379430167939301</v>
      </c>
    </row>
    <row r="58" spans="1:23" x14ac:dyDescent="0.25">
      <c r="A58" s="1">
        <f t="shared" si="1"/>
        <v>94</v>
      </c>
      <c r="B58">
        <v>5946680.4425840657</v>
      </c>
      <c r="C58">
        <v>11129032.802778468</v>
      </c>
      <c r="F58">
        <v>-1.5863303864804124</v>
      </c>
      <c r="H58">
        <f t="shared" si="11"/>
        <v>5946680.4425840676</v>
      </c>
      <c r="I58">
        <f>I57*(1+F58/100)</f>
        <v>1999368.2053402392</v>
      </c>
      <c r="J58" s="1">
        <f t="shared" si="2"/>
        <v>594.66804425840678</v>
      </c>
      <c r="K58">
        <f t="shared" si="4"/>
        <v>-1.5863303864804057</v>
      </c>
      <c r="L58">
        <f t="shared" si="5"/>
        <v>-1.5990472741630419</v>
      </c>
      <c r="M58">
        <f t="shared" si="6"/>
        <v>703.80605477401059</v>
      </c>
      <c r="N58">
        <f t="shared" si="7"/>
        <v>586.3600743841962</v>
      </c>
      <c r="O58">
        <f t="shared" si="8"/>
        <v>586.3600743841962</v>
      </c>
      <c r="P58">
        <f t="shared" si="9"/>
        <v>0.98413669613519594</v>
      </c>
      <c r="Q58">
        <f t="shared" si="10"/>
        <v>586.3600743841962</v>
      </c>
      <c r="V58" s="1">
        <f>(GEOMEAN(P$3:P58)-1)*100</f>
        <v>4.0158208102120119</v>
      </c>
      <c r="W58" s="1">
        <f>LN(J58/J$2)*100/(COUNT(J$2:J58)-1)</f>
        <v>3.9372824758839835</v>
      </c>
    </row>
    <row r="59" spans="1:23" x14ac:dyDescent="0.25">
      <c r="A59" s="1">
        <f t="shared" si="1"/>
        <v>95</v>
      </c>
      <c r="B59">
        <v>6691109.2970558917</v>
      </c>
      <c r="C59">
        <v>12722850.167830577</v>
      </c>
      <c r="F59">
        <v>12.518382825863952</v>
      </c>
      <c r="H59">
        <f>H60/(1+F60/100)</f>
        <v>6691108.6658175215</v>
      </c>
      <c r="I59">
        <f t="shared" ref="I59:I60" si="12">I58*(1+F59/100)</f>
        <v>2249656.7713833358</v>
      </c>
      <c r="J59" s="1">
        <f t="shared" si="2"/>
        <v>669.11086658175213</v>
      </c>
      <c r="K59">
        <f t="shared" si="4"/>
        <v>12.518382825863927</v>
      </c>
      <c r="L59">
        <f t="shared" si="5"/>
        <v>11.794642520415254</v>
      </c>
      <c r="M59">
        <f t="shared" si="6"/>
        <v>734.27570060413996</v>
      </c>
      <c r="N59">
        <f t="shared" si="7"/>
        <v>609.75403218114036</v>
      </c>
      <c r="O59">
        <f t="shared" si="8"/>
        <v>609.75403218114036</v>
      </c>
      <c r="P59">
        <f t="shared" si="9"/>
        <v>1.1251838282586393</v>
      </c>
      <c r="Q59">
        <f t="shared" si="10"/>
        <v>609.75403218114036</v>
      </c>
      <c r="V59" s="1">
        <f>(GEOMEAN(P$3:P59)-1)*100</f>
        <v>4.159303849488305</v>
      </c>
      <c r="W59" s="1">
        <f>LN(J59/J$2)*100/(COUNT(J$2:J59)-1)</f>
        <v>4.075130897717866</v>
      </c>
    </row>
    <row r="60" spans="1:23" x14ac:dyDescent="0.25">
      <c r="A60" s="1">
        <f t="shared" si="1"/>
        <v>96</v>
      </c>
      <c r="B60">
        <v>6940833.9540766999</v>
      </c>
      <c r="C60">
        <v>14807101.11736593</v>
      </c>
      <c r="F60">
        <v>3.7321959742626234</v>
      </c>
      <c r="H60">
        <f>B60</f>
        <v>6940833.9540766999</v>
      </c>
      <c r="I60">
        <f t="shared" si="12"/>
        <v>2333618.3708396312</v>
      </c>
      <c r="J60" s="1">
        <f t="shared" si="2"/>
        <v>694.08339540766997</v>
      </c>
      <c r="K60">
        <f t="shared" si="4"/>
        <v>3.7321959742626198</v>
      </c>
      <c r="L60">
        <f t="shared" si="5"/>
        <v>3.6642353329533792</v>
      </c>
      <c r="M60">
        <f t="shared" si="6"/>
        <v>766.06445886690062</v>
      </c>
      <c r="N60">
        <f t="shared" si="7"/>
        <v>634.08133671384235</v>
      </c>
      <c r="O60">
        <f t="shared" si="8"/>
        <v>634.08133671384235</v>
      </c>
      <c r="P60">
        <f t="shared" si="9"/>
        <v>1.0373219597426262</v>
      </c>
      <c r="Q60">
        <f t="shared" si="10"/>
        <v>634.08133671384235</v>
      </c>
      <c r="V60" s="1">
        <f>(GEOMEAN(P$3:P60)-1)*100</f>
        <v>4.1519250425911869</v>
      </c>
      <c r="W60" s="1">
        <f>LN(J60/J$2)*100/(COUNT(J$2:J60)-1)</f>
        <v>4.0680464914288228</v>
      </c>
    </row>
    <row r="61" spans="1:23" x14ac:dyDescent="0.25">
      <c r="A61" s="1">
        <f t="shared" si="1"/>
        <v>97</v>
      </c>
      <c r="F61">
        <v>-5</v>
      </c>
      <c r="H61" s="2">
        <f>H60*(1+F61/100)</f>
        <v>6593792.2563728644</v>
      </c>
      <c r="J61" s="1">
        <f t="shared" si="2"/>
        <v>659.37922563728648</v>
      </c>
      <c r="K61">
        <f t="shared" si="4"/>
        <v>-4.9999999999999929</v>
      </c>
      <c r="L61">
        <f t="shared" si="5"/>
        <v>-5.1293294387550459</v>
      </c>
      <c r="M61">
        <f t="shared" si="6"/>
        <v>799.22943746632336</v>
      </c>
      <c r="N61">
        <f t="shared" si="7"/>
        <v>659.37922563728603</v>
      </c>
      <c r="O61">
        <f t="shared" si="8"/>
        <v>659.37922563728603</v>
      </c>
      <c r="P61">
        <f t="shared" si="9"/>
        <v>0.95000000000000007</v>
      </c>
      <c r="Q61">
        <f t="shared" si="10"/>
        <v>659.37922563728603</v>
      </c>
      <c r="V61" s="1">
        <f>(GEOMEAN(P$3:P61)-1)*100</f>
        <v>3.9896914573375186</v>
      </c>
      <c r="W61" s="1">
        <f>LN(J61/J$2)*100/(COUNT(J$2:J61)-1)</f>
        <v>3.9121587637985877</v>
      </c>
    </row>
    <row r="62" spans="1:23" x14ac:dyDescent="0.25">
      <c r="A62" s="1"/>
    </row>
    <row r="63" spans="1:23" x14ac:dyDescent="0.25">
      <c r="A63" s="1"/>
    </row>
    <row r="64" spans="1:23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2019-06-26T09:49:42Z</dcterms:created>
  <dcterms:modified xsi:type="dcterms:W3CDTF">2019-06-26T09:49:47Z</dcterms:modified>
</cp:coreProperties>
</file>