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or\OneDrive\Shared Documents\WGU\NanoDegree\Statistics\"/>
    </mc:Choice>
  </mc:AlternateContent>
  <xr:revisionPtr revIDLastSave="0" documentId="13_ncr:1_{DB9ADC9C-A6F2-4877-8064-7988CCBDC971}" xr6:coauthVersionLast="45" xr6:coauthVersionMax="45" xr10:uidLastSave="{00000000-0000-0000-0000-000000000000}"/>
  <bookViews>
    <workbookView xWindow="-120" yWindow="-120" windowWidth="29040" windowHeight="15840" xr2:uid="{A36DCAB6-FE38-4A79-BE0D-950CF34AD7C8}"/>
  </bookViews>
  <sheets>
    <sheet name="Data and Stats" sheetId="1" r:id="rId1"/>
    <sheet name="Visualiz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G10" i="1" l="1"/>
  <c r="H7" i="1"/>
  <c r="G7" i="1"/>
  <c r="H5" i="1"/>
  <c r="G5" i="1"/>
  <c r="H9" i="1"/>
  <c r="G9" i="1"/>
  <c r="H6" i="1"/>
  <c r="G6" i="1"/>
  <c r="E21" i="2" l="1"/>
  <c r="E25" i="2"/>
  <c r="E29" i="2"/>
  <c r="E33" i="2"/>
  <c r="E37" i="2"/>
  <c r="E41" i="2"/>
  <c r="E22" i="2"/>
  <c r="E26" i="2"/>
  <c r="E30" i="2"/>
  <c r="E34" i="2"/>
  <c r="E38" i="2"/>
  <c r="E42" i="2"/>
  <c r="E27" i="2"/>
  <c r="E31" i="2"/>
  <c r="E35" i="2"/>
  <c r="E39" i="2"/>
  <c r="E43" i="2"/>
  <c r="E24" i="2"/>
  <c r="E28" i="2"/>
  <c r="E32" i="2"/>
  <c r="E36" i="2"/>
  <c r="E40" i="2"/>
  <c r="E44" i="2"/>
  <c r="E23" i="2"/>
  <c r="I5" i="1"/>
  <c r="G11" i="1" s="1"/>
  <c r="G8" i="1"/>
  <c r="C21" i="2"/>
  <c r="C22" i="2"/>
  <c r="C26" i="2"/>
  <c r="C30" i="2"/>
  <c r="C34" i="2"/>
  <c r="C38" i="2"/>
  <c r="C42" i="2"/>
  <c r="C27" i="2"/>
  <c r="C31" i="2"/>
  <c r="C35" i="2"/>
  <c r="C39" i="2"/>
  <c r="C43" i="2"/>
  <c r="C24" i="2"/>
  <c r="C28" i="2"/>
  <c r="C32" i="2"/>
  <c r="C36" i="2"/>
  <c r="C40" i="2"/>
  <c r="C44" i="2"/>
  <c r="C25" i="2"/>
  <c r="C29" i="2"/>
  <c r="C33" i="2"/>
  <c r="C37" i="2"/>
  <c r="C41" i="2"/>
  <c r="C23" i="2"/>
  <c r="G15" i="1" l="1"/>
  <c r="G12" i="1"/>
</calcChain>
</file>

<file path=xl/sharedStrings.xml><?xml version="1.0" encoding="utf-8"?>
<sst xmlns="http://schemas.openxmlformats.org/spreadsheetml/2006/main" count="26" uniqueCount="21">
  <si>
    <t>Congruent</t>
  </si>
  <si>
    <t>Incongruent</t>
  </si>
  <si>
    <t>Statistic</t>
  </si>
  <si>
    <t>Mean</t>
  </si>
  <si>
    <t>Std. Deviation</t>
  </si>
  <si>
    <t>Sample Size</t>
  </si>
  <si>
    <t>Median</t>
  </si>
  <si>
    <t>Distrib</t>
  </si>
  <si>
    <t>Used Std. Dev for Sample</t>
  </si>
  <si>
    <t>T-Statistic</t>
  </si>
  <si>
    <t>Degrees of Freedom</t>
  </si>
  <si>
    <r>
      <t xml:space="preserve">T Critical </t>
    </r>
    <r>
      <rPr>
        <sz val="11"/>
        <color theme="1"/>
        <rFont val="Calibri"/>
        <family val="2"/>
      </rPr>
      <t>α = 0.05</t>
    </r>
  </si>
  <si>
    <t>Difference between Mean(c) and Mean(i)</t>
  </si>
  <si>
    <t>Difference</t>
  </si>
  <si>
    <t>Point Estimate (Mean)</t>
  </si>
  <si>
    <t>Std. Deviation (Diff)</t>
  </si>
  <si>
    <t>Sqrt (n)</t>
  </si>
  <si>
    <t>T critical for 2 tailed test at .05</t>
  </si>
  <si>
    <t>value-mean ^2</t>
  </si>
  <si>
    <t>Std. Error of Difference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</si>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</sst>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70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0" xfId="0" applyFont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Congruent Results Distribution</a:t>
            </a:r>
          </a:p>
        </c:rich>
      </c:tx>
      <c:layout>
        <c:manualLayout>
          <c:xMode val="edge"/>
          <c:yMode val="edge"/>
          <c:x val="0.292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Visualizations!$B$21:$B$44</c:f>
              <c:numCache>
                <c:formatCode>General</c:formatCode>
                <c:ptCount val="24"/>
                <c:pt idx="0">
                  <c:v>8.6300000000000008</c:v>
                </c:pt>
                <c:pt idx="1">
                  <c:v>8.9870000000000001</c:v>
                </c:pt>
                <c:pt idx="2">
                  <c:v>9.4009999999999998</c:v>
                </c:pt>
                <c:pt idx="3">
                  <c:v>9.5640000000000001</c:v>
                </c:pt>
                <c:pt idx="4">
                  <c:v>10.638999999999999</c:v>
                </c:pt>
                <c:pt idx="5">
                  <c:v>11.343999999999999</c:v>
                </c:pt>
                <c:pt idx="6">
                  <c:v>12.079000000000001</c:v>
                </c:pt>
                <c:pt idx="7">
                  <c:v>12.13</c:v>
                </c:pt>
                <c:pt idx="8">
                  <c:v>12.238</c:v>
                </c:pt>
                <c:pt idx="9">
                  <c:v>12.369</c:v>
                </c:pt>
                <c:pt idx="10">
                  <c:v>12.944000000000001</c:v>
                </c:pt>
                <c:pt idx="11">
                  <c:v>14.233000000000001</c:v>
                </c:pt>
                <c:pt idx="12">
                  <c:v>14.48</c:v>
                </c:pt>
                <c:pt idx="13">
                  <c:v>14.669</c:v>
                </c:pt>
                <c:pt idx="14">
                  <c:v>14.692</c:v>
                </c:pt>
                <c:pt idx="15">
                  <c:v>15.073</c:v>
                </c:pt>
                <c:pt idx="16">
                  <c:v>15.298</c:v>
                </c:pt>
                <c:pt idx="17">
                  <c:v>16.004000000000001</c:v>
                </c:pt>
                <c:pt idx="18">
                  <c:v>16.791</c:v>
                </c:pt>
                <c:pt idx="19">
                  <c:v>16.928999999999998</c:v>
                </c:pt>
                <c:pt idx="20">
                  <c:v>18.2</c:v>
                </c:pt>
                <c:pt idx="21">
                  <c:v>18.495000000000001</c:v>
                </c:pt>
                <c:pt idx="22">
                  <c:v>19.71</c:v>
                </c:pt>
                <c:pt idx="23">
                  <c:v>22.327999999999999</c:v>
                </c:pt>
              </c:numCache>
            </c:numRef>
          </c:xVal>
          <c:yVal>
            <c:numRef>
              <c:f>Visualizations!$C$21:$C$44</c:f>
              <c:numCache>
                <c:formatCode>0.00</c:formatCode>
                <c:ptCount val="24"/>
                <c:pt idx="0">
                  <c:v>3.5141287389664121E-2</c:v>
                </c:pt>
                <c:pt idx="1">
                  <c:v>4.0735844782131624E-2</c:v>
                </c:pt>
                <c:pt idx="2">
                  <c:v>4.7742887626523595E-2</c:v>
                </c:pt>
                <c:pt idx="3">
                  <c:v>5.0633333940815907E-2</c:v>
                </c:pt>
                <c:pt idx="4">
                  <c:v>7.0792004654252783E-2</c:v>
                </c:pt>
                <c:pt idx="5">
                  <c:v>8.3931970637522862E-2</c:v>
                </c:pt>
                <c:pt idx="6">
                  <c:v>9.6133812506328867E-2</c:v>
                </c:pt>
                <c:pt idx="7">
                  <c:v>9.6890101953749849E-2</c:v>
                </c:pt>
                <c:pt idx="8">
                  <c:v>9.844461398562139E-2</c:v>
                </c:pt>
                <c:pt idx="9">
                  <c:v>0.10023975303858818</c:v>
                </c:pt>
                <c:pt idx="10">
                  <c:v>0.10678972099618872</c:v>
                </c:pt>
                <c:pt idx="11">
                  <c:v>0.11193642528586062</c:v>
                </c:pt>
                <c:pt idx="12">
                  <c:v>0.11127196910522122</c:v>
                </c:pt>
                <c:pt idx="13">
                  <c:v>0.11040655719266543</c:v>
                </c:pt>
                <c:pt idx="14">
                  <c:v>0.11028047876907135</c:v>
                </c:pt>
                <c:pt idx="15">
                  <c:v>0.10755740507382749</c:v>
                </c:pt>
                <c:pt idx="16">
                  <c:v>0.1054122002063495</c:v>
                </c:pt>
                <c:pt idx="17">
                  <c:v>9.642090438737802E-2</c:v>
                </c:pt>
                <c:pt idx="18">
                  <c:v>8.3343133935313202E-2</c:v>
                </c:pt>
                <c:pt idx="19">
                  <c:v>8.0831761966127097E-2</c:v>
                </c:pt>
                <c:pt idx="20">
                  <c:v>5.6820448864621363E-2</c:v>
                </c:pt>
                <c:pt idx="21">
                  <c:v>5.1411126709715718E-2</c:v>
                </c:pt>
                <c:pt idx="22">
                  <c:v>3.1671327174779669E-2</c:v>
                </c:pt>
                <c:pt idx="23">
                  <c:v>7.5047080867848351E-3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4-4884-8254-FB9E9A44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59312"/>
        <c:axId val="489874448"/>
      </c:scatterChart>
      <c:valAx>
        <c:axId val="49395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4448"/>
        <c:crosses val="autoZero"/>
        <c:crossBetween val="midCat"/>
      </c:valAx>
      <c:valAx>
        <c:axId val="48987444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59312"/>
        <c:crossesAt val="14.0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Incongruent Results Distribution</a:t>
            </a:r>
          </a:p>
        </c:rich>
      </c:tx>
      <c:layout>
        <c:manualLayout>
          <c:xMode val="edge"/>
          <c:yMode val="edge"/>
          <c:x val="0.2872707786526684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Visualizations!$D$21:$D$44</c:f>
              <c:numCache>
                <c:formatCode>General</c:formatCode>
                <c:ptCount val="24"/>
                <c:pt idx="0">
                  <c:v>15.686999999999999</c:v>
                </c:pt>
                <c:pt idx="1">
                  <c:v>17.393999999999998</c:v>
                </c:pt>
                <c:pt idx="2">
                  <c:v>17.425000000000001</c:v>
                </c:pt>
                <c:pt idx="3">
                  <c:v>17.510000000000002</c:v>
                </c:pt>
                <c:pt idx="4">
                  <c:v>17.96</c:v>
                </c:pt>
                <c:pt idx="5">
                  <c:v>18.643999999999998</c:v>
                </c:pt>
                <c:pt idx="6">
                  <c:v>18.741</c:v>
                </c:pt>
                <c:pt idx="7">
                  <c:v>19.277999999999999</c:v>
                </c:pt>
                <c:pt idx="8">
                  <c:v>20.329999999999998</c:v>
                </c:pt>
                <c:pt idx="9">
                  <c:v>20.428999999999998</c:v>
                </c:pt>
                <c:pt idx="10">
                  <c:v>20.762</c:v>
                </c:pt>
                <c:pt idx="11">
                  <c:v>20.878</c:v>
                </c:pt>
                <c:pt idx="12">
                  <c:v>21.157</c:v>
                </c:pt>
                <c:pt idx="13">
                  <c:v>21.213999999999999</c:v>
                </c:pt>
                <c:pt idx="14">
                  <c:v>22.058</c:v>
                </c:pt>
                <c:pt idx="15">
                  <c:v>22.158000000000001</c:v>
                </c:pt>
                <c:pt idx="16">
                  <c:v>22.803000000000001</c:v>
                </c:pt>
                <c:pt idx="17">
                  <c:v>23.893999999999998</c:v>
                </c:pt>
                <c:pt idx="18">
                  <c:v>24.524000000000001</c:v>
                </c:pt>
                <c:pt idx="19">
                  <c:v>24.571999999999999</c:v>
                </c:pt>
                <c:pt idx="20">
                  <c:v>25.138999999999999</c:v>
                </c:pt>
                <c:pt idx="21">
                  <c:v>26.282</c:v>
                </c:pt>
                <c:pt idx="22">
                  <c:v>34.287999999999997</c:v>
                </c:pt>
                <c:pt idx="23">
                  <c:v>35.255000000000003</c:v>
                </c:pt>
              </c:numCache>
            </c:numRef>
          </c:xVal>
          <c:yVal>
            <c:numRef>
              <c:f>Visualizations!$E$21:$E$44</c:f>
              <c:numCache>
                <c:formatCode>0.000</c:formatCode>
                <c:ptCount val="24"/>
                <c:pt idx="0">
                  <c:v>3.4830522469336003E-2</c:v>
                </c:pt>
                <c:pt idx="1">
                  <c:v>5.2282285550301053E-2</c:v>
                </c:pt>
                <c:pt idx="2">
                  <c:v>5.2607730769702252E-2</c:v>
                </c:pt>
                <c:pt idx="3">
                  <c:v>5.3499048010558894E-2</c:v>
                </c:pt>
                <c:pt idx="4">
                  <c:v>5.8170487126872124E-2</c:v>
                </c:pt>
                <c:pt idx="5">
                  <c:v>6.495991286297674E-2</c:v>
                </c:pt>
                <c:pt idx="6">
                  <c:v>6.5876339588045091E-2</c:v>
                </c:pt>
                <c:pt idx="7">
                  <c:v>7.0664036973794447E-2</c:v>
                </c:pt>
                <c:pt idx="8">
                  <c:v>7.8183312357594403E-2</c:v>
                </c:pt>
                <c:pt idx="9">
                  <c:v>7.8735673363181921E-2</c:v>
                </c:pt>
                <c:pt idx="10">
                  <c:v>8.0370805262482012E-2</c:v>
                </c:pt>
                <c:pt idx="11">
                  <c:v>8.0856783897292159E-2</c:v>
                </c:pt>
                <c:pt idx="12">
                  <c:v>8.1841506567369687E-2</c:v>
                </c:pt>
                <c:pt idx="13">
                  <c:v>8.2010022699725585E-2</c:v>
                </c:pt>
                <c:pt idx="14">
                  <c:v>8.3160762738790181E-2</c:v>
                </c:pt>
                <c:pt idx="15">
                  <c:v>8.3127491970809694E-2</c:v>
                </c:pt>
                <c:pt idx="16">
                  <c:v>8.2052033506612831E-2</c:v>
                </c:pt>
                <c:pt idx="17">
                  <c:v>7.7028470137146365E-2</c:v>
                </c:pt>
                <c:pt idx="18">
                  <c:v>7.2539727250388514E-2</c:v>
                </c:pt>
                <c:pt idx="19">
                  <c:v>7.2157607944818944E-2</c:v>
                </c:pt>
                <c:pt idx="20">
                  <c:v>6.7281586011290626E-2</c:v>
                </c:pt>
                <c:pt idx="21">
                  <c:v>5.6001342670473506E-2</c:v>
                </c:pt>
                <c:pt idx="22">
                  <c:v>3.1534156898833333E-3</c:v>
                </c:pt>
                <c:pt idx="23">
                  <c:v>1.8449849468141516E-3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5-4329-801B-D7D829FD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71584"/>
        <c:axId val="170220544"/>
      </c:scatterChart>
      <c:valAx>
        <c:axId val="3819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0544"/>
        <c:crosses val="autoZero"/>
        <c:crossBetween val="midCat"/>
      </c:valAx>
      <c:valAx>
        <c:axId val="170220544"/>
        <c:scaling>
          <c:orientation val="minMax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1584"/>
        <c:crossesAt val="22.0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19050</xdr:rowOff>
    </xdr:from>
    <xdr:to>
      <xdr:col>7</xdr:col>
      <xdr:colOff>533400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5394F-D136-474E-8EC9-8BEA602D3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</xdr:row>
      <xdr:rowOff>9525</xdr:rowOff>
    </xdr:from>
    <xdr:to>
      <xdr:col>17</xdr:col>
      <xdr:colOff>342900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EF5EE-884C-4D6D-8BE4-F31FD5E3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3B92-BDD4-4566-9338-B630C57E17D7}">
  <dimension ref="A1:J31"/>
  <sheetViews>
    <sheetView tabSelected="1" workbookViewId="0">
      <selection activeCell="G11" sqref="G11:H11"/>
    </sheetView>
  </sheetViews>
  <sheetFormatPr defaultRowHeight="15" x14ac:dyDescent="0.25"/>
  <cols>
    <col min="1" max="1" width="13.28515625" customWidth="1"/>
    <col min="2" max="2" width="14.85546875" style="4" customWidth="1"/>
    <col min="3" max="3" width="17.5703125" customWidth="1"/>
    <col min="4" max="4" width="15.5703125" customWidth="1"/>
    <col min="6" max="6" width="21" customWidth="1"/>
    <col min="7" max="7" width="21.28515625" customWidth="1"/>
    <col min="8" max="8" width="18.42578125" customWidth="1"/>
  </cols>
  <sheetData>
    <row r="1" spans="1:10" x14ac:dyDescent="0.25">
      <c r="A1" s="7" t="s">
        <v>0</v>
      </c>
      <c r="B1" s="7" t="s">
        <v>1</v>
      </c>
      <c r="C1" s="7" t="s">
        <v>13</v>
      </c>
      <c r="D1" s="13" t="s">
        <v>18</v>
      </c>
    </row>
    <row r="2" spans="1:10" x14ac:dyDescent="0.25">
      <c r="A2">
        <v>12.079000000000001</v>
      </c>
      <c r="B2" s="4">
        <v>19.277999999999999</v>
      </c>
      <c r="C2" s="16">
        <f>A2-B2</f>
        <v>-7.1989999999999981</v>
      </c>
      <c r="D2" s="15">
        <f>(C2-G8)^2</f>
        <v>0.58643687673612233</v>
      </c>
    </row>
    <row r="3" spans="1:10" x14ac:dyDescent="0.25">
      <c r="A3">
        <v>16.791</v>
      </c>
      <c r="B3" s="4">
        <v>18.741</v>
      </c>
      <c r="C3" s="16">
        <f t="shared" ref="C3:C25" si="0">A3-B3</f>
        <v>-1.9499999999999993</v>
      </c>
      <c r="D3" s="15">
        <f t="shared" ref="D3:D25" si="1">(C3-G9)^2</f>
        <v>30.353025105468589</v>
      </c>
    </row>
    <row r="4" spans="1:10" x14ac:dyDescent="0.25">
      <c r="A4">
        <v>9.5640000000000001</v>
      </c>
      <c r="B4" s="4">
        <v>21.213999999999999</v>
      </c>
      <c r="C4" s="16">
        <f t="shared" si="0"/>
        <v>-11.649999999999999</v>
      </c>
      <c r="D4" s="15">
        <f t="shared" si="1"/>
        <v>272.73950787911963</v>
      </c>
      <c r="F4" s="2" t="s">
        <v>2</v>
      </c>
      <c r="G4" s="2" t="s">
        <v>0</v>
      </c>
      <c r="H4" s="2" t="s">
        <v>1</v>
      </c>
    </row>
    <row r="5" spans="1:10" x14ac:dyDescent="0.25">
      <c r="A5">
        <v>8.6300000000000008</v>
      </c>
      <c r="B5" s="4">
        <v>15.686999999999999</v>
      </c>
      <c r="C5" s="16">
        <f t="shared" si="0"/>
        <v>-7.0569999999999986</v>
      </c>
      <c r="D5" s="15">
        <f t="shared" si="1"/>
        <v>64.802961020751212</v>
      </c>
      <c r="F5" t="s">
        <v>5</v>
      </c>
      <c r="G5" s="1">
        <f>COUNT(Visualizations!B21:B44)</f>
        <v>24</v>
      </c>
      <c r="H5" s="1">
        <f>COUNT(Visualizations!D21:D44)</f>
        <v>24</v>
      </c>
      <c r="I5">
        <f>SQRT(H5)</f>
        <v>4.8989794855663558</v>
      </c>
      <c r="J5" t="s">
        <v>16</v>
      </c>
    </row>
    <row r="6" spans="1:10" x14ac:dyDescent="0.25">
      <c r="A6">
        <v>14.669</v>
      </c>
      <c r="B6" s="4">
        <v>22.803000000000001</v>
      </c>
      <c r="C6" s="16">
        <f t="shared" si="0"/>
        <v>-8.1340000000000003</v>
      </c>
      <c r="D6" s="15">
        <f t="shared" si="1"/>
        <v>1.2835316512903681E-2</v>
      </c>
      <c r="F6" t="s">
        <v>3</v>
      </c>
      <c r="G6" s="8">
        <f>AVERAGE(Visualizations!B21:B44)</f>
        <v>14.051124999999997</v>
      </c>
      <c r="H6" s="8">
        <f>AVERAGE(Visualizations!D21:D44)</f>
        <v>22.015916666666669</v>
      </c>
    </row>
    <row r="7" spans="1:10" x14ac:dyDescent="0.25">
      <c r="A7">
        <v>12.238</v>
      </c>
      <c r="B7" s="4">
        <v>20.878</v>
      </c>
      <c r="C7" s="16">
        <f t="shared" si="0"/>
        <v>-8.64</v>
      </c>
      <c r="D7" s="15">
        <f t="shared" si="1"/>
        <v>1001.0896</v>
      </c>
      <c r="F7" t="s">
        <v>6</v>
      </c>
      <c r="G7" s="8">
        <f>MEDIAN(Visualizations!B21:B44)</f>
        <v>14.3565</v>
      </c>
      <c r="H7" s="8">
        <f>MEDIAN(Visualizations!D21:D44)</f>
        <v>21.017499999999998</v>
      </c>
    </row>
    <row r="8" spans="1:10" x14ac:dyDescent="0.25">
      <c r="A8">
        <v>14.692</v>
      </c>
      <c r="B8" s="4">
        <v>24.571999999999999</v>
      </c>
      <c r="C8" s="16">
        <f t="shared" si="0"/>
        <v>-9.879999999999999</v>
      </c>
      <c r="D8" s="15">
        <f t="shared" si="1"/>
        <v>142.77860099999995</v>
      </c>
      <c r="F8" t="s">
        <v>14</v>
      </c>
      <c r="G8" s="17">
        <f>G6-H6</f>
        <v>-7.964791666666672</v>
      </c>
      <c r="H8" s="17"/>
      <c r="I8" t="s">
        <v>12</v>
      </c>
    </row>
    <row r="9" spans="1:10" x14ac:dyDescent="0.25">
      <c r="A9">
        <v>8.9870000000000001</v>
      </c>
      <c r="B9" s="4">
        <v>17.393999999999998</v>
      </c>
      <c r="C9" s="16">
        <f t="shared" si="0"/>
        <v>-8.4069999999999983</v>
      </c>
      <c r="D9" s="15">
        <f t="shared" si="1"/>
        <v>19.559555077853094</v>
      </c>
      <c r="F9" t="s">
        <v>4</v>
      </c>
      <c r="G9" s="8">
        <f>_xlfn.STDEV.S(Visualizations!B21:B44)</f>
        <v>3.5593579576452092</v>
      </c>
      <c r="H9" s="8">
        <f>_xlfn.STDEV.S(Visualizations!D21:D44)</f>
        <v>4.7970571224691287</v>
      </c>
      <c r="I9" t="s">
        <v>8</v>
      </c>
    </row>
    <row r="10" spans="1:10" x14ac:dyDescent="0.25">
      <c r="A10">
        <v>9.4009999999999998</v>
      </c>
      <c r="B10" s="4">
        <v>20.762</v>
      </c>
      <c r="C10" s="16">
        <f t="shared" si="0"/>
        <v>-11.361000000000001</v>
      </c>
      <c r="D10" s="15">
        <f t="shared" si="1"/>
        <v>129.07232100000002</v>
      </c>
      <c r="F10" t="s">
        <v>15</v>
      </c>
      <c r="G10" s="18">
        <f>_xlfn.STDEV.S(C2:C25)</f>
        <v>4.8648269103590565</v>
      </c>
      <c r="H10" s="18"/>
    </row>
    <row r="11" spans="1:10" x14ac:dyDescent="0.25">
      <c r="A11">
        <v>14.48</v>
      </c>
      <c r="B11" s="4">
        <v>26.282</v>
      </c>
      <c r="C11" s="16">
        <f t="shared" si="0"/>
        <v>-11.802</v>
      </c>
      <c r="D11" s="15">
        <f t="shared" si="1"/>
        <v>139.287204</v>
      </c>
      <c r="F11" t="s">
        <v>19</v>
      </c>
      <c r="G11" s="17">
        <f>G10/I5</f>
        <v>0.9930286347783408</v>
      </c>
      <c r="H11" s="17"/>
    </row>
    <row r="12" spans="1:10" x14ac:dyDescent="0.25">
      <c r="A12">
        <v>22.327999999999999</v>
      </c>
      <c r="B12" s="4">
        <v>24.524000000000001</v>
      </c>
      <c r="C12" s="16">
        <f t="shared" si="0"/>
        <v>-2.1960000000000015</v>
      </c>
      <c r="D12" s="15">
        <f t="shared" si="1"/>
        <v>4.8224160000000067</v>
      </c>
      <c r="F12" t="s">
        <v>9</v>
      </c>
      <c r="G12" s="17">
        <f>G8/G11</f>
        <v>-8.0207069441099605</v>
      </c>
      <c r="H12" s="17"/>
    </row>
    <row r="13" spans="1:10" x14ac:dyDescent="0.25">
      <c r="A13">
        <v>15.298</v>
      </c>
      <c r="B13" s="4">
        <v>18.643999999999998</v>
      </c>
      <c r="C13" s="16">
        <f t="shared" si="0"/>
        <v>-3.3459999999999983</v>
      </c>
      <c r="D13" s="15">
        <f t="shared" si="1"/>
        <v>11.195715999999988</v>
      </c>
      <c r="F13" s="4" t="s">
        <v>10</v>
      </c>
      <c r="G13" s="19">
        <v>23</v>
      </c>
      <c r="H13" s="19"/>
    </row>
    <row r="14" spans="1:10" x14ac:dyDescent="0.25">
      <c r="A14">
        <v>15.073</v>
      </c>
      <c r="B14" s="4">
        <v>17.510000000000002</v>
      </c>
      <c r="C14" s="16">
        <f t="shared" si="0"/>
        <v>-2.4370000000000012</v>
      </c>
      <c r="D14" s="15">
        <f t="shared" si="1"/>
        <v>5.9389690000000055</v>
      </c>
      <c r="F14" s="4" t="s">
        <v>11</v>
      </c>
      <c r="G14" s="19">
        <v>2.069</v>
      </c>
      <c r="H14" s="19"/>
      <c r="I14" t="s">
        <v>17</v>
      </c>
    </row>
    <row r="15" spans="1:10" x14ac:dyDescent="0.25">
      <c r="A15">
        <v>16.928999999999998</v>
      </c>
      <c r="B15" s="4">
        <v>20.329999999999998</v>
      </c>
      <c r="C15" s="16">
        <f t="shared" si="0"/>
        <v>-3.4009999999999998</v>
      </c>
      <c r="D15" s="15">
        <f t="shared" si="1"/>
        <v>11.566800999999998</v>
      </c>
      <c r="F15" t="s">
        <v>20</v>
      </c>
      <c r="G15" s="17">
        <f>G8-G10</f>
        <v>-12.829618577025728</v>
      </c>
      <c r="H15" s="17"/>
    </row>
    <row r="16" spans="1:10" x14ac:dyDescent="0.25">
      <c r="A16">
        <v>18.2</v>
      </c>
      <c r="B16" s="4">
        <v>35.255000000000003</v>
      </c>
      <c r="C16" s="16">
        <f t="shared" si="0"/>
        <v>-17.055000000000003</v>
      </c>
      <c r="D16" s="15">
        <f t="shared" si="1"/>
        <v>290.8730250000001</v>
      </c>
    </row>
    <row r="17" spans="1:9" x14ac:dyDescent="0.25">
      <c r="A17">
        <v>12.13</v>
      </c>
      <c r="B17" s="4">
        <v>22.158000000000001</v>
      </c>
      <c r="C17" s="16">
        <f t="shared" si="0"/>
        <v>-10.028</v>
      </c>
      <c r="D17" s="15">
        <f t="shared" si="1"/>
        <v>100.56078400000001</v>
      </c>
    </row>
    <row r="18" spans="1:9" x14ac:dyDescent="0.25">
      <c r="A18">
        <v>18.495000000000001</v>
      </c>
      <c r="B18" s="4">
        <v>25.138999999999999</v>
      </c>
      <c r="C18" s="16">
        <f t="shared" si="0"/>
        <v>-6.6439999999999984</v>
      </c>
      <c r="D18" s="15">
        <f t="shared" si="1"/>
        <v>44.142735999999978</v>
      </c>
      <c r="I18" s="10"/>
    </row>
    <row r="19" spans="1:9" x14ac:dyDescent="0.25">
      <c r="A19">
        <v>10.638999999999999</v>
      </c>
      <c r="B19" s="4">
        <v>20.428999999999998</v>
      </c>
      <c r="C19" s="16">
        <f t="shared" si="0"/>
        <v>-9.7899999999999991</v>
      </c>
      <c r="D19" s="15">
        <f t="shared" si="1"/>
        <v>95.844099999999983</v>
      </c>
    </row>
    <row r="20" spans="1:9" x14ac:dyDescent="0.25">
      <c r="A20">
        <v>11.343999999999999</v>
      </c>
      <c r="B20" s="4">
        <v>17.425000000000001</v>
      </c>
      <c r="C20" s="16">
        <f t="shared" si="0"/>
        <v>-6.0810000000000013</v>
      </c>
      <c r="D20" s="15">
        <f t="shared" si="1"/>
        <v>36.978561000000013</v>
      </c>
    </row>
    <row r="21" spans="1:9" x14ac:dyDescent="0.25">
      <c r="A21">
        <v>12.369</v>
      </c>
      <c r="B21" s="4">
        <v>34.287999999999997</v>
      </c>
      <c r="C21" s="16">
        <f t="shared" si="0"/>
        <v>-21.918999999999997</v>
      </c>
      <c r="D21" s="15">
        <f t="shared" si="1"/>
        <v>480.44256099999984</v>
      </c>
    </row>
    <row r="22" spans="1:9" x14ac:dyDescent="0.25">
      <c r="A22">
        <v>12.944000000000001</v>
      </c>
      <c r="B22" s="4">
        <v>23.893999999999998</v>
      </c>
      <c r="C22" s="16">
        <f t="shared" si="0"/>
        <v>-10.949999999999998</v>
      </c>
      <c r="D22" s="15">
        <f t="shared" si="1"/>
        <v>119.90249999999995</v>
      </c>
    </row>
    <row r="23" spans="1:9" x14ac:dyDescent="0.25">
      <c r="A23">
        <v>14.233000000000001</v>
      </c>
      <c r="B23" s="4">
        <v>17.96</v>
      </c>
      <c r="C23" s="16">
        <f t="shared" si="0"/>
        <v>-3.7270000000000003</v>
      </c>
      <c r="D23" s="15">
        <f t="shared" si="1"/>
        <v>13.890529000000003</v>
      </c>
    </row>
    <row r="24" spans="1:9" x14ac:dyDescent="0.25">
      <c r="A24">
        <v>19.71</v>
      </c>
      <c r="B24" s="4">
        <v>22.058</v>
      </c>
      <c r="C24" s="16">
        <f t="shared" si="0"/>
        <v>-2.347999999999999</v>
      </c>
      <c r="D24" s="15">
        <f t="shared" si="1"/>
        <v>5.5131039999999949</v>
      </c>
    </row>
    <row r="25" spans="1:9" x14ac:dyDescent="0.25">
      <c r="A25">
        <v>16.004000000000001</v>
      </c>
      <c r="B25" s="4">
        <v>21.157</v>
      </c>
      <c r="C25" s="16">
        <f t="shared" si="0"/>
        <v>-5.1529999999999987</v>
      </c>
      <c r="D25" s="15">
        <f t="shared" si="1"/>
        <v>26.553408999999988</v>
      </c>
      <c r="G25" s="4"/>
    </row>
    <row r="26" spans="1:9" x14ac:dyDescent="0.25">
      <c r="C26" s="11"/>
      <c r="D26" s="4"/>
      <c r="G26" s="4"/>
    </row>
    <row r="27" spans="1:9" x14ac:dyDescent="0.25">
      <c r="C27" s="12"/>
      <c r="D27" s="14"/>
      <c r="G27" s="4"/>
    </row>
    <row r="28" spans="1:9" x14ac:dyDescent="0.25">
      <c r="G28" s="4"/>
    </row>
    <row r="29" spans="1:9" x14ac:dyDescent="0.25">
      <c r="G29" s="4"/>
    </row>
    <row r="30" spans="1:9" x14ac:dyDescent="0.25">
      <c r="G30" s="4"/>
    </row>
    <row r="31" spans="1:9" x14ac:dyDescent="0.25">
      <c r="G31" s="9"/>
      <c r="H31" s="9"/>
    </row>
  </sheetData>
  <mergeCells count="7">
    <mergeCell ref="G8:H8"/>
    <mergeCell ref="G10:H10"/>
    <mergeCell ref="G15:H15"/>
    <mergeCell ref="G12:H12"/>
    <mergeCell ref="G13:H13"/>
    <mergeCell ref="G14:H14"/>
    <mergeCell ref="G11:H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21D7-6EC6-42AD-B7EA-3B338042D29E}">
  <dimension ref="B20:E44"/>
  <sheetViews>
    <sheetView workbookViewId="0">
      <selection activeCell="B20" sqref="B20:E44"/>
    </sheetView>
  </sheetViews>
  <sheetFormatPr defaultRowHeight="15" x14ac:dyDescent="0.25"/>
  <sheetData>
    <row r="20" spans="2:5" x14ac:dyDescent="0.25">
      <c r="B20" s="2" t="s">
        <v>0</v>
      </c>
      <c r="C20" s="7" t="s">
        <v>7</v>
      </c>
      <c r="D20" s="2" t="s">
        <v>1</v>
      </c>
      <c r="E20" s="7" t="s">
        <v>7</v>
      </c>
    </row>
    <row r="21" spans="2:5" x14ac:dyDescent="0.25">
      <c r="B21" s="3">
        <v>8.6300000000000008</v>
      </c>
      <c r="C21" s="5">
        <f>_xlfn.NORM.DIST(B21,'Data and Stats'!$G$6,'Data and Stats'!$G$9,FALSE)</f>
        <v>3.5141287389664121E-2</v>
      </c>
      <c r="D21" s="3">
        <v>15.686999999999999</v>
      </c>
      <c r="E21" s="6">
        <f>_xlfn.NORM.DIST(D21,'Data and Stats'!$H$6,'Data and Stats'!$H$9,FALSE)</f>
        <v>3.4830522469336003E-2</v>
      </c>
    </row>
    <row r="22" spans="2:5" x14ac:dyDescent="0.25">
      <c r="B22" s="3">
        <v>8.9870000000000001</v>
      </c>
      <c r="C22" s="5">
        <f>_xlfn.NORM.DIST(B22,'Data and Stats'!$G$6,'Data and Stats'!$G$9,FALSE)</f>
        <v>4.0735844782131624E-2</v>
      </c>
      <c r="D22" s="3">
        <v>17.393999999999998</v>
      </c>
      <c r="E22" s="6">
        <f>_xlfn.NORM.DIST(D22,'Data and Stats'!$H$6,'Data and Stats'!$H$9,FALSE)</f>
        <v>5.2282285550301053E-2</v>
      </c>
    </row>
    <row r="23" spans="2:5" x14ac:dyDescent="0.25">
      <c r="B23" s="3">
        <v>9.4009999999999998</v>
      </c>
      <c r="C23" s="5">
        <f>_xlfn.NORM.DIST(B23,'Data and Stats'!$G$6,'Data and Stats'!$G$9,FALSE)</f>
        <v>4.7742887626523595E-2</v>
      </c>
      <c r="D23" s="3">
        <v>17.425000000000001</v>
      </c>
      <c r="E23" s="6">
        <f>_xlfn.NORM.DIST(D23,'Data and Stats'!$H$6,'Data and Stats'!$H$9,FALSE)</f>
        <v>5.2607730769702252E-2</v>
      </c>
    </row>
    <row r="24" spans="2:5" x14ac:dyDescent="0.25">
      <c r="B24" s="3">
        <v>9.5640000000000001</v>
      </c>
      <c r="C24" s="5">
        <f>_xlfn.NORM.DIST(B24,'Data and Stats'!$G$6,'Data and Stats'!$G$9,FALSE)</f>
        <v>5.0633333940815907E-2</v>
      </c>
      <c r="D24" s="3">
        <v>17.510000000000002</v>
      </c>
      <c r="E24" s="6">
        <f>_xlfn.NORM.DIST(D24,'Data and Stats'!$H$6,'Data and Stats'!$H$9,FALSE)</f>
        <v>5.3499048010558894E-2</v>
      </c>
    </row>
    <row r="25" spans="2:5" x14ac:dyDescent="0.25">
      <c r="B25" s="3">
        <v>10.638999999999999</v>
      </c>
      <c r="C25" s="5">
        <f>_xlfn.NORM.DIST(B25,'Data and Stats'!$G$6,'Data and Stats'!$G$9,FALSE)</f>
        <v>7.0792004654252783E-2</v>
      </c>
      <c r="D25" s="3">
        <v>17.96</v>
      </c>
      <c r="E25" s="6">
        <f>_xlfn.NORM.DIST(D25,'Data and Stats'!$H$6,'Data and Stats'!$H$9,FALSE)</f>
        <v>5.8170487126872124E-2</v>
      </c>
    </row>
    <row r="26" spans="2:5" x14ac:dyDescent="0.25">
      <c r="B26" s="3">
        <v>11.343999999999999</v>
      </c>
      <c r="C26" s="5">
        <f>_xlfn.NORM.DIST(B26,'Data and Stats'!$G$6,'Data and Stats'!$G$9,FALSE)</f>
        <v>8.3931970637522862E-2</v>
      </c>
      <c r="D26" s="3">
        <v>18.643999999999998</v>
      </c>
      <c r="E26" s="6">
        <f>_xlfn.NORM.DIST(D26,'Data and Stats'!$H$6,'Data and Stats'!$H$9,FALSE)</f>
        <v>6.495991286297674E-2</v>
      </c>
    </row>
    <row r="27" spans="2:5" x14ac:dyDescent="0.25">
      <c r="B27" s="3">
        <v>12.079000000000001</v>
      </c>
      <c r="C27" s="5">
        <f>_xlfn.NORM.DIST(B27,'Data and Stats'!$G$6,'Data and Stats'!$G$9,FALSE)</f>
        <v>9.6133812506328867E-2</v>
      </c>
      <c r="D27" s="3">
        <v>18.741</v>
      </c>
      <c r="E27" s="6">
        <f>_xlfn.NORM.DIST(D27,'Data and Stats'!$H$6,'Data and Stats'!$H$9,FALSE)</f>
        <v>6.5876339588045091E-2</v>
      </c>
    </row>
    <row r="28" spans="2:5" x14ac:dyDescent="0.25">
      <c r="B28" s="3">
        <v>12.13</v>
      </c>
      <c r="C28" s="5">
        <f>_xlfn.NORM.DIST(B28,'Data and Stats'!$G$6,'Data and Stats'!$G$9,FALSE)</f>
        <v>9.6890101953749849E-2</v>
      </c>
      <c r="D28" s="3">
        <v>19.277999999999999</v>
      </c>
      <c r="E28" s="6">
        <f>_xlfn.NORM.DIST(D28,'Data and Stats'!$H$6,'Data and Stats'!$H$9,FALSE)</f>
        <v>7.0664036973794447E-2</v>
      </c>
    </row>
    <row r="29" spans="2:5" x14ac:dyDescent="0.25">
      <c r="B29" s="3">
        <v>12.238</v>
      </c>
      <c r="C29" s="5">
        <f>_xlfn.NORM.DIST(B29,'Data and Stats'!$G$6,'Data and Stats'!$G$9,FALSE)</f>
        <v>9.844461398562139E-2</v>
      </c>
      <c r="D29" s="3">
        <v>20.329999999999998</v>
      </c>
      <c r="E29" s="6">
        <f>_xlfn.NORM.DIST(D29,'Data and Stats'!$H$6,'Data and Stats'!$H$9,FALSE)</f>
        <v>7.8183312357594403E-2</v>
      </c>
    </row>
    <row r="30" spans="2:5" x14ac:dyDescent="0.25">
      <c r="B30" s="3">
        <v>12.369</v>
      </c>
      <c r="C30" s="5">
        <f>_xlfn.NORM.DIST(B30,'Data and Stats'!$G$6,'Data and Stats'!$G$9,FALSE)</f>
        <v>0.10023975303858818</v>
      </c>
      <c r="D30" s="3">
        <v>20.428999999999998</v>
      </c>
      <c r="E30" s="6">
        <f>_xlfn.NORM.DIST(D30,'Data and Stats'!$H$6,'Data and Stats'!$H$9,FALSE)</f>
        <v>7.8735673363181921E-2</v>
      </c>
    </row>
    <row r="31" spans="2:5" x14ac:dyDescent="0.25">
      <c r="B31" s="3">
        <v>12.944000000000001</v>
      </c>
      <c r="C31" s="5">
        <f>_xlfn.NORM.DIST(B31,'Data and Stats'!$G$6,'Data and Stats'!$G$9,FALSE)</f>
        <v>0.10678972099618872</v>
      </c>
      <c r="D31" s="3">
        <v>20.762</v>
      </c>
      <c r="E31" s="6">
        <f>_xlfn.NORM.DIST(D31,'Data and Stats'!$H$6,'Data and Stats'!$H$9,FALSE)</f>
        <v>8.0370805262482012E-2</v>
      </c>
    </row>
    <row r="32" spans="2:5" x14ac:dyDescent="0.25">
      <c r="B32" s="3">
        <v>14.233000000000001</v>
      </c>
      <c r="C32" s="5">
        <f>_xlfn.NORM.DIST(B32,'Data and Stats'!$G$6,'Data and Stats'!$G$9,FALSE)</f>
        <v>0.11193642528586062</v>
      </c>
      <c r="D32" s="3">
        <v>20.878</v>
      </c>
      <c r="E32" s="6">
        <f>_xlfn.NORM.DIST(D32,'Data and Stats'!$H$6,'Data and Stats'!$H$9,FALSE)</f>
        <v>8.0856783897292159E-2</v>
      </c>
    </row>
    <row r="33" spans="2:5" x14ac:dyDescent="0.25">
      <c r="B33" s="3">
        <v>14.48</v>
      </c>
      <c r="C33" s="5">
        <f>_xlfn.NORM.DIST(B33,'Data and Stats'!$G$6,'Data and Stats'!$G$9,FALSE)</f>
        <v>0.11127196910522122</v>
      </c>
      <c r="D33" s="3">
        <v>21.157</v>
      </c>
      <c r="E33" s="6">
        <f>_xlfn.NORM.DIST(D33,'Data and Stats'!$H$6,'Data and Stats'!$H$9,FALSE)</f>
        <v>8.1841506567369687E-2</v>
      </c>
    </row>
    <row r="34" spans="2:5" x14ac:dyDescent="0.25">
      <c r="B34" s="3">
        <v>14.669</v>
      </c>
      <c r="C34" s="5">
        <f>_xlfn.NORM.DIST(B34,'Data and Stats'!$G$6,'Data and Stats'!$G$9,FALSE)</f>
        <v>0.11040655719266543</v>
      </c>
      <c r="D34" s="3">
        <v>21.213999999999999</v>
      </c>
      <c r="E34" s="6">
        <f>_xlfn.NORM.DIST(D34,'Data and Stats'!$H$6,'Data and Stats'!$H$9,FALSE)</f>
        <v>8.2010022699725585E-2</v>
      </c>
    </row>
    <row r="35" spans="2:5" x14ac:dyDescent="0.25">
      <c r="B35" s="3">
        <v>14.692</v>
      </c>
      <c r="C35" s="5">
        <f>_xlfn.NORM.DIST(B35,'Data and Stats'!$G$6,'Data and Stats'!$G$9,FALSE)</f>
        <v>0.11028047876907135</v>
      </c>
      <c r="D35" s="3">
        <v>22.058</v>
      </c>
      <c r="E35" s="6">
        <f>_xlfn.NORM.DIST(D35,'Data and Stats'!$H$6,'Data and Stats'!$H$9,FALSE)</f>
        <v>8.3160762738790181E-2</v>
      </c>
    </row>
    <row r="36" spans="2:5" x14ac:dyDescent="0.25">
      <c r="B36" s="3">
        <v>15.073</v>
      </c>
      <c r="C36" s="5">
        <f>_xlfn.NORM.DIST(B36,'Data and Stats'!$G$6,'Data and Stats'!$G$9,FALSE)</f>
        <v>0.10755740507382749</v>
      </c>
      <c r="D36" s="3">
        <v>22.158000000000001</v>
      </c>
      <c r="E36" s="6">
        <f>_xlfn.NORM.DIST(D36,'Data and Stats'!$H$6,'Data and Stats'!$H$9,FALSE)</f>
        <v>8.3127491970809694E-2</v>
      </c>
    </row>
    <row r="37" spans="2:5" x14ac:dyDescent="0.25">
      <c r="B37" s="3">
        <v>15.298</v>
      </c>
      <c r="C37" s="5">
        <f>_xlfn.NORM.DIST(B37,'Data and Stats'!$G$6,'Data and Stats'!$G$9,FALSE)</f>
        <v>0.1054122002063495</v>
      </c>
      <c r="D37" s="3">
        <v>22.803000000000001</v>
      </c>
      <c r="E37" s="6">
        <f>_xlfn.NORM.DIST(D37,'Data and Stats'!$H$6,'Data and Stats'!$H$9,FALSE)</f>
        <v>8.2052033506612831E-2</v>
      </c>
    </row>
    <row r="38" spans="2:5" x14ac:dyDescent="0.25">
      <c r="B38" s="3">
        <v>16.004000000000001</v>
      </c>
      <c r="C38" s="5">
        <f>_xlfn.NORM.DIST(B38,'Data and Stats'!$G$6,'Data and Stats'!$G$9,FALSE)</f>
        <v>9.642090438737802E-2</v>
      </c>
      <c r="D38" s="3">
        <v>23.893999999999998</v>
      </c>
      <c r="E38" s="6">
        <f>_xlfn.NORM.DIST(D38,'Data and Stats'!$H$6,'Data and Stats'!$H$9,FALSE)</f>
        <v>7.7028470137146365E-2</v>
      </c>
    </row>
    <row r="39" spans="2:5" x14ac:dyDescent="0.25">
      <c r="B39" s="3">
        <v>16.791</v>
      </c>
      <c r="C39" s="5">
        <f>_xlfn.NORM.DIST(B39,'Data and Stats'!$G$6,'Data and Stats'!$G$9,FALSE)</f>
        <v>8.3343133935313202E-2</v>
      </c>
      <c r="D39" s="3">
        <v>24.524000000000001</v>
      </c>
      <c r="E39" s="6">
        <f>_xlfn.NORM.DIST(D39,'Data and Stats'!$H$6,'Data and Stats'!$H$9,FALSE)</f>
        <v>7.2539727250388514E-2</v>
      </c>
    </row>
    <row r="40" spans="2:5" x14ac:dyDescent="0.25">
      <c r="B40" s="3">
        <v>16.928999999999998</v>
      </c>
      <c r="C40" s="5">
        <f>_xlfn.NORM.DIST(B40,'Data and Stats'!$G$6,'Data and Stats'!$G$9,FALSE)</f>
        <v>8.0831761966127097E-2</v>
      </c>
      <c r="D40" s="3">
        <v>24.571999999999999</v>
      </c>
      <c r="E40" s="6">
        <f>_xlfn.NORM.DIST(D40,'Data and Stats'!$H$6,'Data and Stats'!$H$9,FALSE)</f>
        <v>7.2157607944818944E-2</v>
      </c>
    </row>
    <row r="41" spans="2:5" x14ac:dyDescent="0.25">
      <c r="B41" s="3">
        <v>18.2</v>
      </c>
      <c r="C41" s="5">
        <f>_xlfn.NORM.DIST(B41,'Data and Stats'!$G$6,'Data and Stats'!$G$9,FALSE)</f>
        <v>5.6820448864621363E-2</v>
      </c>
      <c r="D41" s="3">
        <v>25.138999999999999</v>
      </c>
      <c r="E41" s="6">
        <f>_xlfn.NORM.DIST(D41,'Data and Stats'!$H$6,'Data and Stats'!$H$9,FALSE)</f>
        <v>6.7281586011290626E-2</v>
      </c>
    </row>
    <row r="42" spans="2:5" x14ac:dyDescent="0.25">
      <c r="B42" s="3">
        <v>18.495000000000001</v>
      </c>
      <c r="C42" s="5">
        <f>_xlfn.NORM.DIST(B42,'Data and Stats'!$G$6,'Data and Stats'!$G$9,FALSE)</f>
        <v>5.1411126709715718E-2</v>
      </c>
      <c r="D42" s="3">
        <v>26.282</v>
      </c>
      <c r="E42" s="6">
        <f>_xlfn.NORM.DIST(D42,'Data and Stats'!$H$6,'Data and Stats'!$H$9,FALSE)</f>
        <v>5.6001342670473506E-2</v>
      </c>
    </row>
    <row r="43" spans="2:5" x14ac:dyDescent="0.25">
      <c r="B43" s="3">
        <v>19.71</v>
      </c>
      <c r="C43" s="5">
        <f>_xlfn.NORM.DIST(B43,'Data and Stats'!$G$6,'Data and Stats'!$G$9,FALSE)</f>
        <v>3.1671327174779669E-2</v>
      </c>
      <c r="D43" s="3">
        <v>34.287999999999997</v>
      </c>
      <c r="E43" s="6">
        <f>_xlfn.NORM.DIST(D43,'Data and Stats'!$H$6,'Data and Stats'!$H$9,FALSE)</f>
        <v>3.1534156898833333E-3</v>
      </c>
    </row>
    <row r="44" spans="2:5" x14ac:dyDescent="0.25">
      <c r="B44" s="3">
        <v>22.327999999999999</v>
      </c>
      <c r="C44" s="5">
        <f>_xlfn.NORM.DIST(B44,'Data and Stats'!$G$6,'Data and Stats'!$G$9,FALSE)</f>
        <v>7.5047080867848351E-3</v>
      </c>
      <c r="D44" s="3">
        <v>35.255000000000003</v>
      </c>
      <c r="E44" s="6">
        <f>_xlfn.NORM.DIST(D44,'Data and Stats'!$H$6,'Data and Stats'!$H$9,FALSE)</f>
        <v>1.8449849468141516E-3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Stats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Morrissette</dc:creator>
  <cp:lastModifiedBy>Beth Morrissette</cp:lastModifiedBy>
  <dcterms:created xsi:type="dcterms:W3CDTF">2021-01-30T20:54:03Z</dcterms:created>
  <dcterms:modified xsi:type="dcterms:W3CDTF">2021-02-01T22:53:10Z</dcterms:modified>
</cp:coreProperties>
</file>